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廃棄物実態調査集約結果（39高知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市町村分担金内訳!$A$6:$DU$20</definedName>
    <definedName name="_xlnm._FilterDatabase" localSheetId="4" hidden="1">組合分担金内訳!$A$6:$BE$40</definedName>
    <definedName name="_xlnm._FilterDatabase" localSheetId="3" hidden="1">'廃棄物事業経費（歳出）'!$A$6:$CI$54</definedName>
    <definedName name="_xlnm._FilterDatabase" localSheetId="2" hidden="1">'廃棄物事業経費（歳入）'!$A$6:$AE$54</definedName>
    <definedName name="_xlnm._FilterDatabase" localSheetId="0" hidden="1">'廃棄物事業経費（市町村）'!$A$6:$DJ$40</definedName>
    <definedName name="_xlnm._FilterDatabase" localSheetId="1" hidden="1">'廃棄物事業経費（組合）'!$A$6:$DJ$20</definedName>
    <definedName name="_xlnm.Print_Area" localSheetId="6">経費集計!$A$1:$M$33</definedName>
    <definedName name="_xlnm.Print_Area" localSheetId="5">市町村分担金内訳!$2:$21</definedName>
    <definedName name="_xlnm.Print_Area" localSheetId="4">組合分担金内訳!$2:$41</definedName>
    <definedName name="_xlnm.Print_Area" localSheetId="3">'廃棄物事業経費（歳出）'!$2:$55</definedName>
    <definedName name="_xlnm.Print_Area" localSheetId="2">'廃棄物事業経費（歳入）'!$2:$55</definedName>
    <definedName name="_xlnm.Print_Area" localSheetId="0">'廃棄物事業経費（市町村）'!$2:$41</definedName>
    <definedName name="_xlnm.Print_Area" localSheetId="1">'廃棄物事業経費（組合）'!$2:$21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N8" i="4"/>
  <c r="AN9" i="4"/>
  <c r="BG9" i="4" s="1"/>
  <c r="AN10" i="4"/>
  <c r="AN11" i="4"/>
  <c r="BG11" i="4" s="1"/>
  <c r="AN12" i="4"/>
  <c r="AN13" i="4"/>
  <c r="BG13" i="4" s="1"/>
  <c r="AN14" i="4"/>
  <c r="AN15" i="4"/>
  <c r="BG15" i="4" s="1"/>
  <c r="AN16" i="4"/>
  <c r="AN17" i="4"/>
  <c r="BG17" i="4" s="1"/>
  <c r="AN18" i="4"/>
  <c r="AN19" i="4"/>
  <c r="BG19" i="4" s="1"/>
  <c r="AN20" i="4"/>
  <c r="AN21" i="4"/>
  <c r="BG21" i="4" s="1"/>
  <c r="AN22" i="4"/>
  <c r="AN23" i="4"/>
  <c r="BG23" i="4" s="1"/>
  <c r="AN24" i="4"/>
  <c r="AN25" i="4"/>
  <c r="BG25" i="4" s="1"/>
  <c r="AN26" i="4"/>
  <c r="AN27" i="4"/>
  <c r="BG27" i="4" s="1"/>
  <c r="AN28" i="4"/>
  <c r="AN29" i="4"/>
  <c r="BG29" i="4" s="1"/>
  <c r="AN30" i="4"/>
  <c r="AN31" i="4"/>
  <c r="BG31" i="4" s="1"/>
  <c r="AN32" i="4"/>
  <c r="AN33" i="4"/>
  <c r="BG33" i="4" s="1"/>
  <c r="AN34" i="4"/>
  <c r="AN35" i="4"/>
  <c r="BG35" i="4" s="1"/>
  <c r="AN36" i="4"/>
  <c r="AN37" i="4"/>
  <c r="BG37" i="4" s="1"/>
  <c r="AN38" i="4"/>
  <c r="AN39" i="4"/>
  <c r="BG39" i="4" s="1"/>
  <c r="AN40" i="4"/>
  <c r="AN41" i="4"/>
  <c r="BG41" i="4" s="1"/>
  <c r="AN42" i="4"/>
  <c r="AN43" i="4"/>
  <c r="BG43" i="4" s="1"/>
  <c r="AN44" i="4"/>
  <c r="AN45" i="4"/>
  <c r="BG45" i="4" s="1"/>
  <c r="AN46" i="4"/>
  <c r="AN47" i="4"/>
  <c r="BG47" i="4" s="1"/>
  <c r="AN48" i="4"/>
  <c r="AN49" i="4"/>
  <c r="BG49" i="4" s="1"/>
  <c r="AN50" i="4"/>
  <c r="AN51" i="4"/>
  <c r="BG51" i="4" s="1"/>
  <c r="AN52" i="4"/>
  <c r="AN53" i="4"/>
  <c r="BG53" i="4" s="1"/>
  <c r="AN54" i="4"/>
  <c r="AN55" i="4"/>
  <c r="BG55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AE49" i="4" s="1"/>
  <c r="CI49" i="4" s="1"/>
  <c r="D50" i="4"/>
  <c r="BH50" i="4" s="1"/>
  <c r="D51" i="4"/>
  <c r="BH51" i="4" s="1"/>
  <c r="D52" i="4"/>
  <c r="BH52" i="4" s="1"/>
  <c r="D53" i="4"/>
  <c r="AE53" i="4" s="1"/>
  <c r="CI53" i="4" s="1"/>
  <c r="D54" i="4"/>
  <c r="BH54" i="4" s="1"/>
  <c r="D55" i="4"/>
  <c r="BH55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Z21" i="2"/>
  <c r="DB21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U21" i="2"/>
  <c r="CW21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P21" i="2"/>
  <c r="CR21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O18" i="2"/>
  <c r="CQ18" i="2" s="1"/>
  <c r="BO19" i="2"/>
  <c r="CQ19" i="2" s="1"/>
  <c r="BO20" i="2"/>
  <c r="CQ20" i="2" s="1"/>
  <c r="BO21" i="2"/>
  <c r="CQ21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H20" i="2"/>
  <c r="CJ20" i="2" s="1"/>
  <c r="BH21" i="2"/>
  <c r="CJ21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BG18" i="2"/>
  <c r="CI18" i="2" s="1"/>
  <c r="BG19" i="2"/>
  <c r="CI19" i="2" s="1"/>
  <c r="BG20" i="2"/>
  <c r="CI20" i="2" s="1"/>
  <c r="BG21" i="2"/>
  <c r="CI21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M19" i="2"/>
  <c r="BF19" i="2" s="1"/>
  <c r="AM20" i="2"/>
  <c r="BF20" i="2" s="1"/>
  <c r="AM21" i="2"/>
  <c r="BF21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E20" i="2"/>
  <c r="W20" i="2" s="1"/>
  <c r="E21" i="2"/>
  <c r="W21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20" i="2"/>
  <c r="V20" i="2" s="1"/>
  <c r="D21" i="2"/>
  <c r="V2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AE54" i="4" l="1"/>
  <c r="AE52" i="4"/>
  <c r="AE50" i="4"/>
  <c r="AE48" i="4"/>
  <c r="AE46" i="4"/>
  <c r="AE44" i="4"/>
  <c r="AE42" i="4"/>
  <c r="AE40" i="4"/>
  <c r="AE38" i="4"/>
  <c r="AE36" i="4"/>
  <c r="AE34" i="4"/>
  <c r="AE32" i="4"/>
  <c r="AE30" i="4"/>
  <c r="AE28" i="4"/>
  <c r="AE26" i="4"/>
  <c r="AE24" i="4"/>
  <c r="AE22" i="4"/>
  <c r="AE20" i="4"/>
  <c r="AE18" i="4"/>
  <c r="AE16" i="4"/>
  <c r="AE14" i="4"/>
  <c r="AE12" i="4"/>
  <c r="AE10" i="4"/>
  <c r="AE8" i="4"/>
  <c r="BG54" i="4"/>
  <c r="BG52" i="4"/>
  <c r="BG50" i="4"/>
  <c r="BG48" i="4"/>
  <c r="BG46" i="4"/>
  <c r="BG44" i="4"/>
  <c r="BG42" i="4"/>
  <c r="BG40" i="4"/>
  <c r="BG38" i="4"/>
  <c r="BG36" i="4"/>
  <c r="BG34" i="4"/>
  <c r="BG32" i="4"/>
  <c r="BG30" i="4"/>
  <c r="BG28" i="4"/>
  <c r="BG26" i="4"/>
  <c r="BG24" i="4"/>
  <c r="BG22" i="4"/>
  <c r="BG20" i="4"/>
  <c r="BG18" i="4"/>
  <c r="BG16" i="4"/>
  <c r="BG14" i="4"/>
  <c r="BG12" i="4"/>
  <c r="BG10" i="4"/>
  <c r="BG8" i="4"/>
  <c r="BH53" i="4"/>
  <c r="BH49" i="4"/>
  <c r="AE55" i="4"/>
  <c r="CI55" i="4" s="1"/>
  <c r="AE51" i="4"/>
  <c r="CI51" i="4" s="1"/>
  <c r="AE47" i="4"/>
  <c r="CI47" i="4" s="1"/>
  <c r="AE45" i="4"/>
  <c r="CI45" i="4" s="1"/>
  <c r="AE43" i="4"/>
  <c r="CI43" i="4" s="1"/>
  <c r="AE41" i="4"/>
  <c r="CI41" i="4" s="1"/>
  <c r="AE39" i="4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CH21" i="2"/>
  <c r="DJ21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H20" i="2"/>
  <c r="DJ20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41" i="1"/>
  <c r="CH41" i="1"/>
  <c r="DJ41" i="1" s="1"/>
  <c r="CQ39" i="1"/>
  <c r="CH39" i="1"/>
  <c r="DJ39" i="1" s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41" i="1"/>
  <c r="CW39" i="1"/>
  <c r="CW37" i="1"/>
  <c r="CW35" i="1"/>
  <c r="CW33" i="1"/>
  <c r="CW31" i="1"/>
  <c r="CW29" i="1"/>
  <c r="CW27" i="1"/>
  <c r="CW25" i="1"/>
  <c r="CW23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H40" i="1"/>
  <c r="DJ40" i="1" s="1"/>
  <c r="CQ40" i="1"/>
  <c r="CQ38" i="1"/>
  <c r="CH38" i="1"/>
  <c r="DJ38" i="1" s="1"/>
  <c r="CH36" i="1"/>
  <c r="DJ36" i="1" s="1"/>
  <c r="CQ36" i="1"/>
  <c r="CQ34" i="1"/>
  <c r="CH34" i="1"/>
  <c r="DJ34" i="1" s="1"/>
  <c r="CH32" i="1"/>
  <c r="DJ32" i="1" s="1"/>
  <c r="CQ32" i="1"/>
  <c r="CQ30" i="1"/>
  <c r="CH30" i="1"/>
  <c r="DJ30" i="1" s="1"/>
  <c r="CH28" i="1"/>
  <c r="DJ28" i="1" s="1"/>
  <c r="CQ28" i="1"/>
  <c r="CQ26" i="1"/>
  <c r="CH26" i="1"/>
  <c r="DJ26" i="1" s="1"/>
  <c r="CH24" i="1"/>
  <c r="DJ24" i="1" s="1"/>
  <c r="CQ24" i="1"/>
  <c r="CQ22" i="1"/>
  <c r="CH22" i="1"/>
  <c r="DJ22" i="1" s="1"/>
  <c r="CH20" i="1"/>
  <c r="DJ20" i="1" s="1"/>
  <c r="CQ20" i="1"/>
  <c r="CQ18" i="1"/>
  <c r="CH18" i="1"/>
  <c r="DJ18" i="1" s="1"/>
  <c r="CH16" i="1"/>
  <c r="DJ16" i="1" s="1"/>
  <c r="CQ16" i="1"/>
  <c r="CQ14" i="1"/>
  <c r="CH14" i="1"/>
  <c r="DJ14" i="1" s="1"/>
  <c r="CH12" i="1"/>
  <c r="DJ12" i="1" s="1"/>
  <c r="CQ12" i="1"/>
  <c r="CQ10" i="1"/>
  <c r="CH10" i="1"/>
  <c r="DJ10" i="1" s="1"/>
  <c r="CH8" i="1"/>
  <c r="DJ8" i="1" s="1"/>
  <c r="CQ8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21" i="1"/>
  <c r="CW19" i="1"/>
  <c r="CW17" i="1"/>
  <c r="CW15" i="1"/>
  <c r="CW13" i="1"/>
  <c r="CW11" i="1"/>
  <c r="CW9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W12" i="1"/>
  <c r="CW10" i="1"/>
  <c r="CW8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I8" i="4" l="1"/>
  <c r="CI12" i="4"/>
  <c r="CI16" i="4"/>
  <c r="CI20" i="4"/>
  <c r="CI24" i="4"/>
  <c r="CI28" i="4"/>
  <c r="CI32" i="4"/>
  <c r="CI36" i="4"/>
  <c r="CI40" i="4"/>
  <c r="CI44" i="4"/>
  <c r="CI48" i="4"/>
  <c r="CI52" i="4"/>
  <c r="CI10" i="4"/>
  <c r="CI14" i="4"/>
  <c r="CI18" i="4"/>
  <c r="CI22" i="4"/>
  <c r="CI26" i="4"/>
  <c r="CI30" i="4"/>
  <c r="CI34" i="4"/>
  <c r="CI38" i="4"/>
  <c r="CI42" i="4"/>
  <c r="CI46" i="4"/>
  <c r="CI50" i="4"/>
  <c r="CI54" i="4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E7" i="6" l="1"/>
  <c r="D7" i="6"/>
  <c r="DH7" i="2"/>
  <c r="DC7" i="2"/>
  <c r="CY7" i="2"/>
  <c r="CU7" i="2"/>
  <c r="CS7" i="2"/>
  <c r="CL7" i="2"/>
  <c r="DD7" i="2"/>
  <c r="AX7" i="2"/>
  <c r="AS7" i="2"/>
  <c r="CV7" i="2"/>
  <c r="CN7" i="2"/>
  <c r="AD7" i="2"/>
  <c r="AC7" i="2"/>
  <c r="AB7" i="2"/>
  <c r="AA7" i="2"/>
  <c r="N7" i="2"/>
  <c r="M7" i="2" s="1"/>
  <c r="AN7" i="2"/>
  <c r="X7" i="2"/>
  <c r="Z7" i="2"/>
  <c r="Y7" i="2"/>
  <c r="DA7" i="2"/>
  <c r="CO7" i="2"/>
  <c r="CT7" i="2"/>
  <c r="CX7" i="2"/>
  <c r="CZ7" i="2"/>
  <c r="BZ7" i="2"/>
  <c r="DE7" i="2"/>
  <c r="DB7" i="2"/>
  <c r="BE7" i="5"/>
  <c r="AO7" i="5"/>
  <c r="BB7" i="5"/>
  <c r="AD7" i="5"/>
  <c r="AG7" i="5"/>
  <c r="AT7" i="5"/>
  <c r="AW7" i="5"/>
  <c r="Y7" i="5"/>
  <c r="Q7" i="5"/>
  <c r="G7" i="5"/>
  <c r="N7" i="5"/>
  <c r="D7" i="5"/>
  <c r="BR7" i="4"/>
  <c r="AF22" i="8"/>
  <c r="L8" i="8" s="1"/>
  <c r="AF52" i="8"/>
  <c r="M19" i="8" s="1"/>
  <c r="AD7" i="1"/>
  <c r="V7" i="5"/>
  <c r="H7" i="5"/>
  <c r="E7" i="5"/>
  <c r="AL7" i="5"/>
  <c r="CH7" i="4"/>
  <c r="CG7" i="4"/>
  <c r="CF7" i="4"/>
  <c r="CD7" i="4"/>
  <c r="CC7" i="4"/>
  <c r="AY7" i="4"/>
  <c r="CB7" i="4"/>
  <c r="BZ7" i="4"/>
  <c r="BX7" i="4"/>
  <c r="BS7" i="4"/>
  <c r="AO7" i="4"/>
  <c r="BO7" i="4"/>
  <c r="BM7" i="4"/>
  <c r="BK7" i="4"/>
  <c r="AG7" i="4"/>
  <c r="AF7" i="4" s="1"/>
  <c r="R7" i="4"/>
  <c r="BN7" i="4"/>
  <c r="BT7" i="4"/>
  <c r="BW7" i="4"/>
  <c r="BY7" i="4"/>
  <c r="CE7" i="4"/>
  <c r="W7" i="4"/>
  <c r="CA7" i="4" s="1"/>
  <c r="AC7" i="3"/>
  <c r="AA7" i="3"/>
  <c r="Z7" i="3"/>
  <c r="Y7" i="3"/>
  <c r="N7" i="3"/>
  <c r="M7" i="3" s="1"/>
  <c r="E7" i="3"/>
  <c r="D7" i="3" s="1"/>
  <c r="X7" i="3"/>
  <c r="AF47" i="8"/>
  <c r="M12" i="8" s="1"/>
  <c r="AF18" i="8"/>
  <c r="F11" i="8" s="1"/>
  <c r="F20" i="8" s="1"/>
  <c r="AF32" i="8"/>
  <c r="L20" i="8" s="1"/>
  <c r="AF42" i="8"/>
  <c r="M7" i="8" s="1"/>
  <c r="AF48" i="8"/>
  <c r="M15" i="8" s="1"/>
  <c r="AF16" i="8"/>
  <c r="F9" i="8" s="1"/>
  <c r="AF10" i="8"/>
  <c r="E10" i="8" s="1"/>
  <c r="AF61" i="8"/>
  <c r="M28" i="8" s="1"/>
  <c r="AF31" i="8"/>
  <c r="L19" i="8" s="1"/>
  <c r="AF17" i="8"/>
  <c r="F10" i="8" s="1"/>
  <c r="AF27" i="8"/>
  <c r="L15" i="8" s="1"/>
  <c r="AF57" i="8"/>
  <c r="M24" i="8" s="1"/>
  <c r="AF8" i="8"/>
  <c r="E8" i="8" s="1"/>
  <c r="AF36" i="8"/>
  <c r="L24" i="8" s="1"/>
  <c r="AF24" i="8"/>
  <c r="L10" i="8" s="1"/>
  <c r="AF37" i="8"/>
  <c r="L25" i="8" s="1"/>
  <c r="AF49" i="8"/>
  <c r="M16" i="8" s="1"/>
  <c r="AF11" i="8"/>
  <c r="E11" i="8" s="1"/>
  <c r="E20" i="8" s="1"/>
  <c r="DH7" i="1"/>
  <c r="DF7" i="1"/>
  <c r="DD7" i="1"/>
  <c r="BZ7" i="1"/>
  <c r="DA7" i="1"/>
  <c r="CZ7" i="1"/>
  <c r="CY7" i="1"/>
  <c r="BU7" i="1"/>
  <c r="CU7" i="1"/>
  <c r="CT7" i="1"/>
  <c r="CS7" i="1"/>
  <c r="BP7" i="1"/>
  <c r="BO7" i="1" s="1"/>
  <c r="CL7" i="1"/>
  <c r="BH7" i="1"/>
  <c r="BG7" i="1" s="1"/>
  <c r="DE7" i="1"/>
  <c r="AS7" i="1"/>
  <c r="AN7" i="1"/>
  <c r="AF7" i="1"/>
  <c r="AE7" i="1" s="1"/>
  <c r="AC7" i="1"/>
  <c r="AA7" i="1"/>
  <c r="Z7" i="1"/>
  <c r="Y7" i="1"/>
  <c r="X7" i="1"/>
  <c r="N7" i="1"/>
  <c r="M7" i="1" s="1"/>
  <c r="E7" i="1"/>
  <c r="D7" i="1" s="1"/>
  <c r="CK7" i="1"/>
  <c r="CX7" i="1"/>
  <c r="DC7" i="1"/>
  <c r="CN7" i="1"/>
  <c r="AX7" i="1"/>
  <c r="DG7" i="1"/>
  <c r="DI7" i="1"/>
  <c r="CM7" i="1"/>
  <c r="CO7" i="1"/>
  <c r="AF60" i="8"/>
  <c r="M27" i="8" s="1"/>
  <c r="AF26" i="8"/>
  <c r="L12" i="8" s="1"/>
  <c r="AF46" i="8"/>
  <c r="M11" i="8" s="1"/>
  <c r="AF58" i="8"/>
  <c r="M25" i="8" s="1"/>
  <c r="AF25" i="8"/>
  <c r="L11" i="8" s="1"/>
  <c r="AF40" i="8"/>
  <c r="L28" i="8" s="1"/>
  <c r="AF7" i="8"/>
  <c r="E7" i="8" s="1"/>
  <c r="AF54" i="8"/>
  <c r="M21" i="8" s="1"/>
  <c r="AF59" i="8"/>
  <c r="M26" i="8" s="1"/>
  <c r="AF41" i="8"/>
  <c r="L31" i="8" s="1"/>
  <c r="AF23" i="8"/>
  <c r="L9" i="8" s="1"/>
  <c r="AF12" i="8"/>
  <c r="E12" i="8" s="1"/>
  <c r="AF34" i="8"/>
  <c r="L22" i="8" s="1"/>
  <c r="AF15" i="8"/>
  <c r="F8" i="8" s="1"/>
  <c r="AF30" i="8"/>
  <c r="L18" i="8" s="1"/>
  <c r="AF9" i="8"/>
  <c r="E9" i="8" s="1"/>
  <c r="AF13" i="8"/>
  <c r="E15" i="8" s="1"/>
  <c r="AF43" i="8"/>
  <c r="M8" i="8" s="1"/>
  <c r="AF55" i="8"/>
  <c r="M22" i="8" s="1"/>
  <c r="DB7" i="1"/>
  <c r="I7" i="5"/>
  <c r="BH7" i="2"/>
  <c r="BG7" i="2" s="1"/>
  <c r="CK7" i="2"/>
  <c r="CM7" i="2"/>
  <c r="CP7" i="1"/>
  <c r="CV7" i="1"/>
  <c r="BP7" i="2"/>
  <c r="BU7" i="2"/>
  <c r="CW7" i="2" s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T7" i="4"/>
  <c r="E7" i="4"/>
  <c r="BJ7" i="4"/>
  <c r="BL7" i="4"/>
  <c r="BU7" i="4"/>
  <c r="M7" i="4"/>
  <c r="AB7" i="3"/>
  <c r="AD7" i="3"/>
  <c r="E7" i="2"/>
  <c r="AF7" i="2"/>
  <c r="AE7" i="2" s="1"/>
  <c r="DF7" i="2"/>
  <c r="DI7" i="2"/>
  <c r="AM7" i="2" l="1"/>
  <c r="BF7" i="2" s="1"/>
  <c r="F7" i="5"/>
  <c r="CW7" i="1"/>
  <c r="CI7" i="1"/>
  <c r="AN7" i="4"/>
  <c r="BG7" i="4" s="1"/>
  <c r="V7" i="3"/>
  <c r="V7" i="1"/>
  <c r="BV7" i="4"/>
  <c r="F21" i="8"/>
  <c r="W7" i="3"/>
  <c r="AM7" i="1"/>
  <c r="BF7" i="1" s="1"/>
  <c r="CR7" i="1"/>
  <c r="CJ7" i="1"/>
  <c r="W7" i="1"/>
  <c r="E13" i="8"/>
  <c r="E14" i="8" s="1"/>
  <c r="E17" i="8" s="1"/>
  <c r="L13" i="8"/>
  <c r="L14" i="8" s="1"/>
  <c r="E21" i="8"/>
  <c r="M29" i="8"/>
  <c r="M30" i="8" s="1"/>
  <c r="F13" i="8"/>
  <c r="F14" i="8" s="1"/>
  <c r="F17" i="8" s="1"/>
  <c r="L29" i="8"/>
  <c r="L30" i="8" s="1"/>
  <c r="M13" i="8"/>
  <c r="M14" i="8" s="1"/>
  <c r="L7" i="4"/>
  <c r="BQ7" i="4"/>
  <c r="BI7" i="4"/>
  <c r="D7" i="4"/>
  <c r="CI7" i="2"/>
  <c r="D7" i="2"/>
  <c r="V7" i="2" s="1"/>
  <c r="W7" i="2"/>
  <c r="BO7" i="2"/>
  <c r="CR7" i="2"/>
  <c r="CH7" i="1"/>
  <c r="CJ7" i="2"/>
  <c r="DJ7" i="1" l="1"/>
  <c r="BP7" i="4"/>
  <c r="E16" i="8"/>
  <c r="CQ7" i="1"/>
  <c r="F16" i="8"/>
  <c r="L32" i="8"/>
  <c r="M33" i="8"/>
  <c r="L33" i="8"/>
  <c r="M32" i="8"/>
  <c r="CQ7" i="2"/>
  <c r="CH7" i="2"/>
  <c r="DJ7" i="2" s="1"/>
  <c r="AE7" i="4"/>
  <c r="CI7" i="4" s="1"/>
  <c r="BH7" i="4"/>
</calcChain>
</file>

<file path=xl/sharedStrings.xml><?xml version="1.0" encoding="utf-8"?>
<sst xmlns="http://schemas.openxmlformats.org/spreadsheetml/2006/main" count="2450" uniqueCount="473">
  <si>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</si>
  <si>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</si>
  <si>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</si>
  <si>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</si>
  <si>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</si>
  <si>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</si>
  <si>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</si>
  <si>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</si>
  <si>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</si>
  <si>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</si>
  <si>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</si>
  <si>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</si>
  <si>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</si>
  <si>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</si>
  <si>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</si>
  <si>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</si>
  <si>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</si>
  <si>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</si>
  <si>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</si>
  <si>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</si>
  <si>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</si>
  <si>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</si>
  <si>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</si>
  <si>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</si>
  <si>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</si>
  <si>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</si>
  <si>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</si>
  <si>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</si>
  <si>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</si>
  <si>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</si>
  <si>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</si>
  <si>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</si>
  <si>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</si>
  <si>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</si>
  <si>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</si>
  <si>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</si>
  <si>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</si>
  <si>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</si>
  <si>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</si>
  <si>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</si>
  <si>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</si>
  <si>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</si>
  <si>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</si>
  <si>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</si>
  <si>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</si>
  <si>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</si>
  <si>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</si>
  <si>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</si>
  <si>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</si>
  <si>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</si>
  <si>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</si>
  <si>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</si>
  <si>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</si>
  <si>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</si>
  <si>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</si>
  <si>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</si>
  <si>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</si>
  <si>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</si>
  <si>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</si>
  <si>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</si>
  <si>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</si>
  <si>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</si>
  <si>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</si>
  <si>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</si>
  <si>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</si>
  <si>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</si>
  <si>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</si>
  <si>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</si>
  <si>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</si>
  <si>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</si>
  <si>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</si>
  <si>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</si>
  <si>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</si>
  <si>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</si>
  <si>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</si>
  <si>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</si>
  <si>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</si>
  <si>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</si>
  <si>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</si>
  <si>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</si>
  <si>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</si>
  <si>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</si>
  <si>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</si>
  <si>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</si>
  <si>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</si>
  <si>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</si>
  <si>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</si>
  <si>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</si>
  <si>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</si>
  <si>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</si>
  <si>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</si>
  <si>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</si>
  <si>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</si>
  <si>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</si>
  <si>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</si>
  <si>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</si>
  <si>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</si>
  <si>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</si>
  <si>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</si>
  <si>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</si>
  <si>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</si>
  <si>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</si>
  <si>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</si>
  <si>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</si>
  <si>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</si>
  <si>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</si>
  <si>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</si>
  <si>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</si>
  <si>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</si>
  <si>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</si>
  <si>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</si>
  <si>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</si>
  <si>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</si>
  <si>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</si>
  <si>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</si>
  <si>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</si>
  <si>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</si>
  <si>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</si>
  <si>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</si>
  <si>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</si>
  <si>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</si>
  <si>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</si>
  <si>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</si>
  <si>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</si>
  <si>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</si>
  <si>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</si>
  <si>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</si>
  <si>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</si>
  <si>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</si>
  <si>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</si>
  <si>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</si>
  <si>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</si>
  <si>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</si>
  <si>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</si>
  <si>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</si>
  <si>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</si>
  <si>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</si>
  <si>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</si>
  <si>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</si>
  <si>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</si>
  <si>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</si>
  <si>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</si>
  <si>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</si>
  <si>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</si>
  <si>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</si>
  <si>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</si>
  <si>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</si>
  <si>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</si>
  <si>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</si>
  <si>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</si>
  <si>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</si>
  <si>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</si>
  <si>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</si>
  <si>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</si>
  <si>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</si>
  <si>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</si>
  <si>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</si>
  <si>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</si>
  <si>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</si>
  <si>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</si>
  <si>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</si>
  <si>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</si>
  <si>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</si>
  <si>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</si>
  <si>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</si>
  <si>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</si>
  <si>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</si>
  <si>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</si>
  <si>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</si>
  <si>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</si>
  <si>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</si>
  <si>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</si>
  <si>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</si>
  <si>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</si>
  <si>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</si>
  <si>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</si>
  <si>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</si>
  <si>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</si>
  <si>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</si>
  <si>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</si>
  <si>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</si>
  <si>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</si>
  <si>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</si>
  <si>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</si>
  <si>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</si>
  <si>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</si>
  <si>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</si>
  <si>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</si>
  <si>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</si>
  <si>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</si>
  <si>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</si>
  <si>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</si>
  <si>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</si>
  <si>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</si>
  <si>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</si>
  <si>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</si>
  <si>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</si>
  <si>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</si>
  <si>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</si>
  <si>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</si>
  <si>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</si>
  <si>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</si>
  <si>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</si>
  <si>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</si>
  <si>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</si>
  <si>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</si>
  <si>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</si>
  <si>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</si>
  <si>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</si>
  <si>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</si>
  <si>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</si>
  <si>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</si>
  <si>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</si>
  <si>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</si>
  <si>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</si>
  <si>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</si>
  <si>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</si>
  <si>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</si>
  <si>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</si>
  <si>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</si>
  <si>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</si>
  <si>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</si>
  <si>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</si>
  <si>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</si>
  <si>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</si>
  <si>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</si>
  <si>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</si>
  <si>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</si>
  <si>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</si>
  <si>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</si>
  <si>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</si>
  <si>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</si>
  <si>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</si>
  <si>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</si>
  <si>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</si>
  <si>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</si>
  <si>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</si>
  <si>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</si>
  <si>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</si>
  <si>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</si>
  <si>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</si>
  <si>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</si>
  <si>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</si>
  <si>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</si>
  <si>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</si>
  <si>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</si>
  <si>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</si>
  <si>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</si>
  <si>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</si>
  <si>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</si>
  <si>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</si>
  <si>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</si>
  <si>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</si>
  <si>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</si>
  <si>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</si>
  <si>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</si>
  <si>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</si>
  <si>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</si>
  <si>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</si>
  <si>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</si>
  <si>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</si>
  <si>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</si>
  <si>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</si>
  <si>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</si>
  <si>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</si>
  <si>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</si>
  <si>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</si>
  <si>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</si>
  <si>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</si>
  <si>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</si>
  <si>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</si>
  <si>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</si>
  <si>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</si>
  <si>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</si>
  <si>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</si>
  <si>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</si>
  <si>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</si>
  <si>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</si>
  <si>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</si>
  <si>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</si>
  <si>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</si>
  <si>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</si>
  <si>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</si>
  <si>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</si>
  <si>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</si>
  <si>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</si>
  <si>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</si>
  <si>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</si>
  <si>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</si>
  <si>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</si>
  <si>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</si>
  <si>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</si>
  <si>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</si>
  <si>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</si>
  <si>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</si>
  <si>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</si>
  <si>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</si>
  <si>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</si>
  <si>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</si>
  <si>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</si>
  <si>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</si>
  <si>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</si>
  <si>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</si>
  <si>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</si>
  <si>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</si>
  <si>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</si>
  <si>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</si>
  <si>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</si>
  <si>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</si>
  <si>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</si>
  <si>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</si>
  <si>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</si>
  <si>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</si>
  <si>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</si>
  <si>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</si>
  <si>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</si>
  <si>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</si>
  <si>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39000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</si>
  <si>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</si>
  <si>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</si>
  <si>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</si>
  <si>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</si>
  <si>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</si>
  <si>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</si>
  <si>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39201</t>
  </si>
  <si>
    <t>高知市</t>
  </si>
  <si>
    <t>391201</t>
  </si>
  <si>
    <t>39202</t>
  </si>
  <si>
    <t>室戸市</t>
  </si>
  <si>
    <t>391202</t>
  </si>
  <si>
    <t>39855</t>
  </si>
  <si>
    <t>芸東衛生組合</t>
  </si>
  <si>
    <t>39873</t>
  </si>
  <si>
    <t>安芸広域市町村
圏事務組合</t>
  </si>
  <si>
    <t>39203</t>
  </si>
  <si>
    <t>安芸市</t>
  </si>
  <si>
    <t>391203</t>
  </si>
  <si>
    <t>安芸広域市町村圏事務組合</t>
  </si>
  <si>
    <t>39204</t>
  </si>
  <si>
    <t>南国市</t>
  </si>
  <si>
    <t>391204</t>
  </si>
  <si>
    <t>39840</t>
  </si>
  <si>
    <t>香南清掃組合</t>
  </si>
  <si>
    <t>39205</t>
  </si>
  <si>
    <t>土佐市</t>
  </si>
  <si>
    <t>391205</t>
  </si>
  <si>
    <t>39880</t>
  </si>
  <si>
    <t>高知中央西部焼却処理事務組合</t>
  </si>
  <si>
    <t>39822</t>
  </si>
  <si>
    <t>仁淀川下流衛生事務組合</t>
  </si>
  <si>
    <t>39206</t>
  </si>
  <si>
    <t>須崎市</t>
  </si>
  <si>
    <t>391206</t>
  </si>
  <si>
    <t>39854</t>
  </si>
  <si>
    <t>高幡東部清掃組合</t>
  </si>
  <si>
    <t>39208</t>
  </si>
  <si>
    <t>宿毛市</t>
  </si>
  <si>
    <t>391208</t>
  </si>
  <si>
    <t>39867</t>
  </si>
  <si>
    <t>幡多西部消防組合</t>
  </si>
  <si>
    <t>39844</t>
  </si>
  <si>
    <t>幡多広域市町村圏事務組合</t>
  </si>
  <si>
    <t>39209</t>
  </si>
  <si>
    <t>土佐清水市</t>
  </si>
  <si>
    <t>391209</t>
  </si>
  <si>
    <t>39210</t>
  </si>
  <si>
    <t>四万十市</t>
  </si>
  <si>
    <t>391210</t>
  </si>
  <si>
    <t>39848</t>
  </si>
  <si>
    <t>幡多中央環境施設組合</t>
  </si>
  <si>
    <t>39211</t>
  </si>
  <si>
    <t>香南市</t>
  </si>
  <si>
    <t>391211</t>
  </si>
  <si>
    <t>39820</t>
  </si>
  <si>
    <t>香南･香美衛生組合</t>
  </si>
  <si>
    <t>39212</t>
  </si>
  <si>
    <t>香美市</t>
  </si>
  <si>
    <t>391212</t>
  </si>
  <si>
    <t>香南香美衛生組合</t>
  </si>
  <si>
    <t>39301</t>
  </si>
  <si>
    <t>東洋町</t>
  </si>
  <si>
    <t>391301</t>
  </si>
  <si>
    <t>39302</t>
  </si>
  <si>
    <t>奈半利町</t>
  </si>
  <si>
    <t>391302</t>
  </si>
  <si>
    <t>39878</t>
  </si>
  <si>
    <t>中芸広域連合</t>
  </si>
  <si>
    <t>39303</t>
  </si>
  <si>
    <t>田野町</t>
  </si>
  <si>
    <t>391303</t>
  </si>
  <si>
    <t>39304</t>
  </si>
  <si>
    <t>安田町</t>
  </si>
  <si>
    <t>391304</t>
  </si>
  <si>
    <t>39305</t>
  </si>
  <si>
    <t>北川村</t>
  </si>
  <si>
    <t>391305</t>
  </si>
  <si>
    <t>39306</t>
  </si>
  <si>
    <t>馬路村</t>
  </si>
  <si>
    <t>391306</t>
  </si>
  <si>
    <t>39307</t>
  </si>
  <si>
    <t>芸西村</t>
  </si>
  <si>
    <t>391307</t>
  </si>
  <si>
    <t>39341</t>
  </si>
  <si>
    <t>本山町</t>
  </si>
  <si>
    <t>391341</t>
  </si>
  <si>
    <t>39871</t>
  </si>
  <si>
    <t>嶺北広域行政事務組合</t>
  </si>
  <si>
    <t>39344</t>
  </si>
  <si>
    <t>大豊町</t>
  </si>
  <si>
    <t>391344</t>
  </si>
  <si>
    <t>39363</t>
  </si>
  <si>
    <t>土佐町</t>
  </si>
  <si>
    <t>391363</t>
  </si>
  <si>
    <t>39364</t>
  </si>
  <si>
    <t>大川村</t>
  </si>
  <si>
    <t>391364</t>
  </si>
  <si>
    <t>39386</t>
  </si>
  <si>
    <t>いの町</t>
  </si>
  <si>
    <t>391386</t>
  </si>
  <si>
    <t>39387</t>
  </si>
  <si>
    <t>仁淀川町</t>
  </si>
  <si>
    <t>391387</t>
  </si>
  <si>
    <t>39823</t>
  </si>
  <si>
    <t>高吾北広域町村事務組合</t>
  </si>
  <si>
    <t>39401</t>
  </si>
  <si>
    <t>中土佐町</t>
  </si>
  <si>
    <t>391401</t>
  </si>
  <si>
    <t>39402</t>
  </si>
  <si>
    <t>佐川町</t>
  </si>
  <si>
    <t>391402</t>
  </si>
  <si>
    <t>39403</t>
  </si>
  <si>
    <t>越知町</t>
  </si>
  <si>
    <t>391403</t>
  </si>
  <si>
    <t>39405</t>
  </si>
  <si>
    <t>梼原町</t>
  </si>
  <si>
    <t>391405</t>
  </si>
  <si>
    <t>39853</t>
  </si>
  <si>
    <t>津野山広域事務組合</t>
  </si>
  <si>
    <t>39410</t>
  </si>
  <si>
    <t>日高村</t>
  </si>
  <si>
    <t>391410</t>
  </si>
  <si>
    <t>39411</t>
  </si>
  <si>
    <t>津野町</t>
  </si>
  <si>
    <t>391411</t>
  </si>
  <si>
    <t>39412</t>
  </si>
  <si>
    <t>四万十町</t>
  </si>
  <si>
    <t>391412</t>
  </si>
  <si>
    <t>39424</t>
  </si>
  <si>
    <t>大月町</t>
  </si>
  <si>
    <t>391424</t>
  </si>
  <si>
    <t>幡多広域</t>
  </si>
  <si>
    <t>幡多西部</t>
  </si>
  <si>
    <t>39427</t>
  </si>
  <si>
    <t>三原村</t>
  </si>
  <si>
    <t>391427</t>
  </si>
  <si>
    <t>39428</t>
  </si>
  <si>
    <t>黒潮町</t>
  </si>
  <si>
    <t>391428</t>
  </si>
  <si>
    <t>392003</t>
  </si>
  <si>
    <t>392008</t>
  </si>
  <si>
    <t>392005</t>
  </si>
  <si>
    <t>392004</t>
  </si>
  <si>
    <t>392012</t>
  </si>
  <si>
    <t>392014</t>
  </si>
  <si>
    <t>392011</t>
  </si>
  <si>
    <t>392007</t>
  </si>
  <si>
    <t>392002</t>
  </si>
  <si>
    <t>392013</t>
  </si>
  <si>
    <t>392015</t>
  </si>
  <si>
    <t>392001</t>
  </si>
  <si>
    <t>392010</t>
  </si>
  <si>
    <t>392006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</si>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</sst>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44</v>
      </c>
      <c r="B7" s="154" t="s">
        <v>317</v>
      </c>
      <c r="C7" s="138" t="s">
        <v>33</v>
      </c>
      <c r="D7" s="140">
        <f>SUM(E7,+L7)</f>
        <v>8960490</v>
      </c>
      <c r="E7" s="140">
        <f>SUM(F7:I7,K7)</f>
        <v>2418644</v>
      </c>
      <c r="F7" s="140">
        <f t="shared" ref="F7:L7" si="0">SUM(F$8:F$1000)</f>
        <v>0</v>
      </c>
      <c r="G7" s="140">
        <f t="shared" si="0"/>
        <v>17573</v>
      </c>
      <c r="H7" s="140">
        <f t="shared" si="0"/>
        <v>291800</v>
      </c>
      <c r="I7" s="140">
        <f t="shared" si="0"/>
        <v>1137844</v>
      </c>
      <c r="J7" s="143" t="s">
        <v>314</v>
      </c>
      <c r="K7" s="140">
        <f t="shared" si="0"/>
        <v>971427</v>
      </c>
      <c r="L7" s="140">
        <f t="shared" si="0"/>
        <v>6541846</v>
      </c>
      <c r="M7" s="140">
        <f>SUM(N7,+U7)</f>
        <v>2974919</v>
      </c>
      <c r="N7" s="140">
        <f>SUM(O7:R7,T7)</f>
        <v>186942</v>
      </c>
      <c r="O7" s="140">
        <f t="shared" ref="O7:U7" si="1">SUM(O$8:O$1000)</f>
        <v>14977</v>
      </c>
      <c r="P7" s="140">
        <f t="shared" si="1"/>
        <v>16151</v>
      </c>
      <c r="Q7" s="140">
        <f t="shared" si="1"/>
        <v>43500</v>
      </c>
      <c r="R7" s="140">
        <f t="shared" si="1"/>
        <v>102825</v>
      </c>
      <c r="S7" s="143" t="s">
        <v>314</v>
      </c>
      <c r="T7" s="140">
        <f t="shared" si="1"/>
        <v>9489</v>
      </c>
      <c r="U7" s="140">
        <f t="shared" si="1"/>
        <v>2787977</v>
      </c>
      <c r="V7" s="140">
        <f t="shared" ref="V7:AA7" si="2">+SUM(D7,M7)</f>
        <v>11935409</v>
      </c>
      <c r="W7" s="140">
        <f t="shared" si="2"/>
        <v>2605586</v>
      </c>
      <c r="X7" s="140">
        <f t="shared" si="2"/>
        <v>14977</v>
      </c>
      <c r="Y7" s="140">
        <f t="shared" si="2"/>
        <v>33724</v>
      </c>
      <c r="Z7" s="140">
        <f t="shared" si="2"/>
        <v>335300</v>
      </c>
      <c r="AA7" s="140">
        <f t="shared" si="2"/>
        <v>1240669</v>
      </c>
      <c r="AB7" s="142" t="str">
        <f>IF(+SUM(J7,S7)=0,"-",+SUM(J7,S7))</f>
        <v>-</v>
      </c>
      <c r="AC7" s="140">
        <f>+SUM(K7,T7)</f>
        <v>980916</v>
      </c>
      <c r="AD7" s="140">
        <f>+SUM(L7,U7)</f>
        <v>9329823</v>
      </c>
      <c r="AE7" s="140">
        <f>SUM(AF7,+AK7)</f>
        <v>535622</v>
      </c>
      <c r="AF7" s="140">
        <f>SUM(AG7:AJ7)</f>
        <v>437720</v>
      </c>
      <c r="AG7" s="140">
        <f t="shared" ref="AG7:AL7" si="3">SUM(AG$8:AG$1000)</f>
        <v>0</v>
      </c>
      <c r="AH7" s="140">
        <f t="shared" si="3"/>
        <v>408870</v>
      </c>
      <c r="AI7" s="140">
        <f t="shared" si="3"/>
        <v>19043</v>
      </c>
      <c r="AJ7" s="140">
        <f t="shared" si="3"/>
        <v>9807</v>
      </c>
      <c r="AK7" s="140">
        <f t="shared" si="3"/>
        <v>97902</v>
      </c>
      <c r="AL7" s="140">
        <f t="shared" si="3"/>
        <v>347557</v>
      </c>
      <c r="AM7" s="140">
        <f>SUM(AN7,AS7,AW7,AX7,BD7)</f>
        <v>5194223</v>
      </c>
      <c r="AN7" s="140">
        <f>SUM(AO7:AR7)</f>
        <v>1915010</v>
      </c>
      <c r="AO7" s="140">
        <f>SUM(AO$8:AO$1000)</f>
        <v>732837</v>
      </c>
      <c r="AP7" s="140">
        <f>SUM(AP$8:AP$1000)</f>
        <v>920991</v>
      </c>
      <c r="AQ7" s="140">
        <f>SUM(AQ$8:AQ$1000)</f>
        <v>223008</v>
      </c>
      <c r="AR7" s="140">
        <f>SUM(AR$8:AR$1000)</f>
        <v>38174</v>
      </c>
      <c r="AS7" s="140">
        <f>SUM(AT7:AV7)</f>
        <v>524897</v>
      </c>
      <c r="AT7" s="140">
        <f>SUM(AT$8:AT$1000)</f>
        <v>114212</v>
      </c>
      <c r="AU7" s="140">
        <f>SUM(AU$8:AU$1000)</f>
        <v>323777</v>
      </c>
      <c r="AV7" s="140">
        <f>SUM(AV$8:AV$1000)</f>
        <v>86908</v>
      </c>
      <c r="AW7" s="140">
        <f>SUM(AW$8:AW$1000)</f>
        <v>60270</v>
      </c>
      <c r="AX7" s="140">
        <f>SUM(AY7:BB7)</f>
        <v>2689530</v>
      </c>
      <c r="AY7" s="140">
        <f t="shared" ref="AY7:BE7" si="4">SUM(AY$8:AY$1000)</f>
        <v>1503036</v>
      </c>
      <c r="AZ7" s="140">
        <f t="shared" si="4"/>
        <v>993362</v>
      </c>
      <c r="BA7" s="140">
        <f t="shared" si="4"/>
        <v>151167</v>
      </c>
      <c r="BB7" s="140">
        <f t="shared" si="4"/>
        <v>41965</v>
      </c>
      <c r="BC7" s="140">
        <f t="shared" si="4"/>
        <v>2554074</v>
      </c>
      <c r="BD7" s="140">
        <f t="shared" si="4"/>
        <v>4516</v>
      </c>
      <c r="BE7" s="140">
        <f t="shared" si="4"/>
        <v>329014</v>
      </c>
      <c r="BF7" s="140">
        <f>SUM(AE7,+AM7,+BE7)</f>
        <v>6058859</v>
      </c>
      <c r="BG7" s="140">
        <f>SUM(BH7,+BM7)</f>
        <v>73336</v>
      </c>
      <c r="BH7" s="140">
        <f>SUM(BI7:BL7)</f>
        <v>58762</v>
      </c>
      <c r="BI7" s="140">
        <f t="shared" ref="BI7:BN7" si="5">SUM(BI$8:BI$1000)</f>
        <v>0</v>
      </c>
      <c r="BJ7" s="140">
        <f t="shared" si="5"/>
        <v>47077</v>
      </c>
      <c r="BK7" s="140">
        <f t="shared" si="5"/>
        <v>11199</v>
      </c>
      <c r="BL7" s="140">
        <f t="shared" si="5"/>
        <v>486</v>
      </c>
      <c r="BM7" s="140">
        <f t="shared" si="5"/>
        <v>14574</v>
      </c>
      <c r="BN7" s="140">
        <f t="shared" si="5"/>
        <v>649419</v>
      </c>
      <c r="BO7" s="140">
        <f>SUM(BP7,BU7,BY7,BZ7,CF7)</f>
        <v>1124171</v>
      </c>
      <c r="BP7" s="140">
        <f>SUM(BQ7:BT7)</f>
        <v>111678</v>
      </c>
      <c r="BQ7" s="140">
        <f>SUM(BQ$8:BQ$1000)</f>
        <v>105125</v>
      </c>
      <c r="BR7" s="140">
        <f>SUM(BR$8:BR$1000)</f>
        <v>0</v>
      </c>
      <c r="BS7" s="140">
        <f>SUM(BS$8:BS$1000)</f>
        <v>0</v>
      </c>
      <c r="BT7" s="140">
        <f>SUM(BT$8:BT$1000)</f>
        <v>6553</v>
      </c>
      <c r="BU7" s="140">
        <f>SUM(BV7:BX7)</f>
        <v>356003</v>
      </c>
      <c r="BV7" s="140">
        <f>SUM(BV$8:BV$1000)</f>
        <v>130</v>
      </c>
      <c r="BW7" s="140">
        <f>SUM(BW$8:BW$1000)</f>
        <v>355873</v>
      </c>
      <c r="BX7" s="140">
        <f>SUM(BX$8:BX$1000)</f>
        <v>0</v>
      </c>
      <c r="BY7" s="140">
        <f>SUM(BY$8:BY$1000)</f>
        <v>732</v>
      </c>
      <c r="BZ7" s="140">
        <f>SUM(CA7:CD7)</f>
        <v>655417</v>
      </c>
      <c r="CA7" s="140">
        <f t="shared" ref="CA7:CG7" si="6">SUM(CA$8:CA$1000)</f>
        <v>10035</v>
      </c>
      <c r="CB7" s="140">
        <f t="shared" si="6"/>
        <v>621794</v>
      </c>
      <c r="CC7" s="140">
        <f t="shared" si="6"/>
        <v>19813</v>
      </c>
      <c r="CD7" s="140">
        <f t="shared" si="6"/>
        <v>3775</v>
      </c>
      <c r="CE7" s="140">
        <f t="shared" si="6"/>
        <v>1022752</v>
      </c>
      <c r="CF7" s="140">
        <f t="shared" si="6"/>
        <v>341</v>
      </c>
      <c r="CG7" s="140">
        <f t="shared" si="6"/>
        <v>105241</v>
      </c>
      <c r="CH7" s="140">
        <f>SUM(BG7,+BO7,+CG7)</f>
        <v>1302748</v>
      </c>
      <c r="CI7" s="140">
        <f t="shared" ref="CI7:DJ7" si="7">SUM(AE7,+BG7)</f>
        <v>608958</v>
      </c>
      <c r="CJ7" s="140">
        <f t="shared" si="7"/>
        <v>496482</v>
      </c>
      <c r="CK7" s="140">
        <f t="shared" si="7"/>
        <v>0</v>
      </c>
      <c r="CL7" s="140">
        <f t="shared" si="7"/>
        <v>455947</v>
      </c>
      <c r="CM7" s="140">
        <f t="shared" si="7"/>
        <v>30242</v>
      </c>
      <c r="CN7" s="140">
        <f t="shared" si="7"/>
        <v>10293</v>
      </c>
      <c r="CO7" s="140">
        <f t="shared" si="7"/>
        <v>112476</v>
      </c>
      <c r="CP7" s="140">
        <f t="shared" si="7"/>
        <v>996976</v>
      </c>
      <c r="CQ7" s="140">
        <f t="shared" si="7"/>
        <v>6318394</v>
      </c>
      <c r="CR7" s="140">
        <f t="shared" si="7"/>
        <v>2026688</v>
      </c>
      <c r="CS7" s="140">
        <f t="shared" si="7"/>
        <v>837962</v>
      </c>
      <c r="CT7" s="140">
        <f t="shared" si="7"/>
        <v>920991</v>
      </c>
      <c r="CU7" s="140">
        <f t="shared" si="7"/>
        <v>223008</v>
      </c>
      <c r="CV7" s="140">
        <f t="shared" si="7"/>
        <v>44727</v>
      </c>
      <c r="CW7" s="140">
        <f t="shared" si="7"/>
        <v>880900</v>
      </c>
      <c r="CX7" s="140">
        <f t="shared" si="7"/>
        <v>114342</v>
      </c>
      <c r="CY7" s="140">
        <f t="shared" si="7"/>
        <v>679650</v>
      </c>
      <c r="CZ7" s="140">
        <f t="shared" si="7"/>
        <v>86908</v>
      </c>
      <c r="DA7" s="140">
        <f t="shared" si="7"/>
        <v>61002</v>
      </c>
      <c r="DB7" s="140">
        <f t="shared" si="7"/>
        <v>3344947</v>
      </c>
      <c r="DC7" s="140">
        <f t="shared" si="7"/>
        <v>1513071</v>
      </c>
      <c r="DD7" s="140">
        <f t="shared" si="7"/>
        <v>1615156</v>
      </c>
      <c r="DE7" s="140">
        <f t="shared" si="7"/>
        <v>170980</v>
      </c>
      <c r="DF7" s="140">
        <f t="shared" si="7"/>
        <v>45740</v>
      </c>
      <c r="DG7" s="140">
        <f t="shared" si="7"/>
        <v>3576826</v>
      </c>
      <c r="DH7" s="140">
        <f t="shared" si="7"/>
        <v>4857</v>
      </c>
      <c r="DI7" s="140">
        <f t="shared" si="7"/>
        <v>434255</v>
      </c>
      <c r="DJ7" s="140">
        <f t="shared" si="7"/>
        <v>7361607</v>
      </c>
    </row>
    <row r="8" spans="1:114" s="136" customFormat="1" ht="13.5" customHeight="1" x14ac:dyDescent="0.15">
      <c r="A8" s="119" t="s">
        <v>44</v>
      </c>
      <c r="B8" s="120" t="s">
        <v>324</v>
      </c>
      <c r="C8" s="119" t="s">
        <v>325</v>
      </c>
      <c r="D8" s="121">
        <f>SUM(E8,+L8)</f>
        <v>3131358</v>
      </c>
      <c r="E8" s="121">
        <f>SUM(F8:I8,K8)</f>
        <v>1527938</v>
      </c>
      <c r="F8" s="121">
        <v>0</v>
      </c>
      <c r="G8" s="121">
        <v>17573</v>
      </c>
      <c r="H8" s="121">
        <v>286000</v>
      </c>
      <c r="I8" s="121">
        <v>376205</v>
      </c>
      <c r="J8" s="122" t="s">
        <v>472</v>
      </c>
      <c r="K8" s="121">
        <v>848160</v>
      </c>
      <c r="L8" s="121">
        <v>1603420</v>
      </c>
      <c r="M8" s="121">
        <f>SUM(N8,+U8)</f>
        <v>380125</v>
      </c>
      <c r="N8" s="121">
        <f>SUM(O8:R8,T8)</f>
        <v>53170</v>
      </c>
      <c r="O8" s="121">
        <v>0</v>
      </c>
      <c r="P8" s="121">
        <v>0</v>
      </c>
      <c r="Q8" s="121">
        <v>43500</v>
      </c>
      <c r="R8" s="121">
        <v>230</v>
      </c>
      <c r="S8" s="122" t="s">
        <v>472</v>
      </c>
      <c r="T8" s="121">
        <v>9440</v>
      </c>
      <c r="U8" s="121">
        <v>326955</v>
      </c>
      <c r="V8" s="121">
        <f>+SUM(D8,M8)</f>
        <v>3511483</v>
      </c>
      <c r="W8" s="121">
        <f>+SUM(E8,N8)</f>
        <v>1581108</v>
      </c>
      <c r="X8" s="121">
        <f>+SUM(F8,O8)</f>
        <v>0</v>
      </c>
      <c r="Y8" s="121">
        <f>+SUM(G8,P8)</f>
        <v>17573</v>
      </c>
      <c r="Z8" s="121">
        <f>+SUM(H8,Q8)</f>
        <v>329500</v>
      </c>
      <c r="AA8" s="121">
        <f>+SUM(I8,R8)</f>
        <v>376435</v>
      </c>
      <c r="AB8" s="122" t="str">
        <f>IF(+SUM(J8,S8)=0,"-",+SUM(J8,S8))</f>
        <v>-</v>
      </c>
      <c r="AC8" s="121">
        <f>+SUM(K8,T8)</f>
        <v>857600</v>
      </c>
      <c r="AD8" s="121">
        <f>+SUM(L8,U8)</f>
        <v>1930375</v>
      </c>
      <c r="AE8" s="121">
        <f>SUM(AF8,+AK8)</f>
        <v>514231</v>
      </c>
      <c r="AF8" s="121">
        <f>SUM(AG8:AJ8)</f>
        <v>416329</v>
      </c>
      <c r="AG8" s="121">
        <v>0</v>
      </c>
      <c r="AH8" s="121">
        <v>394772</v>
      </c>
      <c r="AI8" s="121">
        <v>11750</v>
      </c>
      <c r="AJ8" s="121">
        <v>9807</v>
      </c>
      <c r="AK8" s="121">
        <v>97902</v>
      </c>
      <c r="AL8" s="121">
        <v>0</v>
      </c>
      <c r="AM8" s="121">
        <f>SUM(AN8,AS8,AW8,AX8,BD8)</f>
        <v>2470951</v>
      </c>
      <c r="AN8" s="121">
        <f>SUM(AO8:AR8)</f>
        <v>1445465</v>
      </c>
      <c r="AO8" s="121">
        <v>453446</v>
      </c>
      <c r="AP8" s="121">
        <v>856483</v>
      </c>
      <c r="AQ8" s="121">
        <v>123484</v>
      </c>
      <c r="AR8" s="121">
        <v>12052</v>
      </c>
      <c r="AS8" s="121">
        <f>SUM(AT8:AV8)</f>
        <v>248920</v>
      </c>
      <c r="AT8" s="121">
        <v>62564</v>
      </c>
      <c r="AU8" s="121">
        <v>169306</v>
      </c>
      <c r="AV8" s="121">
        <v>17050</v>
      </c>
      <c r="AW8" s="121">
        <v>40071</v>
      </c>
      <c r="AX8" s="121">
        <f>SUM(AY8:BB8)</f>
        <v>734116</v>
      </c>
      <c r="AY8" s="121">
        <v>218780</v>
      </c>
      <c r="AZ8" s="121">
        <v>507533</v>
      </c>
      <c r="BA8" s="121">
        <v>7803</v>
      </c>
      <c r="BB8" s="121">
        <v>0</v>
      </c>
      <c r="BC8" s="121">
        <v>0</v>
      </c>
      <c r="BD8" s="121">
        <v>2379</v>
      </c>
      <c r="BE8" s="121">
        <v>146176</v>
      </c>
      <c r="BF8" s="121">
        <f>SUM(AE8,+AM8,+BE8)</f>
        <v>3131358</v>
      </c>
      <c r="BG8" s="121">
        <f>SUM(BH8,+BM8)</f>
        <v>61651</v>
      </c>
      <c r="BH8" s="121">
        <f>SUM(BI8:BL8)</f>
        <v>47077</v>
      </c>
      <c r="BI8" s="121">
        <v>0</v>
      </c>
      <c r="BJ8" s="121">
        <v>47077</v>
      </c>
      <c r="BK8" s="121">
        <v>0</v>
      </c>
      <c r="BL8" s="121">
        <v>0</v>
      </c>
      <c r="BM8" s="121">
        <v>14574</v>
      </c>
      <c r="BN8" s="121">
        <v>0</v>
      </c>
      <c r="BO8" s="121">
        <f>SUM(BP8,BU8,BY8,BZ8,CF8)</f>
        <v>287779</v>
      </c>
      <c r="BP8" s="121">
        <f>SUM(BQ8:BT8)</f>
        <v>79990</v>
      </c>
      <c r="BQ8" s="121">
        <v>79990</v>
      </c>
      <c r="BR8" s="121">
        <v>0</v>
      </c>
      <c r="BS8" s="121">
        <v>0</v>
      </c>
      <c r="BT8" s="121">
        <v>0</v>
      </c>
      <c r="BU8" s="121">
        <f>SUM(BV8:BX8)</f>
        <v>96628</v>
      </c>
      <c r="BV8" s="121">
        <v>0</v>
      </c>
      <c r="BW8" s="121">
        <v>96628</v>
      </c>
      <c r="BX8" s="121">
        <v>0</v>
      </c>
      <c r="BY8" s="121">
        <v>732</v>
      </c>
      <c r="BZ8" s="121">
        <f>SUM(CA8:CD8)</f>
        <v>110088</v>
      </c>
      <c r="CA8" s="121">
        <v>0</v>
      </c>
      <c r="CB8" s="121">
        <v>110088</v>
      </c>
      <c r="CC8" s="121">
        <v>0</v>
      </c>
      <c r="CD8" s="121">
        <v>0</v>
      </c>
      <c r="CE8" s="121">
        <v>0</v>
      </c>
      <c r="CF8" s="121">
        <v>341</v>
      </c>
      <c r="CG8" s="121">
        <v>30695</v>
      </c>
      <c r="CH8" s="121">
        <f>SUM(BG8,+BO8,+CG8)</f>
        <v>380125</v>
      </c>
      <c r="CI8" s="121">
        <f>SUM(AE8,+BG8)</f>
        <v>575882</v>
      </c>
      <c r="CJ8" s="121">
        <f>SUM(AF8,+BH8)</f>
        <v>463406</v>
      </c>
      <c r="CK8" s="121">
        <f>SUM(AG8,+BI8)</f>
        <v>0</v>
      </c>
      <c r="CL8" s="121">
        <f>SUM(AH8,+BJ8)</f>
        <v>441849</v>
      </c>
      <c r="CM8" s="121">
        <f>SUM(AI8,+BK8)</f>
        <v>11750</v>
      </c>
      <c r="CN8" s="121">
        <f>SUM(AJ8,+BL8)</f>
        <v>9807</v>
      </c>
      <c r="CO8" s="121">
        <f>SUM(AK8,+BM8)</f>
        <v>112476</v>
      </c>
      <c r="CP8" s="121">
        <f>SUM(AL8,+BN8)</f>
        <v>0</v>
      </c>
      <c r="CQ8" s="121">
        <f>SUM(AM8,+BO8)</f>
        <v>2758730</v>
      </c>
      <c r="CR8" s="121">
        <f>SUM(AN8,+BP8)</f>
        <v>1525455</v>
      </c>
      <c r="CS8" s="121">
        <f>SUM(AO8,+BQ8)</f>
        <v>533436</v>
      </c>
      <c r="CT8" s="121">
        <f>SUM(AP8,+BR8)</f>
        <v>856483</v>
      </c>
      <c r="CU8" s="121">
        <f>SUM(AQ8,+BS8)</f>
        <v>123484</v>
      </c>
      <c r="CV8" s="121">
        <f>SUM(AR8,+BT8)</f>
        <v>12052</v>
      </c>
      <c r="CW8" s="121">
        <f>SUM(AS8,+BU8)</f>
        <v>345548</v>
      </c>
      <c r="CX8" s="121">
        <f>SUM(AT8,+BV8)</f>
        <v>62564</v>
      </c>
      <c r="CY8" s="121">
        <f>SUM(AU8,+BW8)</f>
        <v>265934</v>
      </c>
      <c r="CZ8" s="121">
        <f>SUM(AV8,+BX8)</f>
        <v>17050</v>
      </c>
      <c r="DA8" s="121">
        <f>SUM(AW8,+BY8)</f>
        <v>40803</v>
      </c>
      <c r="DB8" s="121">
        <f>SUM(AX8,+BZ8)</f>
        <v>844204</v>
      </c>
      <c r="DC8" s="121">
        <f>SUM(AY8,+CA8)</f>
        <v>218780</v>
      </c>
      <c r="DD8" s="121">
        <f>SUM(AZ8,+CB8)</f>
        <v>617621</v>
      </c>
      <c r="DE8" s="121">
        <f>SUM(BA8,+CC8)</f>
        <v>7803</v>
      </c>
      <c r="DF8" s="121">
        <f>SUM(BB8,+CD8)</f>
        <v>0</v>
      </c>
      <c r="DG8" s="121">
        <f>SUM(BC8,+CE8)</f>
        <v>0</v>
      </c>
      <c r="DH8" s="121">
        <f>SUM(BD8,+CF8)</f>
        <v>2720</v>
      </c>
      <c r="DI8" s="121">
        <f>SUM(BE8,+CG8)</f>
        <v>176871</v>
      </c>
      <c r="DJ8" s="121">
        <f>SUM(BF8,+CH8)</f>
        <v>3511483</v>
      </c>
    </row>
    <row r="9" spans="1:114" s="136" customFormat="1" ht="13.5" customHeight="1" x14ac:dyDescent="0.15">
      <c r="A9" s="119" t="s">
        <v>44</v>
      </c>
      <c r="B9" s="120" t="s">
        <v>327</v>
      </c>
      <c r="C9" s="119" t="s">
        <v>328</v>
      </c>
      <c r="D9" s="121">
        <f>SUM(E9,+L9)</f>
        <v>269103</v>
      </c>
      <c r="E9" s="121">
        <f>SUM(F9:I9,K9)</f>
        <v>34433</v>
      </c>
      <c r="F9" s="121">
        <v>0</v>
      </c>
      <c r="G9" s="121">
        <v>0</v>
      </c>
      <c r="H9" s="121">
        <v>0</v>
      </c>
      <c r="I9" s="121">
        <v>34433</v>
      </c>
      <c r="J9" s="122" t="s">
        <v>472</v>
      </c>
      <c r="K9" s="121">
        <v>0</v>
      </c>
      <c r="L9" s="121">
        <v>234670</v>
      </c>
      <c r="M9" s="121">
        <f>SUM(N9,+U9)</f>
        <v>75337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472</v>
      </c>
      <c r="T9" s="121">
        <v>0</v>
      </c>
      <c r="U9" s="121">
        <v>75337</v>
      </c>
      <c r="V9" s="121">
        <f>+SUM(D9,M9)</f>
        <v>344440</v>
      </c>
      <c r="W9" s="121">
        <f>+SUM(E9,N9)</f>
        <v>34433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34433</v>
      </c>
      <c r="AB9" s="122" t="str">
        <f>IF(+SUM(J9,S9)=0,"-",+SUM(J9,S9))</f>
        <v>-</v>
      </c>
      <c r="AC9" s="121">
        <f>+SUM(K9,T9)</f>
        <v>0</v>
      </c>
      <c r="AD9" s="121">
        <f>+SUM(L9,U9)</f>
        <v>310007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3149</v>
      </c>
      <c r="AM9" s="121">
        <f>SUM(AN9,AS9,AW9,AX9,BD9)</f>
        <v>106332</v>
      </c>
      <c r="AN9" s="121">
        <f>SUM(AO9:AR9)</f>
        <v>10657</v>
      </c>
      <c r="AO9" s="121">
        <v>9076</v>
      </c>
      <c r="AP9" s="121">
        <v>1581</v>
      </c>
      <c r="AQ9" s="121">
        <v>0</v>
      </c>
      <c r="AR9" s="121">
        <v>0</v>
      </c>
      <c r="AS9" s="121">
        <f>SUM(AT9:AV9)</f>
        <v>331</v>
      </c>
      <c r="AT9" s="121">
        <v>331</v>
      </c>
      <c r="AU9" s="121">
        <v>0</v>
      </c>
      <c r="AV9" s="121">
        <v>0</v>
      </c>
      <c r="AW9" s="121">
        <v>0</v>
      </c>
      <c r="AX9" s="121">
        <f>SUM(AY9:BB9)</f>
        <v>95344</v>
      </c>
      <c r="AY9" s="121">
        <v>88797</v>
      </c>
      <c r="AZ9" s="121">
        <v>0</v>
      </c>
      <c r="BA9" s="121">
        <v>0</v>
      </c>
      <c r="BB9" s="121">
        <v>6547</v>
      </c>
      <c r="BC9" s="121">
        <v>154907</v>
      </c>
      <c r="BD9" s="121">
        <v>0</v>
      </c>
      <c r="BE9" s="121">
        <v>4715</v>
      </c>
      <c r="BF9" s="121">
        <f>SUM(AE9,+AM9,+BE9)</f>
        <v>111047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13866</v>
      </c>
      <c r="BO9" s="121">
        <f>SUM(BP9,BU9,BY9,BZ9,CF9)</f>
        <v>1009</v>
      </c>
      <c r="BP9" s="121">
        <f>SUM(BQ9:BT9)</f>
        <v>1009</v>
      </c>
      <c r="BQ9" s="121">
        <v>1009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60462</v>
      </c>
      <c r="CF9" s="121">
        <v>0</v>
      </c>
      <c r="CG9" s="121">
        <v>0</v>
      </c>
      <c r="CH9" s="121">
        <f>SUM(BG9,+BO9,+CG9)</f>
        <v>1009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17015</v>
      </c>
      <c r="CQ9" s="121">
        <f>SUM(AM9,+BO9)</f>
        <v>107341</v>
      </c>
      <c r="CR9" s="121">
        <f>SUM(AN9,+BP9)</f>
        <v>11666</v>
      </c>
      <c r="CS9" s="121">
        <f>SUM(AO9,+BQ9)</f>
        <v>10085</v>
      </c>
      <c r="CT9" s="121">
        <f>SUM(AP9,+BR9)</f>
        <v>1581</v>
      </c>
      <c r="CU9" s="121">
        <f>SUM(AQ9,+BS9)</f>
        <v>0</v>
      </c>
      <c r="CV9" s="121">
        <f>SUM(AR9,+BT9)</f>
        <v>0</v>
      </c>
      <c r="CW9" s="121">
        <f>SUM(AS9,+BU9)</f>
        <v>331</v>
      </c>
      <c r="CX9" s="121">
        <f>SUM(AT9,+BV9)</f>
        <v>331</v>
      </c>
      <c r="CY9" s="121">
        <f>SUM(AU9,+BW9)</f>
        <v>0</v>
      </c>
      <c r="CZ9" s="121">
        <f>SUM(AV9,+BX9)</f>
        <v>0</v>
      </c>
      <c r="DA9" s="121">
        <f>SUM(AW9,+BY9)</f>
        <v>0</v>
      </c>
      <c r="DB9" s="121">
        <f>SUM(AX9,+BZ9)</f>
        <v>95344</v>
      </c>
      <c r="DC9" s="121">
        <f>SUM(AY9,+CA9)</f>
        <v>88797</v>
      </c>
      <c r="DD9" s="121">
        <f>SUM(AZ9,+CB9)</f>
        <v>0</v>
      </c>
      <c r="DE9" s="121">
        <f>SUM(BA9,+CC9)</f>
        <v>0</v>
      </c>
      <c r="DF9" s="121">
        <f>SUM(BB9,+CD9)</f>
        <v>6547</v>
      </c>
      <c r="DG9" s="121">
        <f>SUM(BC9,+CE9)</f>
        <v>215369</v>
      </c>
      <c r="DH9" s="121">
        <f>SUM(BD9,+CF9)</f>
        <v>0</v>
      </c>
      <c r="DI9" s="121">
        <f>SUM(BE9,+CG9)</f>
        <v>4715</v>
      </c>
      <c r="DJ9" s="121">
        <f>SUM(BF9,+CH9)</f>
        <v>112056</v>
      </c>
    </row>
    <row r="10" spans="1:114" s="136" customFormat="1" ht="13.5" customHeight="1" x14ac:dyDescent="0.15">
      <c r="A10" s="119" t="s">
        <v>44</v>
      </c>
      <c r="B10" s="120" t="s">
        <v>334</v>
      </c>
      <c r="C10" s="119" t="s">
        <v>335</v>
      </c>
      <c r="D10" s="121">
        <f>SUM(E10,+L10)</f>
        <v>330956</v>
      </c>
      <c r="E10" s="121">
        <f>SUM(F10:I10,K10)</f>
        <v>124623</v>
      </c>
      <c r="F10" s="121">
        <v>0</v>
      </c>
      <c r="G10" s="121">
        <v>0</v>
      </c>
      <c r="H10" s="121">
        <v>0</v>
      </c>
      <c r="I10" s="121">
        <v>74602</v>
      </c>
      <c r="J10" s="122" t="s">
        <v>472</v>
      </c>
      <c r="K10" s="121">
        <v>50021</v>
      </c>
      <c r="L10" s="121">
        <v>206333</v>
      </c>
      <c r="M10" s="121">
        <f>SUM(N10,+U10)</f>
        <v>89075</v>
      </c>
      <c r="N10" s="121">
        <f>SUM(O10:R10,T10)</f>
        <v>16844</v>
      </c>
      <c r="O10" s="121">
        <v>0</v>
      </c>
      <c r="P10" s="121">
        <v>0</v>
      </c>
      <c r="Q10" s="121">
        <v>0</v>
      </c>
      <c r="R10" s="121">
        <v>16844</v>
      </c>
      <c r="S10" s="122" t="s">
        <v>472</v>
      </c>
      <c r="T10" s="121">
        <v>0</v>
      </c>
      <c r="U10" s="121">
        <v>72231</v>
      </c>
      <c r="V10" s="121">
        <f>+SUM(D10,M10)</f>
        <v>420031</v>
      </c>
      <c r="W10" s="121">
        <f>+SUM(E10,N10)</f>
        <v>141467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91446</v>
      </c>
      <c r="AB10" s="122" t="str">
        <f>IF(+SUM(J10,S10)=0,"-",+SUM(J10,S10))</f>
        <v>-</v>
      </c>
      <c r="AC10" s="121">
        <f>+SUM(K10,T10)</f>
        <v>50021</v>
      </c>
      <c r="AD10" s="121">
        <f>+SUM(L10,U10)</f>
        <v>278564</v>
      </c>
      <c r="AE10" s="121">
        <f>SUM(AF10,+AK10)</f>
        <v>2129</v>
      </c>
      <c r="AF10" s="121">
        <f>SUM(AG10:AJ10)</f>
        <v>2129</v>
      </c>
      <c r="AG10" s="121">
        <v>0</v>
      </c>
      <c r="AH10" s="121">
        <v>2129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128998</v>
      </c>
      <c r="AN10" s="121">
        <f>SUM(AO10:AR10)</f>
        <v>79703</v>
      </c>
      <c r="AO10" s="121">
        <v>36207</v>
      </c>
      <c r="AP10" s="121">
        <v>16009</v>
      </c>
      <c r="AQ10" s="121">
        <v>20615</v>
      </c>
      <c r="AR10" s="121">
        <v>6872</v>
      </c>
      <c r="AS10" s="121">
        <f>SUM(AT10:AV10)</f>
        <v>30336</v>
      </c>
      <c r="AT10" s="121">
        <v>2128</v>
      </c>
      <c r="AU10" s="121">
        <v>20927</v>
      </c>
      <c r="AV10" s="121">
        <v>7281</v>
      </c>
      <c r="AW10" s="121">
        <v>10893</v>
      </c>
      <c r="AX10" s="121">
        <f>SUM(AY10:BB10)</f>
        <v>8066</v>
      </c>
      <c r="AY10" s="121">
        <v>0</v>
      </c>
      <c r="AZ10" s="121">
        <v>3663</v>
      </c>
      <c r="BA10" s="121">
        <v>4403</v>
      </c>
      <c r="BB10" s="121">
        <v>0</v>
      </c>
      <c r="BC10" s="121">
        <v>198772</v>
      </c>
      <c r="BD10" s="121">
        <v>0</v>
      </c>
      <c r="BE10" s="121">
        <v>1057</v>
      </c>
      <c r="BF10" s="121">
        <f>SUM(AE10,+AM10,+BE10)</f>
        <v>132184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89075</v>
      </c>
      <c r="BP10" s="121">
        <f>SUM(BQ10:BT10)</f>
        <v>6553</v>
      </c>
      <c r="BQ10" s="121">
        <v>0</v>
      </c>
      <c r="BR10" s="121">
        <v>0</v>
      </c>
      <c r="BS10" s="121">
        <v>0</v>
      </c>
      <c r="BT10" s="121">
        <v>6553</v>
      </c>
      <c r="BU10" s="121">
        <f>SUM(BV10:BX10)</f>
        <v>62038</v>
      </c>
      <c r="BV10" s="121">
        <v>0</v>
      </c>
      <c r="BW10" s="121">
        <v>62038</v>
      </c>
      <c r="BX10" s="121">
        <v>0</v>
      </c>
      <c r="BY10" s="121">
        <v>0</v>
      </c>
      <c r="BZ10" s="121">
        <f>SUM(CA10:CD10)</f>
        <v>20484</v>
      </c>
      <c r="CA10" s="121">
        <v>0</v>
      </c>
      <c r="CB10" s="121">
        <v>20484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89075</v>
      </c>
      <c r="CI10" s="121">
        <f>SUM(AE10,+BG10)</f>
        <v>2129</v>
      </c>
      <c r="CJ10" s="121">
        <f>SUM(AF10,+BH10)</f>
        <v>2129</v>
      </c>
      <c r="CK10" s="121">
        <f>SUM(AG10,+BI10)</f>
        <v>0</v>
      </c>
      <c r="CL10" s="121">
        <f>SUM(AH10,+BJ10)</f>
        <v>2129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218073</v>
      </c>
      <c r="CR10" s="121">
        <f>SUM(AN10,+BP10)</f>
        <v>86256</v>
      </c>
      <c r="CS10" s="121">
        <f>SUM(AO10,+BQ10)</f>
        <v>36207</v>
      </c>
      <c r="CT10" s="121">
        <f>SUM(AP10,+BR10)</f>
        <v>16009</v>
      </c>
      <c r="CU10" s="121">
        <f>SUM(AQ10,+BS10)</f>
        <v>20615</v>
      </c>
      <c r="CV10" s="121">
        <f>SUM(AR10,+BT10)</f>
        <v>13425</v>
      </c>
      <c r="CW10" s="121">
        <f>SUM(AS10,+BU10)</f>
        <v>92374</v>
      </c>
      <c r="CX10" s="121">
        <f>SUM(AT10,+BV10)</f>
        <v>2128</v>
      </c>
      <c r="CY10" s="121">
        <f>SUM(AU10,+BW10)</f>
        <v>82965</v>
      </c>
      <c r="CZ10" s="121">
        <f>SUM(AV10,+BX10)</f>
        <v>7281</v>
      </c>
      <c r="DA10" s="121">
        <f>SUM(AW10,+BY10)</f>
        <v>10893</v>
      </c>
      <c r="DB10" s="121">
        <f>SUM(AX10,+BZ10)</f>
        <v>28550</v>
      </c>
      <c r="DC10" s="121">
        <f>SUM(AY10,+CA10)</f>
        <v>0</v>
      </c>
      <c r="DD10" s="121">
        <f>SUM(AZ10,+CB10)</f>
        <v>24147</v>
      </c>
      <c r="DE10" s="121">
        <f>SUM(BA10,+CC10)</f>
        <v>4403</v>
      </c>
      <c r="DF10" s="121">
        <f>SUM(BB10,+CD10)</f>
        <v>0</v>
      </c>
      <c r="DG10" s="121">
        <f>SUM(BC10,+CE10)</f>
        <v>198772</v>
      </c>
      <c r="DH10" s="121">
        <f>SUM(BD10,+CF10)</f>
        <v>0</v>
      </c>
      <c r="DI10" s="121">
        <f>SUM(BE10,+CG10)</f>
        <v>1057</v>
      </c>
      <c r="DJ10" s="121">
        <f>SUM(BF10,+CH10)</f>
        <v>221259</v>
      </c>
    </row>
    <row r="11" spans="1:114" s="136" customFormat="1" ht="13.5" customHeight="1" x14ac:dyDescent="0.15">
      <c r="A11" s="119" t="s">
        <v>44</v>
      </c>
      <c r="B11" s="120" t="s">
        <v>338</v>
      </c>
      <c r="C11" s="119" t="s">
        <v>339</v>
      </c>
      <c r="D11" s="121">
        <f>SUM(E11,+L11)</f>
        <v>617292</v>
      </c>
      <c r="E11" s="121">
        <f>SUM(F11:I11,K11)</f>
        <v>126922</v>
      </c>
      <c r="F11" s="121">
        <v>0</v>
      </c>
      <c r="G11" s="121">
        <v>0</v>
      </c>
      <c r="H11" s="121">
        <v>0</v>
      </c>
      <c r="I11" s="121">
        <v>126922</v>
      </c>
      <c r="J11" s="122" t="s">
        <v>472</v>
      </c>
      <c r="K11" s="121">
        <v>0</v>
      </c>
      <c r="L11" s="121">
        <v>490370</v>
      </c>
      <c r="M11" s="121">
        <f>SUM(N11,+U11)</f>
        <v>243538</v>
      </c>
      <c r="N11" s="121">
        <f>SUM(O11:R11,T11)</f>
        <v>14572</v>
      </c>
      <c r="O11" s="121">
        <v>0</v>
      </c>
      <c r="P11" s="121">
        <v>0</v>
      </c>
      <c r="Q11" s="121">
        <v>0</v>
      </c>
      <c r="R11" s="121">
        <v>14572</v>
      </c>
      <c r="S11" s="122" t="s">
        <v>472</v>
      </c>
      <c r="T11" s="121">
        <v>0</v>
      </c>
      <c r="U11" s="121">
        <v>228966</v>
      </c>
      <c r="V11" s="121">
        <f>+SUM(D11,M11)</f>
        <v>860830</v>
      </c>
      <c r="W11" s="121">
        <f>+SUM(E11,N11)</f>
        <v>141494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141494</v>
      </c>
      <c r="AB11" s="122" t="str">
        <f>IF(+SUM(J11,S11)=0,"-",+SUM(J11,S11))</f>
        <v>-</v>
      </c>
      <c r="AC11" s="121">
        <f>+SUM(K11,T11)</f>
        <v>0</v>
      </c>
      <c r="AD11" s="121">
        <f>+SUM(L11,U11)</f>
        <v>719336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293191</v>
      </c>
      <c r="AM11" s="121">
        <f>SUM(AN11,AS11,AW11,AX11,BD11)</f>
        <v>238179</v>
      </c>
      <c r="AN11" s="121">
        <f>SUM(AO11:AR11)</f>
        <v>37799</v>
      </c>
      <c r="AO11" s="121">
        <v>33774</v>
      </c>
      <c r="AP11" s="121">
        <v>4025</v>
      </c>
      <c r="AQ11" s="121">
        <v>0</v>
      </c>
      <c r="AR11" s="121">
        <v>0</v>
      </c>
      <c r="AS11" s="121">
        <f>SUM(AT11:AV11)</f>
        <v>9656</v>
      </c>
      <c r="AT11" s="121">
        <v>0</v>
      </c>
      <c r="AU11" s="121">
        <v>0</v>
      </c>
      <c r="AV11" s="121">
        <v>9656</v>
      </c>
      <c r="AW11" s="121">
        <v>0</v>
      </c>
      <c r="AX11" s="121">
        <f>SUM(AY11:BB11)</f>
        <v>190724</v>
      </c>
      <c r="AY11" s="121">
        <v>81089</v>
      </c>
      <c r="AZ11" s="121">
        <v>31765</v>
      </c>
      <c r="BA11" s="121">
        <v>60933</v>
      </c>
      <c r="BB11" s="121">
        <v>16937</v>
      </c>
      <c r="BC11" s="121">
        <v>27635</v>
      </c>
      <c r="BD11" s="121">
        <v>0</v>
      </c>
      <c r="BE11" s="121">
        <v>58287</v>
      </c>
      <c r="BF11" s="121">
        <f>SUM(AE11,+AM11,+BE11)</f>
        <v>296466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231863</v>
      </c>
      <c r="BP11" s="121">
        <f>SUM(BQ11:BT11)</f>
        <v>8443</v>
      </c>
      <c r="BQ11" s="121">
        <v>8443</v>
      </c>
      <c r="BR11" s="121">
        <v>0</v>
      </c>
      <c r="BS11" s="121">
        <v>0</v>
      </c>
      <c r="BT11" s="121">
        <v>0</v>
      </c>
      <c r="BU11" s="121">
        <f>SUM(BV11:BX11)</f>
        <v>61511</v>
      </c>
      <c r="BV11" s="121">
        <v>0</v>
      </c>
      <c r="BW11" s="121">
        <v>61511</v>
      </c>
      <c r="BX11" s="121">
        <v>0</v>
      </c>
      <c r="BY11" s="121">
        <v>0</v>
      </c>
      <c r="BZ11" s="121">
        <f>SUM(CA11:CD11)</f>
        <v>161909</v>
      </c>
      <c r="CA11" s="121">
        <v>0</v>
      </c>
      <c r="CB11" s="121">
        <v>159185</v>
      </c>
      <c r="CC11" s="121">
        <v>0</v>
      </c>
      <c r="CD11" s="121">
        <v>2724</v>
      </c>
      <c r="CE11" s="121">
        <v>0</v>
      </c>
      <c r="CF11" s="121">
        <v>0</v>
      </c>
      <c r="CG11" s="121">
        <v>11675</v>
      </c>
      <c r="CH11" s="121">
        <f>SUM(BG11,+BO11,+CG11)</f>
        <v>243538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293191</v>
      </c>
      <c r="CQ11" s="121">
        <f>SUM(AM11,+BO11)</f>
        <v>470042</v>
      </c>
      <c r="CR11" s="121">
        <f>SUM(AN11,+BP11)</f>
        <v>46242</v>
      </c>
      <c r="CS11" s="121">
        <f>SUM(AO11,+BQ11)</f>
        <v>42217</v>
      </c>
      <c r="CT11" s="121">
        <f>SUM(AP11,+BR11)</f>
        <v>4025</v>
      </c>
      <c r="CU11" s="121">
        <f>SUM(AQ11,+BS11)</f>
        <v>0</v>
      </c>
      <c r="CV11" s="121">
        <f>SUM(AR11,+BT11)</f>
        <v>0</v>
      </c>
      <c r="CW11" s="121">
        <f>SUM(AS11,+BU11)</f>
        <v>71167</v>
      </c>
      <c r="CX11" s="121">
        <f>SUM(AT11,+BV11)</f>
        <v>0</v>
      </c>
      <c r="CY11" s="121">
        <f>SUM(AU11,+BW11)</f>
        <v>61511</v>
      </c>
      <c r="CZ11" s="121">
        <f>SUM(AV11,+BX11)</f>
        <v>9656</v>
      </c>
      <c r="DA11" s="121">
        <f>SUM(AW11,+BY11)</f>
        <v>0</v>
      </c>
      <c r="DB11" s="121">
        <f>SUM(AX11,+BZ11)</f>
        <v>352633</v>
      </c>
      <c r="DC11" s="121">
        <f>SUM(AY11,+CA11)</f>
        <v>81089</v>
      </c>
      <c r="DD11" s="121">
        <f>SUM(AZ11,+CB11)</f>
        <v>190950</v>
      </c>
      <c r="DE11" s="121">
        <f>SUM(BA11,+CC11)</f>
        <v>60933</v>
      </c>
      <c r="DF11" s="121">
        <f>SUM(BB11,+CD11)</f>
        <v>19661</v>
      </c>
      <c r="DG11" s="121">
        <f>SUM(BC11,+CE11)</f>
        <v>27635</v>
      </c>
      <c r="DH11" s="121">
        <f>SUM(BD11,+CF11)</f>
        <v>0</v>
      </c>
      <c r="DI11" s="121">
        <f>SUM(BE11,+CG11)</f>
        <v>69962</v>
      </c>
      <c r="DJ11" s="121">
        <f>SUM(BF11,+CH11)</f>
        <v>540004</v>
      </c>
    </row>
    <row r="12" spans="1:114" s="136" customFormat="1" ht="13.5" customHeight="1" x14ac:dyDescent="0.15">
      <c r="A12" s="119" t="s">
        <v>44</v>
      </c>
      <c r="B12" s="120" t="s">
        <v>343</v>
      </c>
      <c r="C12" s="119" t="s">
        <v>344</v>
      </c>
      <c r="D12" s="121">
        <f>SUM(E12,+L12)</f>
        <v>360618</v>
      </c>
      <c r="E12" s="121">
        <f>SUM(F12:I12,K12)</f>
        <v>38599</v>
      </c>
      <c r="F12" s="121">
        <v>0</v>
      </c>
      <c r="G12" s="121">
        <v>0</v>
      </c>
      <c r="H12" s="121">
        <v>0</v>
      </c>
      <c r="I12" s="121">
        <v>18455</v>
      </c>
      <c r="J12" s="122" t="s">
        <v>472</v>
      </c>
      <c r="K12" s="121">
        <v>20144</v>
      </c>
      <c r="L12" s="121">
        <v>322019</v>
      </c>
      <c r="M12" s="121">
        <f>SUM(N12,+U12)</f>
        <v>77637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472</v>
      </c>
      <c r="T12" s="121">
        <v>0</v>
      </c>
      <c r="U12" s="121">
        <v>77637</v>
      </c>
      <c r="V12" s="121">
        <f>+SUM(D12,M12)</f>
        <v>438255</v>
      </c>
      <c r="W12" s="121">
        <f>+SUM(E12,N12)</f>
        <v>38599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18455</v>
      </c>
      <c r="AB12" s="122" t="str">
        <f>IF(+SUM(J12,S12)=0,"-",+SUM(J12,S12))</f>
        <v>-</v>
      </c>
      <c r="AC12" s="121">
        <f>+SUM(K12,T12)</f>
        <v>20144</v>
      </c>
      <c r="AD12" s="121">
        <f>+SUM(L12,U12)</f>
        <v>399656</v>
      </c>
      <c r="AE12" s="121">
        <f>SUM(AF12,+AK12)</f>
        <v>19262</v>
      </c>
      <c r="AF12" s="121">
        <f>SUM(AG12:AJ12)</f>
        <v>19262</v>
      </c>
      <c r="AG12" s="121">
        <v>0</v>
      </c>
      <c r="AH12" s="121">
        <v>11969</v>
      </c>
      <c r="AI12" s="121">
        <v>7293</v>
      </c>
      <c r="AJ12" s="121">
        <v>0</v>
      </c>
      <c r="AK12" s="121">
        <v>0</v>
      </c>
      <c r="AL12" s="121">
        <v>0</v>
      </c>
      <c r="AM12" s="121">
        <f>SUM(AN12,AS12,AW12,AX12,BD12)</f>
        <v>135769</v>
      </c>
      <c r="AN12" s="121">
        <f>SUM(AO12:AR12)</f>
        <v>44312</v>
      </c>
      <c r="AO12" s="121">
        <v>9361</v>
      </c>
      <c r="AP12" s="121">
        <v>0</v>
      </c>
      <c r="AQ12" s="121">
        <v>34223</v>
      </c>
      <c r="AR12" s="121">
        <v>728</v>
      </c>
      <c r="AS12" s="121">
        <f>SUM(AT12:AV12)</f>
        <v>12746</v>
      </c>
      <c r="AT12" s="121">
        <v>42</v>
      </c>
      <c r="AU12" s="121">
        <v>7277</v>
      </c>
      <c r="AV12" s="121">
        <v>5427</v>
      </c>
      <c r="AW12" s="121">
        <v>0</v>
      </c>
      <c r="AX12" s="121">
        <f>SUM(AY12:BB12)</f>
        <v>78711</v>
      </c>
      <c r="AY12" s="121">
        <v>75476</v>
      </c>
      <c r="AZ12" s="121">
        <v>1397</v>
      </c>
      <c r="BA12" s="121">
        <v>1838</v>
      </c>
      <c r="BB12" s="121">
        <v>0</v>
      </c>
      <c r="BC12" s="121">
        <v>185587</v>
      </c>
      <c r="BD12" s="121">
        <v>0</v>
      </c>
      <c r="BE12" s="121">
        <v>20000</v>
      </c>
      <c r="BF12" s="121">
        <f>SUM(AE12,+AM12,+BE12)</f>
        <v>175031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656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76981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19262</v>
      </c>
      <c r="CJ12" s="121">
        <f>SUM(AF12,+BH12)</f>
        <v>19262</v>
      </c>
      <c r="CK12" s="121">
        <f>SUM(AG12,+BI12)</f>
        <v>0</v>
      </c>
      <c r="CL12" s="121">
        <f>SUM(AH12,+BJ12)</f>
        <v>11969</v>
      </c>
      <c r="CM12" s="121">
        <f>SUM(AI12,+BK12)</f>
        <v>7293</v>
      </c>
      <c r="CN12" s="121">
        <f>SUM(AJ12,+BL12)</f>
        <v>0</v>
      </c>
      <c r="CO12" s="121">
        <f>SUM(AK12,+BM12)</f>
        <v>0</v>
      </c>
      <c r="CP12" s="121">
        <f>SUM(AL12,+BN12)</f>
        <v>656</v>
      </c>
      <c r="CQ12" s="121">
        <f>SUM(AM12,+BO12)</f>
        <v>135769</v>
      </c>
      <c r="CR12" s="121">
        <f>SUM(AN12,+BP12)</f>
        <v>44312</v>
      </c>
      <c r="CS12" s="121">
        <f>SUM(AO12,+BQ12)</f>
        <v>9361</v>
      </c>
      <c r="CT12" s="121">
        <f>SUM(AP12,+BR12)</f>
        <v>0</v>
      </c>
      <c r="CU12" s="121">
        <f>SUM(AQ12,+BS12)</f>
        <v>34223</v>
      </c>
      <c r="CV12" s="121">
        <f>SUM(AR12,+BT12)</f>
        <v>728</v>
      </c>
      <c r="CW12" s="121">
        <f>SUM(AS12,+BU12)</f>
        <v>12746</v>
      </c>
      <c r="CX12" s="121">
        <f>SUM(AT12,+BV12)</f>
        <v>42</v>
      </c>
      <c r="CY12" s="121">
        <f>SUM(AU12,+BW12)</f>
        <v>7277</v>
      </c>
      <c r="CZ12" s="121">
        <f>SUM(AV12,+BX12)</f>
        <v>5427</v>
      </c>
      <c r="DA12" s="121">
        <f>SUM(AW12,+BY12)</f>
        <v>0</v>
      </c>
      <c r="DB12" s="121">
        <f>SUM(AX12,+BZ12)</f>
        <v>78711</v>
      </c>
      <c r="DC12" s="121">
        <f>SUM(AY12,+CA12)</f>
        <v>75476</v>
      </c>
      <c r="DD12" s="121">
        <f>SUM(AZ12,+CB12)</f>
        <v>1397</v>
      </c>
      <c r="DE12" s="121">
        <f>SUM(BA12,+CC12)</f>
        <v>1838</v>
      </c>
      <c r="DF12" s="121">
        <f>SUM(BB12,+CD12)</f>
        <v>0</v>
      </c>
      <c r="DG12" s="121">
        <f>SUM(BC12,+CE12)</f>
        <v>262568</v>
      </c>
      <c r="DH12" s="121">
        <f>SUM(BD12,+CF12)</f>
        <v>0</v>
      </c>
      <c r="DI12" s="121">
        <f>SUM(BE12,+CG12)</f>
        <v>20000</v>
      </c>
      <c r="DJ12" s="121">
        <f>SUM(BF12,+CH12)</f>
        <v>175031</v>
      </c>
    </row>
    <row r="13" spans="1:114" s="136" customFormat="1" ht="13.5" customHeight="1" x14ac:dyDescent="0.15">
      <c r="A13" s="119" t="s">
        <v>44</v>
      </c>
      <c r="B13" s="120" t="s">
        <v>350</v>
      </c>
      <c r="C13" s="119" t="s">
        <v>351</v>
      </c>
      <c r="D13" s="121">
        <f>SUM(E13,+L13)</f>
        <v>452364</v>
      </c>
      <c r="E13" s="121">
        <f>SUM(F13:I13,K13)</f>
        <v>57884</v>
      </c>
      <c r="F13" s="121">
        <v>0</v>
      </c>
      <c r="G13" s="121">
        <v>0</v>
      </c>
      <c r="H13" s="121">
        <v>0</v>
      </c>
      <c r="I13" s="121">
        <v>39319</v>
      </c>
      <c r="J13" s="122" t="s">
        <v>472</v>
      </c>
      <c r="K13" s="121">
        <v>18565</v>
      </c>
      <c r="L13" s="121">
        <v>394480</v>
      </c>
      <c r="M13" s="121">
        <f>SUM(N13,+U13)</f>
        <v>690382</v>
      </c>
      <c r="N13" s="121">
        <f>SUM(O13:R13,T13)</f>
        <v>13095</v>
      </c>
      <c r="O13" s="121">
        <v>6407</v>
      </c>
      <c r="P13" s="121">
        <v>6688</v>
      </c>
      <c r="Q13" s="121">
        <v>0</v>
      </c>
      <c r="R13" s="121">
        <v>0</v>
      </c>
      <c r="S13" s="122" t="s">
        <v>472</v>
      </c>
      <c r="T13" s="121">
        <v>0</v>
      </c>
      <c r="U13" s="121">
        <v>677287</v>
      </c>
      <c r="V13" s="121">
        <f>+SUM(D13,M13)</f>
        <v>1142746</v>
      </c>
      <c r="W13" s="121">
        <f>+SUM(E13,N13)</f>
        <v>70979</v>
      </c>
      <c r="X13" s="121">
        <f>+SUM(F13,O13)</f>
        <v>6407</v>
      </c>
      <c r="Y13" s="121">
        <f>+SUM(G13,P13)</f>
        <v>6688</v>
      </c>
      <c r="Z13" s="121">
        <f>+SUM(H13,Q13)</f>
        <v>0</v>
      </c>
      <c r="AA13" s="121">
        <f>+SUM(I13,R13)</f>
        <v>39319</v>
      </c>
      <c r="AB13" s="122" t="str">
        <f>IF(+SUM(J13,S13)=0,"-",+SUM(J13,S13))</f>
        <v>-</v>
      </c>
      <c r="AC13" s="121">
        <f>+SUM(K13,T13)</f>
        <v>18565</v>
      </c>
      <c r="AD13" s="121">
        <f>+SUM(L13,U13)</f>
        <v>1071767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248425</v>
      </c>
      <c r="AN13" s="121">
        <f>SUM(AO13:AR13)</f>
        <v>83781</v>
      </c>
      <c r="AO13" s="121">
        <v>42461</v>
      </c>
      <c r="AP13" s="121">
        <v>0</v>
      </c>
      <c r="AQ13" s="121">
        <v>26517</v>
      </c>
      <c r="AR13" s="121">
        <v>14803</v>
      </c>
      <c r="AS13" s="121">
        <f>SUM(AT13:AV13)</f>
        <v>35134</v>
      </c>
      <c r="AT13" s="121">
        <v>5417</v>
      </c>
      <c r="AU13" s="121">
        <v>15709</v>
      </c>
      <c r="AV13" s="121">
        <v>14008</v>
      </c>
      <c r="AW13" s="121">
        <v>0</v>
      </c>
      <c r="AX13" s="121">
        <f>SUM(AY13:BB13)</f>
        <v>127901</v>
      </c>
      <c r="AY13" s="121">
        <v>114475</v>
      </c>
      <c r="AZ13" s="121">
        <v>8103</v>
      </c>
      <c r="BA13" s="121">
        <v>5323</v>
      </c>
      <c r="BB13" s="121">
        <v>0</v>
      </c>
      <c r="BC13" s="121">
        <v>198905</v>
      </c>
      <c r="BD13" s="121">
        <v>1609</v>
      </c>
      <c r="BE13" s="121">
        <v>5034</v>
      </c>
      <c r="BF13" s="121">
        <f>SUM(AE13,+AM13,+BE13)</f>
        <v>253459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633049</v>
      </c>
      <c r="BO13" s="121">
        <f>SUM(BP13,BU13,BY13,BZ13,CF13)</f>
        <v>81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81</v>
      </c>
      <c r="BV13" s="121">
        <v>81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37060</v>
      </c>
      <c r="CF13" s="121">
        <v>0</v>
      </c>
      <c r="CG13" s="121">
        <v>20192</v>
      </c>
      <c r="CH13" s="121">
        <f>SUM(BG13,+BO13,+CG13)</f>
        <v>20273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633049</v>
      </c>
      <c r="CQ13" s="121">
        <f>SUM(AM13,+BO13)</f>
        <v>248506</v>
      </c>
      <c r="CR13" s="121">
        <f>SUM(AN13,+BP13)</f>
        <v>83781</v>
      </c>
      <c r="CS13" s="121">
        <f>SUM(AO13,+BQ13)</f>
        <v>42461</v>
      </c>
      <c r="CT13" s="121">
        <f>SUM(AP13,+BR13)</f>
        <v>0</v>
      </c>
      <c r="CU13" s="121">
        <f>SUM(AQ13,+BS13)</f>
        <v>26517</v>
      </c>
      <c r="CV13" s="121">
        <f>SUM(AR13,+BT13)</f>
        <v>14803</v>
      </c>
      <c r="CW13" s="121">
        <f>SUM(AS13,+BU13)</f>
        <v>35215</v>
      </c>
      <c r="CX13" s="121">
        <f>SUM(AT13,+BV13)</f>
        <v>5498</v>
      </c>
      <c r="CY13" s="121">
        <f>SUM(AU13,+BW13)</f>
        <v>15709</v>
      </c>
      <c r="CZ13" s="121">
        <f>SUM(AV13,+BX13)</f>
        <v>14008</v>
      </c>
      <c r="DA13" s="121">
        <f>SUM(AW13,+BY13)</f>
        <v>0</v>
      </c>
      <c r="DB13" s="121">
        <f>SUM(AX13,+BZ13)</f>
        <v>127901</v>
      </c>
      <c r="DC13" s="121">
        <f>SUM(AY13,+CA13)</f>
        <v>114475</v>
      </c>
      <c r="DD13" s="121">
        <f>SUM(AZ13,+CB13)</f>
        <v>8103</v>
      </c>
      <c r="DE13" s="121">
        <f>SUM(BA13,+CC13)</f>
        <v>5323</v>
      </c>
      <c r="DF13" s="121">
        <f>SUM(BB13,+CD13)</f>
        <v>0</v>
      </c>
      <c r="DG13" s="121">
        <f>SUM(BC13,+CE13)</f>
        <v>235965</v>
      </c>
      <c r="DH13" s="121">
        <f>SUM(BD13,+CF13)</f>
        <v>1609</v>
      </c>
      <c r="DI13" s="121">
        <f>SUM(BE13,+CG13)</f>
        <v>25226</v>
      </c>
      <c r="DJ13" s="121">
        <f>SUM(BF13,+CH13)</f>
        <v>273732</v>
      </c>
    </row>
    <row r="14" spans="1:114" s="136" customFormat="1" ht="13.5" customHeight="1" x14ac:dyDescent="0.15">
      <c r="A14" s="119" t="s">
        <v>44</v>
      </c>
      <c r="B14" s="120" t="s">
        <v>355</v>
      </c>
      <c r="C14" s="119" t="s">
        <v>356</v>
      </c>
      <c r="D14" s="121">
        <f>SUM(E14,+L14)</f>
        <v>299137</v>
      </c>
      <c r="E14" s="121">
        <f>SUM(F14:I14,K14)</f>
        <v>44320</v>
      </c>
      <c r="F14" s="121">
        <v>0</v>
      </c>
      <c r="G14" s="121">
        <v>0</v>
      </c>
      <c r="H14" s="121">
        <v>0</v>
      </c>
      <c r="I14" s="121">
        <v>41220</v>
      </c>
      <c r="J14" s="122" t="s">
        <v>472</v>
      </c>
      <c r="K14" s="121">
        <v>3100</v>
      </c>
      <c r="L14" s="121">
        <v>254817</v>
      </c>
      <c r="M14" s="121">
        <f>SUM(N14,+U14)</f>
        <v>79491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472</v>
      </c>
      <c r="T14" s="121">
        <v>0</v>
      </c>
      <c r="U14" s="121">
        <v>79491</v>
      </c>
      <c r="V14" s="121">
        <f>+SUM(D14,M14)</f>
        <v>378628</v>
      </c>
      <c r="W14" s="121">
        <f>+SUM(E14,N14)</f>
        <v>44320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41220</v>
      </c>
      <c r="AB14" s="122" t="str">
        <f>IF(+SUM(J14,S14)=0,"-",+SUM(J14,S14))</f>
        <v>-</v>
      </c>
      <c r="AC14" s="121">
        <f>+SUM(K14,T14)</f>
        <v>3100</v>
      </c>
      <c r="AD14" s="121">
        <f>+SUM(L14,U14)</f>
        <v>334308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3345</v>
      </c>
      <c r="AM14" s="121">
        <f>SUM(AN14,AS14,AW14,AX14,BD14)</f>
        <v>164255</v>
      </c>
      <c r="AN14" s="121">
        <f>SUM(AO14:AR14)</f>
        <v>28016</v>
      </c>
      <c r="AO14" s="121">
        <v>28016</v>
      </c>
      <c r="AP14" s="121">
        <v>0</v>
      </c>
      <c r="AQ14" s="121">
        <v>0</v>
      </c>
      <c r="AR14" s="121">
        <v>0</v>
      </c>
      <c r="AS14" s="121">
        <f>SUM(AT14:AV14)</f>
        <v>86327</v>
      </c>
      <c r="AT14" s="121">
        <v>646</v>
      </c>
      <c r="AU14" s="121">
        <v>68924</v>
      </c>
      <c r="AV14" s="121">
        <v>16757</v>
      </c>
      <c r="AW14" s="121">
        <v>0</v>
      </c>
      <c r="AX14" s="121">
        <f>SUM(AY14:BB14)</f>
        <v>49912</v>
      </c>
      <c r="AY14" s="121">
        <v>25129</v>
      </c>
      <c r="AZ14" s="121">
        <v>2565</v>
      </c>
      <c r="BA14" s="121">
        <v>21461</v>
      </c>
      <c r="BB14" s="121">
        <v>757</v>
      </c>
      <c r="BC14" s="121">
        <v>131537</v>
      </c>
      <c r="BD14" s="121">
        <v>0</v>
      </c>
      <c r="BE14" s="121">
        <v>0</v>
      </c>
      <c r="BF14" s="121">
        <f>SUM(AE14,+AM14,+BE14)</f>
        <v>164255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7824</v>
      </c>
      <c r="BP14" s="121">
        <f>SUM(BQ14:BT14)</f>
        <v>7824</v>
      </c>
      <c r="BQ14" s="121">
        <v>7824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71667</v>
      </c>
      <c r="CF14" s="121">
        <v>0</v>
      </c>
      <c r="CG14" s="121">
        <v>0</v>
      </c>
      <c r="CH14" s="121">
        <f>SUM(BG14,+BO14,+CG14)</f>
        <v>7824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3345</v>
      </c>
      <c r="CQ14" s="121">
        <f>SUM(AM14,+BO14)</f>
        <v>172079</v>
      </c>
      <c r="CR14" s="121">
        <f>SUM(AN14,+BP14)</f>
        <v>35840</v>
      </c>
      <c r="CS14" s="121">
        <f>SUM(AO14,+BQ14)</f>
        <v>35840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86327</v>
      </c>
      <c r="CX14" s="121">
        <f>SUM(AT14,+BV14)</f>
        <v>646</v>
      </c>
      <c r="CY14" s="121">
        <f>SUM(AU14,+BW14)</f>
        <v>68924</v>
      </c>
      <c r="CZ14" s="121">
        <f>SUM(AV14,+BX14)</f>
        <v>16757</v>
      </c>
      <c r="DA14" s="121">
        <f>SUM(AW14,+BY14)</f>
        <v>0</v>
      </c>
      <c r="DB14" s="121">
        <f>SUM(AX14,+BZ14)</f>
        <v>49912</v>
      </c>
      <c r="DC14" s="121">
        <f>SUM(AY14,+CA14)</f>
        <v>25129</v>
      </c>
      <c r="DD14" s="121">
        <f>SUM(AZ14,+CB14)</f>
        <v>2565</v>
      </c>
      <c r="DE14" s="121">
        <f>SUM(BA14,+CC14)</f>
        <v>21461</v>
      </c>
      <c r="DF14" s="121">
        <f>SUM(BB14,+CD14)</f>
        <v>757</v>
      </c>
      <c r="DG14" s="121">
        <f>SUM(BC14,+CE14)</f>
        <v>203204</v>
      </c>
      <c r="DH14" s="121">
        <f>SUM(BD14,+CF14)</f>
        <v>0</v>
      </c>
      <c r="DI14" s="121">
        <f>SUM(BE14,+CG14)</f>
        <v>0</v>
      </c>
      <c r="DJ14" s="121">
        <f>SUM(BF14,+CH14)</f>
        <v>172079</v>
      </c>
    </row>
    <row r="15" spans="1:114" s="136" customFormat="1" ht="13.5" customHeight="1" x14ac:dyDescent="0.15">
      <c r="A15" s="119" t="s">
        <v>44</v>
      </c>
      <c r="B15" s="120" t="s">
        <v>362</v>
      </c>
      <c r="C15" s="119" t="s">
        <v>363</v>
      </c>
      <c r="D15" s="121">
        <f>SUM(E15,+L15)</f>
        <v>242269</v>
      </c>
      <c r="E15" s="121">
        <f>SUM(F15:I15,K15)</f>
        <v>28363</v>
      </c>
      <c r="F15" s="121">
        <v>0</v>
      </c>
      <c r="G15" s="121">
        <v>0</v>
      </c>
      <c r="H15" s="121">
        <v>0</v>
      </c>
      <c r="I15" s="121">
        <v>27683</v>
      </c>
      <c r="J15" s="122" t="s">
        <v>472</v>
      </c>
      <c r="K15" s="121">
        <v>680</v>
      </c>
      <c r="L15" s="121">
        <v>213906</v>
      </c>
      <c r="M15" s="121">
        <f>SUM(N15,+U15)</f>
        <v>132035</v>
      </c>
      <c r="N15" s="121">
        <f>SUM(O15:R15,T15)</f>
        <v>18151</v>
      </c>
      <c r="O15" s="121">
        <v>3100</v>
      </c>
      <c r="P15" s="121">
        <v>3100</v>
      </c>
      <c r="Q15" s="121">
        <v>0</v>
      </c>
      <c r="R15" s="121">
        <v>11951</v>
      </c>
      <c r="S15" s="122" t="s">
        <v>472</v>
      </c>
      <c r="T15" s="121">
        <v>0</v>
      </c>
      <c r="U15" s="121">
        <v>113884</v>
      </c>
      <c r="V15" s="121">
        <f>+SUM(D15,M15)</f>
        <v>374304</v>
      </c>
      <c r="W15" s="121">
        <f>+SUM(E15,N15)</f>
        <v>46514</v>
      </c>
      <c r="X15" s="121">
        <f>+SUM(F15,O15)</f>
        <v>3100</v>
      </c>
      <c r="Y15" s="121">
        <f>+SUM(G15,P15)</f>
        <v>3100</v>
      </c>
      <c r="Z15" s="121">
        <f>+SUM(H15,Q15)</f>
        <v>0</v>
      </c>
      <c r="AA15" s="121">
        <f>+SUM(I15,R15)</f>
        <v>39634</v>
      </c>
      <c r="AB15" s="122" t="str">
        <f>IF(+SUM(J15,S15)=0,"-",+SUM(J15,S15))</f>
        <v>-</v>
      </c>
      <c r="AC15" s="121">
        <f>+SUM(K15,T15)</f>
        <v>680</v>
      </c>
      <c r="AD15" s="121">
        <f>+SUM(L15,U15)</f>
        <v>327790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2324</v>
      </c>
      <c r="AM15" s="121">
        <f>SUM(AN15,AS15,AW15,AX15,BD15)</f>
        <v>128592</v>
      </c>
      <c r="AN15" s="121">
        <f>SUM(AO15:AR15)</f>
        <v>31942</v>
      </c>
      <c r="AO15" s="121">
        <v>22020</v>
      </c>
      <c r="AP15" s="121">
        <v>0</v>
      </c>
      <c r="AQ15" s="121">
        <v>6203</v>
      </c>
      <c r="AR15" s="121">
        <v>3719</v>
      </c>
      <c r="AS15" s="121">
        <f>SUM(AT15:AV15)</f>
        <v>6652</v>
      </c>
      <c r="AT15" s="121">
        <v>0</v>
      </c>
      <c r="AU15" s="121">
        <v>3533</v>
      </c>
      <c r="AV15" s="121">
        <v>3119</v>
      </c>
      <c r="AW15" s="121">
        <v>0</v>
      </c>
      <c r="AX15" s="121">
        <f>SUM(AY15:BB15)</f>
        <v>89998</v>
      </c>
      <c r="AY15" s="121">
        <v>89998</v>
      </c>
      <c r="AZ15" s="121">
        <v>0</v>
      </c>
      <c r="BA15" s="121">
        <v>0</v>
      </c>
      <c r="BB15" s="121">
        <v>0</v>
      </c>
      <c r="BC15" s="121">
        <v>95433</v>
      </c>
      <c r="BD15" s="121">
        <v>0</v>
      </c>
      <c r="BE15" s="121">
        <v>15920</v>
      </c>
      <c r="BF15" s="121">
        <f>SUM(AE15,+AM15,+BE15)</f>
        <v>144512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116628</v>
      </c>
      <c r="BP15" s="121">
        <f>SUM(BQ15:BT15)</f>
        <v>5505</v>
      </c>
      <c r="BQ15" s="121">
        <v>5505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111123</v>
      </c>
      <c r="CA15" s="121">
        <v>0</v>
      </c>
      <c r="CB15" s="121">
        <v>103732</v>
      </c>
      <c r="CC15" s="121">
        <v>7391</v>
      </c>
      <c r="CD15" s="121">
        <v>0</v>
      </c>
      <c r="CE15" s="121">
        <v>0</v>
      </c>
      <c r="CF15" s="121">
        <v>0</v>
      </c>
      <c r="CG15" s="121">
        <v>15407</v>
      </c>
      <c r="CH15" s="121">
        <f>SUM(BG15,+BO15,+CG15)</f>
        <v>132035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2324</v>
      </c>
      <c r="CQ15" s="121">
        <f>SUM(AM15,+BO15)</f>
        <v>245220</v>
      </c>
      <c r="CR15" s="121">
        <f>SUM(AN15,+BP15)</f>
        <v>37447</v>
      </c>
      <c r="CS15" s="121">
        <f>SUM(AO15,+BQ15)</f>
        <v>27525</v>
      </c>
      <c r="CT15" s="121">
        <f>SUM(AP15,+BR15)</f>
        <v>0</v>
      </c>
      <c r="CU15" s="121">
        <f>SUM(AQ15,+BS15)</f>
        <v>6203</v>
      </c>
      <c r="CV15" s="121">
        <f>SUM(AR15,+BT15)</f>
        <v>3719</v>
      </c>
      <c r="CW15" s="121">
        <f>SUM(AS15,+BU15)</f>
        <v>6652</v>
      </c>
      <c r="CX15" s="121">
        <f>SUM(AT15,+BV15)</f>
        <v>0</v>
      </c>
      <c r="CY15" s="121">
        <f>SUM(AU15,+BW15)</f>
        <v>3533</v>
      </c>
      <c r="CZ15" s="121">
        <f>SUM(AV15,+BX15)</f>
        <v>3119</v>
      </c>
      <c r="DA15" s="121">
        <f>SUM(AW15,+BY15)</f>
        <v>0</v>
      </c>
      <c r="DB15" s="121">
        <f>SUM(AX15,+BZ15)</f>
        <v>201121</v>
      </c>
      <c r="DC15" s="121">
        <f>SUM(AY15,+CA15)</f>
        <v>89998</v>
      </c>
      <c r="DD15" s="121">
        <f>SUM(AZ15,+CB15)</f>
        <v>103732</v>
      </c>
      <c r="DE15" s="121">
        <f>SUM(BA15,+CC15)</f>
        <v>7391</v>
      </c>
      <c r="DF15" s="121">
        <f>SUM(BB15,+CD15)</f>
        <v>0</v>
      </c>
      <c r="DG15" s="121">
        <f>SUM(BC15,+CE15)</f>
        <v>95433</v>
      </c>
      <c r="DH15" s="121">
        <f>SUM(BD15,+CF15)</f>
        <v>0</v>
      </c>
      <c r="DI15" s="121">
        <f>SUM(BE15,+CG15)</f>
        <v>31327</v>
      </c>
      <c r="DJ15" s="121">
        <f>SUM(BF15,+CH15)</f>
        <v>276547</v>
      </c>
    </row>
    <row r="16" spans="1:114" s="136" customFormat="1" ht="13.5" customHeight="1" x14ac:dyDescent="0.15">
      <c r="A16" s="119" t="s">
        <v>44</v>
      </c>
      <c r="B16" s="120" t="s">
        <v>365</v>
      </c>
      <c r="C16" s="119" t="s">
        <v>366</v>
      </c>
      <c r="D16" s="121">
        <f>SUM(E16,+L16)</f>
        <v>435457</v>
      </c>
      <c r="E16" s="121">
        <f>SUM(F16:I16,K16)</f>
        <v>83883</v>
      </c>
      <c r="F16" s="121">
        <v>0</v>
      </c>
      <c r="G16" s="121">
        <v>0</v>
      </c>
      <c r="H16" s="121">
        <v>0</v>
      </c>
      <c r="I16" s="121">
        <v>83110</v>
      </c>
      <c r="J16" s="122" t="s">
        <v>472</v>
      </c>
      <c r="K16" s="121">
        <v>773</v>
      </c>
      <c r="L16" s="121">
        <v>351574</v>
      </c>
      <c r="M16" s="121">
        <f>SUM(N16,+U16)</f>
        <v>172066</v>
      </c>
      <c r="N16" s="121">
        <f>SUM(O16:R16,T16)</f>
        <v>37670</v>
      </c>
      <c r="O16" s="121">
        <v>0</v>
      </c>
      <c r="P16" s="121">
        <v>0</v>
      </c>
      <c r="Q16" s="121">
        <v>0</v>
      </c>
      <c r="R16" s="121">
        <v>37670</v>
      </c>
      <c r="S16" s="122" t="s">
        <v>472</v>
      </c>
      <c r="T16" s="121">
        <v>0</v>
      </c>
      <c r="U16" s="121">
        <v>134396</v>
      </c>
      <c r="V16" s="121">
        <f>+SUM(D16,M16)</f>
        <v>607523</v>
      </c>
      <c r="W16" s="121">
        <f>+SUM(E16,N16)</f>
        <v>121553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120780</v>
      </c>
      <c r="AB16" s="122" t="str">
        <f>IF(+SUM(J16,S16)=0,"-",+SUM(J16,S16))</f>
        <v>-</v>
      </c>
      <c r="AC16" s="121">
        <f>+SUM(K16,T16)</f>
        <v>773</v>
      </c>
      <c r="AD16" s="121">
        <f>+SUM(L16,U16)</f>
        <v>485970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5480</v>
      </c>
      <c r="AM16" s="121">
        <f>SUM(AN16,AS16,AW16,AX16,BD16)</f>
        <v>171106</v>
      </c>
      <c r="AN16" s="121">
        <f>SUM(AO16:AR16)</f>
        <v>21819</v>
      </c>
      <c r="AO16" s="121">
        <v>21819</v>
      </c>
      <c r="AP16" s="121">
        <v>0</v>
      </c>
      <c r="AQ16" s="121">
        <v>0</v>
      </c>
      <c r="AR16" s="121">
        <v>0</v>
      </c>
      <c r="AS16" s="121">
        <f>SUM(AT16:AV16)</f>
        <v>207</v>
      </c>
      <c r="AT16" s="121">
        <v>0</v>
      </c>
      <c r="AU16" s="121">
        <v>207</v>
      </c>
      <c r="AV16" s="121">
        <v>0</v>
      </c>
      <c r="AW16" s="121">
        <v>0</v>
      </c>
      <c r="AX16" s="121">
        <f>SUM(AY16:BB16)</f>
        <v>149080</v>
      </c>
      <c r="AY16" s="121">
        <v>149080</v>
      </c>
      <c r="AZ16" s="121">
        <v>0</v>
      </c>
      <c r="BA16" s="121">
        <v>0</v>
      </c>
      <c r="BB16" s="121">
        <v>0</v>
      </c>
      <c r="BC16" s="121">
        <v>236149</v>
      </c>
      <c r="BD16" s="121">
        <v>0</v>
      </c>
      <c r="BE16" s="121">
        <v>22722</v>
      </c>
      <c r="BF16" s="121">
        <f>SUM(AE16,+AM16,+BE16)</f>
        <v>193828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164186</v>
      </c>
      <c r="BP16" s="121">
        <f>SUM(BQ16:BT16)</f>
        <v>2354</v>
      </c>
      <c r="BQ16" s="121">
        <v>2354</v>
      </c>
      <c r="BR16" s="121">
        <v>0</v>
      </c>
      <c r="BS16" s="121">
        <v>0</v>
      </c>
      <c r="BT16" s="121">
        <v>0</v>
      </c>
      <c r="BU16" s="121">
        <f>SUM(BV16:BX16)</f>
        <v>57984</v>
      </c>
      <c r="BV16" s="121">
        <v>0</v>
      </c>
      <c r="BW16" s="121">
        <v>57984</v>
      </c>
      <c r="BX16" s="121">
        <v>0</v>
      </c>
      <c r="BY16" s="121">
        <v>0</v>
      </c>
      <c r="BZ16" s="121">
        <f>SUM(CA16:CD16)</f>
        <v>103848</v>
      </c>
      <c r="CA16" s="121">
        <v>0</v>
      </c>
      <c r="CB16" s="121">
        <v>103848</v>
      </c>
      <c r="CC16" s="121">
        <v>0</v>
      </c>
      <c r="CD16" s="121">
        <v>0</v>
      </c>
      <c r="CE16" s="121">
        <v>0</v>
      </c>
      <c r="CF16" s="121">
        <v>0</v>
      </c>
      <c r="CG16" s="121">
        <v>7880</v>
      </c>
      <c r="CH16" s="121">
        <f>SUM(BG16,+BO16,+CG16)</f>
        <v>172066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5480</v>
      </c>
      <c r="CQ16" s="121">
        <f>SUM(AM16,+BO16)</f>
        <v>335292</v>
      </c>
      <c r="CR16" s="121">
        <f>SUM(AN16,+BP16)</f>
        <v>24173</v>
      </c>
      <c r="CS16" s="121">
        <f>SUM(AO16,+BQ16)</f>
        <v>24173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58191</v>
      </c>
      <c r="CX16" s="121">
        <f>SUM(AT16,+BV16)</f>
        <v>0</v>
      </c>
      <c r="CY16" s="121">
        <f>SUM(AU16,+BW16)</f>
        <v>58191</v>
      </c>
      <c r="CZ16" s="121">
        <f>SUM(AV16,+BX16)</f>
        <v>0</v>
      </c>
      <c r="DA16" s="121">
        <f>SUM(AW16,+BY16)</f>
        <v>0</v>
      </c>
      <c r="DB16" s="121">
        <f>SUM(AX16,+BZ16)</f>
        <v>252928</v>
      </c>
      <c r="DC16" s="121">
        <f>SUM(AY16,+CA16)</f>
        <v>149080</v>
      </c>
      <c r="DD16" s="121">
        <f>SUM(AZ16,+CB16)</f>
        <v>103848</v>
      </c>
      <c r="DE16" s="121">
        <f>SUM(BA16,+CC16)</f>
        <v>0</v>
      </c>
      <c r="DF16" s="121">
        <f>SUM(BB16,+CD16)</f>
        <v>0</v>
      </c>
      <c r="DG16" s="121">
        <f>SUM(BC16,+CE16)</f>
        <v>236149</v>
      </c>
      <c r="DH16" s="121">
        <f>SUM(BD16,+CF16)</f>
        <v>0</v>
      </c>
      <c r="DI16" s="121">
        <f>SUM(BE16,+CG16)</f>
        <v>30602</v>
      </c>
      <c r="DJ16" s="121">
        <f>SUM(BF16,+CH16)</f>
        <v>365894</v>
      </c>
    </row>
    <row r="17" spans="1:114" s="136" customFormat="1" ht="13.5" customHeight="1" x14ac:dyDescent="0.15">
      <c r="A17" s="119" t="s">
        <v>44</v>
      </c>
      <c r="B17" s="120" t="s">
        <v>370</v>
      </c>
      <c r="C17" s="119" t="s">
        <v>371</v>
      </c>
      <c r="D17" s="121">
        <f>SUM(E17,+L17)</f>
        <v>374326</v>
      </c>
      <c r="E17" s="121">
        <f>SUM(F17:I17,K17)</f>
        <v>77566</v>
      </c>
      <c r="F17" s="121">
        <v>0</v>
      </c>
      <c r="G17" s="121">
        <v>0</v>
      </c>
      <c r="H17" s="121">
        <v>0</v>
      </c>
      <c r="I17" s="121">
        <v>73600</v>
      </c>
      <c r="J17" s="122" t="s">
        <v>472</v>
      </c>
      <c r="K17" s="121">
        <v>3966</v>
      </c>
      <c r="L17" s="121">
        <v>296760</v>
      </c>
      <c r="M17" s="121">
        <f>SUM(N17,+U17)</f>
        <v>64502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472</v>
      </c>
      <c r="T17" s="121">
        <v>0</v>
      </c>
      <c r="U17" s="121">
        <v>64502</v>
      </c>
      <c r="V17" s="121">
        <f>+SUM(D17,M17)</f>
        <v>438828</v>
      </c>
      <c r="W17" s="121">
        <f>+SUM(E17,N17)</f>
        <v>77566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73600</v>
      </c>
      <c r="AB17" s="122" t="str">
        <f>IF(+SUM(J17,S17)=0,"-",+SUM(J17,S17))</f>
        <v>-</v>
      </c>
      <c r="AC17" s="121">
        <f>+SUM(K17,T17)</f>
        <v>3966</v>
      </c>
      <c r="AD17" s="121">
        <f>+SUM(L17,U17)</f>
        <v>361262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142872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142872</v>
      </c>
      <c r="AY17" s="121">
        <v>70102</v>
      </c>
      <c r="AZ17" s="121">
        <v>71348</v>
      </c>
      <c r="BA17" s="121">
        <v>1422</v>
      </c>
      <c r="BB17" s="121">
        <v>0</v>
      </c>
      <c r="BC17" s="121">
        <v>231454</v>
      </c>
      <c r="BD17" s="121">
        <v>0</v>
      </c>
      <c r="BE17" s="121">
        <v>0</v>
      </c>
      <c r="BF17" s="121">
        <f>SUM(AE17,+AM17,+BE17)</f>
        <v>142872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64502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142872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142872</v>
      </c>
      <c r="DC17" s="121">
        <f>SUM(AY17,+CA17)</f>
        <v>70102</v>
      </c>
      <c r="DD17" s="121">
        <f>SUM(AZ17,+CB17)</f>
        <v>71348</v>
      </c>
      <c r="DE17" s="121">
        <f>SUM(BA17,+CC17)</f>
        <v>1422</v>
      </c>
      <c r="DF17" s="121">
        <f>SUM(BB17,+CD17)</f>
        <v>0</v>
      </c>
      <c r="DG17" s="121">
        <f>SUM(BC17,+CE17)</f>
        <v>295956</v>
      </c>
      <c r="DH17" s="121">
        <f>SUM(BD17,+CF17)</f>
        <v>0</v>
      </c>
      <c r="DI17" s="121">
        <f>SUM(BE17,+CG17)</f>
        <v>0</v>
      </c>
      <c r="DJ17" s="121">
        <f>SUM(BF17,+CH17)</f>
        <v>142872</v>
      </c>
    </row>
    <row r="18" spans="1:114" s="136" customFormat="1" ht="13.5" customHeight="1" x14ac:dyDescent="0.15">
      <c r="A18" s="119" t="s">
        <v>44</v>
      </c>
      <c r="B18" s="120" t="s">
        <v>375</v>
      </c>
      <c r="C18" s="119" t="s">
        <v>376</v>
      </c>
      <c r="D18" s="121">
        <f>SUM(E18,+L18)</f>
        <v>391221</v>
      </c>
      <c r="E18" s="121">
        <f>SUM(F18:I18,K18)</f>
        <v>57560</v>
      </c>
      <c r="F18" s="121">
        <v>0</v>
      </c>
      <c r="G18" s="121">
        <v>0</v>
      </c>
      <c r="H18" s="121">
        <v>0</v>
      </c>
      <c r="I18" s="121">
        <v>51233</v>
      </c>
      <c r="J18" s="122" t="s">
        <v>472</v>
      </c>
      <c r="K18" s="121">
        <v>6327</v>
      </c>
      <c r="L18" s="121">
        <v>333661</v>
      </c>
      <c r="M18" s="121">
        <f>SUM(N18,+U18)</f>
        <v>61547</v>
      </c>
      <c r="N18" s="121">
        <f>SUM(O18:R18,T18)</f>
        <v>7383</v>
      </c>
      <c r="O18" s="121">
        <v>3314</v>
      </c>
      <c r="P18" s="121">
        <v>4069</v>
      </c>
      <c r="Q18" s="121">
        <v>0</v>
      </c>
      <c r="R18" s="121">
        <v>0</v>
      </c>
      <c r="S18" s="122" t="s">
        <v>472</v>
      </c>
      <c r="T18" s="121">
        <v>0</v>
      </c>
      <c r="U18" s="121">
        <v>54164</v>
      </c>
      <c r="V18" s="121">
        <f>+SUM(D18,M18)</f>
        <v>452768</v>
      </c>
      <c r="W18" s="121">
        <f>+SUM(E18,N18)</f>
        <v>64943</v>
      </c>
      <c r="X18" s="121">
        <f>+SUM(F18,O18)</f>
        <v>3314</v>
      </c>
      <c r="Y18" s="121">
        <f>+SUM(G18,P18)</f>
        <v>4069</v>
      </c>
      <c r="Z18" s="121">
        <f>+SUM(H18,Q18)</f>
        <v>0</v>
      </c>
      <c r="AA18" s="121">
        <f>+SUM(I18,R18)</f>
        <v>51233</v>
      </c>
      <c r="AB18" s="122" t="str">
        <f>IF(+SUM(J18,S18)=0,"-",+SUM(J18,S18))</f>
        <v>-</v>
      </c>
      <c r="AC18" s="121">
        <f>+SUM(K18,T18)</f>
        <v>6327</v>
      </c>
      <c r="AD18" s="121">
        <f>+SUM(L18,U18)</f>
        <v>387825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204064</v>
      </c>
      <c r="AN18" s="121">
        <f>SUM(AO18:AR18)</f>
        <v>22662</v>
      </c>
      <c r="AO18" s="121">
        <v>22662</v>
      </c>
      <c r="AP18" s="121">
        <v>0</v>
      </c>
      <c r="AQ18" s="121">
        <v>0</v>
      </c>
      <c r="AR18" s="121">
        <v>0</v>
      </c>
      <c r="AS18" s="121">
        <f>SUM(AT18:AV18)</f>
        <v>22552</v>
      </c>
      <c r="AT18" s="121">
        <v>22288</v>
      </c>
      <c r="AU18" s="121">
        <v>264</v>
      </c>
      <c r="AV18" s="121">
        <v>0</v>
      </c>
      <c r="AW18" s="121">
        <v>0</v>
      </c>
      <c r="AX18" s="121">
        <f>SUM(AY18:BB18)</f>
        <v>158850</v>
      </c>
      <c r="AY18" s="121">
        <v>130841</v>
      </c>
      <c r="AZ18" s="121">
        <v>22342</v>
      </c>
      <c r="BA18" s="121">
        <v>1037</v>
      </c>
      <c r="BB18" s="121">
        <v>4630</v>
      </c>
      <c r="BC18" s="121">
        <v>186982</v>
      </c>
      <c r="BD18" s="121">
        <v>0</v>
      </c>
      <c r="BE18" s="121">
        <v>175</v>
      </c>
      <c r="BF18" s="121">
        <f>SUM(AE18,+AM18,+BE18)</f>
        <v>204239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49298</v>
      </c>
      <c r="CF18" s="121">
        <v>0</v>
      </c>
      <c r="CG18" s="121">
        <v>12249</v>
      </c>
      <c r="CH18" s="121">
        <f>SUM(BG18,+BO18,+CG18)</f>
        <v>12249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204064</v>
      </c>
      <c r="CR18" s="121">
        <f>SUM(AN18,+BP18)</f>
        <v>22662</v>
      </c>
      <c r="CS18" s="121">
        <f>SUM(AO18,+BQ18)</f>
        <v>22662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22552</v>
      </c>
      <c r="CX18" s="121">
        <f>SUM(AT18,+BV18)</f>
        <v>22288</v>
      </c>
      <c r="CY18" s="121">
        <f>SUM(AU18,+BW18)</f>
        <v>264</v>
      </c>
      <c r="CZ18" s="121">
        <f>SUM(AV18,+BX18)</f>
        <v>0</v>
      </c>
      <c r="DA18" s="121">
        <f>SUM(AW18,+BY18)</f>
        <v>0</v>
      </c>
      <c r="DB18" s="121">
        <f>SUM(AX18,+BZ18)</f>
        <v>158850</v>
      </c>
      <c r="DC18" s="121">
        <f>SUM(AY18,+CA18)</f>
        <v>130841</v>
      </c>
      <c r="DD18" s="121">
        <f>SUM(AZ18,+CB18)</f>
        <v>22342</v>
      </c>
      <c r="DE18" s="121">
        <f>SUM(BA18,+CC18)</f>
        <v>1037</v>
      </c>
      <c r="DF18" s="121">
        <f>SUM(BB18,+CD18)</f>
        <v>4630</v>
      </c>
      <c r="DG18" s="121">
        <f>SUM(BC18,+CE18)</f>
        <v>236280</v>
      </c>
      <c r="DH18" s="121">
        <f>SUM(BD18,+CF18)</f>
        <v>0</v>
      </c>
      <c r="DI18" s="121">
        <f>SUM(BE18,+CG18)</f>
        <v>12424</v>
      </c>
      <c r="DJ18" s="121">
        <f>SUM(BF18,+CH18)</f>
        <v>216488</v>
      </c>
    </row>
    <row r="19" spans="1:114" s="136" customFormat="1" ht="13.5" customHeight="1" x14ac:dyDescent="0.15">
      <c r="A19" s="119" t="s">
        <v>44</v>
      </c>
      <c r="B19" s="120" t="s">
        <v>379</v>
      </c>
      <c r="C19" s="119" t="s">
        <v>380</v>
      </c>
      <c r="D19" s="121">
        <f>SUM(E19,+L19)</f>
        <v>62503</v>
      </c>
      <c r="E19" s="121">
        <f>SUM(F19:I19,K19)</f>
        <v>4531</v>
      </c>
      <c r="F19" s="121">
        <v>0</v>
      </c>
      <c r="G19" s="121">
        <v>0</v>
      </c>
      <c r="H19" s="121">
        <v>0</v>
      </c>
      <c r="I19" s="121">
        <v>4531</v>
      </c>
      <c r="J19" s="122" t="s">
        <v>472</v>
      </c>
      <c r="K19" s="121">
        <v>0</v>
      </c>
      <c r="L19" s="121">
        <v>57972</v>
      </c>
      <c r="M19" s="121">
        <f>SUM(N19,+U19)</f>
        <v>10331</v>
      </c>
      <c r="N19" s="121">
        <f>SUM(O19:R19,T19)</f>
        <v>138</v>
      </c>
      <c r="O19" s="121">
        <v>0</v>
      </c>
      <c r="P19" s="121">
        <v>138</v>
      </c>
      <c r="Q19" s="121">
        <v>0</v>
      </c>
      <c r="R19" s="121">
        <v>0</v>
      </c>
      <c r="S19" s="122" t="s">
        <v>472</v>
      </c>
      <c r="T19" s="121">
        <v>0</v>
      </c>
      <c r="U19" s="121">
        <v>10193</v>
      </c>
      <c r="V19" s="121">
        <f>+SUM(D19,M19)</f>
        <v>72834</v>
      </c>
      <c r="W19" s="121">
        <f>+SUM(E19,N19)</f>
        <v>4669</v>
      </c>
      <c r="X19" s="121">
        <f>+SUM(F19,O19)</f>
        <v>0</v>
      </c>
      <c r="Y19" s="121">
        <f>+SUM(G19,P19)</f>
        <v>138</v>
      </c>
      <c r="Z19" s="121">
        <f>+SUM(H19,Q19)</f>
        <v>0</v>
      </c>
      <c r="AA19" s="121">
        <f>+SUM(I19,R19)</f>
        <v>4531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68165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420</v>
      </c>
      <c r="AM19" s="121">
        <f>SUM(AN19,AS19,AW19,AX19,BD19)</f>
        <v>26503</v>
      </c>
      <c r="AN19" s="121">
        <f>SUM(AO19:AR19)</f>
        <v>17336</v>
      </c>
      <c r="AO19" s="121">
        <v>6045</v>
      </c>
      <c r="AP19" s="121">
        <v>11291</v>
      </c>
      <c r="AQ19" s="121">
        <v>0</v>
      </c>
      <c r="AR19" s="121">
        <v>0</v>
      </c>
      <c r="AS19" s="121">
        <f>SUM(AT19:AV19)</f>
        <v>3919</v>
      </c>
      <c r="AT19" s="121">
        <v>3919</v>
      </c>
      <c r="AU19" s="121">
        <v>0</v>
      </c>
      <c r="AV19" s="121">
        <v>0</v>
      </c>
      <c r="AW19" s="121">
        <v>3358</v>
      </c>
      <c r="AX19" s="121">
        <f>SUM(AY19:BB19)</f>
        <v>1890</v>
      </c>
      <c r="AY19" s="121">
        <v>1890</v>
      </c>
      <c r="AZ19" s="121">
        <v>0</v>
      </c>
      <c r="BA19" s="121">
        <v>0</v>
      </c>
      <c r="BB19" s="121">
        <v>0</v>
      </c>
      <c r="BC19" s="121">
        <v>35580</v>
      </c>
      <c r="BD19" s="121">
        <v>0</v>
      </c>
      <c r="BE19" s="121">
        <v>0</v>
      </c>
      <c r="BF19" s="121">
        <f>SUM(AE19,+AM19,+BE19)</f>
        <v>26503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1848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8058</v>
      </c>
      <c r="CF19" s="121">
        <v>0</v>
      </c>
      <c r="CG19" s="121">
        <v>425</v>
      </c>
      <c r="CH19" s="121">
        <f>SUM(BG19,+BO19,+CG19)</f>
        <v>425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2268</v>
      </c>
      <c r="CQ19" s="121">
        <f>SUM(AM19,+BO19)</f>
        <v>26503</v>
      </c>
      <c r="CR19" s="121">
        <f>SUM(AN19,+BP19)</f>
        <v>17336</v>
      </c>
      <c r="CS19" s="121">
        <f>SUM(AO19,+BQ19)</f>
        <v>6045</v>
      </c>
      <c r="CT19" s="121">
        <f>SUM(AP19,+BR19)</f>
        <v>11291</v>
      </c>
      <c r="CU19" s="121">
        <f>SUM(AQ19,+BS19)</f>
        <v>0</v>
      </c>
      <c r="CV19" s="121">
        <f>SUM(AR19,+BT19)</f>
        <v>0</v>
      </c>
      <c r="CW19" s="121">
        <f>SUM(AS19,+BU19)</f>
        <v>3919</v>
      </c>
      <c r="CX19" s="121">
        <f>SUM(AT19,+BV19)</f>
        <v>3919</v>
      </c>
      <c r="CY19" s="121">
        <f>SUM(AU19,+BW19)</f>
        <v>0</v>
      </c>
      <c r="CZ19" s="121">
        <f>SUM(AV19,+BX19)</f>
        <v>0</v>
      </c>
      <c r="DA19" s="121">
        <f>SUM(AW19,+BY19)</f>
        <v>3358</v>
      </c>
      <c r="DB19" s="121">
        <f>SUM(AX19,+BZ19)</f>
        <v>1890</v>
      </c>
      <c r="DC19" s="121">
        <f>SUM(AY19,+CA19)</f>
        <v>1890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43638</v>
      </c>
      <c r="DH19" s="121">
        <f>SUM(BD19,+CF19)</f>
        <v>0</v>
      </c>
      <c r="DI19" s="121">
        <f>SUM(BE19,+CG19)</f>
        <v>425</v>
      </c>
      <c r="DJ19" s="121">
        <f>SUM(BF19,+CH19)</f>
        <v>26928</v>
      </c>
    </row>
    <row r="20" spans="1:114" s="136" customFormat="1" ht="13.5" customHeight="1" x14ac:dyDescent="0.15">
      <c r="A20" s="119" t="s">
        <v>44</v>
      </c>
      <c r="B20" s="120" t="s">
        <v>382</v>
      </c>
      <c r="C20" s="119" t="s">
        <v>383</v>
      </c>
      <c r="D20" s="121">
        <f>SUM(E20,+L20)</f>
        <v>83797</v>
      </c>
      <c r="E20" s="121">
        <f>SUM(F20:I20,K20)</f>
        <v>10131</v>
      </c>
      <c r="F20" s="121">
        <v>0</v>
      </c>
      <c r="G20" s="121">
        <v>0</v>
      </c>
      <c r="H20" s="121">
        <v>0</v>
      </c>
      <c r="I20" s="121">
        <v>6860</v>
      </c>
      <c r="J20" s="122" t="s">
        <v>472</v>
      </c>
      <c r="K20" s="121">
        <v>3271</v>
      </c>
      <c r="L20" s="121">
        <v>73666</v>
      </c>
      <c r="M20" s="121">
        <f>SUM(N20,+U20)</f>
        <v>23112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472</v>
      </c>
      <c r="T20" s="121">
        <v>0</v>
      </c>
      <c r="U20" s="121">
        <v>23112</v>
      </c>
      <c r="V20" s="121">
        <f>+SUM(D20,M20)</f>
        <v>106909</v>
      </c>
      <c r="W20" s="121">
        <f>+SUM(E20,N20)</f>
        <v>10131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6860</v>
      </c>
      <c r="AB20" s="122" t="str">
        <f>IF(+SUM(J20,S20)=0,"-",+SUM(J20,S20))</f>
        <v>-</v>
      </c>
      <c r="AC20" s="121">
        <f>+SUM(K20,T20)</f>
        <v>3271</v>
      </c>
      <c r="AD20" s="121">
        <f>+SUM(L20,U20)</f>
        <v>96778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49338</v>
      </c>
      <c r="AN20" s="121">
        <f>SUM(AO20:AR20)</f>
        <v>23944</v>
      </c>
      <c r="AO20" s="121">
        <v>7567</v>
      </c>
      <c r="AP20" s="121">
        <v>4411</v>
      </c>
      <c r="AQ20" s="121">
        <v>11966</v>
      </c>
      <c r="AR20" s="121">
        <v>0</v>
      </c>
      <c r="AS20" s="121">
        <f>SUM(AT20:AV20)</f>
        <v>25110</v>
      </c>
      <c r="AT20" s="121">
        <v>0</v>
      </c>
      <c r="AU20" s="121">
        <v>25110</v>
      </c>
      <c r="AV20" s="121">
        <v>0</v>
      </c>
      <c r="AW20" s="121">
        <v>0</v>
      </c>
      <c r="AX20" s="121">
        <f>SUM(AY20:BB20)</f>
        <v>284</v>
      </c>
      <c r="AY20" s="121">
        <v>0</v>
      </c>
      <c r="AZ20" s="121">
        <v>90</v>
      </c>
      <c r="BA20" s="121">
        <v>0</v>
      </c>
      <c r="BB20" s="121">
        <v>194</v>
      </c>
      <c r="BC20" s="121">
        <v>34459</v>
      </c>
      <c r="BD20" s="121">
        <v>0</v>
      </c>
      <c r="BE20" s="121">
        <v>0</v>
      </c>
      <c r="BF20" s="121">
        <f>SUM(AE20,+AM20,+BE20)</f>
        <v>49338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23112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49338</v>
      </c>
      <c r="CR20" s="121">
        <f>SUM(AN20,+BP20)</f>
        <v>23944</v>
      </c>
      <c r="CS20" s="121">
        <f>SUM(AO20,+BQ20)</f>
        <v>7567</v>
      </c>
      <c r="CT20" s="121">
        <f>SUM(AP20,+BR20)</f>
        <v>4411</v>
      </c>
      <c r="CU20" s="121">
        <f>SUM(AQ20,+BS20)</f>
        <v>11966</v>
      </c>
      <c r="CV20" s="121">
        <f>SUM(AR20,+BT20)</f>
        <v>0</v>
      </c>
      <c r="CW20" s="121">
        <f>SUM(AS20,+BU20)</f>
        <v>25110</v>
      </c>
      <c r="CX20" s="121">
        <f>SUM(AT20,+BV20)</f>
        <v>0</v>
      </c>
      <c r="CY20" s="121">
        <f>SUM(AU20,+BW20)</f>
        <v>25110</v>
      </c>
      <c r="CZ20" s="121">
        <f>SUM(AV20,+BX20)</f>
        <v>0</v>
      </c>
      <c r="DA20" s="121">
        <f>SUM(AW20,+BY20)</f>
        <v>0</v>
      </c>
      <c r="DB20" s="121">
        <f>SUM(AX20,+BZ20)</f>
        <v>284</v>
      </c>
      <c r="DC20" s="121">
        <f>SUM(AY20,+CA20)</f>
        <v>0</v>
      </c>
      <c r="DD20" s="121">
        <f>SUM(AZ20,+CB20)</f>
        <v>90</v>
      </c>
      <c r="DE20" s="121">
        <f>SUM(BA20,+CC20)</f>
        <v>0</v>
      </c>
      <c r="DF20" s="121">
        <f>SUM(BB20,+CD20)</f>
        <v>194</v>
      </c>
      <c r="DG20" s="121">
        <f>SUM(BC20,+CE20)</f>
        <v>57571</v>
      </c>
      <c r="DH20" s="121">
        <f>SUM(BD20,+CF20)</f>
        <v>0</v>
      </c>
      <c r="DI20" s="121">
        <f>SUM(BE20,+CG20)</f>
        <v>0</v>
      </c>
      <c r="DJ20" s="121">
        <f>SUM(BF20,+CH20)</f>
        <v>49338</v>
      </c>
    </row>
    <row r="21" spans="1:114" s="136" customFormat="1" ht="13.5" customHeight="1" x14ac:dyDescent="0.15">
      <c r="A21" s="119" t="s">
        <v>44</v>
      </c>
      <c r="B21" s="120" t="s">
        <v>387</v>
      </c>
      <c r="C21" s="119" t="s">
        <v>388</v>
      </c>
      <c r="D21" s="121">
        <f>SUM(E21,+L21)</f>
        <v>47375</v>
      </c>
      <c r="E21" s="121">
        <f>SUM(F21:I21,K21)</f>
        <v>5732</v>
      </c>
      <c r="F21" s="121">
        <v>0</v>
      </c>
      <c r="G21" s="121">
        <v>0</v>
      </c>
      <c r="H21" s="121">
        <v>0</v>
      </c>
      <c r="I21" s="121">
        <v>5732</v>
      </c>
      <c r="J21" s="122" t="s">
        <v>472</v>
      </c>
      <c r="K21" s="121">
        <v>0</v>
      </c>
      <c r="L21" s="121">
        <v>41643</v>
      </c>
      <c r="M21" s="121">
        <f>SUM(N21,+U21)</f>
        <v>23323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472</v>
      </c>
      <c r="T21" s="121">
        <v>0</v>
      </c>
      <c r="U21" s="121">
        <v>23323</v>
      </c>
      <c r="V21" s="121">
        <f>+SUM(D21,M21)</f>
        <v>70698</v>
      </c>
      <c r="W21" s="121">
        <f>+SUM(E21,N21)</f>
        <v>5732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5732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64966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18087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18087</v>
      </c>
      <c r="AY21" s="121">
        <v>10816</v>
      </c>
      <c r="AZ21" s="121">
        <v>3271</v>
      </c>
      <c r="BA21" s="121">
        <v>4000</v>
      </c>
      <c r="BB21" s="121">
        <v>0</v>
      </c>
      <c r="BC21" s="121">
        <v>29288</v>
      </c>
      <c r="BD21" s="121">
        <v>0</v>
      </c>
      <c r="BE21" s="121">
        <v>0</v>
      </c>
      <c r="BF21" s="121">
        <f>SUM(AE21,+AM21,+BE21)</f>
        <v>18087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23323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18087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18087</v>
      </c>
      <c r="DC21" s="121">
        <f>SUM(AY21,+CA21)</f>
        <v>10816</v>
      </c>
      <c r="DD21" s="121">
        <f>SUM(AZ21,+CB21)</f>
        <v>3271</v>
      </c>
      <c r="DE21" s="121">
        <f>SUM(BA21,+CC21)</f>
        <v>4000</v>
      </c>
      <c r="DF21" s="121">
        <f>SUM(BB21,+CD21)</f>
        <v>0</v>
      </c>
      <c r="DG21" s="121">
        <f>SUM(BC21,+CE21)</f>
        <v>52611</v>
      </c>
      <c r="DH21" s="121">
        <f>SUM(BD21,+CF21)</f>
        <v>0</v>
      </c>
      <c r="DI21" s="121">
        <f>SUM(BE21,+CG21)</f>
        <v>0</v>
      </c>
      <c r="DJ21" s="121">
        <f>SUM(BF21,+CH21)</f>
        <v>18087</v>
      </c>
    </row>
    <row r="22" spans="1:114" s="136" customFormat="1" ht="13.5" customHeight="1" x14ac:dyDescent="0.15">
      <c r="A22" s="119" t="s">
        <v>44</v>
      </c>
      <c r="B22" s="120" t="s">
        <v>390</v>
      </c>
      <c r="C22" s="119" t="s">
        <v>391</v>
      </c>
      <c r="D22" s="121">
        <f>SUM(E22,+L22)</f>
        <v>51631</v>
      </c>
      <c r="E22" s="121">
        <f>SUM(F22:I22,K22)</f>
        <v>5819</v>
      </c>
      <c r="F22" s="121">
        <v>0</v>
      </c>
      <c r="G22" s="121">
        <v>0</v>
      </c>
      <c r="H22" s="121">
        <v>0</v>
      </c>
      <c r="I22" s="121">
        <v>5819</v>
      </c>
      <c r="J22" s="122" t="s">
        <v>472</v>
      </c>
      <c r="K22" s="121">
        <v>0</v>
      </c>
      <c r="L22" s="121">
        <v>45812</v>
      </c>
      <c r="M22" s="121">
        <f>SUM(N22,+U22)</f>
        <v>18756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472</v>
      </c>
      <c r="T22" s="121">
        <v>0</v>
      </c>
      <c r="U22" s="121">
        <v>18756</v>
      </c>
      <c r="V22" s="121">
        <f>+SUM(D22,M22)</f>
        <v>70387</v>
      </c>
      <c r="W22" s="121">
        <f>+SUM(E22,N22)</f>
        <v>5819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5819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64568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20283</v>
      </c>
      <c r="AN22" s="121">
        <f>SUM(AO22:AR22)</f>
        <v>4357</v>
      </c>
      <c r="AO22" s="121">
        <v>3334</v>
      </c>
      <c r="AP22" s="121">
        <v>1023</v>
      </c>
      <c r="AQ22" s="121">
        <v>0</v>
      </c>
      <c r="AR22" s="121">
        <v>0</v>
      </c>
      <c r="AS22" s="121">
        <f>SUM(AT22:AV22)</f>
        <v>1394</v>
      </c>
      <c r="AT22" s="121">
        <v>1394</v>
      </c>
      <c r="AU22" s="121">
        <v>0</v>
      </c>
      <c r="AV22" s="121">
        <v>0</v>
      </c>
      <c r="AW22" s="121">
        <v>0</v>
      </c>
      <c r="AX22" s="121">
        <f>SUM(AY22:BB22)</f>
        <v>14532</v>
      </c>
      <c r="AY22" s="121">
        <v>13938</v>
      </c>
      <c r="AZ22" s="121">
        <v>0</v>
      </c>
      <c r="BA22" s="121">
        <v>0</v>
      </c>
      <c r="BB22" s="121">
        <v>594</v>
      </c>
      <c r="BC22" s="121">
        <v>31343</v>
      </c>
      <c r="BD22" s="121">
        <v>0</v>
      </c>
      <c r="BE22" s="121">
        <v>5</v>
      </c>
      <c r="BF22" s="121">
        <f>SUM(AE22,+AM22,+BE22)</f>
        <v>20288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18756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20283</v>
      </c>
      <c r="CR22" s="121">
        <f>SUM(AN22,+BP22)</f>
        <v>4357</v>
      </c>
      <c r="CS22" s="121">
        <f>SUM(AO22,+BQ22)</f>
        <v>3334</v>
      </c>
      <c r="CT22" s="121">
        <f>SUM(AP22,+BR22)</f>
        <v>1023</v>
      </c>
      <c r="CU22" s="121">
        <f>SUM(AQ22,+BS22)</f>
        <v>0</v>
      </c>
      <c r="CV22" s="121">
        <f>SUM(AR22,+BT22)</f>
        <v>0</v>
      </c>
      <c r="CW22" s="121">
        <f>SUM(AS22,+BU22)</f>
        <v>1394</v>
      </c>
      <c r="CX22" s="121">
        <f>SUM(AT22,+BV22)</f>
        <v>1394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14532</v>
      </c>
      <c r="DC22" s="121">
        <f>SUM(AY22,+CA22)</f>
        <v>13938</v>
      </c>
      <c r="DD22" s="121">
        <f>SUM(AZ22,+CB22)</f>
        <v>0</v>
      </c>
      <c r="DE22" s="121">
        <f>SUM(BA22,+CC22)</f>
        <v>0</v>
      </c>
      <c r="DF22" s="121">
        <f>SUM(BB22,+CD22)</f>
        <v>594</v>
      </c>
      <c r="DG22" s="121">
        <f>SUM(BC22,+CE22)</f>
        <v>50099</v>
      </c>
      <c r="DH22" s="121">
        <f>SUM(BD22,+CF22)</f>
        <v>0</v>
      </c>
      <c r="DI22" s="121">
        <f>SUM(BE22,+CG22)</f>
        <v>5</v>
      </c>
      <c r="DJ22" s="121">
        <f>SUM(BF22,+CH22)</f>
        <v>20288</v>
      </c>
    </row>
    <row r="23" spans="1:114" s="136" customFormat="1" ht="13.5" customHeight="1" x14ac:dyDescent="0.15">
      <c r="A23" s="119" t="s">
        <v>44</v>
      </c>
      <c r="B23" s="120" t="s">
        <v>393</v>
      </c>
      <c r="C23" s="119" t="s">
        <v>394</v>
      </c>
      <c r="D23" s="121">
        <f>SUM(E23,+L23)</f>
        <v>25507</v>
      </c>
      <c r="E23" s="121">
        <f>SUM(F23:I23,K23)</f>
        <v>2811</v>
      </c>
      <c r="F23" s="121">
        <v>0</v>
      </c>
      <c r="G23" s="121">
        <v>0</v>
      </c>
      <c r="H23" s="121">
        <v>0</v>
      </c>
      <c r="I23" s="121">
        <v>2811</v>
      </c>
      <c r="J23" s="122" t="s">
        <v>472</v>
      </c>
      <c r="K23" s="121">
        <v>0</v>
      </c>
      <c r="L23" s="121">
        <v>22696</v>
      </c>
      <c r="M23" s="121">
        <f>SUM(N23,+U23)</f>
        <v>13628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472</v>
      </c>
      <c r="T23" s="121">
        <v>0</v>
      </c>
      <c r="U23" s="121">
        <v>13628</v>
      </c>
      <c r="V23" s="121">
        <f>+SUM(D23,M23)</f>
        <v>39135</v>
      </c>
      <c r="W23" s="121">
        <f>+SUM(E23,N23)</f>
        <v>2811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2811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36324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10406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1000</v>
      </c>
      <c r="AT23" s="121">
        <v>0</v>
      </c>
      <c r="AU23" s="121">
        <v>1000</v>
      </c>
      <c r="AV23" s="121">
        <v>0</v>
      </c>
      <c r="AW23" s="121">
        <v>0</v>
      </c>
      <c r="AX23" s="121">
        <f>SUM(AY23:BB23)</f>
        <v>9406</v>
      </c>
      <c r="AY23" s="121">
        <v>8359</v>
      </c>
      <c r="AZ23" s="121">
        <v>987</v>
      </c>
      <c r="BA23" s="121">
        <v>0</v>
      </c>
      <c r="BB23" s="121">
        <v>60</v>
      </c>
      <c r="BC23" s="121">
        <v>15101</v>
      </c>
      <c r="BD23" s="121">
        <v>0</v>
      </c>
      <c r="BE23" s="121">
        <v>0</v>
      </c>
      <c r="BF23" s="121">
        <f>SUM(AE23,+AM23,+BE23)</f>
        <v>10406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13628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10406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1000</v>
      </c>
      <c r="CX23" s="121">
        <f>SUM(AT23,+BV23)</f>
        <v>0</v>
      </c>
      <c r="CY23" s="121">
        <f>SUM(AU23,+BW23)</f>
        <v>1000</v>
      </c>
      <c r="CZ23" s="121">
        <f>SUM(AV23,+BX23)</f>
        <v>0</v>
      </c>
      <c r="DA23" s="121">
        <f>SUM(AW23,+BY23)</f>
        <v>0</v>
      </c>
      <c r="DB23" s="121">
        <f>SUM(AX23,+BZ23)</f>
        <v>9406</v>
      </c>
      <c r="DC23" s="121">
        <f>SUM(AY23,+CA23)</f>
        <v>8359</v>
      </c>
      <c r="DD23" s="121">
        <f>SUM(AZ23,+CB23)</f>
        <v>987</v>
      </c>
      <c r="DE23" s="121">
        <f>SUM(BA23,+CC23)</f>
        <v>0</v>
      </c>
      <c r="DF23" s="121">
        <f>SUM(BB23,+CD23)</f>
        <v>60</v>
      </c>
      <c r="DG23" s="121">
        <f>SUM(BC23,+CE23)</f>
        <v>28729</v>
      </c>
      <c r="DH23" s="121">
        <f>SUM(BD23,+CF23)</f>
        <v>0</v>
      </c>
      <c r="DI23" s="121">
        <f>SUM(BE23,+CG23)</f>
        <v>0</v>
      </c>
      <c r="DJ23" s="121">
        <f>SUM(BF23,+CH23)</f>
        <v>10406</v>
      </c>
    </row>
    <row r="24" spans="1:114" s="136" customFormat="1" ht="13.5" customHeight="1" x14ac:dyDescent="0.15">
      <c r="A24" s="119" t="s">
        <v>44</v>
      </c>
      <c r="B24" s="120" t="s">
        <v>396</v>
      </c>
      <c r="C24" s="119" t="s">
        <v>397</v>
      </c>
      <c r="D24" s="121">
        <f>SUM(E24,+L24)</f>
        <v>25963</v>
      </c>
      <c r="E24" s="121">
        <f>SUM(F24:I24,K24)</f>
        <v>3640</v>
      </c>
      <c r="F24" s="121">
        <v>0</v>
      </c>
      <c r="G24" s="121">
        <v>0</v>
      </c>
      <c r="H24" s="121">
        <v>0</v>
      </c>
      <c r="I24" s="121">
        <v>3640</v>
      </c>
      <c r="J24" s="122" t="s">
        <v>472</v>
      </c>
      <c r="K24" s="121">
        <v>0</v>
      </c>
      <c r="L24" s="121">
        <v>22323</v>
      </c>
      <c r="M24" s="121">
        <f>SUM(N24,+U24)</f>
        <v>9037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472</v>
      </c>
      <c r="T24" s="121">
        <v>0</v>
      </c>
      <c r="U24" s="121">
        <v>9037</v>
      </c>
      <c r="V24" s="121">
        <f>+SUM(D24,M24)</f>
        <v>35000</v>
      </c>
      <c r="W24" s="121">
        <f>+SUM(E24,N24)</f>
        <v>3640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3640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31360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9311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1979</v>
      </c>
      <c r="AT24" s="121">
        <v>0</v>
      </c>
      <c r="AU24" s="121">
        <v>0</v>
      </c>
      <c r="AV24" s="121">
        <v>1979</v>
      </c>
      <c r="AW24" s="121">
        <v>0</v>
      </c>
      <c r="AX24" s="121">
        <f>SUM(AY24:BB24)</f>
        <v>7332</v>
      </c>
      <c r="AY24" s="121">
        <v>6015</v>
      </c>
      <c r="AZ24" s="121">
        <v>0</v>
      </c>
      <c r="BA24" s="121">
        <v>0</v>
      </c>
      <c r="BB24" s="121">
        <v>1317</v>
      </c>
      <c r="BC24" s="121">
        <v>16652</v>
      </c>
      <c r="BD24" s="121">
        <v>0</v>
      </c>
      <c r="BE24" s="121">
        <v>0</v>
      </c>
      <c r="BF24" s="121">
        <f>SUM(AE24,+AM24,+BE24)</f>
        <v>9311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46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46</v>
      </c>
      <c r="CA24" s="121">
        <v>46</v>
      </c>
      <c r="CB24" s="121">
        <v>0</v>
      </c>
      <c r="CC24" s="121">
        <v>0</v>
      </c>
      <c r="CD24" s="121">
        <v>0</v>
      </c>
      <c r="CE24" s="121">
        <v>8991</v>
      </c>
      <c r="CF24" s="121">
        <v>0</v>
      </c>
      <c r="CG24" s="121">
        <v>0</v>
      </c>
      <c r="CH24" s="121">
        <f>SUM(BG24,+BO24,+CG24)</f>
        <v>46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9357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1979</v>
      </c>
      <c r="CX24" s="121">
        <f>SUM(AT24,+BV24)</f>
        <v>0</v>
      </c>
      <c r="CY24" s="121">
        <f>SUM(AU24,+BW24)</f>
        <v>0</v>
      </c>
      <c r="CZ24" s="121">
        <f>SUM(AV24,+BX24)</f>
        <v>1979</v>
      </c>
      <c r="DA24" s="121">
        <f>SUM(AW24,+BY24)</f>
        <v>0</v>
      </c>
      <c r="DB24" s="121">
        <f>SUM(AX24,+BZ24)</f>
        <v>7378</v>
      </c>
      <c r="DC24" s="121">
        <f>SUM(AY24,+CA24)</f>
        <v>6061</v>
      </c>
      <c r="DD24" s="121">
        <f>SUM(AZ24,+CB24)</f>
        <v>0</v>
      </c>
      <c r="DE24" s="121">
        <f>SUM(BA24,+CC24)</f>
        <v>0</v>
      </c>
      <c r="DF24" s="121">
        <f>SUM(BB24,+CD24)</f>
        <v>1317</v>
      </c>
      <c r="DG24" s="121">
        <f>SUM(BC24,+CE24)</f>
        <v>25643</v>
      </c>
      <c r="DH24" s="121">
        <f>SUM(BD24,+CF24)</f>
        <v>0</v>
      </c>
      <c r="DI24" s="121">
        <f>SUM(BE24,+CG24)</f>
        <v>0</v>
      </c>
      <c r="DJ24" s="121">
        <f>SUM(BF24,+CH24)</f>
        <v>9357</v>
      </c>
    </row>
    <row r="25" spans="1:114" s="136" customFormat="1" ht="13.5" customHeight="1" x14ac:dyDescent="0.15">
      <c r="A25" s="119" t="s">
        <v>44</v>
      </c>
      <c r="B25" s="120" t="s">
        <v>399</v>
      </c>
      <c r="C25" s="119" t="s">
        <v>400</v>
      </c>
      <c r="D25" s="121">
        <f>SUM(E25,+L25)</f>
        <v>67692</v>
      </c>
      <c r="E25" s="121">
        <f>SUM(F25:I25,K25)</f>
        <v>4001</v>
      </c>
      <c r="F25" s="121">
        <v>0</v>
      </c>
      <c r="G25" s="121">
        <v>0</v>
      </c>
      <c r="H25" s="121">
        <v>0</v>
      </c>
      <c r="I25" s="121">
        <v>4001</v>
      </c>
      <c r="J25" s="122" t="s">
        <v>472</v>
      </c>
      <c r="K25" s="121">
        <v>0</v>
      </c>
      <c r="L25" s="121">
        <v>63691</v>
      </c>
      <c r="M25" s="121">
        <f>SUM(N25,+U25)</f>
        <v>22315</v>
      </c>
      <c r="N25" s="121">
        <f>SUM(O25:R25,T25)</f>
        <v>5616</v>
      </c>
      <c r="O25" s="121">
        <v>0</v>
      </c>
      <c r="P25" s="121">
        <v>0</v>
      </c>
      <c r="Q25" s="121">
        <v>0</v>
      </c>
      <c r="R25" s="121">
        <v>5616</v>
      </c>
      <c r="S25" s="122" t="s">
        <v>472</v>
      </c>
      <c r="T25" s="121">
        <v>0</v>
      </c>
      <c r="U25" s="121">
        <v>16699</v>
      </c>
      <c r="V25" s="121">
        <f>+SUM(D25,M25)</f>
        <v>90007</v>
      </c>
      <c r="W25" s="121">
        <f>+SUM(E25,N25)</f>
        <v>9617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9617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80390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34797</v>
      </c>
      <c r="AN25" s="121">
        <f>SUM(AO25:AR25)</f>
        <v>5414</v>
      </c>
      <c r="AO25" s="121">
        <v>5414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29383</v>
      </c>
      <c r="AY25" s="121">
        <v>21427</v>
      </c>
      <c r="AZ25" s="121">
        <v>7956</v>
      </c>
      <c r="BA25" s="121">
        <v>0</v>
      </c>
      <c r="BB25" s="121">
        <v>0</v>
      </c>
      <c r="BC25" s="121">
        <v>32895</v>
      </c>
      <c r="BD25" s="121">
        <v>0</v>
      </c>
      <c r="BE25" s="121">
        <v>0</v>
      </c>
      <c r="BF25" s="121">
        <f>SUM(AE25,+AM25,+BE25)</f>
        <v>34797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22315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22315</v>
      </c>
      <c r="CA25" s="121">
        <v>9893</v>
      </c>
      <c r="CB25" s="121">
        <v>0</v>
      </c>
      <c r="CC25" s="121">
        <v>12422</v>
      </c>
      <c r="CD25" s="121">
        <v>0</v>
      </c>
      <c r="CE25" s="121">
        <v>0</v>
      </c>
      <c r="CF25" s="121">
        <v>0</v>
      </c>
      <c r="CG25" s="121">
        <v>0</v>
      </c>
      <c r="CH25" s="121">
        <f>SUM(BG25,+BO25,+CG25)</f>
        <v>22315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57112</v>
      </c>
      <c r="CR25" s="121">
        <f>SUM(AN25,+BP25)</f>
        <v>5414</v>
      </c>
      <c r="CS25" s="121">
        <f>SUM(AO25,+BQ25)</f>
        <v>5414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51698</v>
      </c>
      <c r="DC25" s="121">
        <f>SUM(AY25,+CA25)</f>
        <v>31320</v>
      </c>
      <c r="DD25" s="121">
        <f>SUM(AZ25,+CB25)</f>
        <v>7956</v>
      </c>
      <c r="DE25" s="121">
        <f>SUM(BA25,+CC25)</f>
        <v>12422</v>
      </c>
      <c r="DF25" s="121">
        <f>SUM(BB25,+CD25)</f>
        <v>0</v>
      </c>
      <c r="DG25" s="121">
        <f>SUM(BC25,+CE25)</f>
        <v>32895</v>
      </c>
      <c r="DH25" s="121">
        <f>SUM(BD25,+CF25)</f>
        <v>0</v>
      </c>
      <c r="DI25" s="121">
        <f>SUM(BE25,+CG25)</f>
        <v>0</v>
      </c>
      <c r="DJ25" s="121">
        <f>SUM(BF25,+CH25)</f>
        <v>57112</v>
      </c>
    </row>
    <row r="26" spans="1:114" s="136" customFormat="1" ht="13.5" customHeight="1" x14ac:dyDescent="0.15">
      <c r="A26" s="119" t="s">
        <v>44</v>
      </c>
      <c r="B26" s="120" t="s">
        <v>402</v>
      </c>
      <c r="C26" s="119" t="s">
        <v>403</v>
      </c>
      <c r="D26" s="121">
        <f>SUM(E26,+L26)</f>
        <v>36682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472</v>
      </c>
      <c r="K26" s="121">
        <v>0</v>
      </c>
      <c r="L26" s="121">
        <v>36682</v>
      </c>
      <c r="M26" s="121">
        <f>SUM(N26,+U26)</f>
        <v>8414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472</v>
      </c>
      <c r="T26" s="121">
        <v>0</v>
      </c>
      <c r="U26" s="121">
        <v>8414</v>
      </c>
      <c r="V26" s="121">
        <f>+SUM(D26,M26)</f>
        <v>45096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45096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0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36682</v>
      </c>
      <c r="BD26" s="121">
        <v>0</v>
      </c>
      <c r="BE26" s="121">
        <v>0</v>
      </c>
      <c r="BF26" s="121">
        <f>SUM(AE26,+AM26,+BE26)</f>
        <v>0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8414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0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0</v>
      </c>
      <c r="DC26" s="121">
        <f>SUM(AY26,+CA26)</f>
        <v>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45096</v>
      </c>
      <c r="DH26" s="121">
        <f>SUM(BD26,+CF26)</f>
        <v>0</v>
      </c>
      <c r="DI26" s="121">
        <f>SUM(BE26,+CG26)</f>
        <v>0</v>
      </c>
      <c r="DJ26" s="121">
        <f>SUM(BF26,+CH26)</f>
        <v>0</v>
      </c>
    </row>
    <row r="27" spans="1:114" s="136" customFormat="1" ht="13.5" customHeight="1" x14ac:dyDescent="0.15">
      <c r="A27" s="119" t="s">
        <v>44</v>
      </c>
      <c r="B27" s="120" t="s">
        <v>407</v>
      </c>
      <c r="C27" s="119" t="s">
        <v>408</v>
      </c>
      <c r="D27" s="121">
        <f>SUM(E27,+L27)</f>
        <v>44890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472</v>
      </c>
      <c r="K27" s="121">
        <v>0</v>
      </c>
      <c r="L27" s="121">
        <v>44890</v>
      </c>
      <c r="M27" s="121">
        <f>SUM(N27,+U27)</f>
        <v>7636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472</v>
      </c>
      <c r="T27" s="121">
        <v>0</v>
      </c>
      <c r="U27" s="121">
        <v>7636</v>
      </c>
      <c r="V27" s="121">
        <f>+SUM(D27,M27)</f>
        <v>52526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52526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18061</v>
      </c>
      <c r="AN27" s="121">
        <f>SUM(AO27:AR27)</f>
        <v>18061</v>
      </c>
      <c r="AO27" s="121">
        <v>0</v>
      </c>
      <c r="AP27" s="121">
        <v>18061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26829</v>
      </c>
      <c r="BD27" s="121">
        <v>0</v>
      </c>
      <c r="BE27" s="121">
        <v>0</v>
      </c>
      <c r="BF27" s="121">
        <f>SUM(AE27,+AM27,+BE27)</f>
        <v>18061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7636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18061</v>
      </c>
      <c r="CR27" s="121">
        <f>SUM(AN27,+BP27)</f>
        <v>18061</v>
      </c>
      <c r="CS27" s="121">
        <f>SUM(AO27,+BQ27)</f>
        <v>0</v>
      </c>
      <c r="CT27" s="121">
        <f>SUM(AP27,+BR27)</f>
        <v>18061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34465</v>
      </c>
      <c r="DH27" s="121">
        <f>SUM(BD27,+CF27)</f>
        <v>0</v>
      </c>
      <c r="DI27" s="121">
        <f>SUM(BE27,+CG27)</f>
        <v>0</v>
      </c>
      <c r="DJ27" s="121">
        <f>SUM(BF27,+CH27)</f>
        <v>18061</v>
      </c>
    </row>
    <row r="28" spans="1:114" s="136" customFormat="1" ht="13.5" customHeight="1" x14ac:dyDescent="0.15">
      <c r="A28" s="119" t="s">
        <v>44</v>
      </c>
      <c r="B28" s="120" t="s">
        <v>410</v>
      </c>
      <c r="C28" s="119" t="s">
        <v>411</v>
      </c>
      <c r="D28" s="121">
        <f>SUM(E28,+L28)</f>
        <v>41446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472</v>
      </c>
      <c r="K28" s="121">
        <v>0</v>
      </c>
      <c r="L28" s="121">
        <v>41446</v>
      </c>
      <c r="M28" s="121">
        <f>SUM(N28,+U28)</f>
        <v>4929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472</v>
      </c>
      <c r="T28" s="121">
        <v>0</v>
      </c>
      <c r="U28" s="121">
        <v>4929</v>
      </c>
      <c r="V28" s="121">
        <f>+SUM(D28,M28)</f>
        <v>46375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46375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41446</v>
      </c>
      <c r="BD28" s="121">
        <v>0</v>
      </c>
      <c r="BE28" s="121">
        <v>0</v>
      </c>
      <c r="BF28" s="121">
        <f>SUM(AE28,+AM28,+BE28)</f>
        <v>0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4929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0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46375</v>
      </c>
      <c r="DH28" s="121">
        <f>SUM(BD28,+CF28)</f>
        <v>0</v>
      </c>
      <c r="DI28" s="121">
        <f>SUM(BE28,+CG28)</f>
        <v>0</v>
      </c>
      <c r="DJ28" s="121">
        <f>SUM(BF28,+CH28)</f>
        <v>0</v>
      </c>
    </row>
    <row r="29" spans="1:114" s="136" customFormat="1" ht="13.5" customHeight="1" x14ac:dyDescent="0.15">
      <c r="A29" s="119" t="s">
        <v>44</v>
      </c>
      <c r="B29" s="120" t="s">
        <v>413</v>
      </c>
      <c r="C29" s="119" t="s">
        <v>414</v>
      </c>
      <c r="D29" s="121">
        <f>SUM(E29,+L29)</f>
        <v>5608</v>
      </c>
      <c r="E29" s="121">
        <f>SUM(F29:I29,K29)</f>
        <v>765</v>
      </c>
      <c r="F29" s="121">
        <v>0</v>
      </c>
      <c r="G29" s="121">
        <v>0</v>
      </c>
      <c r="H29" s="121">
        <v>0</v>
      </c>
      <c r="I29" s="121">
        <v>765</v>
      </c>
      <c r="J29" s="122" t="s">
        <v>472</v>
      </c>
      <c r="K29" s="121">
        <v>0</v>
      </c>
      <c r="L29" s="121">
        <v>4843</v>
      </c>
      <c r="M29" s="121">
        <f>SUM(N29,+U29)</f>
        <v>1525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472</v>
      </c>
      <c r="T29" s="121">
        <v>0</v>
      </c>
      <c r="U29" s="121">
        <v>1525</v>
      </c>
      <c r="V29" s="121">
        <f>+SUM(D29,M29)</f>
        <v>7133</v>
      </c>
      <c r="W29" s="121">
        <f>+SUM(E29,N29)</f>
        <v>765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765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6368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1877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1877</v>
      </c>
      <c r="AY29" s="121">
        <v>1877</v>
      </c>
      <c r="AZ29" s="121">
        <v>0</v>
      </c>
      <c r="BA29" s="121">
        <v>0</v>
      </c>
      <c r="BB29" s="121">
        <v>0</v>
      </c>
      <c r="BC29" s="121">
        <v>3731</v>
      </c>
      <c r="BD29" s="121">
        <v>0</v>
      </c>
      <c r="BE29" s="121">
        <v>0</v>
      </c>
      <c r="BF29" s="121">
        <f>SUM(AE29,+AM29,+BE29)</f>
        <v>1877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1051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1051</v>
      </c>
      <c r="CA29" s="121">
        <v>0</v>
      </c>
      <c r="CB29" s="121">
        <v>0</v>
      </c>
      <c r="CC29" s="121">
        <v>0</v>
      </c>
      <c r="CD29" s="121">
        <v>1051</v>
      </c>
      <c r="CE29" s="121">
        <v>474</v>
      </c>
      <c r="CF29" s="121">
        <v>0</v>
      </c>
      <c r="CG29" s="121">
        <v>0</v>
      </c>
      <c r="CH29" s="121">
        <f>SUM(BG29,+BO29,+CG29)</f>
        <v>1051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2928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2928</v>
      </c>
      <c r="DC29" s="121">
        <f>SUM(AY29,+CA29)</f>
        <v>1877</v>
      </c>
      <c r="DD29" s="121">
        <f>SUM(AZ29,+CB29)</f>
        <v>0</v>
      </c>
      <c r="DE29" s="121">
        <f>SUM(BA29,+CC29)</f>
        <v>0</v>
      </c>
      <c r="DF29" s="121">
        <f>SUM(BB29,+CD29)</f>
        <v>1051</v>
      </c>
      <c r="DG29" s="121">
        <f>SUM(BC29,+CE29)</f>
        <v>4205</v>
      </c>
      <c r="DH29" s="121">
        <f>SUM(BD29,+CF29)</f>
        <v>0</v>
      </c>
      <c r="DI29" s="121">
        <f>SUM(BE29,+CG29)</f>
        <v>0</v>
      </c>
      <c r="DJ29" s="121">
        <f>SUM(BF29,+CH29)</f>
        <v>2928</v>
      </c>
    </row>
    <row r="30" spans="1:114" s="136" customFormat="1" ht="13.5" customHeight="1" x14ac:dyDescent="0.15">
      <c r="A30" s="119" t="s">
        <v>44</v>
      </c>
      <c r="B30" s="120" t="s">
        <v>416</v>
      </c>
      <c r="C30" s="119" t="s">
        <v>417</v>
      </c>
      <c r="D30" s="121">
        <f>SUM(E30,+L30)</f>
        <v>387976</v>
      </c>
      <c r="E30" s="121">
        <f>SUM(F30:I30,K30)</f>
        <v>42799</v>
      </c>
      <c r="F30" s="121">
        <v>0</v>
      </c>
      <c r="G30" s="121">
        <v>0</v>
      </c>
      <c r="H30" s="121">
        <v>0</v>
      </c>
      <c r="I30" s="121">
        <v>40124</v>
      </c>
      <c r="J30" s="122" t="s">
        <v>472</v>
      </c>
      <c r="K30" s="121">
        <v>2675</v>
      </c>
      <c r="L30" s="121">
        <v>345177</v>
      </c>
      <c r="M30" s="121">
        <f>SUM(N30,+U30)</f>
        <v>55743</v>
      </c>
      <c r="N30" s="121">
        <f>SUM(O30:R30,T30)</f>
        <v>49</v>
      </c>
      <c r="O30" s="121">
        <v>0</v>
      </c>
      <c r="P30" s="121">
        <v>0</v>
      </c>
      <c r="Q30" s="121">
        <v>0</v>
      </c>
      <c r="R30" s="121">
        <v>0</v>
      </c>
      <c r="S30" s="122" t="s">
        <v>472</v>
      </c>
      <c r="T30" s="121">
        <v>49</v>
      </c>
      <c r="U30" s="121">
        <v>55694</v>
      </c>
      <c r="V30" s="121">
        <f>+SUM(D30,M30)</f>
        <v>443719</v>
      </c>
      <c r="W30" s="121">
        <f>+SUM(E30,N30)</f>
        <v>42848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40124</v>
      </c>
      <c r="AB30" s="122" t="str">
        <f>IF(+SUM(J30,S30)=0,"-",+SUM(J30,S30))</f>
        <v>-</v>
      </c>
      <c r="AC30" s="121">
        <f>+SUM(K30,T30)</f>
        <v>2724</v>
      </c>
      <c r="AD30" s="121">
        <f>+SUM(L30,U30)</f>
        <v>400871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158865</v>
      </c>
      <c r="AN30" s="121">
        <f>SUM(AO30:AR30)</f>
        <v>6928</v>
      </c>
      <c r="AO30" s="121">
        <v>6928</v>
      </c>
      <c r="AP30" s="121">
        <v>0</v>
      </c>
      <c r="AQ30" s="121">
        <v>0</v>
      </c>
      <c r="AR30" s="121">
        <v>0</v>
      </c>
      <c r="AS30" s="121">
        <f>SUM(AT30:AV30)</f>
        <v>2851</v>
      </c>
      <c r="AT30" s="121">
        <v>2658</v>
      </c>
      <c r="AU30" s="121">
        <v>193</v>
      </c>
      <c r="AV30" s="121">
        <v>0</v>
      </c>
      <c r="AW30" s="121">
        <v>0</v>
      </c>
      <c r="AX30" s="121">
        <f>SUM(AY30:BB30)</f>
        <v>149086</v>
      </c>
      <c r="AY30" s="121">
        <v>111186</v>
      </c>
      <c r="AZ30" s="121">
        <v>27271</v>
      </c>
      <c r="BA30" s="121">
        <v>3821</v>
      </c>
      <c r="BB30" s="121">
        <v>6808</v>
      </c>
      <c r="BC30" s="121">
        <v>180243</v>
      </c>
      <c r="BD30" s="121">
        <v>0</v>
      </c>
      <c r="BE30" s="121">
        <v>48868</v>
      </c>
      <c r="BF30" s="121">
        <f>SUM(AE30,+AM30,+BE30)</f>
        <v>207733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49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49</v>
      </c>
      <c r="BV30" s="121">
        <v>49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55694</v>
      </c>
      <c r="CF30" s="121">
        <v>0</v>
      </c>
      <c r="CG30" s="121">
        <v>0</v>
      </c>
      <c r="CH30" s="121">
        <f>SUM(BG30,+BO30,+CG30)</f>
        <v>49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158914</v>
      </c>
      <c r="CR30" s="121">
        <f>SUM(AN30,+BP30)</f>
        <v>6928</v>
      </c>
      <c r="CS30" s="121">
        <f>SUM(AO30,+BQ30)</f>
        <v>6928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2900</v>
      </c>
      <c r="CX30" s="121">
        <f>SUM(AT30,+BV30)</f>
        <v>2707</v>
      </c>
      <c r="CY30" s="121">
        <f>SUM(AU30,+BW30)</f>
        <v>193</v>
      </c>
      <c r="CZ30" s="121">
        <f>SUM(AV30,+BX30)</f>
        <v>0</v>
      </c>
      <c r="DA30" s="121">
        <f>SUM(AW30,+BY30)</f>
        <v>0</v>
      </c>
      <c r="DB30" s="121">
        <f>SUM(AX30,+BZ30)</f>
        <v>149086</v>
      </c>
      <c r="DC30" s="121">
        <f>SUM(AY30,+CA30)</f>
        <v>111186</v>
      </c>
      <c r="DD30" s="121">
        <f>SUM(AZ30,+CB30)</f>
        <v>27271</v>
      </c>
      <c r="DE30" s="121">
        <f>SUM(BA30,+CC30)</f>
        <v>3821</v>
      </c>
      <c r="DF30" s="121">
        <f>SUM(BB30,+CD30)</f>
        <v>6808</v>
      </c>
      <c r="DG30" s="121">
        <f>SUM(BC30,+CE30)</f>
        <v>235937</v>
      </c>
      <c r="DH30" s="121">
        <f>SUM(BD30,+CF30)</f>
        <v>0</v>
      </c>
      <c r="DI30" s="121">
        <f>SUM(BE30,+CG30)</f>
        <v>48868</v>
      </c>
      <c r="DJ30" s="121">
        <f>SUM(BF30,+CH30)</f>
        <v>207782</v>
      </c>
    </row>
    <row r="31" spans="1:114" s="136" customFormat="1" ht="13.5" customHeight="1" x14ac:dyDescent="0.15">
      <c r="A31" s="119" t="s">
        <v>44</v>
      </c>
      <c r="B31" s="120" t="s">
        <v>419</v>
      </c>
      <c r="C31" s="119" t="s">
        <v>420</v>
      </c>
      <c r="D31" s="121">
        <f>SUM(E31,+L31)</f>
        <v>74941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472</v>
      </c>
      <c r="K31" s="121">
        <v>0</v>
      </c>
      <c r="L31" s="121">
        <v>74941</v>
      </c>
      <c r="M31" s="121">
        <f>SUM(N31,+U31)</f>
        <v>10470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472</v>
      </c>
      <c r="T31" s="121">
        <v>0</v>
      </c>
      <c r="U31" s="121">
        <v>10470</v>
      </c>
      <c r="V31" s="121">
        <f>+SUM(D31,M31)</f>
        <v>85411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85411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9454</v>
      </c>
      <c r="AM31" s="121">
        <f>SUM(AN31,AS31,AW31,AX31,BD31)</f>
        <v>44736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44736</v>
      </c>
      <c r="AY31" s="121">
        <v>44736</v>
      </c>
      <c r="AZ31" s="121">
        <v>0</v>
      </c>
      <c r="BA31" s="121">
        <v>0</v>
      </c>
      <c r="BB31" s="121">
        <v>0</v>
      </c>
      <c r="BC31" s="121">
        <v>20751</v>
      </c>
      <c r="BD31" s="121">
        <v>0</v>
      </c>
      <c r="BE31" s="121">
        <v>0</v>
      </c>
      <c r="BF31" s="121">
        <f>SUM(AE31,+AM31,+BE31)</f>
        <v>44736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10470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9454</v>
      </c>
      <c r="CQ31" s="121">
        <f>SUM(AM31,+BO31)</f>
        <v>44736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44736</v>
      </c>
      <c r="DC31" s="121">
        <f>SUM(AY31,+CA31)</f>
        <v>44736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31221</v>
      </c>
      <c r="DH31" s="121">
        <f>SUM(BD31,+CF31)</f>
        <v>0</v>
      </c>
      <c r="DI31" s="121">
        <f>SUM(BE31,+CG31)</f>
        <v>0</v>
      </c>
      <c r="DJ31" s="121">
        <f>SUM(BF31,+CH31)</f>
        <v>44736</v>
      </c>
    </row>
    <row r="32" spans="1:114" s="136" customFormat="1" ht="13.5" customHeight="1" x14ac:dyDescent="0.15">
      <c r="A32" s="119" t="s">
        <v>44</v>
      </c>
      <c r="B32" s="120" t="s">
        <v>424</v>
      </c>
      <c r="C32" s="119" t="s">
        <v>425</v>
      </c>
      <c r="D32" s="121">
        <f>SUM(E32,+L32)</f>
        <v>106893</v>
      </c>
      <c r="E32" s="121">
        <f>SUM(F32:I32,K32)</f>
        <v>16382</v>
      </c>
      <c r="F32" s="121">
        <v>0</v>
      </c>
      <c r="G32" s="121">
        <v>0</v>
      </c>
      <c r="H32" s="121">
        <v>0</v>
      </c>
      <c r="I32" s="121">
        <v>16382</v>
      </c>
      <c r="J32" s="122" t="s">
        <v>472</v>
      </c>
      <c r="K32" s="121">
        <v>0</v>
      </c>
      <c r="L32" s="121">
        <v>90511</v>
      </c>
      <c r="M32" s="121">
        <f>SUM(N32,+U32)</f>
        <v>122116</v>
      </c>
      <c r="N32" s="121">
        <f>SUM(O32:R32,T32)</f>
        <v>4312</v>
      </c>
      <c r="O32" s="121">
        <v>2156</v>
      </c>
      <c r="P32" s="121">
        <v>2156</v>
      </c>
      <c r="Q32" s="121">
        <v>0</v>
      </c>
      <c r="R32" s="121">
        <v>0</v>
      </c>
      <c r="S32" s="122" t="s">
        <v>472</v>
      </c>
      <c r="T32" s="121">
        <v>0</v>
      </c>
      <c r="U32" s="121">
        <v>117804</v>
      </c>
      <c r="V32" s="121">
        <f>+SUM(D32,M32)</f>
        <v>229009</v>
      </c>
      <c r="W32" s="121">
        <f>+SUM(E32,N32)</f>
        <v>20694</v>
      </c>
      <c r="X32" s="121">
        <f>+SUM(F32,O32)</f>
        <v>2156</v>
      </c>
      <c r="Y32" s="121">
        <f>+SUM(G32,P32)</f>
        <v>2156</v>
      </c>
      <c r="Z32" s="121">
        <f>+SUM(H32,Q32)</f>
        <v>0</v>
      </c>
      <c r="AA32" s="121">
        <f>+SUM(I32,R32)</f>
        <v>16382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208315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47482</v>
      </c>
      <c r="AN32" s="121">
        <f>SUM(AO32:AR32)</f>
        <v>3486</v>
      </c>
      <c r="AO32" s="121">
        <v>3486</v>
      </c>
      <c r="AP32" s="121">
        <v>0</v>
      </c>
      <c r="AQ32" s="121">
        <v>0</v>
      </c>
      <c r="AR32" s="121">
        <v>0</v>
      </c>
      <c r="AS32" s="121">
        <f>SUM(AT32:AV32)</f>
        <v>1764</v>
      </c>
      <c r="AT32" s="121">
        <v>52</v>
      </c>
      <c r="AU32" s="121">
        <v>1537</v>
      </c>
      <c r="AV32" s="121">
        <v>175</v>
      </c>
      <c r="AW32" s="121">
        <v>0</v>
      </c>
      <c r="AX32" s="121">
        <f>SUM(AY32:BB32)</f>
        <v>41704</v>
      </c>
      <c r="AY32" s="121">
        <v>21660</v>
      </c>
      <c r="AZ32" s="121">
        <v>10782</v>
      </c>
      <c r="BA32" s="121">
        <v>9122</v>
      </c>
      <c r="BB32" s="121">
        <v>140</v>
      </c>
      <c r="BC32" s="121">
        <v>56912</v>
      </c>
      <c r="BD32" s="121">
        <v>528</v>
      </c>
      <c r="BE32" s="121">
        <v>2499</v>
      </c>
      <c r="BF32" s="121">
        <f>SUM(AE32,+AM32,+BE32)</f>
        <v>49981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115398</v>
      </c>
      <c r="CF32" s="121">
        <v>0</v>
      </c>
      <c r="CG32" s="121">
        <v>6718</v>
      </c>
      <c r="CH32" s="121">
        <f>SUM(BG32,+BO32,+CG32)</f>
        <v>6718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47482</v>
      </c>
      <c r="CR32" s="121">
        <f>SUM(AN32,+BP32)</f>
        <v>3486</v>
      </c>
      <c r="CS32" s="121">
        <f>SUM(AO32,+BQ32)</f>
        <v>3486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1764</v>
      </c>
      <c r="CX32" s="121">
        <f>SUM(AT32,+BV32)</f>
        <v>52</v>
      </c>
      <c r="CY32" s="121">
        <f>SUM(AU32,+BW32)</f>
        <v>1537</v>
      </c>
      <c r="CZ32" s="121">
        <f>SUM(AV32,+BX32)</f>
        <v>175</v>
      </c>
      <c r="DA32" s="121">
        <f>SUM(AW32,+BY32)</f>
        <v>0</v>
      </c>
      <c r="DB32" s="121">
        <f>SUM(AX32,+BZ32)</f>
        <v>41704</v>
      </c>
      <c r="DC32" s="121">
        <f>SUM(AY32,+CA32)</f>
        <v>21660</v>
      </c>
      <c r="DD32" s="121">
        <f>SUM(AZ32,+CB32)</f>
        <v>10782</v>
      </c>
      <c r="DE32" s="121">
        <f>SUM(BA32,+CC32)</f>
        <v>9122</v>
      </c>
      <c r="DF32" s="121">
        <f>SUM(BB32,+CD32)</f>
        <v>140</v>
      </c>
      <c r="DG32" s="121">
        <f>SUM(BC32,+CE32)</f>
        <v>172310</v>
      </c>
      <c r="DH32" s="121">
        <f>SUM(BD32,+CF32)</f>
        <v>528</v>
      </c>
      <c r="DI32" s="121">
        <f>SUM(BE32,+CG32)</f>
        <v>9217</v>
      </c>
      <c r="DJ32" s="121">
        <f>SUM(BF32,+CH32)</f>
        <v>56699</v>
      </c>
    </row>
    <row r="33" spans="1:114" s="136" customFormat="1" ht="13.5" customHeight="1" x14ac:dyDescent="0.15">
      <c r="A33" s="119" t="s">
        <v>44</v>
      </c>
      <c r="B33" s="120" t="s">
        <v>427</v>
      </c>
      <c r="C33" s="119" t="s">
        <v>428</v>
      </c>
      <c r="D33" s="121">
        <f>SUM(E33,+L33)</f>
        <v>94655</v>
      </c>
      <c r="E33" s="121">
        <f>SUM(F33:I33,K33)</f>
        <v>8</v>
      </c>
      <c r="F33" s="121">
        <v>0</v>
      </c>
      <c r="G33" s="121">
        <v>0</v>
      </c>
      <c r="H33" s="121">
        <v>0</v>
      </c>
      <c r="I33" s="121">
        <v>8</v>
      </c>
      <c r="J33" s="122" t="s">
        <v>472</v>
      </c>
      <c r="K33" s="121">
        <v>0</v>
      </c>
      <c r="L33" s="121">
        <v>94647</v>
      </c>
      <c r="M33" s="121">
        <f>SUM(N33,+U33)</f>
        <v>19988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472</v>
      </c>
      <c r="T33" s="121">
        <v>0</v>
      </c>
      <c r="U33" s="121">
        <v>19988</v>
      </c>
      <c r="V33" s="121">
        <f>+SUM(D33,M33)</f>
        <v>114643</v>
      </c>
      <c r="W33" s="121">
        <f>+SUM(E33,N33)</f>
        <v>8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8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114635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17382</v>
      </c>
      <c r="AM33" s="121">
        <f>SUM(AN33,AS33,AW33,AX33,BD33)</f>
        <v>39121</v>
      </c>
      <c r="AN33" s="121">
        <f>SUM(AO33:AR33)</f>
        <v>6472</v>
      </c>
      <c r="AO33" s="121">
        <v>6472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32649</v>
      </c>
      <c r="AY33" s="121">
        <v>32649</v>
      </c>
      <c r="AZ33" s="121">
        <v>0</v>
      </c>
      <c r="BA33" s="121">
        <v>0</v>
      </c>
      <c r="BB33" s="121">
        <v>0</v>
      </c>
      <c r="BC33" s="121">
        <v>38152</v>
      </c>
      <c r="BD33" s="121">
        <v>0</v>
      </c>
      <c r="BE33" s="121">
        <v>0</v>
      </c>
      <c r="BF33" s="121">
        <f>SUM(AE33,+AM33,+BE33)</f>
        <v>39121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19988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17382</v>
      </c>
      <c r="CQ33" s="121">
        <f>SUM(AM33,+BO33)</f>
        <v>39121</v>
      </c>
      <c r="CR33" s="121">
        <f>SUM(AN33,+BP33)</f>
        <v>6472</v>
      </c>
      <c r="CS33" s="121">
        <f>SUM(AO33,+BQ33)</f>
        <v>6472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32649</v>
      </c>
      <c r="DC33" s="121">
        <f>SUM(AY33,+CA33)</f>
        <v>32649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58140</v>
      </c>
      <c r="DH33" s="121">
        <f>SUM(BD33,+CF33)</f>
        <v>0</v>
      </c>
      <c r="DI33" s="121">
        <f>SUM(BE33,+CG33)</f>
        <v>0</v>
      </c>
      <c r="DJ33" s="121">
        <f>SUM(BF33,+CH33)</f>
        <v>39121</v>
      </c>
    </row>
    <row r="34" spans="1:114" s="136" customFormat="1" ht="13.5" customHeight="1" x14ac:dyDescent="0.15">
      <c r="A34" s="119" t="s">
        <v>44</v>
      </c>
      <c r="B34" s="120" t="s">
        <v>430</v>
      </c>
      <c r="C34" s="119" t="s">
        <v>431</v>
      </c>
      <c r="D34" s="121">
        <f>SUM(E34,+L34)</f>
        <v>43134</v>
      </c>
      <c r="E34" s="121">
        <f>SUM(F34:I34,K34)</f>
        <v>5</v>
      </c>
      <c r="F34" s="121">
        <v>0</v>
      </c>
      <c r="G34" s="121">
        <v>0</v>
      </c>
      <c r="H34" s="121">
        <v>0</v>
      </c>
      <c r="I34" s="121">
        <v>0</v>
      </c>
      <c r="J34" s="122" t="s">
        <v>472</v>
      </c>
      <c r="K34" s="121">
        <v>5</v>
      </c>
      <c r="L34" s="121">
        <v>43129</v>
      </c>
      <c r="M34" s="121">
        <f>SUM(N34,+U34)</f>
        <v>11012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472</v>
      </c>
      <c r="T34" s="121">
        <v>0</v>
      </c>
      <c r="U34" s="121">
        <v>11012</v>
      </c>
      <c r="V34" s="121">
        <f>+SUM(D34,M34)</f>
        <v>54146</v>
      </c>
      <c r="W34" s="121">
        <f>+SUM(E34,N34)</f>
        <v>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2" t="str">
        <f>IF(+SUM(J34,S34)=0,"-",+SUM(J34,S34))</f>
        <v>-</v>
      </c>
      <c r="AC34" s="121">
        <f>+SUM(K34,T34)</f>
        <v>5</v>
      </c>
      <c r="AD34" s="121">
        <f>+SUM(L34,U34)</f>
        <v>54141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9719</v>
      </c>
      <c r="AM34" s="121">
        <f>SUM(AN34,AS34,AW34,AX34,BD34)</f>
        <v>12078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12078</v>
      </c>
      <c r="AY34" s="121">
        <v>12078</v>
      </c>
      <c r="AZ34" s="121">
        <v>0</v>
      </c>
      <c r="BA34" s="121">
        <v>0</v>
      </c>
      <c r="BB34" s="121">
        <v>0</v>
      </c>
      <c r="BC34" s="121">
        <v>21332</v>
      </c>
      <c r="BD34" s="121">
        <v>0</v>
      </c>
      <c r="BE34" s="121">
        <v>5</v>
      </c>
      <c r="BF34" s="121">
        <f>SUM(AE34,+AM34,+BE34)</f>
        <v>12083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11012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9719</v>
      </c>
      <c r="CQ34" s="121">
        <f>SUM(AM34,+BO34)</f>
        <v>12078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12078</v>
      </c>
      <c r="DC34" s="121">
        <f>SUM(AY34,+CA34)</f>
        <v>12078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32344</v>
      </c>
      <c r="DH34" s="121">
        <f>SUM(BD34,+CF34)</f>
        <v>0</v>
      </c>
      <c r="DI34" s="121">
        <f>SUM(BE34,+CG34)</f>
        <v>5</v>
      </c>
      <c r="DJ34" s="121">
        <f>SUM(BF34,+CH34)</f>
        <v>12083</v>
      </c>
    </row>
    <row r="35" spans="1:114" s="136" customFormat="1" ht="13.5" customHeight="1" x14ac:dyDescent="0.15">
      <c r="A35" s="119" t="s">
        <v>44</v>
      </c>
      <c r="B35" s="120" t="s">
        <v>433</v>
      </c>
      <c r="C35" s="119" t="s">
        <v>434</v>
      </c>
      <c r="D35" s="121">
        <f>SUM(E35,+L35)</f>
        <v>45832</v>
      </c>
      <c r="E35" s="121">
        <f>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2" t="s">
        <v>472</v>
      </c>
      <c r="K35" s="121">
        <v>0</v>
      </c>
      <c r="L35" s="121">
        <v>45832</v>
      </c>
      <c r="M35" s="121">
        <f>SUM(N35,+U35)</f>
        <v>0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472</v>
      </c>
      <c r="T35" s="121">
        <v>0</v>
      </c>
      <c r="U35" s="121">
        <v>0</v>
      </c>
      <c r="V35" s="121">
        <f>+SUM(D35,M35)</f>
        <v>45832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45832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6898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6898</v>
      </c>
      <c r="AT35" s="121">
        <v>0</v>
      </c>
      <c r="AU35" s="121">
        <v>6898</v>
      </c>
      <c r="AV35" s="121">
        <v>0</v>
      </c>
      <c r="AW35" s="121">
        <v>0</v>
      </c>
      <c r="AX35" s="121">
        <f>SUM(AY35:BB35)</f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38934</v>
      </c>
      <c r="BD35" s="121">
        <v>0</v>
      </c>
      <c r="BE35" s="121">
        <v>0</v>
      </c>
      <c r="BF35" s="121">
        <f>SUM(AE35,+AM35,+BE35)</f>
        <v>6898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6898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6898</v>
      </c>
      <c r="CX35" s="121">
        <f>SUM(AT35,+BV35)</f>
        <v>0</v>
      </c>
      <c r="CY35" s="121">
        <f>SUM(AU35,+BW35)</f>
        <v>6898</v>
      </c>
      <c r="CZ35" s="121">
        <f>SUM(AV35,+BX35)</f>
        <v>0</v>
      </c>
      <c r="DA35" s="121">
        <f>SUM(AW35,+BY35)</f>
        <v>0</v>
      </c>
      <c r="DB35" s="121">
        <f>SUM(AX35,+BZ35)</f>
        <v>0</v>
      </c>
      <c r="DC35" s="121">
        <f>SUM(AY35,+CA35)</f>
        <v>0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38934</v>
      </c>
      <c r="DH35" s="121">
        <f>SUM(BD35,+CF35)</f>
        <v>0</v>
      </c>
      <c r="DI35" s="121">
        <f>SUM(BE35,+CG35)</f>
        <v>0</v>
      </c>
      <c r="DJ35" s="121">
        <f>SUM(BF35,+CH35)</f>
        <v>6898</v>
      </c>
    </row>
    <row r="36" spans="1:114" s="136" customFormat="1" ht="13.5" customHeight="1" x14ac:dyDescent="0.15">
      <c r="A36" s="119" t="s">
        <v>44</v>
      </c>
      <c r="B36" s="120" t="s">
        <v>438</v>
      </c>
      <c r="C36" s="119" t="s">
        <v>439</v>
      </c>
      <c r="D36" s="121">
        <f>SUM(E36,+L36)</f>
        <v>89113</v>
      </c>
      <c r="E36" s="121">
        <f>SUM(F36:I36,K36)</f>
        <v>8822</v>
      </c>
      <c r="F36" s="121">
        <v>0</v>
      </c>
      <c r="G36" s="121">
        <v>0</v>
      </c>
      <c r="H36" s="121">
        <v>0</v>
      </c>
      <c r="I36" s="121">
        <v>7908</v>
      </c>
      <c r="J36" s="122" t="s">
        <v>472</v>
      </c>
      <c r="K36" s="121">
        <v>914</v>
      </c>
      <c r="L36" s="121">
        <v>80291</v>
      </c>
      <c r="M36" s="121">
        <f>SUM(N36,+U36)</f>
        <v>21135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472</v>
      </c>
      <c r="T36" s="121">
        <v>0</v>
      </c>
      <c r="U36" s="121">
        <v>21135</v>
      </c>
      <c r="V36" s="121">
        <f>+SUM(D36,M36)</f>
        <v>110248</v>
      </c>
      <c r="W36" s="121">
        <f>+SUM(E36,N36)</f>
        <v>8822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7908</v>
      </c>
      <c r="AB36" s="122" t="str">
        <f>IF(+SUM(J36,S36)=0,"-",+SUM(J36,S36))</f>
        <v>-</v>
      </c>
      <c r="AC36" s="121">
        <f>+SUM(K36,T36)</f>
        <v>914</v>
      </c>
      <c r="AD36" s="121">
        <f>+SUM(L36,U36)</f>
        <v>101426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27312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27312</v>
      </c>
      <c r="AY36" s="121">
        <v>19468</v>
      </c>
      <c r="AZ36" s="121">
        <v>5477</v>
      </c>
      <c r="BA36" s="121">
        <v>0</v>
      </c>
      <c r="BB36" s="121">
        <v>2367</v>
      </c>
      <c r="BC36" s="121">
        <v>61801</v>
      </c>
      <c r="BD36" s="121">
        <v>0</v>
      </c>
      <c r="BE36" s="121">
        <v>0</v>
      </c>
      <c r="BF36" s="121">
        <f>SUM(AE36,+AM36,+BE36)</f>
        <v>27312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21135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27312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27312</v>
      </c>
      <c r="DC36" s="121">
        <f>SUM(AY36,+CA36)</f>
        <v>19468</v>
      </c>
      <c r="DD36" s="121">
        <f>SUM(AZ36,+CB36)</f>
        <v>5477</v>
      </c>
      <c r="DE36" s="121">
        <f>SUM(BA36,+CC36)</f>
        <v>0</v>
      </c>
      <c r="DF36" s="121">
        <f>SUM(BB36,+CD36)</f>
        <v>2367</v>
      </c>
      <c r="DG36" s="121">
        <f>SUM(BC36,+CE36)</f>
        <v>82936</v>
      </c>
      <c r="DH36" s="121">
        <f>SUM(BD36,+CF36)</f>
        <v>0</v>
      </c>
      <c r="DI36" s="121">
        <f>SUM(BE36,+CG36)</f>
        <v>0</v>
      </c>
      <c r="DJ36" s="121">
        <f>SUM(BF36,+CH36)</f>
        <v>27312</v>
      </c>
    </row>
    <row r="37" spans="1:114" s="136" customFormat="1" ht="13.5" customHeight="1" x14ac:dyDescent="0.15">
      <c r="A37" s="119" t="s">
        <v>44</v>
      </c>
      <c r="B37" s="120" t="s">
        <v>441</v>
      </c>
      <c r="C37" s="119" t="s">
        <v>442</v>
      </c>
      <c r="D37" s="121">
        <f>SUM(E37,+L37)</f>
        <v>90308</v>
      </c>
      <c r="E37" s="121">
        <f>SUM(F37:I37,K37)</f>
        <v>14200</v>
      </c>
      <c r="F37" s="121">
        <v>0</v>
      </c>
      <c r="G37" s="121">
        <v>0</v>
      </c>
      <c r="H37" s="121">
        <v>0</v>
      </c>
      <c r="I37" s="121">
        <v>14200</v>
      </c>
      <c r="J37" s="122" t="s">
        <v>472</v>
      </c>
      <c r="K37" s="121">
        <v>0</v>
      </c>
      <c r="L37" s="121">
        <v>76108</v>
      </c>
      <c r="M37" s="121">
        <f>SUM(N37,+U37)</f>
        <v>305710</v>
      </c>
      <c r="N37" s="121">
        <f>SUM(O37:R37,T37)</f>
        <v>1135</v>
      </c>
      <c r="O37" s="121">
        <v>0</v>
      </c>
      <c r="P37" s="121">
        <v>0</v>
      </c>
      <c r="Q37" s="121">
        <v>0</v>
      </c>
      <c r="R37" s="121">
        <v>1135</v>
      </c>
      <c r="S37" s="122" t="s">
        <v>472</v>
      </c>
      <c r="T37" s="121">
        <v>0</v>
      </c>
      <c r="U37" s="121">
        <v>304575</v>
      </c>
      <c r="V37" s="121">
        <f>+SUM(D37,M37)</f>
        <v>396018</v>
      </c>
      <c r="W37" s="121">
        <f>+SUM(E37,N37)</f>
        <v>15335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15335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380683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36330</v>
      </c>
      <c r="AN37" s="121">
        <f>SUM(AO37:AR37)</f>
        <v>15290</v>
      </c>
      <c r="AO37" s="121">
        <v>7183</v>
      </c>
      <c r="AP37" s="121">
        <v>8107</v>
      </c>
      <c r="AQ37" s="121">
        <v>0</v>
      </c>
      <c r="AR37" s="121">
        <v>0</v>
      </c>
      <c r="AS37" s="121">
        <f>SUM(AT37:AV37)</f>
        <v>5663</v>
      </c>
      <c r="AT37" s="121">
        <v>5663</v>
      </c>
      <c r="AU37" s="121">
        <v>0</v>
      </c>
      <c r="AV37" s="121">
        <v>0</v>
      </c>
      <c r="AW37" s="121">
        <v>0</v>
      </c>
      <c r="AX37" s="121">
        <f>SUM(AY37:BB37)</f>
        <v>15377</v>
      </c>
      <c r="AY37" s="121">
        <v>13814</v>
      </c>
      <c r="AZ37" s="121">
        <v>0</v>
      </c>
      <c r="BA37" s="121">
        <v>0</v>
      </c>
      <c r="BB37" s="121">
        <v>1563</v>
      </c>
      <c r="BC37" s="121">
        <v>53978</v>
      </c>
      <c r="BD37" s="121">
        <v>0</v>
      </c>
      <c r="BE37" s="121">
        <v>0</v>
      </c>
      <c r="BF37" s="121">
        <f>SUM(AE37,+AM37,+BE37)</f>
        <v>36330</v>
      </c>
      <c r="BG37" s="121">
        <f>SUM(BH37,+BM37)</f>
        <v>11685</v>
      </c>
      <c r="BH37" s="121">
        <f>SUM(BI37:BL37)</f>
        <v>11685</v>
      </c>
      <c r="BI37" s="121">
        <v>0</v>
      </c>
      <c r="BJ37" s="121">
        <v>0</v>
      </c>
      <c r="BK37" s="121">
        <v>11199</v>
      </c>
      <c r="BL37" s="121">
        <v>486</v>
      </c>
      <c r="BM37" s="121">
        <v>0</v>
      </c>
      <c r="BN37" s="121">
        <v>0</v>
      </c>
      <c r="BO37" s="121">
        <f>SUM(BP37,BU37,BY37,BZ37,CF37)</f>
        <v>17072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4304</v>
      </c>
      <c r="BV37" s="121">
        <v>0</v>
      </c>
      <c r="BW37" s="121">
        <v>4304</v>
      </c>
      <c r="BX37" s="121">
        <v>0</v>
      </c>
      <c r="BY37" s="121">
        <v>0</v>
      </c>
      <c r="BZ37" s="121">
        <f>SUM(CA37:CD37)</f>
        <v>12768</v>
      </c>
      <c r="CA37" s="121">
        <v>96</v>
      </c>
      <c r="CB37" s="121">
        <v>12672</v>
      </c>
      <c r="CC37" s="121">
        <v>0</v>
      </c>
      <c r="CD37" s="121">
        <v>0</v>
      </c>
      <c r="CE37" s="121">
        <v>276953</v>
      </c>
      <c r="CF37" s="121">
        <v>0</v>
      </c>
      <c r="CG37" s="121">
        <v>0</v>
      </c>
      <c r="CH37" s="121">
        <f>SUM(BG37,+BO37,+CG37)</f>
        <v>28757</v>
      </c>
      <c r="CI37" s="121">
        <f>SUM(AE37,+BG37)</f>
        <v>11685</v>
      </c>
      <c r="CJ37" s="121">
        <f>SUM(AF37,+BH37)</f>
        <v>11685</v>
      </c>
      <c r="CK37" s="121">
        <f>SUM(AG37,+BI37)</f>
        <v>0</v>
      </c>
      <c r="CL37" s="121">
        <f>SUM(AH37,+BJ37)</f>
        <v>0</v>
      </c>
      <c r="CM37" s="121">
        <f>SUM(AI37,+BK37)</f>
        <v>11199</v>
      </c>
      <c r="CN37" s="121">
        <f>SUM(AJ37,+BL37)</f>
        <v>486</v>
      </c>
      <c r="CO37" s="121">
        <f>SUM(AK37,+BM37)</f>
        <v>0</v>
      </c>
      <c r="CP37" s="121">
        <f>SUM(AL37,+BN37)</f>
        <v>0</v>
      </c>
      <c r="CQ37" s="121">
        <f>SUM(AM37,+BO37)</f>
        <v>53402</v>
      </c>
      <c r="CR37" s="121">
        <f>SUM(AN37,+BP37)</f>
        <v>15290</v>
      </c>
      <c r="CS37" s="121">
        <f>SUM(AO37,+BQ37)</f>
        <v>7183</v>
      </c>
      <c r="CT37" s="121">
        <f>SUM(AP37,+BR37)</f>
        <v>8107</v>
      </c>
      <c r="CU37" s="121">
        <f>SUM(AQ37,+BS37)</f>
        <v>0</v>
      </c>
      <c r="CV37" s="121">
        <f>SUM(AR37,+BT37)</f>
        <v>0</v>
      </c>
      <c r="CW37" s="121">
        <f>SUM(AS37,+BU37)</f>
        <v>9967</v>
      </c>
      <c r="CX37" s="121">
        <f>SUM(AT37,+BV37)</f>
        <v>5663</v>
      </c>
      <c r="CY37" s="121">
        <f>SUM(AU37,+BW37)</f>
        <v>4304</v>
      </c>
      <c r="CZ37" s="121">
        <f>SUM(AV37,+BX37)</f>
        <v>0</v>
      </c>
      <c r="DA37" s="121">
        <f>SUM(AW37,+BY37)</f>
        <v>0</v>
      </c>
      <c r="DB37" s="121">
        <f>SUM(AX37,+BZ37)</f>
        <v>28145</v>
      </c>
      <c r="DC37" s="121">
        <f>SUM(AY37,+CA37)</f>
        <v>13910</v>
      </c>
      <c r="DD37" s="121">
        <f>SUM(AZ37,+CB37)</f>
        <v>12672</v>
      </c>
      <c r="DE37" s="121">
        <f>SUM(BA37,+CC37)</f>
        <v>0</v>
      </c>
      <c r="DF37" s="121">
        <f>SUM(BB37,+CD37)</f>
        <v>1563</v>
      </c>
      <c r="DG37" s="121">
        <f>SUM(BC37,+CE37)</f>
        <v>330931</v>
      </c>
      <c r="DH37" s="121">
        <f>SUM(BD37,+CF37)</f>
        <v>0</v>
      </c>
      <c r="DI37" s="121">
        <f>SUM(BE37,+CG37)</f>
        <v>0</v>
      </c>
      <c r="DJ37" s="121">
        <f>SUM(BF37,+CH37)</f>
        <v>65087</v>
      </c>
    </row>
    <row r="38" spans="1:114" s="136" customFormat="1" ht="13.5" customHeight="1" x14ac:dyDescent="0.15">
      <c r="A38" s="119" t="s">
        <v>44</v>
      </c>
      <c r="B38" s="120" t="s">
        <v>444</v>
      </c>
      <c r="C38" s="119" t="s">
        <v>445</v>
      </c>
      <c r="D38" s="121">
        <f>SUM(E38,+L38)</f>
        <v>375864</v>
      </c>
      <c r="E38" s="121">
        <f>SUM(F38:I38,K38)</f>
        <v>58754</v>
      </c>
      <c r="F38" s="121">
        <v>0</v>
      </c>
      <c r="G38" s="121">
        <v>0</v>
      </c>
      <c r="H38" s="121">
        <v>5800</v>
      </c>
      <c r="I38" s="121">
        <v>44033</v>
      </c>
      <c r="J38" s="122" t="s">
        <v>472</v>
      </c>
      <c r="K38" s="121">
        <v>8921</v>
      </c>
      <c r="L38" s="121">
        <v>317110</v>
      </c>
      <c r="M38" s="121">
        <f>SUM(N38,+U38)</f>
        <v>82348</v>
      </c>
      <c r="N38" s="121">
        <f>SUM(O38:R38,T38)</f>
        <v>14807</v>
      </c>
      <c r="O38" s="121">
        <v>0</v>
      </c>
      <c r="P38" s="121">
        <v>0</v>
      </c>
      <c r="Q38" s="121">
        <v>0</v>
      </c>
      <c r="R38" s="121">
        <v>14807</v>
      </c>
      <c r="S38" s="122" t="s">
        <v>472</v>
      </c>
      <c r="T38" s="121">
        <v>0</v>
      </c>
      <c r="U38" s="121">
        <v>67541</v>
      </c>
      <c r="V38" s="121">
        <f>+SUM(D38,M38)</f>
        <v>458212</v>
      </c>
      <c r="W38" s="121">
        <f>+SUM(E38,N38)</f>
        <v>73561</v>
      </c>
      <c r="X38" s="121">
        <f>+SUM(F38,O38)</f>
        <v>0</v>
      </c>
      <c r="Y38" s="121">
        <f>+SUM(G38,P38)</f>
        <v>0</v>
      </c>
      <c r="Z38" s="121">
        <f>+SUM(H38,Q38)</f>
        <v>5800</v>
      </c>
      <c r="AA38" s="121">
        <f>+SUM(I38,R38)</f>
        <v>58840</v>
      </c>
      <c r="AB38" s="122" t="str">
        <f>IF(+SUM(J38,S38)=0,"-",+SUM(J38,S38))</f>
        <v>-</v>
      </c>
      <c r="AC38" s="121">
        <f>+SUM(K38,T38)</f>
        <v>8921</v>
      </c>
      <c r="AD38" s="121">
        <f>+SUM(L38,U38)</f>
        <v>384651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375846</v>
      </c>
      <c r="AN38" s="121">
        <f>SUM(AO38:AR38)</f>
        <v>7566</v>
      </c>
      <c r="AO38" s="121">
        <v>7566</v>
      </c>
      <c r="AP38" s="121">
        <v>0</v>
      </c>
      <c r="AQ38" s="121">
        <v>0</v>
      </c>
      <c r="AR38" s="121">
        <v>0</v>
      </c>
      <c r="AS38" s="121">
        <f>SUM(AT38:AV38)</f>
        <v>9759</v>
      </c>
      <c r="AT38" s="121">
        <v>7110</v>
      </c>
      <c r="AU38" s="121">
        <v>2649</v>
      </c>
      <c r="AV38" s="121">
        <v>0</v>
      </c>
      <c r="AW38" s="121">
        <v>5948</v>
      </c>
      <c r="AX38" s="121">
        <f>SUM(AY38:BB38)</f>
        <v>352573</v>
      </c>
      <c r="AY38" s="121">
        <v>58576</v>
      </c>
      <c r="AZ38" s="121">
        <v>287227</v>
      </c>
      <c r="BA38" s="121">
        <v>6719</v>
      </c>
      <c r="BB38" s="121">
        <v>51</v>
      </c>
      <c r="BC38" s="121">
        <v>0</v>
      </c>
      <c r="BD38" s="121">
        <v>0</v>
      </c>
      <c r="BE38" s="121">
        <v>18</v>
      </c>
      <c r="BF38" s="121">
        <f>SUM(AE38,+AM38,+BE38)</f>
        <v>375864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82348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992</v>
      </c>
      <c r="BV38" s="121">
        <v>0</v>
      </c>
      <c r="BW38" s="121">
        <v>992</v>
      </c>
      <c r="BX38" s="121">
        <v>0</v>
      </c>
      <c r="BY38" s="121">
        <v>0</v>
      </c>
      <c r="BZ38" s="121">
        <f>SUM(CA38:CD38)</f>
        <v>81356</v>
      </c>
      <c r="CA38" s="121">
        <v>0</v>
      </c>
      <c r="CB38" s="121">
        <v>81356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f>SUM(BG38,+BO38,+CG38)</f>
        <v>82348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458194</v>
      </c>
      <c r="CR38" s="121">
        <f>SUM(AN38,+BP38)</f>
        <v>7566</v>
      </c>
      <c r="CS38" s="121">
        <f>SUM(AO38,+BQ38)</f>
        <v>7566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10751</v>
      </c>
      <c r="CX38" s="121">
        <f>SUM(AT38,+BV38)</f>
        <v>7110</v>
      </c>
      <c r="CY38" s="121">
        <f>SUM(AU38,+BW38)</f>
        <v>3641</v>
      </c>
      <c r="CZ38" s="121">
        <f>SUM(AV38,+BX38)</f>
        <v>0</v>
      </c>
      <c r="DA38" s="121">
        <f>SUM(AW38,+BY38)</f>
        <v>5948</v>
      </c>
      <c r="DB38" s="121">
        <f>SUM(AX38,+BZ38)</f>
        <v>433929</v>
      </c>
      <c r="DC38" s="121">
        <f>SUM(AY38,+CA38)</f>
        <v>58576</v>
      </c>
      <c r="DD38" s="121">
        <f>SUM(AZ38,+CB38)</f>
        <v>368583</v>
      </c>
      <c r="DE38" s="121">
        <f>SUM(BA38,+CC38)</f>
        <v>6719</v>
      </c>
      <c r="DF38" s="121">
        <f>SUM(BB38,+CD38)</f>
        <v>51</v>
      </c>
      <c r="DG38" s="121">
        <f>SUM(BC38,+CE38)</f>
        <v>0</v>
      </c>
      <c r="DH38" s="121">
        <f>SUM(BD38,+CF38)</f>
        <v>0</v>
      </c>
      <c r="DI38" s="121">
        <f>SUM(BE38,+CG38)</f>
        <v>18</v>
      </c>
      <c r="DJ38" s="121">
        <f>SUM(BF38,+CH38)</f>
        <v>458212</v>
      </c>
    </row>
    <row r="39" spans="1:114" s="136" customFormat="1" ht="13.5" customHeight="1" x14ac:dyDescent="0.15">
      <c r="A39" s="119" t="s">
        <v>44</v>
      </c>
      <c r="B39" s="120" t="s">
        <v>447</v>
      </c>
      <c r="C39" s="119" t="s">
        <v>448</v>
      </c>
      <c r="D39" s="121">
        <f>SUM(E39,+L39)</f>
        <v>89794</v>
      </c>
      <c r="E39" s="121">
        <f>SUM(F39:I39,K39)</f>
        <v>13498</v>
      </c>
      <c r="F39" s="121">
        <v>0</v>
      </c>
      <c r="G39" s="121">
        <v>0</v>
      </c>
      <c r="H39" s="121">
        <v>0</v>
      </c>
      <c r="I39" s="121">
        <v>9605</v>
      </c>
      <c r="J39" s="122" t="s">
        <v>472</v>
      </c>
      <c r="K39" s="121">
        <v>3893</v>
      </c>
      <c r="L39" s="121">
        <v>76296</v>
      </c>
      <c r="M39" s="121">
        <f>SUM(N39,+U39)</f>
        <v>22857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472</v>
      </c>
      <c r="T39" s="121">
        <v>0</v>
      </c>
      <c r="U39" s="121">
        <v>22857</v>
      </c>
      <c r="V39" s="121">
        <f>+SUM(D39,M39)</f>
        <v>112651</v>
      </c>
      <c r="W39" s="121">
        <f>+SUM(E39,N39)</f>
        <v>13498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9605</v>
      </c>
      <c r="AB39" s="122" t="str">
        <f>IF(+SUM(J39,S39)=0,"-",+SUM(J39,S39))</f>
        <v>-</v>
      </c>
      <c r="AC39" s="121">
        <f>+SUM(K39,T39)</f>
        <v>3893</v>
      </c>
      <c r="AD39" s="121">
        <f>+SUM(L39,U39)</f>
        <v>99153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987</v>
      </c>
      <c r="AM39" s="121">
        <f>SUM(AN39,AS39,AW39,AX39,BD39)</f>
        <v>55269</v>
      </c>
      <c r="AN39" s="121">
        <f>SUM(AO39:AR39)</f>
        <v>0</v>
      </c>
      <c r="AO39" s="121">
        <v>0</v>
      </c>
      <c r="AP39" s="121">
        <v>0</v>
      </c>
      <c r="AQ39" s="121">
        <v>0</v>
      </c>
      <c r="AR39" s="121">
        <v>0</v>
      </c>
      <c r="AS39" s="121">
        <f>SUM(AT39:AV39)</f>
        <v>11699</v>
      </c>
      <c r="AT39" s="121">
        <v>0</v>
      </c>
      <c r="AU39" s="121">
        <v>243</v>
      </c>
      <c r="AV39" s="121">
        <v>11456</v>
      </c>
      <c r="AW39" s="121">
        <v>0</v>
      </c>
      <c r="AX39" s="121">
        <f>SUM(AY39:BB39)</f>
        <v>43570</v>
      </c>
      <c r="AY39" s="121">
        <v>18700</v>
      </c>
      <c r="AZ39" s="121">
        <v>1585</v>
      </c>
      <c r="BA39" s="121">
        <v>23285</v>
      </c>
      <c r="BB39" s="121">
        <v>0</v>
      </c>
      <c r="BC39" s="121">
        <v>33538</v>
      </c>
      <c r="BD39" s="121">
        <v>0</v>
      </c>
      <c r="BE39" s="121">
        <v>0</v>
      </c>
      <c r="BF39" s="121">
        <f>SUM(AE39,+AM39,+BE39)</f>
        <v>55269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0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22857</v>
      </c>
      <c r="CF39" s="121">
        <v>0</v>
      </c>
      <c r="CG39" s="121">
        <v>0</v>
      </c>
      <c r="CH39" s="121">
        <f>SUM(BG39,+BO39,+CG39)</f>
        <v>0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987</v>
      </c>
      <c r="CQ39" s="121">
        <f>SUM(AM39,+BO39)</f>
        <v>55269</v>
      </c>
      <c r="CR39" s="121">
        <f>SUM(AN39,+BP39)</f>
        <v>0</v>
      </c>
      <c r="CS39" s="121">
        <f>SUM(AO39,+BQ39)</f>
        <v>0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11699</v>
      </c>
      <c r="CX39" s="121">
        <f>SUM(AT39,+BV39)</f>
        <v>0</v>
      </c>
      <c r="CY39" s="121">
        <f>SUM(AU39,+BW39)</f>
        <v>243</v>
      </c>
      <c r="CZ39" s="121">
        <f>SUM(AV39,+BX39)</f>
        <v>11456</v>
      </c>
      <c r="DA39" s="121">
        <f>SUM(AW39,+BY39)</f>
        <v>0</v>
      </c>
      <c r="DB39" s="121">
        <f>SUM(AX39,+BZ39)</f>
        <v>43570</v>
      </c>
      <c r="DC39" s="121">
        <f>SUM(AY39,+CA39)</f>
        <v>18700</v>
      </c>
      <c r="DD39" s="121">
        <f>SUM(AZ39,+CB39)</f>
        <v>1585</v>
      </c>
      <c r="DE39" s="121">
        <f>SUM(BA39,+CC39)</f>
        <v>23285</v>
      </c>
      <c r="DF39" s="121">
        <f>SUM(BB39,+CD39)</f>
        <v>0</v>
      </c>
      <c r="DG39" s="121">
        <f>SUM(BC39,+CE39)</f>
        <v>56395</v>
      </c>
      <c r="DH39" s="121">
        <f>SUM(BD39,+CF39)</f>
        <v>0</v>
      </c>
      <c r="DI39" s="121">
        <f>SUM(BE39,+CG39)</f>
        <v>0</v>
      </c>
      <c r="DJ39" s="121">
        <f>SUM(BF39,+CH39)</f>
        <v>55269</v>
      </c>
    </row>
    <row r="40" spans="1:114" s="136" customFormat="1" ht="13.5" customHeight="1" x14ac:dyDescent="0.15">
      <c r="A40" s="119" t="s">
        <v>44</v>
      </c>
      <c r="B40" s="120" t="s">
        <v>452</v>
      </c>
      <c r="C40" s="119" t="s">
        <v>453</v>
      </c>
      <c r="D40" s="121">
        <f>SUM(E40,+L40)</f>
        <v>18995</v>
      </c>
      <c r="E40" s="121">
        <f>SUM(F40:I40,K40)</f>
        <v>1611</v>
      </c>
      <c r="F40" s="121">
        <v>0</v>
      </c>
      <c r="G40" s="121">
        <v>0</v>
      </c>
      <c r="H40" s="121">
        <v>0</v>
      </c>
      <c r="I40" s="121">
        <v>1599</v>
      </c>
      <c r="J40" s="122" t="s">
        <v>472</v>
      </c>
      <c r="K40" s="121">
        <v>12</v>
      </c>
      <c r="L40" s="121">
        <v>17384</v>
      </c>
      <c r="M40" s="121">
        <f>SUM(N40,+U40)</f>
        <v>11954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472</v>
      </c>
      <c r="T40" s="121">
        <v>0</v>
      </c>
      <c r="U40" s="121">
        <v>11954</v>
      </c>
      <c r="V40" s="121">
        <f>+SUM(D40,M40)</f>
        <v>30949</v>
      </c>
      <c r="W40" s="121">
        <f>+SUM(E40,N40)</f>
        <v>1611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1599</v>
      </c>
      <c r="AB40" s="122" t="str">
        <f>IF(+SUM(J40,S40)=0,"-",+SUM(J40,S40))</f>
        <v>-</v>
      </c>
      <c r="AC40" s="121">
        <f>+SUM(K40,T40)</f>
        <v>12</v>
      </c>
      <c r="AD40" s="121">
        <f>+SUM(L40,U40)</f>
        <v>29338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2104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2104</v>
      </c>
      <c r="AY40" s="121">
        <v>2104</v>
      </c>
      <c r="AZ40" s="121">
        <v>0</v>
      </c>
      <c r="BA40" s="121">
        <v>0</v>
      </c>
      <c r="BB40" s="121">
        <v>0</v>
      </c>
      <c r="BC40" s="121">
        <v>16815</v>
      </c>
      <c r="BD40" s="121">
        <v>0</v>
      </c>
      <c r="BE40" s="121">
        <v>76</v>
      </c>
      <c r="BF40" s="121">
        <f>SUM(AE40,+AM40,+BE40)</f>
        <v>2180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11954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2104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2104</v>
      </c>
      <c r="DC40" s="121">
        <f>SUM(AY40,+CA40)</f>
        <v>2104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28769</v>
      </c>
      <c r="DH40" s="121">
        <f>SUM(BD40,+CF40)</f>
        <v>0</v>
      </c>
      <c r="DI40" s="121">
        <f>SUM(BE40,+CG40)</f>
        <v>76</v>
      </c>
      <c r="DJ40" s="121">
        <f>SUM(BF40,+CH40)</f>
        <v>2180</v>
      </c>
    </row>
    <row r="41" spans="1:114" s="136" customFormat="1" ht="13.5" customHeight="1" x14ac:dyDescent="0.15">
      <c r="A41" s="119" t="s">
        <v>44</v>
      </c>
      <c r="B41" s="120" t="s">
        <v>455</v>
      </c>
      <c r="C41" s="119" t="s">
        <v>456</v>
      </c>
      <c r="D41" s="121">
        <f>SUM(E41,+L41)</f>
        <v>145790</v>
      </c>
      <c r="E41" s="121">
        <f>SUM(F41:I41,K41)</f>
        <v>23044</v>
      </c>
      <c r="F41" s="121">
        <v>0</v>
      </c>
      <c r="G41" s="121">
        <v>0</v>
      </c>
      <c r="H41" s="121">
        <v>0</v>
      </c>
      <c r="I41" s="121">
        <v>23044</v>
      </c>
      <c r="J41" s="122" t="s">
        <v>472</v>
      </c>
      <c r="K41" s="121">
        <v>0</v>
      </c>
      <c r="L41" s="121">
        <v>122746</v>
      </c>
      <c r="M41" s="121">
        <f>SUM(N41,+U41)</f>
        <v>102845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472</v>
      </c>
      <c r="T41" s="121">
        <v>0</v>
      </c>
      <c r="U41" s="121">
        <v>102845</v>
      </c>
      <c r="V41" s="121">
        <f>+SUM(D41,M41)</f>
        <v>248635</v>
      </c>
      <c r="W41" s="121">
        <f>+SUM(E41,N41)</f>
        <v>23044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23044</v>
      </c>
      <c r="AB41" s="122" t="str">
        <f>IF(+SUM(J41,S41)=0,"-",+SUM(J41,S41))</f>
        <v>-</v>
      </c>
      <c r="AC41" s="121">
        <f>+SUM(K41,T41)</f>
        <v>0</v>
      </c>
      <c r="AD41" s="121">
        <f>+SUM(L41,U41)</f>
        <v>225591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2106</v>
      </c>
      <c r="AM41" s="121">
        <f>SUM(AN41,AS41,AW41,AX41,BD41)</f>
        <v>59976</v>
      </c>
      <c r="AN41" s="121">
        <f>SUM(AO41:AR41)</f>
        <v>0</v>
      </c>
      <c r="AO41" s="121">
        <v>0</v>
      </c>
      <c r="AP41" s="121">
        <v>0</v>
      </c>
      <c r="AQ41" s="121">
        <v>0</v>
      </c>
      <c r="AR41" s="121">
        <v>0</v>
      </c>
      <c r="AS41" s="121">
        <f>SUM(AT41:AV41)</f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f>SUM(AY41:BB41)</f>
        <v>59976</v>
      </c>
      <c r="AY41" s="121">
        <v>59976</v>
      </c>
      <c r="AZ41" s="121">
        <v>0</v>
      </c>
      <c r="BA41" s="121">
        <v>0</v>
      </c>
      <c r="BB41" s="121">
        <v>0</v>
      </c>
      <c r="BC41" s="121">
        <v>80251</v>
      </c>
      <c r="BD41" s="121">
        <v>0</v>
      </c>
      <c r="BE41" s="121">
        <v>3457</v>
      </c>
      <c r="BF41" s="121">
        <f>SUM(AE41,+AM41,+BE41)</f>
        <v>63433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102845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72416</v>
      </c>
      <c r="BV41" s="121">
        <v>0</v>
      </c>
      <c r="BW41" s="121">
        <v>72416</v>
      </c>
      <c r="BX41" s="121">
        <v>0</v>
      </c>
      <c r="BY41" s="121">
        <v>0</v>
      </c>
      <c r="BZ41" s="121">
        <f>SUM(CA41:CD41)</f>
        <v>30429</v>
      </c>
      <c r="CA41" s="121">
        <v>0</v>
      </c>
      <c r="CB41" s="121">
        <v>30429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f>SUM(BG41,+BO41,+CG41)</f>
        <v>102845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2106</v>
      </c>
      <c r="CQ41" s="121">
        <f>SUM(AM41,+BO41)</f>
        <v>162821</v>
      </c>
      <c r="CR41" s="121">
        <f>SUM(AN41,+BP41)</f>
        <v>0</v>
      </c>
      <c r="CS41" s="121">
        <f>SUM(AO41,+BQ41)</f>
        <v>0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72416</v>
      </c>
      <c r="CX41" s="121">
        <f>SUM(AT41,+BV41)</f>
        <v>0</v>
      </c>
      <c r="CY41" s="121">
        <f>SUM(AU41,+BW41)</f>
        <v>72416</v>
      </c>
      <c r="CZ41" s="121">
        <f>SUM(AV41,+BX41)</f>
        <v>0</v>
      </c>
      <c r="DA41" s="121">
        <f>SUM(AW41,+BY41)</f>
        <v>0</v>
      </c>
      <c r="DB41" s="121">
        <f>SUM(AX41,+BZ41)</f>
        <v>90405</v>
      </c>
      <c r="DC41" s="121">
        <f>SUM(AY41,+CA41)</f>
        <v>59976</v>
      </c>
      <c r="DD41" s="121">
        <f>SUM(AZ41,+CB41)</f>
        <v>30429</v>
      </c>
      <c r="DE41" s="121">
        <f>SUM(BA41,+CC41)</f>
        <v>0</v>
      </c>
      <c r="DF41" s="121">
        <f>SUM(BB41,+CD41)</f>
        <v>0</v>
      </c>
      <c r="DG41" s="121">
        <f>SUM(BC41,+CE41)</f>
        <v>80251</v>
      </c>
      <c r="DH41" s="121">
        <f>SUM(BD41,+CF41)</f>
        <v>0</v>
      </c>
      <c r="DI41" s="121">
        <f>SUM(BE41,+CG41)</f>
        <v>3457</v>
      </c>
      <c r="DJ41" s="121">
        <f>SUM(BF41,+CH41)</f>
        <v>166278</v>
      </c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1">
    <sortCondition ref="A8:A41"/>
    <sortCondition ref="B8:B41"/>
    <sortCondition ref="C8:C41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0" man="1"/>
    <brk id="30" min="1" max="40" man="1"/>
    <brk id="38" min="1" max="40" man="1"/>
    <brk id="6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高知県</v>
      </c>
      <c r="B7" s="139" t="str">
        <f>'廃棄物事業経費（市町村）'!B7</f>
        <v>39000</v>
      </c>
      <c r="C7" s="138" t="s">
        <v>33</v>
      </c>
      <c r="D7" s="140">
        <f>SUM(E7,+L7)</f>
        <v>4888874</v>
      </c>
      <c r="E7" s="140">
        <f>SUM(F7:I7)+K7</f>
        <v>4693009</v>
      </c>
      <c r="F7" s="140">
        <f t="shared" ref="F7:L7" si="0">SUM(F$8:F$1000)</f>
        <v>1106076</v>
      </c>
      <c r="G7" s="140">
        <f t="shared" si="0"/>
        <v>0</v>
      </c>
      <c r="H7" s="140">
        <f t="shared" si="0"/>
        <v>3257200</v>
      </c>
      <c r="I7" s="140">
        <f t="shared" si="0"/>
        <v>305513</v>
      </c>
      <c r="J7" s="140">
        <f t="shared" si="0"/>
        <v>2901631</v>
      </c>
      <c r="K7" s="140">
        <f t="shared" si="0"/>
        <v>24220</v>
      </c>
      <c r="L7" s="140">
        <f t="shared" si="0"/>
        <v>195865</v>
      </c>
      <c r="M7" s="140">
        <f>SUM(N7,+U7)</f>
        <v>612379</v>
      </c>
      <c r="N7" s="140">
        <f>SUM(O7:R7,T7)</f>
        <v>490550</v>
      </c>
      <c r="O7" s="140">
        <f t="shared" ref="O7:U7" si="1">SUM(O$8:O$1000)</f>
        <v>217268</v>
      </c>
      <c r="P7" s="140">
        <f t="shared" si="1"/>
        <v>0</v>
      </c>
      <c r="Q7" s="140">
        <f t="shared" si="1"/>
        <v>0</v>
      </c>
      <c r="R7" s="140">
        <f t="shared" si="1"/>
        <v>266456</v>
      </c>
      <c r="S7" s="140">
        <f t="shared" si="1"/>
        <v>1672171</v>
      </c>
      <c r="T7" s="140">
        <f t="shared" si="1"/>
        <v>6826</v>
      </c>
      <c r="U7" s="140">
        <f t="shared" si="1"/>
        <v>121829</v>
      </c>
      <c r="V7" s="140">
        <f t="shared" ref="V7:AD7" si="2">+SUM(D7,M7)</f>
        <v>5501253</v>
      </c>
      <c r="W7" s="140">
        <f t="shared" si="2"/>
        <v>5183559</v>
      </c>
      <c r="X7" s="140">
        <f t="shared" si="2"/>
        <v>1323344</v>
      </c>
      <c r="Y7" s="140">
        <f t="shared" si="2"/>
        <v>0</v>
      </c>
      <c r="Z7" s="140">
        <f t="shared" si="2"/>
        <v>3257200</v>
      </c>
      <c r="AA7" s="140">
        <f t="shared" si="2"/>
        <v>571969</v>
      </c>
      <c r="AB7" s="140">
        <f t="shared" si="2"/>
        <v>4573802</v>
      </c>
      <c r="AC7" s="140">
        <f t="shared" si="2"/>
        <v>31046</v>
      </c>
      <c r="AD7" s="140">
        <f t="shared" si="2"/>
        <v>317694</v>
      </c>
      <c r="AE7" s="140">
        <f>SUM(AF7,+AK7)</f>
        <v>4616468</v>
      </c>
      <c r="AF7" s="140">
        <f>SUM(AG7:AJ7)</f>
        <v>4616468</v>
      </c>
      <c r="AG7" s="140">
        <f>SUM(AG$8:AG$1000)</f>
        <v>0</v>
      </c>
      <c r="AH7" s="140">
        <f>SUM(AH$8:AH$1000)</f>
        <v>4616468</v>
      </c>
      <c r="AI7" s="140">
        <f>SUM(AI$8:AI$1000)</f>
        <v>0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3061600</v>
      </c>
      <c r="AN7" s="140">
        <f>SUM(AO7:AR7)</f>
        <v>561290</v>
      </c>
      <c r="AO7" s="140">
        <f>SUM(AO$8:AO$1000)</f>
        <v>205472</v>
      </c>
      <c r="AP7" s="140">
        <f>SUM(AP$8:AP$1000)</f>
        <v>968</v>
      </c>
      <c r="AQ7" s="140">
        <f>SUM(AQ$8:AQ$1000)</f>
        <v>347573</v>
      </c>
      <c r="AR7" s="140">
        <f>SUM(AR$8:AR$1000)</f>
        <v>7277</v>
      </c>
      <c r="AS7" s="140">
        <f>SUM(AT7:AV7)</f>
        <v>1376528</v>
      </c>
      <c r="AT7" s="140">
        <f>SUM(AT$8:AT$1000)</f>
        <v>5559</v>
      </c>
      <c r="AU7" s="140">
        <f>SUM(AU$8:AU$1000)</f>
        <v>1335269</v>
      </c>
      <c r="AV7" s="140">
        <f>SUM(AV$8:AV$1000)</f>
        <v>35700</v>
      </c>
      <c r="AW7" s="140">
        <f>SUM(AW$8:AW$1000)</f>
        <v>0</v>
      </c>
      <c r="AX7" s="140">
        <f>SUM(AY7:BB7)</f>
        <v>1123782</v>
      </c>
      <c r="AY7" s="140">
        <f t="shared" ref="AY7:BE7" si="3">SUM(AY$8:AY$1000)</f>
        <v>32789</v>
      </c>
      <c r="AZ7" s="140">
        <f t="shared" si="3"/>
        <v>970848</v>
      </c>
      <c r="BA7" s="140">
        <f t="shared" si="3"/>
        <v>110528</v>
      </c>
      <c r="BB7" s="140">
        <f t="shared" si="3"/>
        <v>9617</v>
      </c>
      <c r="BC7" s="143" t="s">
        <v>315</v>
      </c>
      <c r="BD7" s="140">
        <f t="shared" si="3"/>
        <v>0</v>
      </c>
      <c r="BE7" s="140">
        <f t="shared" si="3"/>
        <v>112437</v>
      </c>
      <c r="BF7" s="140">
        <f>SUM(AE7,+AM7,+BE7)</f>
        <v>7790505</v>
      </c>
      <c r="BG7" s="140">
        <f>SUM(BH7,+BM7)</f>
        <v>1265159</v>
      </c>
      <c r="BH7" s="140">
        <f>SUM(BI7:BL7)</f>
        <v>1265159</v>
      </c>
      <c r="BI7" s="140">
        <f>SUM(BI$8:BI$1000)</f>
        <v>0</v>
      </c>
      <c r="BJ7" s="140">
        <f>SUM(BJ$8:BJ$1000)</f>
        <v>1265159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993766</v>
      </c>
      <c r="BP7" s="140">
        <f>SUM(BQ7:BT7)</f>
        <v>215228</v>
      </c>
      <c r="BQ7" s="140">
        <f>SUM(BQ$8:BQ$1000)</f>
        <v>174869</v>
      </c>
      <c r="BR7" s="140">
        <f>SUM(BR$8:BR$1000)</f>
        <v>0</v>
      </c>
      <c r="BS7" s="140">
        <f>SUM(BS$8:BS$1000)</f>
        <v>40359</v>
      </c>
      <c r="BT7" s="140">
        <f>SUM(BT$8:BT$1000)</f>
        <v>0</v>
      </c>
      <c r="BU7" s="140">
        <f>SUM(BV7:BX7)</f>
        <v>568176</v>
      </c>
      <c r="BV7" s="140">
        <f>SUM(BV$8:BV$1000)</f>
        <v>0</v>
      </c>
      <c r="BW7" s="140">
        <f>SUM(BW$8:BW$1000)</f>
        <v>568176</v>
      </c>
      <c r="BX7" s="140">
        <f>SUM(BX$8:BX$1000)</f>
        <v>0</v>
      </c>
      <c r="BY7" s="140">
        <f>SUM(BY$8:BY$1000)</f>
        <v>0</v>
      </c>
      <c r="BZ7" s="140">
        <f>SUM(CA7:CD7)</f>
        <v>210192</v>
      </c>
      <c r="CA7" s="140">
        <f t="shared" ref="CA7:CG7" si="4">SUM(CA$8:CA$1000)</f>
        <v>56684</v>
      </c>
      <c r="CB7" s="140">
        <f t="shared" si="4"/>
        <v>151336</v>
      </c>
      <c r="CC7" s="140">
        <f t="shared" si="4"/>
        <v>0</v>
      </c>
      <c r="CD7" s="140">
        <f t="shared" si="4"/>
        <v>2172</v>
      </c>
      <c r="CE7" s="143" t="s">
        <v>314</v>
      </c>
      <c r="CF7" s="140">
        <f t="shared" si="4"/>
        <v>170</v>
      </c>
      <c r="CG7" s="140">
        <f t="shared" si="4"/>
        <v>25625</v>
      </c>
      <c r="CH7" s="140">
        <f>SUM(BG7,+BO7,+CG7)</f>
        <v>2284550</v>
      </c>
      <c r="CI7" s="140">
        <f t="shared" ref="CI7:CO7" si="5">SUM(AE7,+BG7)</f>
        <v>5881627</v>
      </c>
      <c r="CJ7" s="140">
        <f t="shared" si="5"/>
        <v>5881627</v>
      </c>
      <c r="CK7" s="140">
        <f t="shared" si="5"/>
        <v>0</v>
      </c>
      <c r="CL7" s="140">
        <f t="shared" si="5"/>
        <v>5881627</v>
      </c>
      <c r="CM7" s="140">
        <f t="shared" si="5"/>
        <v>0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4055366</v>
      </c>
      <c r="CR7" s="140">
        <f t="shared" si="6"/>
        <v>776518</v>
      </c>
      <c r="CS7" s="140">
        <f t="shared" si="6"/>
        <v>380341</v>
      </c>
      <c r="CT7" s="140">
        <f t="shared" si="6"/>
        <v>968</v>
      </c>
      <c r="CU7" s="140">
        <f t="shared" si="6"/>
        <v>387932</v>
      </c>
      <c r="CV7" s="140">
        <f t="shared" si="6"/>
        <v>7277</v>
      </c>
      <c r="CW7" s="140">
        <f t="shared" si="6"/>
        <v>1944704</v>
      </c>
      <c r="CX7" s="140">
        <f t="shared" si="6"/>
        <v>5559</v>
      </c>
      <c r="CY7" s="140">
        <f t="shared" si="6"/>
        <v>1903445</v>
      </c>
      <c r="CZ7" s="140">
        <f t="shared" si="6"/>
        <v>35700</v>
      </c>
      <c r="DA7" s="140">
        <f t="shared" si="6"/>
        <v>0</v>
      </c>
      <c r="DB7" s="140">
        <f t="shared" si="6"/>
        <v>1333974</v>
      </c>
      <c r="DC7" s="140">
        <f t="shared" si="6"/>
        <v>89473</v>
      </c>
      <c r="DD7" s="140">
        <f t="shared" si="6"/>
        <v>1122184</v>
      </c>
      <c r="DE7" s="140">
        <f t="shared" si="6"/>
        <v>110528</v>
      </c>
      <c r="DF7" s="140">
        <f t="shared" si="6"/>
        <v>11789</v>
      </c>
      <c r="DG7" s="143" t="s">
        <v>314</v>
      </c>
      <c r="DH7" s="140">
        <f>SUM(BD7,+CF7)</f>
        <v>170</v>
      </c>
      <c r="DI7" s="140">
        <f>SUM(BE7,+CG7)</f>
        <v>138062</v>
      </c>
      <c r="DJ7" s="140">
        <f>SUM(BF7,+CH7)</f>
        <v>10075055</v>
      </c>
    </row>
    <row r="8" spans="1:114" s="136" customFormat="1" ht="13.5" customHeight="1" x14ac:dyDescent="0.15">
      <c r="A8" s="119" t="s">
        <v>44</v>
      </c>
      <c r="B8" s="120" t="s">
        <v>373</v>
      </c>
      <c r="C8" s="119" t="s">
        <v>378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42581</v>
      </c>
      <c r="N8" s="121">
        <f>SUM(O8:R8,T8)</f>
        <v>20564</v>
      </c>
      <c r="O8" s="121">
        <v>0</v>
      </c>
      <c r="P8" s="121">
        <v>0</v>
      </c>
      <c r="Q8" s="121">
        <v>0</v>
      </c>
      <c r="R8" s="121">
        <v>20552</v>
      </c>
      <c r="S8" s="121">
        <v>113800</v>
      </c>
      <c r="T8" s="121">
        <v>12</v>
      </c>
      <c r="U8" s="121">
        <v>22017</v>
      </c>
      <c r="V8" s="121">
        <f>+SUM(D8,M8)</f>
        <v>42581</v>
      </c>
      <c r="W8" s="121">
        <f>+SUM(E8,N8)</f>
        <v>20564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20552</v>
      </c>
      <c r="AB8" s="121">
        <f>+SUM(J8,S8)</f>
        <v>113800</v>
      </c>
      <c r="AC8" s="121">
        <f>+SUM(K8,T8)</f>
        <v>12</v>
      </c>
      <c r="AD8" s="121">
        <f>+SUM(L8,U8)</f>
        <v>22017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472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472</v>
      </c>
      <c r="BD8" s="121">
        <v>0</v>
      </c>
      <c r="BE8" s="121">
        <v>0</v>
      </c>
      <c r="BF8" s="121">
        <f>SUM(AE8,+AM8,+BE8)</f>
        <v>0</v>
      </c>
      <c r="BG8" s="121">
        <f>SUM(BH8,+BM8)</f>
        <v>6761</v>
      </c>
      <c r="BH8" s="121">
        <f>SUM(BI8:BL8)</f>
        <v>6761</v>
      </c>
      <c r="BI8" s="121">
        <v>0</v>
      </c>
      <c r="BJ8" s="121">
        <v>6761</v>
      </c>
      <c r="BK8" s="121">
        <v>0</v>
      </c>
      <c r="BL8" s="121">
        <v>0</v>
      </c>
      <c r="BM8" s="121">
        <v>0</v>
      </c>
      <c r="BN8" s="122" t="s">
        <v>472</v>
      </c>
      <c r="BO8" s="121">
        <f>SUM(BP8,BU8,BY8,BZ8,CF8)</f>
        <v>149620</v>
      </c>
      <c r="BP8" s="121">
        <f>SUM(BQ8:BT8)</f>
        <v>52403</v>
      </c>
      <c r="BQ8" s="121">
        <v>52403</v>
      </c>
      <c r="BR8" s="121">
        <v>0</v>
      </c>
      <c r="BS8" s="121">
        <v>0</v>
      </c>
      <c r="BT8" s="121">
        <v>0</v>
      </c>
      <c r="BU8" s="121">
        <f>SUM(BV8:BX8)</f>
        <v>96205</v>
      </c>
      <c r="BV8" s="121">
        <v>0</v>
      </c>
      <c r="BW8" s="121">
        <v>96205</v>
      </c>
      <c r="BX8" s="121">
        <v>0</v>
      </c>
      <c r="BY8" s="121">
        <v>0</v>
      </c>
      <c r="BZ8" s="121">
        <f>SUM(CA8:CD8)</f>
        <v>1012</v>
      </c>
      <c r="CA8" s="121">
        <v>1000</v>
      </c>
      <c r="CB8" s="121">
        <v>0</v>
      </c>
      <c r="CC8" s="121">
        <v>0</v>
      </c>
      <c r="CD8" s="121">
        <v>12</v>
      </c>
      <c r="CE8" s="122" t="s">
        <v>472</v>
      </c>
      <c r="CF8" s="121">
        <v>0</v>
      </c>
      <c r="CG8" s="121">
        <v>0</v>
      </c>
      <c r="CH8" s="121">
        <f>SUM(BG8,+BO8,+CG8)</f>
        <v>156381</v>
      </c>
      <c r="CI8" s="121">
        <f>SUM(AE8,+BG8)</f>
        <v>6761</v>
      </c>
      <c r="CJ8" s="121">
        <f>SUM(AF8,+BH8)</f>
        <v>6761</v>
      </c>
      <c r="CK8" s="121">
        <f>SUM(AG8,+BI8)</f>
        <v>0</v>
      </c>
      <c r="CL8" s="121">
        <f>SUM(AH8,+BJ8)</f>
        <v>6761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472</v>
      </c>
      <c r="CQ8" s="121">
        <f>SUM(AM8,+BO8)</f>
        <v>149620</v>
      </c>
      <c r="CR8" s="121">
        <f>SUM(AN8,+BP8)</f>
        <v>52403</v>
      </c>
      <c r="CS8" s="121">
        <f>SUM(AO8,+BQ8)</f>
        <v>52403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96205</v>
      </c>
      <c r="CX8" s="121">
        <f>SUM(AT8,+BV8)</f>
        <v>0</v>
      </c>
      <c r="CY8" s="121">
        <f>SUM(AU8,+BW8)</f>
        <v>96205</v>
      </c>
      <c r="CZ8" s="121">
        <f>SUM(AV8,+BX8)</f>
        <v>0</v>
      </c>
      <c r="DA8" s="121">
        <f>SUM(AW8,+BY8)</f>
        <v>0</v>
      </c>
      <c r="DB8" s="121">
        <f>SUM(AX8,+BZ8)</f>
        <v>1012</v>
      </c>
      <c r="DC8" s="121">
        <f>SUM(AY8,+CA8)</f>
        <v>1000</v>
      </c>
      <c r="DD8" s="121">
        <f>SUM(AZ8,+CB8)</f>
        <v>0</v>
      </c>
      <c r="DE8" s="121">
        <f>SUM(BA8,+CC8)</f>
        <v>0</v>
      </c>
      <c r="DF8" s="121">
        <f>SUM(BB8,+CD8)</f>
        <v>12</v>
      </c>
      <c r="DG8" s="122" t="s">
        <v>472</v>
      </c>
      <c r="DH8" s="121">
        <f>SUM(BD8,+CF8)</f>
        <v>0</v>
      </c>
      <c r="DI8" s="121">
        <f>SUM(BE8,+CG8)</f>
        <v>0</v>
      </c>
      <c r="DJ8" s="121">
        <f>SUM(BF8,+CH8)</f>
        <v>156381</v>
      </c>
    </row>
    <row r="9" spans="1:114" s="136" customFormat="1" ht="13.5" customHeight="1" x14ac:dyDescent="0.15">
      <c r="A9" s="119" t="s">
        <v>44</v>
      </c>
      <c r="B9" s="120" t="s">
        <v>348</v>
      </c>
      <c r="C9" s="119" t="s">
        <v>349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153918</v>
      </c>
      <c r="N9" s="121">
        <f>SUM(O9:R9,T9)</f>
        <v>61552</v>
      </c>
      <c r="O9" s="121">
        <v>0</v>
      </c>
      <c r="P9" s="121">
        <v>0</v>
      </c>
      <c r="Q9" s="121">
        <v>0</v>
      </c>
      <c r="R9" s="121">
        <v>61552</v>
      </c>
      <c r="S9" s="121">
        <v>150000</v>
      </c>
      <c r="T9" s="121">
        <v>0</v>
      </c>
      <c r="U9" s="121">
        <v>92366</v>
      </c>
      <c r="V9" s="121">
        <f>+SUM(D9,M9)</f>
        <v>153918</v>
      </c>
      <c r="W9" s="121">
        <f>+SUM(E9,N9)</f>
        <v>61552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61552</v>
      </c>
      <c r="AB9" s="121">
        <f>+SUM(J9,S9)</f>
        <v>150000</v>
      </c>
      <c r="AC9" s="121">
        <f>+SUM(K9,T9)</f>
        <v>0</v>
      </c>
      <c r="AD9" s="121">
        <f>+SUM(L9,U9)</f>
        <v>92366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472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472</v>
      </c>
      <c r="BD9" s="121">
        <v>0</v>
      </c>
      <c r="BE9" s="121">
        <v>0</v>
      </c>
      <c r="BF9" s="121">
        <f>SUM(AE9,+AM9,+BE9)</f>
        <v>0</v>
      </c>
      <c r="BG9" s="121">
        <f>SUM(BH9,+BM9)</f>
        <v>116</v>
      </c>
      <c r="BH9" s="121">
        <f>SUM(BI9:BL9)</f>
        <v>116</v>
      </c>
      <c r="BI9" s="121">
        <v>0</v>
      </c>
      <c r="BJ9" s="121">
        <v>116</v>
      </c>
      <c r="BK9" s="121">
        <v>0</v>
      </c>
      <c r="BL9" s="121">
        <v>0</v>
      </c>
      <c r="BM9" s="121">
        <v>0</v>
      </c>
      <c r="BN9" s="122" t="s">
        <v>472</v>
      </c>
      <c r="BO9" s="121">
        <f>SUM(BP9,BU9,BY9,BZ9,CF9)</f>
        <v>303802</v>
      </c>
      <c r="BP9" s="121">
        <f>SUM(BQ9:BT9)</f>
        <v>38396</v>
      </c>
      <c r="BQ9" s="121">
        <v>38396</v>
      </c>
      <c r="BR9" s="121">
        <v>0</v>
      </c>
      <c r="BS9" s="121">
        <v>0</v>
      </c>
      <c r="BT9" s="121">
        <v>0</v>
      </c>
      <c r="BU9" s="121">
        <f>SUM(BV9:BX9)</f>
        <v>223655</v>
      </c>
      <c r="BV9" s="121">
        <v>0</v>
      </c>
      <c r="BW9" s="121">
        <v>223655</v>
      </c>
      <c r="BX9" s="121">
        <v>0</v>
      </c>
      <c r="BY9" s="121">
        <v>0</v>
      </c>
      <c r="BZ9" s="121">
        <f>SUM(CA9:CD9)</f>
        <v>41751</v>
      </c>
      <c r="CA9" s="121">
        <v>0</v>
      </c>
      <c r="CB9" s="121">
        <v>41751</v>
      </c>
      <c r="CC9" s="121">
        <v>0</v>
      </c>
      <c r="CD9" s="121">
        <v>0</v>
      </c>
      <c r="CE9" s="122" t="s">
        <v>472</v>
      </c>
      <c r="CF9" s="121">
        <v>0</v>
      </c>
      <c r="CG9" s="121">
        <v>0</v>
      </c>
      <c r="CH9" s="121">
        <f>SUM(BG9,+BO9,+CG9)</f>
        <v>303918</v>
      </c>
      <c r="CI9" s="121">
        <f>SUM(AE9,+BG9)</f>
        <v>116</v>
      </c>
      <c r="CJ9" s="121">
        <f>SUM(AF9,+BH9)</f>
        <v>116</v>
      </c>
      <c r="CK9" s="121">
        <f>SUM(AG9,+BI9)</f>
        <v>0</v>
      </c>
      <c r="CL9" s="121">
        <f>SUM(AH9,+BJ9)</f>
        <v>116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472</v>
      </c>
      <c r="CQ9" s="121">
        <f>SUM(AM9,+BO9)</f>
        <v>303802</v>
      </c>
      <c r="CR9" s="121">
        <f>SUM(AN9,+BP9)</f>
        <v>38396</v>
      </c>
      <c r="CS9" s="121">
        <f>SUM(AO9,+BQ9)</f>
        <v>38396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223655</v>
      </c>
      <c r="CX9" s="121">
        <f>SUM(AT9,+BV9)</f>
        <v>0</v>
      </c>
      <c r="CY9" s="121">
        <f>SUM(AU9,+BW9)</f>
        <v>223655</v>
      </c>
      <c r="CZ9" s="121">
        <f>SUM(AV9,+BX9)</f>
        <v>0</v>
      </c>
      <c r="DA9" s="121">
        <f>SUM(AW9,+BY9)</f>
        <v>0</v>
      </c>
      <c r="DB9" s="121">
        <f>SUM(AX9,+BZ9)</f>
        <v>41751</v>
      </c>
      <c r="DC9" s="121">
        <f>SUM(AY9,+CA9)</f>
        <v>0</v>
      </c>
      <c r="DD9" s="121">
        <f>SUM(AZ9,+CB9)</f>
        <v>41751</v>
      </c>
      <c r="DE9" s="121">
        <f>SUM(BA9,+CC9)</f>
        <v>0</v>
      </c>
      <c r="DF9" s="121">
        <f>SUM(BB9,+CD9)</f>
        <v>0</v>
      </c>
      <c r="DG9" s="122" t="s">
        <v>472</v>
      </c>
      <c r="DH9" s="121">
        <f>SUM(BD9,+CF9)</f>
        <v>0</v>
      </c>
      <c r="DI9" s="121">
        <f>SUM(BE9,+CG9)</f>
        <v>0</v>
      </c>
      <c r="DJ9" s="121">
        <f>SUM(BF9,+CH9)</f>
        <v>303918</v>
      </c>
    </row>
    <row r="10" spans="1:114" s="136" customFormat="1" ht="13.5" customHeight="1" x14ac:dyDescent="0.15">
      <c r="A10" s="119" t="s">
        <v>44</v>
      </c>
      <c r="B10" s="120" t="s">
        <v>422</v>
      </c>
      <c r="C10" s="119" t="s">
        <v>423</v>
      </c>
      <c r="D10" s="121">
        <f>SUM(E10,+L10)</f>
        <v>132015</v>
      </c>
      <c r="E10" s="121">
        <f>SUM(F10:I10)+K10</f>
        <v>112176</v>
      </c>
      <c r="F10" s="121">
        <v>0</v>
      </c>
      <c r="G10" s="121">
        <v>0</v>
      </c>
      <c r="H10" s="121">
        <v>59200</v>
      </c>
      <c r="I10" s="121">
        <v>52976</v>
      </c>
      <c r="J10" s="121">
        <v>116790</v>
      </c>
      <c r="K10" s="121">
        <v>0</v>
      </c>
      <c r="L10" s="121">
        <v>19839</v>
      </c>
      <c r="M10" s="121">
        <f>SUM(N10,+U10)</f>
        <v>76875</v>
      </c>
      <c r="N10" s="121">
        <f>SUM(O10:R10,T10)</f>
        <v>76875</v>
      </c>
      <c r="O10" s="121">
        <v>0</v>
      </c>
      <c r="P10" s="121">
        <v>0</v>
      </c>
      <c r="Q10" s="121">
        <v>0</v>
      </c>
      <c r="R10" s="121">
        <v>76875</v>
      </c>
      <c r="S10" s="121">
        <v>41470</v>
      </c>
      <c r="T10" s="121">
        <v>0</v>
      </c>
      <c r="U10" s="121">
        <v>0</v>
      </c>
      <c r="V10" s="121">
        <f>+SUM(D10,M10)</f>
        <v>208890</v>
      </c>
      <c r="W10" s="121">
        <f>+SUM(E10,N10)</f>
        <v>189051</v>
      </c>
      <c r="X10" s="121">
        <f>+SUM(F10,O10)</f>
        <v>0</v>
      </c>
      <c r="Y10" s="121">
        <f>+SUM(G10,P10)</f>
        <v>0</v>
      </c>
      <c r="Z10" s="121">
        <f>+SUM(H10,Q10)</f>
        <v>59200</v>
      </c>
      <c r="AA10" s="121">
        <f>+SUM(I10,R10)</f>
        <v>129851</v>
      </c>
      <c r="AB10" s="121">
        <f>+SUM(J10,S10)</f>
        <v>158260</v>
      </c>
      <c r="AC10" s="121">
        <f>+SUM(K10,T10)</f>
        <v>0</v>
      </c>
      <c r="AD10" s="121">
        <f>+SUM(L10,U10)</f>
        <v>19839</v>
      </c>
      <c r="AE10" s="121">
        <f>SUM(AF10,+AK10)</f>
        <v>77906</v>
      </c>
      <c r="AF10" s="121">
        <f>SUM(AG10:AJ10)</f>
        <v>77906</v>
      </c>
      <c r="AG10" s="121">
        <v>0</v>
      </c>
      <c r="AH10" s="121">
        <v>77906</v>
      </c>
      <c r="AI10" s="121">
        <v>0</v>
      </c>
      <c r="AJ10" s="121">
        <v>0</v>
      </c>
      <c r="AK10" s="121">
        <v>0</v>
      </c>
      <c r="AL10" s="122" t="s">
        <v>472</v>
      </c>
      <c r="AM10" s="121">
        <f>SUM(AN10,AS10,AW10,AX10,BD10)</f>
        <v>152778</v>
      </c>
      <c r="AN10" s="121">
        <f>SUM(AO10:AR10)</f>
        <v>70075</v>
      </c>
      <c r="AO10" s="121">
        <v>27062</v>
      </c>
      <c r="AP10" s="121">
        <v>0</v>
      </c>
      <c r="AQ10" s="121">
        <v>36102</v>
      </c>
      <c r="AR10" s="121">
        <v>6911</v>
      </c>
      <c r="AS10" s="121">
        <f>SUM(AT10:AV10)</f>
        <v>68589</v>
      </c>
      <c r="AT10" s="121">
        <v>0</v>
      </c>
      <c r="AU10" s="121">
        <v>66109</v>
      </c>
      <c r="AV10" s="121">
        <v>2480</v>
      </c>
      <c r="AW10" s="121">
        <v>0</v>
      </c>
      <c r="AX10" s="121">
        <f>SUM(AY10:BB10)</f>
        <v>14114</v>
      </c>
      <c r="AY10" s="121">
        <v>0</v>
      </c>
      <c r="AZ10" s="121">
        <v>11391</v>
      </c>
      <c r="BA10" s="121">
        <v>2723</v>
      </c>
      <c r="BB10" s="121">
        <v>0</v>
      </c>
      <c r="BC10" s="122" t="s">
        <v>472</v>
      </c>
      <c r="BD10" s="121">
        <v>0</v>
      </c>
      <c r="BE10" s="121">
        <v>18121</v>
      </c>
      <c r="BF10" s="121">
        <f>SUM(AE10,+AM10,+BE10)</f>
        <v>248805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472</v>
      </c>
      <c r="BO10" s="121">
        <f>SUM(BP10,BU10,BY10,BZ10,CF10)</f>
        <v>114408</v>
      </c>
      <c r="BP10" s="121">
        <f>SUM(BQ10:BT10)</f>
        <v>44250</v>
      </c>
      <c r="BQ10" s="121">
        <v>44250</v>
      </c>
      <c r="BR10" s="121">
        <v>0</v>
      </c>
      <c r="BS10" s="121">
        <v>0</v>
      </c>
      <c r="BT10" s="121">
        <v>0</v>
      </c>
      <c r="BU10" s="121">
        <f>SUM(BV10:BX10)</f>
        <v>14304</v>
      </c>
      <c r="BV10" s="121">
        <v>0</v>
      </c>
      <c r="BW10" s="121">
        <v>14304</v>
      </c>
      <c r="BX10" s="121">
        <v>0</v>
      </c>
      <c r="BY10" s="121">
        <v>0</v>
      </c>
      <c r="BZ10" s="121">
        <f>SUM(CA10:CD10)</f>
        <v>55684</v>
      </c>
      <c r="CA10" s="121">
        <v>55684</v>
      </c>
      <c r="CB10" s="121">
        <v>0</v>
      </c>
      <c r="CC10" s="121">
        <v>0</v>
      </c>
      <c r="CD10" s="121">
        <v>0</v>
      </c>
      <c r="CE10" s="122" t="s">
        <v>472</v>
      </c>
      <c r="CF10" s="121">
        <v>170</v>
      </c>
      <c r="CG10" s="121">
        <v>3937</v>
      </c>
      <c r="CH10" s="121">
        <f>SUM(BG10,+BO10,+CG10)</f>
        <v>118345</v>
      </c>
      <c r="CI10" s="121">
        <f>SUM(AE10,+BG10)</f>
        <v>77906</v>
      </c>
      <c r="CJ10" s="121">
        <f>SUM(AF10,+BH10)</f>
        <v>77906</v>
      </c>
      <c r="CK10" s="121">
        <f>SUM(AG10,+BI10)</f>
        <v>0</v>
      </c>
      <c r="CL10" s="121">
        <f>SUM(AH10,+BJ10)</f>
        <v>77906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472</v>
      </c>
      <c r="CQ10" s="121">
        <f>SUM(AM10,+BO10)</f>
        <v>267186</v>
      </c>
      <c r="CR10" s="121">
        <f>SUM(AN10,+BP10)</f>
        <v>114325</v>
      </c>
      <c r="CS10" s="121">
        <f>SUM(AO10,+BQ10)</f>
        <v>71312</v>
      </c>
      <c r="CT10" s="121">
        <f>SUM(AP10,+BR10)</f>
        <v>0</v>
      </c>
      <c r="CU10" s="121">
        <f>SUM(AQ10,+BS10)</f>
        <v>36102</v>
      </c>
      <c r="CV10" s="121">
        <f>SUM(AR10,+BT10)</f>
        <v>6911</v>
      </c>
      <c r="CW10" s="121">
        <f>SUM(AS10,+BU10)</f>
        <v>82893</v>
      </c>
      <c r="CX10" s="121">
        <f>SUM(AT10,+BV10)</f>
        <v>0</v>
      </c>
      <c r="CY10" s="121">
        <f>SUM(AU10,+BW10)</f>
        <v>80413</v>
      </c>
      <c r="CZ10" s="121">
        <f>SUM(AV10,+BX10)</f>
        <v>2480</v>
      </c>
      <c r="DA10" s="121">
        <f>SUM(AW10,+BY10)</f>
        <v>0</v>
      </c>
      <c r="DB10" s="121">
        <f>SUM(AX10,+BZ10)</f>
        <v>69798</v>
      </c>
      <c r="DC10" s="121">
        <f>SUM(AY10,+CA10)</f>
        <v>55684</v>
      </c>
      <c r="DD10" s="121">
        <f>SUM(AZ10,+CB10)</f>
        <v>11391</v>
      </c>
      <c r="DE10" s="121">
        <f>SUM(BA10,+CC10)</f>
        <v>2723</v>
      </c>
      <c r="DF10" s="121">
        <f>SUM(BB10,+CD10)</f>
        <v>0</v>
      </c>
      <c r="DG10" s="122" t="s">
        <v>472</v>
      </c>
      <c r="DH10" s="121">
        <f>SUM(BD10,+CF10)</f>
        <v>170</v>
      </c>
      <c r="DI10" s="121">
        <f>SUM(BE10,+CG10)</f>
        <v>22058</v>
      </c>
      <c r="DJ10" s="121">
        <f>SUM(BF10,+CH10)</f>
        <v>367150</v>
      </c>
    </row>
    <row r="11" spans="1:114" s="136" customFormat="1" ht="13.5" customHeight="1" x14ac:dyDescent="0.15">
      <c r="A11" s="119" t="s">
        <v>44</v>
      </c>
      <c r="B11" s="120" t="s">
        <v>341</v>
      </c>
      <c r="C11" s="119" t="s">
        <v>342</v>
      </c>
      <c r="D11" s="121">
        <f>SUM(E11,+L11)</f>
        <v>4262262</v>
      </c>
      <c r="E11" s="121">
        <f>SUM(F11:I11)+K11</f>
        <v>4198595</v>
      </c>
      <c r="F11" s="121">
        <v>1043267</v>
      </c>
      <c r="G11" s="121">
        <v>0</v>
      </c>
      <c r="H11" s="121">
        <v>3138400</v>
      </c>
      <c r="I11" s="121">
        <v>16928</v>
      </c>
      <c r="J11" s="121">
        <v>739262</v>
      </c>
      <c r="K11" s="121">
        <v>0</v>
      </c>
      <c r="L11" s="121">
        <v>63667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4262262</v>
      </c>
      <c r="W11" s="121">
        <f>+SUM(E11,N11)</f>
        <v>4198595</v>
      </c>
      <c r="X11" s="121">
        <f>+SUM(F11,O11)</f>
        <v>1043267</v>
      </c>
      <c r="Y11" s="121">
        <f>+SUM(G11,P11)</f>
        <v>0</v>
      </c>
      <c r="Z11" s="121">
        <f>+SUM(H11,Q11)</f>
        <v>3138400</v>
      </c>
      <c r="AA11" s="121">
        <f>+SUM(I11,R11)</f>
        <v>16928</v>
      </c>
      <c r="AB11" s="121">
        <f>+SUM(J11,S11)</f>
        <v>739262</v>
      </c>
      <c r="AC11" s="121">
        <f>+SUM(K11,T11)</f>
        <v>0</v>
      </c>
      <c r="AD11" s="121">
        <f>+SUM(L11,U11)</f>
        <v>63667</v>
      </c>
      <c r="AE11" s="121">
        <f>SUM(AF11,+AK11)</f>
        <v>4534993</v>
      </c>
      <c r="AF11" s="121">
        <f>SUM(AG11:AJ11)</f>
        <v>4534993</v>
      </c>
      <c r="AG11" s="121">
        <v>0</v>
      </c>
      <c r="AH11" s="121">
        <v>4534993</v>
      </c>
      <c r="AI11" s="121">
        <v>0</v>
      </c>
      <c r="AJ11" s="121">
        <v>0</v>
      </c>
      <c r="AK11" s="121">
        <v>0</v>
      </c>
      <c r="AL11" s="122" t="s">
        <v>472</v>
      </c>
      <c r="AM11" s="121">
        <f>SUM(AN11,AS11,AW11,AX11,BD11)</f>
        <v>427454</v>
      </c>
      <c r="AN11" s="121">
        <f>SUM(AO11:AR11)</f>
        <v>163418</v>
      </c>
      <c r="AO11" s="121">
        <v>13829</v>
      </c>
      <c r="AP11" s="121">
        <v>0</v>
      </c>
      <c r="AQ11" s="121">
        <v>149589</v>
      </c>
      <c r="AR11" s="121">
        <v>0</v>
      </c>
      <c r="AS11" s="121">
        <f>SUM(AT11:AV11)</f>
        <v>215299</v>
      </c>
      <c r="AT11" s="121">
        <v>0</v>
      </c>
      <c r="AU11" s="121">
        <v>215299</v>
      </c>
      <c r="AV11" s="121">
        <v>0</v>
      </c>
      <c r="AW11" s="121">
        <v>0</v>
      </c>
      <c r="AX11" s="121">
        <f>SUM(AY11:BB11)</f>
        <v>48737</v>
      </c>
      <c r="AY11" s="121">
        <v>0</v>
      </c>
      <c r="AZ11" s="121">
        <v>0</v>
      </c>
      <c r="BA11" s="121">
        <v>48737</v>
      </c>
      <c r="BB11" s="121">
        <v>0</v>
      </c>
      <c r="BC11" s="122" t="s">
        <v>472</v>
      </c>
      <c r="BD11" s="121">
        <v>0</v>
      </c>
      <c r="BE11" s="121">
        <v>39077</v>
      </c>
      <c r="BF11" s="121">
        <f>SUM(AE11,+AM11,+BE11)</f>
        <v>5001524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472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472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4534993</v>
      </c>
      <c r="CJ11" s="121">
        <f>SUM(AF11,+BH11)</f>
        <v>4534993</v>
      </c>
      <c r="CK11" s="121">
        <f>SUM(AG11,+BI11)</f>
        <v>0</v>
      </c>
      <c r="CL11" s="121">
        <f>SUM(AH11,+BJ11)</f>
        <v>4534993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472</v>
      </c>
      <c r="CQ11" s="121">
        <f>SUM(AM11,+BO11)</f>
        <v>427454</v>
      </c>
      <c r="CR11" s="121">
        <f>SUM(AN11,+BP11)</f>
        <v>163418</v>
      </c>
      <c r="CS11" s="121">
        <f>SUM(AO11,+BQ11)</f>
        <v>13829</v>
      </c>
      <c r="CT11" s="121">
        <f>SUM(AP11,+BR11)</f>
        <v>0</v>
      </c>
      <c r="CU11" s="121">
        <f>SUM(AQ11,+BS11)</f>
        <v>149589</v>
      </c>
      <c r="CV11" s="121">
        <f>SUM(AR11,+BT11)</f>
        <v>0</v>
      </c>
      <c r="CW11" s="121">
        <f>SUM(AS11,+BU11)</f>
        <v>215299</v>
      </c>
      <c r="CX11" s="121">
        <f>SUM(AT11,+BV11)</f>
        <v>0</v>
      </c>
      <c r="CY11" s="121">
        <f>SUM(AU11,+BW11)</f>
        <v>215299</v>
      </c>
      <c r="CZ11" s="121">
        <f>SUM(AV11,+BX11)</f>
        <v>0</v>
      </c>
      <c r="DA11" s="121">
        <f>SUM(AW11,+BY11)</f>
        <v>0</v>
      </c>
      <c r="DB11" s="121">
        <f>SUM(AX11,+BZ11)</f>
        <v>48737</v>
      </c>
      <c r="DC11" s="121">
        <f>SUM(AY11,+CA11)</f>
        <v>0</v>
      </c>
      <c r="DD11" s="121">
        <f>SUM(AZ11,+CB11)</f>
        <v>0</v>
      </c>
      <c r="DE11" s="121">
        <f>SUM(BA11,+CC11)</f>
        <v>48737</v>
      </c>
      <c r="DF11" s="121">
        <f>SUM(BB11,+CD11)</f>
        <v>0</v>
      </c>
      <c r="DG11" s="122" t="s">
        <v>472</v>
      </c>
      <c r="DH11" s="121">
        <f>SUM(BD11,+CF11)</f>
        <v>0</v>
      </c>
      <c r="DI11" s="121">
        <f>SUM(BE11,+CG11)</f>
        <v>39077</v>
      </c>
      <c r="DJ11" s="121">
        <f>SUM(BF11,+CH11)</f>
        <v>5001524</v>
      </c>
    </row>
    <row r="12" spans="1:114" s="136" customFormat="1" ht="13.5" customHeight="1" x14ac:dyDescent="0.15">
      <c r="A12" s="119" t="s">
        <v>44</v>
      </c>
      <c r="B12" s="120" t="s">
        <v>360</v>
      </c>
      <c r="C12" s="119" t="s">
        <v>361</v>
      </c>
      <c r="D12" s="121">
        <f>SUM(E12,+L12)</f>
        <v>143245</v>
      </c>
      <c r="E12" s="121">
        <f>SUM(F12:I12)+K12</f>
        <v>112060</v>
      </c>
      <c r="F12" s="121">
        <v>0</v>
      </c>
      <c r="G12" s="121">
        <v>0</v>
      </c>
      <c r="H12" s="121">
        <v>0</v>
      </c>
      <c r="I12" s="121">
        <v>112060</v>
      </c>
      <c r="J12" s="121">
        <v>581104</v>
      </c>
      <c r="K12" s="121">
        <v>0</v>
      </c>
      <c r="L12" s="121">
        <v>31185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143245</v>
      </c>
      <c r="W12" s="121">
        <f>+SUM(E12,N12)</f>
        <v>112060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112060</v>
      </c>
      <c r="AB12" s="121">
        <f>+SUM(J12,S12)</f>
        <v>581104</v>
      </c>
      <c r="AC12" s="121">
        <f>+SUM(K12,T12)</f>
        <v>0</v>
      </c>
      <c r="AD12" s="121">
        <f>+SUM(L12,U12)</f>
        <v>31185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472</v>
      </c>
      <c r="AM12" s="121">
        <f>SUM(AN12,AS12,AW12,AX12,BD12)</f>
        <v>724349</v>
      </c>
      <c r="AN12" s="121">
        <f>SUM(AO12:AR12)</f>
        <v>70454</v>
      </c>
      <c r="AO12" s="121">
        <v>39939</v>
      </c>
      <c r="AP12" s="121">
        <v>0</v>
      </c>
      <c r="AQ12" s="121">
        <v>30515</v>
      </c>
      <c r="AR12" s="121">
        <v>0</v>
      </c>
      <c r="AS12" s="121">
        <f>SUM(AT12:AV12)</f>
        <v>198923</v>
      </c>
      <c r="AT12" s="121">
        <v>0</v>
      </c>
      <c r="AU12" s="121">
        <v>192384</v>
      </c>
      <c r="AV12" s="121">
        <v>6539</v>
      </c>
      <c r="AW12" s="121">
        <v>0</v>
      </c>
      <c r="AX12" s="121">
        <f>SUM(AY12:BB12)</f>
        <v>454972</v>
      </c>
      <c r="AY12" s="121">
        <v>0</v>
      </c>
      <c r="AZ12" s="121">
        <v>396033</v>
      </c>
      <c r="BA12" s="121">
        <v>58939</v>
      </c>
      <c r="BB12" s="121">
        <v>0</v>
      </c>
      <c r="BC12" s="122" t="s">
        <v>472</v>
      </c>
      <c r="BD12" s="121">
        <v>0</v>
      </c>
      <c r="BE12" s="121">
        <v>0</v>
      </c>
      <c r="BF12" s="121">
        <f>SUM(AE12,+AM12,+BE12)</f>
        <v>724349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472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472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472</v>
      </c>
      <c r="CQ12" s="121">
        <f>SUM(AM12,+BO12)</f>
        <v>724349</v>
      </c>
      <c r="CR12" s="121">
        <f>SUM(AN12,+BP12)</f>
        <v>70454</v>
      </c>
      <c r="CS12" s="121">
        <f>SUM(AO12,+BQ12)</f>
        <v>39939</v>
      </c>
      <c r="CT12" s="121">
        <f>SUM(AP12,+BR12)</f>
        <v>0</v>
      </c>
      <c r="CU12" s="121">
        <f>SUM(AQ12,+BS12)</f>
        <v>30515</v>
      </c>
      <c r="CV12" s="121">
        <f>SUM(AR12,+BT12)</f>
        <v>0</v>
      </c>
      <c r="CW12" s="121">
        <f>SUM(AS12,+BU12)</f>
        <v>198923</v>
      </c>
      <c r="CX12" s="121">
        <f>SUM(AT12,+BV12)</f>
        <v>0</v>
      </c>
      <c r="CY12" s="121">
        <f>SUM(AU12,+BW12)</f>
        <v>192384</v>
      </c>
      <c r="CZ12" s="121">
        <f>SUM(AV12,+BX12)</f>
        <v>6539</v>
      </c>
      <c r="DA12" s="121">
        <f>SUM(AW12,+BY12)</f>
        <v>0</v>
      </c>
      <c r="DB12" s="121">
        <f>SUM(AX12,+BZ12)</f>
        <v>454972</v>
      </c>
      <c r="DC12" s="121">
        <f>SUM(AY12,+CA12)</f>
        <v>0</v>
      </c>
      <c r="DD12" s="121">
        <f>SUM(AZ12,+CB12)</f>
        <v>396033</v>
      </c>
      <c r="DE12" s="121">
        <f>SUM(BA12,+CC12)</f>
        <v>58939</v>
      </c>
      <c r="DF12" s="121">
        <f>SUM(BB12,+CD12)</f>
        <v>0</v>
      </c>
      <c r="DG12" s="122" t="s">
        <v>472</v>
      </c>
      <c r="DH12" s="121">
        <f>SUM(BD12,+CF12)</f>
        <v>0</v>
      </c>
      <c r="DI12" s="121">
        <f>SUM(BE12,+CG12)</f>
        <v>0</v>
      </c>
      <c r="DJ12" s="121">
        <f>SUM(BF12,+CH12)</f>
        <v>724349</v>
      </c>
    </row>
    <row r="13" spans="1:114" s="136" customFormat="1" ht="13.5" customHeight="1" x14ac:dyDescent="0.15">
      <c r="A13" s="119" t="s">
        <v>44</v>
      </c>
      <c r="B13" s="120" t="s">
        <v>368</v>
      </c>
      <c r="C13" s="119" t="s">
        <v>369</v>
      </c>
      <c r="D13" s="121">
        <f>SUM(E13,+L13)</f>
        <v>1376</v>
      </c>
      <c r="E13" s="121">
        <f>SUM(F13:I13)+K13</f>
        <v>1376</v>
      </c>
      <c r="F13" s="121">
        <v>0</v>
      </c>
      <c r="G13" s="121">
        <v>0</v>
      </c>
      <c r="H13" s="121">
        <v>0</v>
      </c>
      <c r="I13" s="121">
        <v>0</v>
      </c>
      <c r="J13" s="121">
        <v>26861</v>
      </c>
      <c r="K13" s="121">
        <v>1376</v>
      </c>
      <c r="L13" s="121">
        <v>0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1376</v>
      </c>
      <c r="W13" s="121">
        <f>+SUM(E13,N13)</f>
        <v>1376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26861</v>
      </c>
      <c r="AC13" s="121">
        <f>+SUM(K13,T13)</f>
        <v>1376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472</v>
      </c>
      <c r="AM13" s="121">
        <f>SUM(AN13,AS13,AW13,AX13,BD13)</f>
        <v>28237</v>
      </c>
      <c r="AN13" s="121">
        <f>SUM(AO13:AR13)</f>
        <v>18253</v>
      </c>
      <c r="AO13" s="121">
        <v>8790</v>
      </c>
      <c r="AP13" s="121">
        <v>0</v>
      </c>
      <c r="AQ13" s="121">
        <v>9463</v>
      </c>
      <c r="AR13" s="121">
        <v>0</v>
      </c>
      <c r="AS13" s="121">
        <f>SUM(AT13:AV13)</f>
        <v>8997</v>
      </c>
      <c r="AT13" s="121">
        <v>0</v>
      </c>
      <c r="AU13" s="121">
        <v>8997</v>
      </c>
      <c r="AV13" s="121">
        <v>0</v>
      </c>
      <c r="AW13" s="121">
        <v>0</v>
      </c>
      <c r="AX13" s="121">
        <f>SUM(AY13:BB13)</f>
        <v>987</v>
      </c>
      <c r="AY13" s="121">
        <v>0</v>
      </c>
      <c r="AZ13" s="121">
        <v>987</v>
      </c>
      <c r="BA13" s="121">
        <v>0</v>
      </c>
      <c r="BB13" s="121">
        <v>0</v>
      </c>
      <c r="BC13" s="122" t="s">
        <v>472</v>
      </c>
      <c r="BD13" s="121">
        <v>0</v>
      </c>
      <c r="BE13" s="121">
        <v>0</v>
      </c>
      <c r="BF13" s="121">
        <f>SUM(AE13,+AM13,+BE13)</f>
        <v>28237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472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472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472</v>
      </c>
      <c r="CQ13" s="121">
        <f>SUM(AM13,+BO13)</f>
        <v>28237</v>
      </c>
      <c r="CR13" s="121">
        <f>SUM(AN13,+BP13)</f>
        <v>18253</v>
      </c>
      <c r="CS13" s="121">
        <f>SUM(AO13,+BQ13)</f>
        <v>8790</v>
      </c>
      <c r="CT13" s="121">
        <f>SUM(AP13,+BR13)</f>
        <v>0</v>
      </c>
      <c r="CU13" s="121">
        <f>SUM(AQ13,+BS13)</f>
        <v>9463</v>
      </c>
      <c r="CV13" s="121">
        <f>SUM(AR13,+BT13)</f>
        <v>0</v>
      </c>
      <c r="CW13" s="121">
        <f>SUM(AS13,+BU13)</f>
        <v>8997</v>
      </c>
      <c r="CX13" s="121">
        <f>SUM(AT13,+BV13)</f>
        <v>0</v>
      </c>
      <c r="CY13" s="121">
        <f>SUM(AU13,+BW13)</f>
        <v>8997</v>
      </c>
      <c r="CZ13" s="121">
        <f>SUM(AV13,+BX13)</f>
        <v>0</v>
      </c>
      <c r="DA13" s="121">
        <f>SUM(AW13,+BY13)</f>
        <v>0</v>
      </c>
      <c r="DB13" s="121">
        <f>SUM(AX13,+BZ13)</f>
        <v>987</v>
      </c>
      <c r="DC13" s="121">
        <f>SUM(AY13,+CA13)</f>
        <v>0</v>
      </c>
      <c r="DD13" s="121">
        <f>SUM(AZ13,+CB13)</f>
        <v>987</v>
      </c>
      <c r="DE13" s="121">
        <f>SUM(BA13,+CC13)</f>
        <v>0</v>
      </c>
      <c r="DF13" s="121">
        <f>SUM(BB13,+CD13)</f>
        <v>0</v>
      </c>
      <c r="DG13" s="122" t="s">
        <v>472</v>
      </c>
      <c r="DH13" s="121">
        <f>SUM(BD13,+CF13)</f>
        <v>0</v>
      </c>
      <c r="DI13" s="121">
        <f>SUM(BE13,+CG13)</f>
        <v>0</v>
      </c>
      <c r="DJ13" s="121">
        <f>SUM(BF13,+CH13)</f>
        <v>28237</v>
      </c>
    </row>
    <row r="14" spans="1:114" s="136" customFormat="1" ht="13.5" customHeight="1" x14ac:dyDescent="0.15">
      <c r="A14" s="119" t="s">
        <v>44</v>
      </c>
      <c r="B14" s="120" t="s">
        <v>436</v>
      </c>
      <c r="C14" s="119" t="s">
        <v>437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64890</v>
      </c>
      <c r="K14" s="121">
        <v>0</v>
      </c>
      <c r="L14" s="121">
        <v>0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0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64890</v>
      </c>
      <c r="AC14" s="121">
        <f>+SUM(K14,T14)</f>
        <v>0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472</v>
      </c>
      <c r="AM14" s="121">
        <f>SUM(AN14,AS14,AW14,AX14,BD14)</f>
        <v>64890</v>
      </c>
      <c r="AN14" s="121">
        <f>SUM(AO14:AR14)</f>
        <v>12290</v>
      </c>
      <c r="AO14" s="121">
        <v>0</v>
      </c>
      <c r="AP14" s="121">
        <v>0</v>
      </c>
      <c r="AQ14" s="121">
        <v>12290</v>
      </c>
      <c r="AR14" s="121">
        <v>0</v>
      </c>
      <c r="AS14" s="121">
        <f>SUM(AT14:AV14)</f>
        <v>51562</v>
      </c>
      <c r="AT14" s="121">
        <v>0</v>
      </c>
      <c r="AU14" s="121">
        <v>51562</v>
      </c>
      <c r="AV14" s="121">
        <v>0</v>
      </c>
      <c r="AW14" s="121">
        <v>0</v>
      </c>
      <c r="AX14" s="121">
        <f>SUM(AY14:BB14)</f>
        <v>1038</v>
      </c>
      <c r="AY14" s="121">
        <v>0</v>
      </c>
      <c r="AZ14" s="121">
        <v>1038</v>
      </c>
      <c r="BA14" s="121">
        <v>0</v>
      </c>
      <c r="BB14" s="121">
        <v>0</v>
      </c>
      <c r="BC14" s="122" t="s">
        <v>472</v>
      </c>
      <c r="BD14" s="121">
        <v>0</v>
      </c>
      <c r="BE14" s="121">
        <v>0</v>
      </c>
      <c r="BF14" s="121">
        <f>SUM(AE14,+AM14,+BE14)</f>
        <v>64890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472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472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472</v>
      </c>
      <c r="CQ14" s="121">
        <f>SUM(AM14,+BO14)</f>
        <v>64890</v>
      </c>
      <c r="CR14" s="121">
        <f>SUM(AN14,+BP14)</f>
        <v>12290</v>
      </c>
      <c r="CS14" s="121">
        <f>SUM(AO14,+BQ14)</f>
        <v>0</v>
      </c>
      <c r="CT14" s="121">
        <f>SUM(AP14,+BR14)</f>
        <v>0</v>
      </c>
      <c r="CU14" s="121">
        <f>SUM(AQ14,+BS14)</f>
        <v>12290</v>
      </c>
      <c r="CV14" s="121">
        <f>SUM(AR14,+BT14)</f>
        <v>0</v>
      </c>
      <c r="CW14" s="121">
        <f>SUM(AS14,+BU14)</f>
        <v>51562</v>
      </c>
      <c r="CX14" s="121">
        <f>SUM(AT14,+BV14)</f>
        <v>0</v>
      </c>
      <c r="CY14" s="121">
        <f>SUM(AU14,+BW14)</f>
        <v>51562</v>
      </c>
      <c r="CZ14" s="121">
        <f>SUM(AV14,+BX14)</f>
        <v>0</v>
      </c>
      <c r="DA14" s="121">
        <f>SUM(AW14,+BY14)</f>
        <v>0</v>
      </c>
      <c r="DB14" s="121">
        <f>SUM(AX14,+BZ14)</f>
        <v>1038</v>
      </c>
      <c r="DC14" s="121">
        <f>SUM(AY14,+CA14)</f>
        <v>0</v>
      </c>
      <c r="DD14" s="121">
        <f>SUM(AZ14,+CB14)</f>
        <v>1038</v>
      </c>
      <c r="DE14" s="121">
        <f>SUM(BA14,+CC14)</f>
        <v>0</v>
      </c>
      <c r="DF14" s="121">
        <f>SUM(BB14,+CD14)</f>
        <v>0</v>
      </c>
      <c r="DG14" s="122" t="s">
        <v>472</v>
      </c>
      <c r="DH14" s="121">
        <f>SUM(BD14,+CF14)</f>
        <v>0</v>
      </c>
      <c r="DI14" s="121">
        <f>SUM(BE14,+CG14)</f>
        <v>0</v>
      </c>
      <c r="DJ14" s="121">
        <f>SUM(BF14,+CH14)</f>
        <v>64890</v>
      </c>
    </row>
    <row r="15" spans="1:114" s="136" customFormat="1" ht="13.5" customHeight="1" x14ac:dyDescent="0.15">
      <c r="A15" s="119" t="s">
        <v>44</v>
      </c>
      <c r="B15" s="120" t="s">
        <v>353</v>
      </c>
      <c r="C15" s="119" t="s">
        <v>354</v>
      </c>
      <c r="D15" s="121">
        <f>SUM(E15,+L15)</f>
        <v>46456</v>
      </c>
      <c r="E15" s="121">
        <f>SUM(F15:I15)+K15</f>
        <v>37267</v>
      </c>
      <c r="F15" s="121">
        <v>0</v>
      </c>
      <c r="G15" s="121">
        <v>0</v>
      </c>
      <c r="H15" s="121">
        <v>0</v>
      </c>
      <c r="I15" s="121">
        <v>36530</v>
      </c>
      <c r="J15" s="121">
        <v>283839</v>
      </c>
      <c r="K15" s="121">
        <v>737</v>
      </c>
      <c r="L15" s="121">
        <v>9189</v>
      </c>
      <c r="M15" s="121">
        <f>SUM(N15,+U15)</f>
        <v>265867</v>
      </c>
      <c r="N15" s="121">
        <f>SUM(O15:R15,T15)</f>
        <v>264711</v>
      </c>
      <c r="O15" s="121">
        <v>217268</v>
      </c>
      <c r="P15" s="121">
        <v>0</v>
      </c>
      <c r="Q15" s="121">
        <v>0</v>
      </c>
      <c r="R15" s="121">
        <v>41988</v>
      </c>
      <c r="S15" s="121">
        <v>1062460</v>
      </c>
      <c r="T15" s="121">
        <v>5455</v>
      </c>
      <c r="U15" s="121">
        <v>1156</v>
      </c>
      <c r="V15" s="121">
        <f>+SUM(D15,M15)</f>
        <v>312323</v>
      </c>
      <c r="W15" s="121">
        <f>+SUM(E15,N15)</f>
        <v>301978</v>
      </c>
      <c r="X15" s="121">
        <f>+SUM(F15,O15)</f>
        <v>217268</v>
      </c>
      <c r="Y15" s="121">
        <f>+SUM(G15,P15)</f>
        <v>0</v>
      </c>
      <c r="Z15" s="121">
        <f>+SUM(H15,Q15)</f>
        <v>0</v>
      </c>
      <c r="AA15" s="121">
        <f>+SUM(I15,R15)</f>
        <v>78518</v>
      </c>
      <c r="AB15" s="121">
        <f>+SUM(J15,S15)</f>
        <v>1346299</v>
      </c>
      <c r="AC15" s="121">
        <f>+SUM(K15,T15)</f>
        <v>6192</v>
      </c>
      <c r="AD15" s="121">
        <f>+SUM(L15,U15)</f>
        <v>10345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472</v>
      </c>
      <c r="AM15" s="121">
        <f>SUM(AN15,AS15,AW15,AX15,BD15)</f>
        <v>295831</v>
      </c>
      <c r="AN15" s="121">
        <f>SUM(AO15:AR15)</f>
        <v>49647</v>
      </c>
      <c r="AO15" s="121">
        <v>12473</v>
      </c>
      <c r="AP15" s="121">
        <v>0</v>
      </c>
      <c r="AQ15" s="121">
        <v>37174</v>
      </c>
      <c r="AR15" s="121">
        <v>0</v>
      </c>
      <c r="AS15" s="121">
        <f>SUM(AT15:AV15)</f>
        <v>226303</v>
      </c>
      <c r="AT15" s="121">
        <v>0</v>
      </c>
      <c r="AU15" s="121">
        <v>226303</v>
      </c>
      <c r="AV15" s="121">
        <v>0</v>
      </c>
      <c r="AW15" s="121">
        <v>0</v>
      </c>
      <c r="AX15" s="121">
        <f>SUM(AY15:BB15)</f>
        <v>19881</v>
      </c>
      <c r="AY15" s="121">
        <v>13154</v>
      </c>
      <c r="AZ15" s="121">
        <v>4188</v>
      </c>
      <c r="BA15" s="121">
        <v>0</v>
      </c>
      <c r="BB15" s="121">
        <v>2539</v>
      </c>
      <c r="BC15" s="122" t="s">
        <v>472</v>
      </c>
      <c r="BD15" s="121">
        <v>0</v>
      </c>
      <c r="BE15" s="121">
        <v>34464</v>
      </c>
      <c r="BF15" s="121">
        <f>SUM(AE15,+AM15,+BE15)</f>
        <v>330295</v>
      </c>
      <c r="BG15" s="121">
        <f>SUM(BH15,+BM15)</f>
        <v>1242568</v>
      </c>
      <c r="BH15" s="121">
        <f>SUM(BI15:BL15)</f>
        <v>1242568</v>
      </c>
      <c r="BI15" s="121">
        <v>0</v>
      </c>
      <c r="BJ15" s="121">
        <v>1242568</v>
      </c>
      <c r="BK15" s="121">
        <v>0</v>
      </c>
      <c r="BL15" s="121">
        <v>0</v>
      </c>
      <c r="BM15" s="121">
        <v>0</v>
      </c>
      <c r="BN15" s="122" t="s">
        <v>472</v>
      </c>
      <c r="BO15" s="121">
        <f>SUM(BP15,BU15,BY15,BZ15,CF15)</f>
        <v>72566</v>
      </c>
      <c r="BP15" s="121">
        <f>SUM(BQ15:BT15)</f>
        <v>33699</v>
      </c>
      <c r="BQ15" s="121">
        <v>7127</v>
      </c>
      <c r="BR15" s="121">
        <v>0</v>
      </c>
      <c r="BS15" s="121">
        <v>26572</v>
      </c>
      <c r="BT15" s="121">
        <v>0</v>
      </c>
      <c r="BU15" s="121">
        <f>SUM(BV15:BX15)</f>
        <v>33597</v>
      </c>
      <c r="BV15" s="121">
        <v>0</v>
      </c>
      <c r="BW15" s="121">
        <v>33597</v>
      </c>
      <c r="BX15" s="121">
        <v>0</v>
      </c>
      <c r="BY15" s="121">
        <v>0</v>
      </c>
      <c r="BZ15" s="121">
        <f>SUM(CA15:CD15)</f>
        <v>5270</v>
      </c>
      <c r="CA15" s="121">
        <v>0</v>
      </c>
      <c r="CB15" s="121">
        <v>3492</v>
      </c>
      <c r="CC15" s="121">
        <v>0</v>
      </c>
      <c r="CD15" s="121">
        <v>1778</v>
      </c>
      <c r="CE15" s="122" t="s">
        <v>472</v>
      </c>
      <c r="CF15" s="121">
        <v>0</v>
      </c>
      <c r="CG15" s="121">
        <v>13193</v>
      </c>
      <c r="CH15" s="121">
        <f>SUM(BG15,+BO15,+CG15)</f>
        <v>1328327</v>
      </c>
      <c r="CI15" s="121">
        <f>SUM(AE15,+BG15)</f>
        <v>1242568</v>
      </c>
      <c r="CJ15" s="121">
        <f>SUM(AF15,+BH15)</f>
        <v>1242568</v>
      </c>
      <c r="CK15" s="121">
        <f>SUM(AG15,+BI15)</f>
        <v>0</v>
      </c>
      <c r="CL15" s="121">
        <f>SUM(AH15,+BJ15)</f>
        <v>1242568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472</v>
      </c>
      <c r="CQ15" s="121">
        <f>SUM(AM15,+BO15)</f>
        <v>368397</v>
      </c>
      <c r="CR15" s="121">
        <f>SUM(AN15,+BP15)</f>
        <v>83346</v>
      </c>
      <c r="CS15" s="121">
        <f>SUM(AO15,+BQ15)</f>
        <v>19600</v>
      </c>
      <c r="CT15" s="121">
        <f>SUM(AP15,+BR15)</f>
        <v>0</v>
      </c>
      <c r="CU15" s="121">
        <f>SUM(AQ15,+BS15)</f>
        <v>63746</v>
      </c>
      <c r="CV15" s="121">
        <f>SUM(AR15,+BT15)</f>
        <v>0</v>
      </c>
      <c r="CW15" s="121">
        <f>SUM(AS15,+BU15)</f>
        <v>259900</v>
      </c>
      <c r="CX15" s="121">
        <f>SUM(AT15,+BV15)</f>
        <v>0</v>
      </c>
      <c r="CY15" s="121">
        <f>SUM(AU15,+BW15)</f>
        <v>259900</v>
      </c>
      <c r="CZ15" s="121">
        <f>SUM(AV15,+BX15)</f>
        <v>0</v>
      </c>
      <c r="DA15" s="121">
        <f>SUM(AW15,+BY15)</f>
        <v>0</v>
      </c>
      <c r="DB15" s="121">
        <f>SUM(AX15,+BZ15)</f>
        <v>25151</v>
      </c>
      <c r="DC15" s="121">
        <f>SUM(AY15,+CA15)</f>
        <v>13154</v>
      </c>
      <c r="DD15" s="121">
        <f>SUM(AZ15,+CB15)</f>
        <v>7680</v>
      </c>
      <c r="DE15" s="121">
        <f>SUM(BA15,+CC15)</f>
        <v>0</v>
      </c>
      <c r="DF15" s="121">
        <f>SUM(BB15,+CD15)</f>
        <v>4317</v>
      </c>
      <c r="DG15" s="122" t="s">
        <v>472</v>
      </c>
      <c r="DH15" s="121">
        <f>SUM(BD15,+CF15)</f>
        <v>0</v>
      </c>
      <c r="DI15" s="121">
        <f>SUM(BE15,+CG15)</f>
        <v>47657</v>
      </c>
      <c r="DJ15" s="121">
        <f>SUM(BF15,+CH15)</f>
        <v>1658622</v>
      </c>
    </row>
    <row r="16" spans="1:114" s="136" customFormat="1" ht="13.5" customHeight="1" x14ac:dyDescent="0.15">
      <c r="A16" s="119" t="s">
        <v>44</v>
      </c>
      <c r="B16" s="120" t="s">
        <v>330</v>
      </c>
      <c r="C16" s="119" t="s">
        <v>331</v>
      </c>
      <c r="D16" s="121">
        <f>SUM(E16,+L16)</f>
        <v>17367</v>
      </c>
      <c r="E16" s="121">
        <f>SUM(F16:I16)+K16</f>
        <v>12861</v>
      </c>
      <c r="F16" s="121">
        <v>0</v>
      </c>
      <c r="G16" s="121">
        <v>0</v>
      </c>
      <c r="H16" s="121">
        <v>0</v>
      </c>
      <c r="I16" s="121">
        <v>440</v>
      </c>
      <c r="J16" s="121">
        <v>45015</v>
      </c>
      <c r="K16" s="121">
        <v>12421</v>
      </c>
      <c r="L16" s="121">
        <v>4506</v>
      </c>
      <c r="M16" s="121">
        <f>SUM(N16,+U16)</f>
        <v>8118</v>
      </c>
      <c r="N16" s="121">
        <f>SUM(O16:R16,T16)</f>
        <v>8118</v>
      </c>
      <c r="O16" s="121">
        <v>0</v>
      </c>
      <c r="P16" s="121">
        <v>0</v>
      </c>
      <c r="Q16" s="121">
        <v>0</v>
      </c>
      <c r="R16" s="121">
        <v>8118</v>
      </c>
      <c r="S16" s="121">
        <v>84234</v>
      </c>
      <c r="T16" s="121">
        <v>0</v>
      </c>
      <c r="U16" s="121">
        <v>0</v>
      </c>
      <c r="V16" s="121">
        <f>+SUM(D16,M16)</f>
        <v>25485</v>
      </c>
      <c r="W16" s="121">
        <f>+SUM(E16,N16)</f>
        <v>20979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8558</v>
      </c>
      <c r="AB16" s="121">
        <f>+SUM(J16,S16)</f>
        <v>129249</v>
      </c>
      <c r="AC16" s="121">
        <f>+SUM(K16,T16)</f>
        <v>12421</v>
      </c>
      <c r="AD16" s="121">
        <f>+SUM(L16,U16)</f>
        <v>4506</v>
      </c>
      <c r="AE16" s="121">
        <f>SUM(AF16,+AK16)</f>
        <v>3569</v>
      </c>
      <c r="AF16" s="121">
        <f>SUM(AG16:AJ16)</f>
        <v>3569</v>
      </c>
      <c r="AG16" s="121">
        <v>0</v>
      </c>
      <c r="AH16" s="121">
        <v>3569</v>
      </c>
      <c r="AI16" s="121">
        <v>0</v>
      </c>
      <c r="AJ16" s="121">
        <v>0</v>
      </c>
      <c r="AK16" s="121">
        <v>0</v>
      </c>
      <c r="AL16" s="122" t="s">
        <v>472</v>
      </c>
      <c r="AM16" s="121">
        <f>SUM(AN16,AS16,AW16,AX16,BD16)</f>
        <v>58263</v>
      </c>
      <c r="AN16" s="121">
        <f>SUM(AO16:AR16)</f>
        <v>41230</v>
      </c>
      <c r="AO16" s="121">
        <v>41230</v>
      </c>
      <c r="AP16" s="121">
        <v>0</v>
      </c>
      <c r="AQ16" s="121">
        <v>0</v>
      </c>
      <c r="AR16" s="121">
        <v>0</v>
      </c>
      <c r="AS16" s="121">
        <f>SUM(AT16:AV16)</f>
        <v>5445</v>
      </c>
      <c r="AT16" s="121">
        <v>0</v>
      </c>
      <c r="AU16" s="121">
        <v>4472</v>
      </c>
      <c r="AV16" s="121">
        <v>973</v>
      </c>
      <c r="AW16" s="121">
        <v>0</v>
      </c>
      <c r="AX16" s="121">
        <f>SUM(AY16:BB16)</f>
        <v>11588</v>
      </c>
      <c r="AY16" s="121">
        <v>0</v>
      </c>
      <c r="AZ16" s="121">
        <v>9731</v>
      </c>
      <c r="BA16" s="121">
        <v>129</v>
      </c>
      <c r="BB16" s="121">
        <v>1728</v>
      </c>
      <c r="BC16" s="122" t="s">
        <v>472</v>
      </c>
      <c r="BD16" s="121">
        <v>0</v>
      </c>
      <c r="BE16" s="121">
        <v>550</v>
      </c>
      <c r="BF16" s="121">
        <f>SUM(AE16,+AM16,+BE16)</f>
        <v>62382</v>
      </c>
      <c r="BG16" s="121">
        <f>SUM(BH16,+BM16)</f>
        <v>15714</v>
      </c>
      <c r="BH16" s="121">
        <f>SUM(BI16:BL16)</f>
        <v>15714</v>
      </c>
      <c r="BI16" s="121">
        <v>0</v>
      </c>
      <c r="BJ16" s="121">
        <v>15714</v>
      </c>
      <c r="BK16" s="121">
        <v>0</v>
      </c>
      <c r="BL16" s="121">
        <v>0</v>
      </c>
      <c r="BM16" s="121">
        <v>0</v>
      </c>
      <c r="BN16" s="122" t="s">
        <v>472</v>
      </c>
      <c r="BO16" s="121">
        <f>SUM(BP16,BU16,BY16,BZ16,CF16)</f>
        <v>76633</v>
      </c>
      <c r="BP16" s="121">
        <f>SUM(BQ16:BT16)</f>
        <v>10307</v>
      </c>
      <c r="BQ16" s="121">
        <v>10307</v>
      </c>
      <c r="BR16" s="121">
        <v>0</v>
      </c>
      <c r="BS16" s="121">
        <v>0</v>
      </c>
      <c r="BT16" s="121">
        <v>0</v>
      </c>
      <c r="BU16" s="121">
        <f>SUM(BV16:BX16)</f>
        <v>178</v>
      </c>
      <c r="BV16" s="121">
        <v>0</v>
      </c>
      <c r="BW16" s="121">
        <v>178</v>
      </c>
      <c r="BX16" s="121">
        <v>0</v>
      </c>
      <c r="BY16" s="121">
        <v>0</v>
      </c>
      <c r="BZ16" s="121">
        <f>SUM(CA16:CD16)</f>
        <v>66148</v>
      </c>
      <c r="CA16" s="121">
        <v>0</v>
      </c>
      <c r="CB16" s="121">
        <v>65766</v>
      </c>
      <c r="CC16" s="121">
        <v>0</v>
      </c>
      <c r="CD16" s="121">
        <v>382</v>
      </c>
      <c r="CE16" s="122" t="s">
        <v>472</v>
      </c>
      <c r="CF16" s="121">
        <v>0</v>
      </c>
      <c r="CG16" s="121">
        <v>5</v>
      </c>
      <c r="CH16" s="121">
        <f>SUM(BG16,+BO16,+CG16)</f>
        <v>92352</v>
      </c>
      <c r="CI16" s="121">
        <f>SUM(AE16,+BG16)</f>
        <v>19283</v>
      </c>
      <c r="CJ16" s="121">
        <f>SUM(AF16,+BH16)</f>
        <v>19283</v>
      </c>
      <c r="CK16" s="121">
        <f>SUM(AG16,+BI16)</f>
        <v>0</v>
      </c>
      <c r="CL16" s="121">
        <f>SUM(AH16,+BJ16)</f>
        <v>19283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472</v>
      </c>
      <c r="CQ16" s="121">
        <f>SUM(AM16,+BO16)</f>
        <v>134896</v>
      </c>
      <c r="CR16" s="121">
        <f>SUM(AN16,+BP16)</f>
        <v>51537</v>
      </c>
      <c r="CS16" s="121">
        <f>SUM(AO16,+BQ16)</f>
        <v>51537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5623</v>
      </c>
      <c r="CX16" s="121">
        <f>SUM(AT16,+BV16)</f>
        <v>0</v>
      </c>
      <c r="CY16" s="121">
        <f>SUM(AU16,+BW16)</f>
        <v>4650</v>
      </c>
      <c r="CZ16" s="121">
        <f>SUM(AV16,+BX16)</f>
        <v>973</v>
      </c>
      <c r="DA16" s="121">
        <f>SUM(AW16,+BY16)</f>
        <v>0</v>
      </c>
      <c r="DB16" s="121">
        <f>SUM(AX16,+BZ16)</f>
        <v>77736</v>
      </c>
      <c r="DC16" s="121">
        <f>SUM(AY16,+CA16)</f>
        <v>0</v>
      </c>
      <c r="DD16" s="121">
        <f>SUM(AZ16,+CB16)</f>
        <v>75497</v>
      </c>
      <c r="DE16" s="121">
        <f>SUM(BA16,+CC16)</f>
        <v>129</v>
      </c>
      <c r="DF16" s="121">
        <f>SUM(BB16,+CD16)</f>
        <v>2110</v>
      </c>
      <c r="DG16" s="122" t="s">
        <v>472</v>
      </c>
      <c r="DH16" s="121">
        <f>SUM(BD16,+CF16)</f>
        <v>0</v>
      </c>
      <c r="DI16" s="121">
        <f>SUM(BE16,+CG16)</f>
        <v>555</v>
      </c>
      <c r="DJ16" s="121">
        <f>SUM(BF16,+CH16)</f>
        <v>154734</v>
      </c>
    </row>
    <row r="17" spans="1:114" s="136" customFormat="1" ht="13.5" customHeight="1" x14ac:dyDescent="0.15">
      <c r="A17" s="119" t="s">
        <v>44</v>
      </c>
      <c r="B17" s="120" t="s">
        <v>358</v>
      </c>
      <c r="C17" s="119" t="s">
        <v>359</v>
      </c>
      <c r="D17" s="121">
        <f>SUM(E17,+L17)</f>
        <v>0</v>
      </c>
      <c r="E17" s="121">
        <f>SUM(F17:I17)+K17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f>SUM(N17,+U17)</f>
        <v>24170</v>
      </c>
      <c r="N17" s="121">
        <f>SUM(O17:R17,T17)</f>
        <v>24170</v>
      </c>
      <c r="O17" s="121">
        <v>0</v>
      </c>
      <c r="P17" s="121">
        <v>0</v>
      </c>
      <c r="Q17" s="121">
        <v>0</v>
      </c>
      <c r="R17" s="121">
        <v>24112</v>
      </c>
      <c r="S17" s="121">
        <v>106478</v>
      </c>
      <c r="T17" s="121">
        <v>58</v>
      </c>
      <c r="U17" s="121">
        <v>0</v>
      </c>
      <c r="V17" s="121">
        <f>+SUM(D17,M17)</f>
        <v>24170</v>
      </c>
      <c r="W17" s="121">
        <f>+SUM(E17,N17)</f>
        <v>24170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24112</v>
      </c>
      <c r="AB17" s="121">
        <f>+SUM(J17,S17)</f>
        <v>106478</v>
      </c>
      <c r="AC17" s="121">
        <f>+SUM(K17,T17)</f>
        <v>58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472</v>
      </c>
      <c r="AM17" s="121">
        <f>SUM(AN17,AS17,AW17,AX17,BD17)</f>
        <v>0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472</v>
      </c>
      <c r="BD17" s="121">
        <v>0</v>
      </c>
      <c r="BE17" s="121">
        <v>0</v>
      </c>
      <c r="BF17" s="121">
        <f>SUM(AE17,+AM17,+BE17)</f>
        <v>0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472</v>
      </c>
      <c r="BO17" s="121">
        <f>SUM(BP17,BU17,BY17,BZ17,CF17)</f>
        <v>128448</v>
      </c>
      <c r="BP17" s="121">
        <f>SUM(BQ17:BT17)</f>
        <v>7824</v>
      </c>
      <c r="BQ17" s="121">
        <v>7824</v>
      </c>
      <c r="BR17" s="121">
        <v>0</v>
      </c>
      <c r="BS17" s="121">
        <v>0</v>
      </c>
      <c r="BT17" s="121">
        <v>0</v>
      </c>
      <c r="BU17" s="121">
        <f>SUM(BV17:BX17)</f>
        <v>80297</v>
      </c>
      <c r="BV17" s="121">
        <v>0</v>
      </c>
      <c r="BW17" s="121">
        <v>80297</v>
      </c>
      <c r="BX17" s="121">
        <v>0</v>
      </c>
      <c r="BY17" s="121">
        <v>0</v>
      </c>
      <c r="BZ17" s="121">
        <f>SUM(CA17:CD17)</f>
        <v>40327</v>
      </c>
      <c r="CA17" s="121">
        <v>0</v>
      </c>
      <c r="CB17" s="121">
        <v>40327</v>
      </c>
      <c r="CC17" s="121">
        <v>0</v>
      </c>
      <c r="CD17" s="121">
        <v>0</v>
      </c>
      <c r="CE17" s="122" t="s">
        <v>472</v>
      </c>
      <c r="CF17" s="121">
        <v>0</v>
      </c>
      <c r="CG17" s="121">
        <v>2200</v>
      </c>
      <c r="CH17" s="121">
        <f>SUM(BG17,+BO17,+CG17)</f>
        <v>130648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472</v>
      </c>
      <c r="CQ17" s="121">
        <f>SUM(AM17,+BO17)</f>
        <v>128448</v>
      </c>
      <c r="CR17" s="121">
        <f>SUM(AN17,+BP17)</f>
        <v>7824</v>
      </c>
      <c r="CS17" s="121">
        <f>SUM(AO17,+BQ17)</f>
        <v>7824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80297</v>
      </c>
      <c r="CX17" s="121">
        <f>SUM(AT17,+BV17)</f>
        <v>0</v>
      </c>
      <c r="CY17" s="121">
        <f>SUM(AU17,+BW17)</f>
        <v>80297</v>
      </c>
      <c r="CZ17" s="121">
        <f>SUM(AV17,+BX17)</f>
        <v>0</v>
      </c>
      <c r="DA17" s="121">
        <f>SUM(AW17,+BY17)</f>
        <v>0</v>
      </c>
      <c r="DB17" s="121">
        <f>SUM(AX17,+BZ17)</f>
        <v>40327</v>
      </c>
      <c r="DC17" s="121">
        <f>SUM(AY17,+CA17)</f>
        <v>0</v>
      </c>
      <c r="DD17" s="121">
        <f>SUM(AZ17,+CB17)</f>
        <v>40327</v>
      </c>
      <c r="DE17" s="121">
        <f>SUM(BA17,+CC17)</f>
        <v>0</v>
      </c>
      <c r="DF17" s="121">
        <f>SUM(BB17,+CD17)</f>
        <v>0</v>
      </c>
      <c r="DG17" s="122" t="s">
        <v>472</v>
      </c>
      <c r="DH17" s="121">
        <f>SUM(BD17,+CF17)</f>
        <v>0</v>
      </c>
      <c r="DI17" s="121">
        <f>SUM(BE17,+CG17)</f>
        <v>2200</v>
      </c>
      <c r="DJ17" s="121">
        <f>SUM(BF17,+CH17)</f>
        <v>130648</v>
      </c>
    </row>
    <row r="18" spans="1:114" s="136" customFormat="1" ht="13.5" customHeight="1" x14ac:dyDescent="0.15">
      <c r="A18" s="119" t="s">
        <v>44</v>
      </c>
      <c r="B18" s="120" t="s">
        <v>405</v>
      </c>
      <c r="C18" s="119" t="s">
        <v>406</v>
      </c>
      <c r="D18" s="121">
        <f>SUM(E18,+L18)</f>
        <v>150939</v>
      </c>
      <c r="E18" s="121">
        <f>SUM(F18:I18)+K18</f>
        <v>150929</v>
      </c>
      <c r="F18" s="121">
        <v>62809</v>
      </c>
      <c r="G18" s="121">
        <v>0</v>
      </c>
      <c r="H18" s="121">
        <v>59600</v>
      </c>
      <c r="I18" s="121">
        <v>22479</v>
      </c>
      <c r="J18" s="121">
        <v>114058</v>
      </c>
      <c r="K18" s="121">
        <v>6041</v>
      </c>
      <c r="L18" s="121">
        <v>10</v>
      </c>
      <c r="M18" s="121">
        <f>SUM(N18,+U18)</f>
        <v>19460</v>
      </c>
      <c r="N18" s="121">
        <f>SUM(O18:R18,T18)</f>
        <v>19460</v>
      </c>
      <c r="O18" s="121">
        <v>0</v>
      </c>
      <c r="P18" s="121">
        <v>0</v>
      </c>
      <c r="Q18" s="121">
        <v>0</v>
      </c>
      <c r="R18" s="121">
        <v>18159</v>
      </c>
      <c r="S18" s="121">
        <v>25919</v>
      </c>
      <c r="T18" s="121">
        <v>1301</v>
      </c>
      <c r="U18" s="121">
        <v>0</v>
      </c>
      <c r="V18" s="121">
        <f>+SUM(D18,M18)</f>
        <v>170399</v>
      </c>
      <c r="W18" s="121">
        <f>+SUM(E18,N18)</f>
        <v>170389</v>
      </c>
      <c r="X18" s="121">
        <f>+SUM(F18,O18)</f>
        <v>62809</v>
      </c>
      <c r="Y18" s="121">
        <f>+SUM(G18,P18)</f>
        <v>0</v>
      </c>
      <c r="Z18" s="121">
        <f>+SUM(H18,Q18)</f>
        <v>59600</v>
      </c>
      <c r="AA18" s="121">
        <f>+SUM(I18,R18)</f>
        <v>40638</v>
      </c>
      <c r="AB18" s="121">
        <f>+SUM(J18,S18)</f>
        <v>139977</v>
      </c>
      <c r="AC18" s="121">
        <f>+SUM(K18,T18)</f>
        <v>7342</v>
      </c>
      <c r="AD18" s="121">
        <f>+SUM(L18,U18)</f>
        <v>10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472</v>
      </c>
      <c r="AM18" s="121">
        <f>SUM(AN18,AS18,AW18,AX18,BD18)</f>
        <v>264997</v>
      </c>
      <c r="AN18" s="121">
        <f>SUM(AO18:AR18)</f>
        <v>51221</v>
      </c>
      <c r="AO18" s="121">
        <v>9280</v>
      </c>
      <c r="AP18" s="121">
        <v>968</v>
      </c>
      <c r="AQ18" s="121">
        <v>40607</v>
      </c>
      <c r="AR18" s="121">
        <v>366</v>
      </c>
      <c r="AS18" s="121">
        <f>SUM(AT18:AV18)</f>
        <v>194141</v>
      </c>
      <c r="AT18" s="121">
        <v>5559</v>
      </c>
      <c r="AU18" s="121">
        <v>162874</v>
      </c>
      <c r="AV18" s="121">
        <v>25708</v>
      </c>
      <c r="AW18" s="121">
        <v>0</v>
      </c>
      <c r="AX18" s="121">
        <f>SUM(AY18:BB18)</f>
        <v>19635</v>
      </c>
      <c r="AY18" s="121">
        <v>19635</v>
      </c>
      <c r="AZ18" s="121">
        <v>0</v>
      </c>
      <c r="BA18" s="121">
        <v>0</v>
      </c>
      <c r="BB18" s="121">
        <v>0</v>
      </c>
      <c r="BC18" s="122" t="s">
        <v>472</v>
      </c>
      <c r="BD18" s="121">
        <v>0</v>
      </c>
      <c r="BE18" s="121">
        <v>0</v>
      </c>
      <c r="BF18" s="121">
        <f>SUM(AE18,+AM18,+BE18)</f>
        <v>264997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472</v>
      </c>
      <c r="BO18" s="121">
        <f>SUM(BP18,BU18,BY18,BZ18,CF18)</f>
        <v>45379</v>
      </c>
      <c r="BP18" s="121">
        <f>SUM(BQ18:BT18)</f>
        <v>11058</v>
      </c>
      <c r="BQ18" s="121">
        <v>5292</v>
      </c>
      <c r="BR18" s="121">
        <v>0</v>
      </c>
      <c r="BS18" s="121">
        <v>5766</v>
      </c>
      <c r="BT18" s="121">
        <v>0</v>
      </c>
      <c r="BU18" s="121">
        <f>SUM(BV18:BX18)</f>
        <v>34321</v>
      </c>
      <c r="BV18" s="121">
        <v>0</v>
      </c>
      <c r="BW18" s="121">
        <v>34321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472</v>
      </c>
      <c r="CF18" s="121">
        <v>0</v>
      </c>
      <c r="CG18" s="121">
        <v>0</v>
      </c>
      <c r="CH18" s="121">
        <f>SUM(BG18,+BO18,+CG18)</f>
        <v>45379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472</v>
      </c>
      <c r="CQ18" s="121">
        <f>SUM(AM18,+BO18)</f>
        <v>310376</v>
      </c>
      <c r="CR18" s="121">
        <f>SUM(AN18,+BP18)</f>
        <v>62279</v>
      </c>
      <c r="CS18" s="121">
        <f>SUM(AO18,+BQ18)</f>
        <v>14572</v>
      </c>
      <c r="CT18" s="121">
        <f>SUM(AP18,+BR18)</f>
        <v>968</v>
      </c>
      <c r="CU18" s="121">
        <f>SUM(AQ18,+BS18)</f>
        <v>46373</v>
      </c>
      <c r="CV18" s="121">
        <f>SUM(AR18,+BT18)</f>
        <v>366</v>
      </c>
      <c r="CW18" s="121">
        <f>SUM(AS18,+BU18)</f>
        <v>228462</v>
      </c>
      <c r="CX18" s="121">
        <f>SUM(AT18,+BV18)</f>
        <v>5559</v>
      </c>
      <c r="CY18" s="121">
        <f>SUM(AU18,+BW18)</f>
        <v>197195</v>
      </c>
      <c r="CZ18" s="121">
        <f>SUM(AV18,+BX18)</f>
        <v>25708</v>
      </c>
      <c r="DA18" s="121">
        <f>SUM(AW18,+BY18)</f>
        <v>0</v>
      </c>
      <c r="DB18" s="121">
        <f>SUM(AX18,+BZ18)</f>
        <v>19635</v>
      </c>
      <c r="DC18" s="121">
        <f>SUM(AY18,+CA18)</f>
        <v>19635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2" t="s">
        <v>472</v>
      </c>
      <c r="DH18" s="121">
        <f>SUM(BD18,+CF18)</f>
        <v>0</v>
      </c>
      <c r="DI18" s="121">
        <f>SUM(BE18,+CG18)</f>
        <v>0</v>
      </c>
      <c r="DJ18" s="121">
        <f>SUM(BF18,+CH18)</f>
        <v>310376</v>
      </c>
    </row>
    <row r="19" spans="1:114" s="136" customFormat="1" ht="13.5" customHeight="1" x14ac:dyDescent="0.15">
      <c r="A19" s="119" t="s">
        <v>44</v>
      </c>
      <c r="B19" s="120" t="s">
        <v>332</v>
      </c>
      <c r="C19" s="119" t="s">
        <v>337</v>
      </c>
      <c r="D19" s="121">
        <f>SUM(E19,+L19)</f>
        <v>75076</v>
      </c>
      <c r="E19" s="121">
        <f>SUM(F19:I19)+K19</f>
        <v>28863</v>
      </c>
      <c r="F19" s="121">
        <v>0</v>
      </c>
      <c r="G19" s="121">
        <v>0</v>
      </c>
      <c r="H19" s="121">
        <v>0</v>
      </c>
      <c r="I19" s="121">
        <v>27816</v>
      </c>
      <c r="J19" s="121">
        <v>499808</v>
      </c>
      <c r="K19" s="121">
        <v>1047</v>
      </c>
      <c r="L19" s="121">
        <v>46213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0</v>
      </c>
      <c r="V19" s="121">
        <f>+SUM(D19,M19)</f>
        <v>75076</v>
      </c>
      <c r="W19" s="121">
        <f>+SUM(E19,N19)</f>
        <v>28863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27816</v>
      </c>
      <c r="AB19" s="121">
        <f>+SUM(J19,S19)</f>
        <v>499808</v>
      </c>
      <c r="AC19" s="121">
        <f>+SUM(K19,T19)</f>
        <v>1047</v>
      </c>
      <c r="AD19" s="121">
        <f>+SUM(L19,U19)</f>
        <v>46213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472</v>
      </c>
      <c r="AM19" s="121">
        <f>SUM(AN19,AS19,AW19,AX19,BD19)</f>
        <v>574884</v>
      </c>
      <c r="AN19" s="121">
        <f>SUM(AO19:AR19)</f>
        <v>17201</v>
      </c>
      <c r="AO19" s="121">
        <v>17201</v>
      </c>
      <c r="AP19" s="121">
        <v>0</v>
      </c>
      <c r="AQ19" s="121">
        <v>0</v>
      </c>
      <c r="AR19" s="121">
        <v>0</v>
      </c>
      <c r="AS19" s="121">
        <f>SUM(AT19:AV19)</f>
        <v>120086</v>
      </c>
      <c r="AT19" s="121">
        <v>0</v>
      </c>
      <c r="AU19" s="121">
        <v>120086</v>
      </c>
      <c r="AV19" s="121">
        <v>0</v>
      </c>
      <c r="AW19" s="121">
        <v>0</v>
      </c>
      <c r="AX19" s="121">
        <f>SUM(AY19:BB19)</f>
        <v>437597</v>
      </c>
      <c r="AY19" s="121">
        <v>0</v>
      </c>
      <c r="AZ19" s="121">
        <v>437597</v>
      </c>
      <c r="BA19" s="121">
        <v>0</v>
      </c>
      <c r="BB19" s="121">
        <v>0</v>
      </c>
      <c r="BC19" s="122" t="s">
        <v>472</v>
      </c>
      <c r="BD19" s="121">
        <v>0</v>
      </c>
      <c r="BE19" s="121">
        <v>0</v>
      </c>
      <c r="BF19" s="121">
        <f>SUM(AE19,+AM19,+BE19)</f>
        <v>574884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472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2" t="s">
        <v>472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472</v>
      </c>
      <c r="CQ19" s="121">
        <f>SUM(AM19,+BO19)</f>
        <v>574884</v>
      </c>
      <c r="CR19" s="121">
        <f>SUM(AN19,+BP19)</f>
        <v>17201</v>
      </c>
      <c r="CS19" s="121">
        <f>SUM(AO19,+BQ19)</f>
        <v>17201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120086</v>
      </c>
      <c r="CX19" s="121">
        <f>SUM(AT19,+BV19)</f>
        <v>0</v>
      </c>
      <c r="CY19" s="121">
        <f>SUM(AU19,+BW19)</f>
        <v>120086</v>
      </c>
      <c r="CZ19" s="121">
        <f>SUM(AV19,+BX19)</f>
        <v>0</v>
      </c>
      <c r="DA19" s="121">
        <f>SUM(AW19,+BY19)</f>
        <v>0</v>
      </c>
      <c r="DB19" s="121">
        <f>SUM(AX19,+BZ19)</f>
        <v>437597</v>
      </c>
      <c r="DC19" s="121">
        <f>SUM(AY19,+CA19)</f>
        <v>0</v>
      </c>
      <c r="DD19" s="121">
        <f>SUM(AZ19,+CB19)</f>
        <v>437597</v>
      </c>
      <c r="DE19" s="121">
        <f>SUM(BA19,+CC19)</f>
        <v>0</v>
      </c>
      <c r="DF19" s="121">
        <f>SUM(BB19,+CD19)</f>
        <v>0</v>
      </c>
      <c r="DG19" s="122" t="s">
        <v>472</v>
      </c>
      <c r="DH19" s="121">
        <f>SUM(BD19,+CF19)</f>
        <v>0</v>
      </c>
      <c r="DI19" s="121">
        <f>SUM(BE19,+CG19)</f>
        <v>0</v>
      </c>
      <c r="DJ19" s="121">
        <f>SUM(BF19,+CH19)</f>
        <v>574884</v>
      </c>
    </row>
    <row r="20" spans="1:114" s="136" customFormat="1" ht="13.5" customHeight="1" x14ac:dyDescent="0.15">
      <c r="A20" s="119" t="s">
        <v>44</v>
      </c>
      <c r="B20" s="120" t="s">
        <v>385</v>
      </c>
      <c r="C20" s="119" t="s">
        <v>386</v>
      </c>
      <c r="D20" s="121">
        <f>SUM(E20,+L20)</f>
        <v>2514</v>
      </c>
      <c r="E20" s="121">
        <f>SUM(F20:I20)+K20</f>
        <v>2514</v>
      </c>
      <c r="F20" s="121">
        <v>0</v>
      </c>
      <c r="G20" s="121">
        <v>0</v>
      </c>
      <c r="H20" s="121">
        <v>0</v>
      </c>
      <c r="I20" s="121">
        <v>0</v>
      </c>
      <c r="J20" s="121">
        <v>7743</v>
      </c>
      <c r="K20" s="121">
        <v>2514</v>
      </c>
      <c r="L20" s="121">
        <v>0</v>
      </c>
      <c r="M20" s="121">
        <f>SUM(N20,+U20)</f>
        <v>21390</v>
      </c>
      <c r="N20" s="121">
        <f>SUM(O20:R20,T20)</f>
        <v>15100</v>
      </c>
      <c r="O20" s="121">
        <v>0</v>
      </c>
      <c r="P20" s="121">
        <v>0</v>
      </c>
      <c r="Q20" s="121">
        <v>0</v>
      </c>
      <c r="R20" s="121">
        <v>15100</v>
      </c>
      <c r="S20" s="121">
        <v>87810</v>
      </c>
      <c r="T20" s="121">
        <v>0</v>
      </c>
      <c r="U20" s="121">
        <v>6290</v>
      </c>
      <c r="V20" s="121">
        <f>+SUM(D20,M20)</f>
        <v>23904</v>
      </c>
      <c r="W20" s="121">
        <f>+SUM(E20,N20)</f>
        <v>17614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15100</v>
      </c>
      <c r="AB20" s="121">
        <f>+SUM(J20,S20)</f>
        <v>95553</v>
      </c>
      <c r="AC20" s="121">
        <f>+SUM(K20,T20)</f>
        <v>2514</v>
      </c>
      <c r="AD20" s="121">
        <f>+SUM(L20,U20)</f>
        <v>6290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472</v>
      </c>
      <c r="AM20" s="121">
        <f>SUM(AN20,AS20,AW20,AX20,BD20)</f>
        <v>10257</v>
      </c>
      <c r="AN20" s="121">
        <f>SUM(AO20:AR20)</f>
        <v>1020</v>
      </c>
      <c r="AO20" s="121">
        <v>1020</v>
      </c>
      <c r="AP20" s="121">
        <v>0</v>
      </c>
      <c r="AQ20" s="121">
        <v>0</v>
      </c>
      <c r="AR20" s="121">
        <v>0</v>
      </c>
      <c r="AS20" s="121">
        <f>SUM(AT20:AV20)</f>
        <v>3617</v>
      </c>
      <c r="AT20" s="121">
        <v>0</v>
      </c>
      <c r="AU20" s="121">
        <v>3617</v>
      </c>
      <c r="AV20" s="121">
        <v>0</v>
      </c>
      <c r="AW20" s="121">
        <v>0</v>
      </c>
      <c r="AX20" s="121">
        <f>SUM(AY20:BB20)</f>
        <v>5620</v>
      </c>
      <c r="AY20" s="121">
        <v>0</v>
      </c>
      <c r="AZ20" s="121">
        <v>5620</v>
      </c>
      <c r="BA20" s="121">
        <v>0</v>
      </c>
      <c r="BB20" s="121">
        <v>0</v>
      </c>
      <c r="BC20" s="122" t="s">
        <v>472</v>
      </c>
      <c r="BD20" s="121">
        <v>0</v>
      </c>
      <c r="BE20" s="121">
        <v>0</v>
      </c>
      <c r="BF20" s="121">
        <f>SUM(AE20,+AM20,+BE20)</f>
        <v>10257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472</v>
      </c>
      <c r="BO20" s="121">
        <f>SUM(BP20,BU20,BY20,BZ20,CF20)</f>
        <v>102910</v>
      </c>
      <c r="BP20" s="121">
        <f>SUM(BQ20:BT20)</f>
        <v>17291</v>
      </c>
      <c r="BQ20" s="121">
        <v>9270</v>
      </c>
      <c r="BR20" s="121">
        <v>0</v>
      </c>
      <c r="BS20" s="121">
        <v>8021</v>
      </c>
      <c r="BT20" s="121">
        <v>0</v>
      </c>
      <c r="BU20" s="121">
        <f>SUM(BV20:BX20)</f>
        <v>85619</v>
      </c>
      <c r="BV20" s="121">
        <v>0</v>
      </c>
      <c r="BW20" s="121">
        <v>85619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2" t="s">
        <v>472</v>
      </c>
      <c r="CF20" s="121">
        <v>0</v>
      </c>
      <c r="CG20" s="121">
        <v>6290</v>
      </c>
      <c r="CH20" s="121">
        <f>SUM(BG20,+BO20,+CG20)</f>
        <v>109200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472</v>
      </c>
      <c r="CQ20" s="121">
        <f>SUM(AM20,+BO20)</f>
        <v>113167</v>
      </c>
      <c r="CR20" s="121">
        <f>SUM(AN20,+BP20)</f>
        <v>18311</v>
      </c>
      <c r="CS20" s="121">
        <f>SUM(AO20,+BQ20)</f>
        <v>10290</v>
      </c>
      <c r="CT20" s="121">
        <f>SUM(AP20,+BR20)</f>
        <v>0</v>
      </c>
      <c r="CU20" s="121">
        <f>SUM(AQ20,+BS20)</f>
        <v>8021</v>
      </c>
      <c r="CV20" s="121">
        <f>SUM(AR20,+BT20)</f>
        <v>0</v>
      </c>
      <c r="CW20" s="121">
        <f>SUM(AS20,+BU20)</f>
        <v>89236</v>
      </c>
      <c r="CX20" s="121">
        <f>SUM(AT20,+BV20)</f>
        <v>0</v>
      </c>
      <c r="CY20" s="121">
        <f>SUM(AU20,+BW20)</f>
        <v>89236</v>
      </c>
      <c r="CZ20" s="121">
        <f>SUM(AV20,+BX20)</f>
        <v>0</v>
      </c>
      <c r="DA20" s="121">
        <f>SUM(AW20,+BY20)</f>
        <v>0</v>
      </c>
      <c r="DB20" s="121">
        <f>SUM(AX20,+BZ20)</f>
        <v>5620</v>
      </c>
      <c r="DC20" s="121">
        <f>SUM(AY20,+CA20)</f>
        <v>0</v>
      </c>
      <c r="DD20" s="121">
        <f>SUM(AZ20,+CB20)</f>
        <v>5620</v>
      </c>
      <c r="DE20" s="121">
        <f>SUM(BA20,+CC20)</f>
        <v>0</v>
      </c>
      <c r="DF20" s="121">
        <f>SUM(BB20,+CD20)</f>
        <v>0</v>
      </c>
      <c r="DG20" s="122" t="s">
        <v>472</v>
      </c>
      <c r="DH20" s="121">
        <f>SUM(BD20,+CF20)</f>
        <v>0</v>
      </c>
      <c r="DI20" s="121">
        <f>SUM(BE20,+CG20)</f>
        <v>6290</v>
      </c>
      <c r="DJ20" s="121">
        <f>SUM(BF20,+CH20)</f>
        <v>119457</v>
      </c>
    </row>
    <row r="21" spans="1:114" s="136" customFormat="1" ht="13.5" customHeight="1" x14ac:dyDescent="0.15">
      <c r="A21" s="119" t="s">
        <v>44</v>
      </c>
      <c r="B21" s="120" t="s">
        <v>346</v>
      </c>
      <c r="C21" s="119" t="s">
        <v>347</v>
      </c>
      <c r="D21" s="121">
        <f>SUM(E21,+L21)</f>
        <v>57624</v>
      </c>
      <c r="E21" s="121">
        <f>SUM(F21:I21)+K21</f>
        <v>36368</v>
      </c>
      <c r="F21" s="121">
        <v>0</v>
      </c>
      <c r="G21" s="121">
        <v>0</v>
      </c>
      <c r="H21" s="121">
        <v>0</v>
      </c>
      <c r="I21" s="121">
        <v>36284</v>
      </c>
      <c r="J21" s="121">
        <v>422261</v>
      </c>
      <c r="K21" s="121">
        <v>84</v>
      </c>
      <c r="L21" s="121">
        <v>21256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57624</v>
      </c>
      <c r="W21" s="121">
        <f>+SUM(E21,N21)</f>
        <v>36368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36284</v>
      </c>
      <c r="AB21" s="121">
        <f>+SUM(J21,S21)</f>
        <v>422261</v>
      </c>
      <c r="AC21" s="121">
        <f>+SUM(K21,T21)</f>
        <v>84</v>
      </c>
      <c r="AD21" s="121">
        <f>+SUM(L21,U21)</f>
        <v>21256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 t="s">
        <v>472</v>
      </c>
      <c r="AM21" s="121">
        <f>SUM(AN21,AS21,AW21,AX21,BD21)</f>
        <v>459660</v>
      </c>
      <c r="AN21" s="121">
        <f>SUM(AO21:AR21)</f>
        <v>66481</v>
      </c>
      <c r="AO21" s="121">
        <v>34648</v>
      </c>
      <c r="AP21" s="121">
        <v>0</v>
      </c>
      <c r="AQ21" s="121">
        <v>31833</v>
      </c>
      <c r="AR21" s="121">
        <v>0</v>
      </c>
      <c r="AS21" s="121">
        <f>SUM(AT21:AV21)</f>
        <v>283566</v>
      </c>
      <c r="AT21" s="121">
        <v>0</v>
      </c>
      <c r="AU21" s="121">
        <v>283566</v>
      </c>
      <c r="AV21" s="121">
        <v>0</v>
      </c>
      <c r="AW21" s="121">
        <v>0</v>
      </c>
      <c r="AX21" s="121">
        <f>SUM(AY21:BB21)</f>
        <v>109613</v>
      </c>
      <c r="AY21" s="121">
        <v>0</v>
      </c>
      <c r="AZ21" s="121">
        <v>104263</v>
      </c>
      <c r="BA21" s="121">
        <v>0</v>
      </c>
      <c r="BB21" s="121">
        <v>5350</v>
      </c>
      <c r="BC21" s="122" t="s">
        <v>472</v>
      </c>
      <c r="BD21" s="121">
        <v>0</v>
      </c>
      <c r="BE21" s="121">
        <v>20225</v>
      </c>
      <c r="BF21" s="121">
        <f>SUM(AE21,+AM21,+BE21)</f>
        <v>479885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472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472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472</v>
      </c>
      <c r="CQ21" s="121">
        <f>SUM(AM21,+BO21)</f>
        <v>459660</v>
      </c>
      <c r="CR21" s="121">
        <f>SUM(AN21,+BP21)</f>
        <v>66481</v>
      </c>
      <c r="CS21" s="121">
        <f>SUM(AO21,+BQ21)</f>
        <v>34648</v>
      </c>
      <c r="CT21" s="121">
        <f>SUM(AP21,+BR21)</f>
        <v>0</v>
      </c>
      <c r="CU21" s="121">
        <f>SUM(AQ21,+BS21)</f>
        <v>31833</v>
      </c>
      <c r="CV21" s="121">
        <f>SUM(AR21,+BT21)</f>
        <v>0</v>
      </c>
      <c r="CW21" s="121">
        <f>SUM(AS21,+BU21)</f>
        <v>283566</v>
      </c>
      <c r="CX21" s="121">
        <f>SUM(AT21,+BV21)</f>
        <v>0</v>
      </c>
      <c r="CY21" s="121">
        <f>SUM(AU21,+BW21)</f>
        <v>283566</v>
      </c>
      <c r="CZ21" s="121">
        <f>SUM(AV21,+BX21)</f>
        <v>0</v>
      </c>
      <c r="DA21" s="121">
        <f>SUM(AW21,+BY21)</f>
        <v>0</v>
      </c>
      <c r="DB21" s="121">
        <f>SUM(AX21,+BZ21)</f>
        <v>109613</v>
      </c>
      <c r="DC21" s="121">
        <f>SUM(AY21,+CA21)</f>
        <v>0</v>
      </c>
      <c r="DD21" s="121">
        <f>SUM(AZ21,+CB21)</f>
        <v>104263</v>
      </c>
      <c r="DE21" s="121">
        <f>SUM(BA21,+CC21)</f>
        <v>0</v>
      </c>
      <c r="DF21" s="121">
        <f>SUM(BB21,+CD21)</f>
        <v>5350</v>
      </c>
      <c r="DG21" s="122" t="s">
        <v>472</v>
      </c>
      <c r="DH21" s="121">
        <f>SUM(BD21,+CF21)</f>
        <v>0</v>
      </c>
      <c r="DI21" s="121">
        <f>SUM(BE21,+CG21)</f>
        <v>20225</v>
      </c>
      <c r="DJ21" s="121">
        <f>SUM(BF21,+CH21)</f>
        <v>479885</v>
      </c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1">
    <sortCondition ref="A8:A21"/>
    <sortCondition ref="B8:B21"/>
    <sortCondition ref="C8:C21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高知県</v>
      </c>
      <c r="B7" s="139" t="str">
        <f>'廃棄物事業経費（市町村）'!B7</f>
        <v>39000</v>
      </c>
      <c r="C7" s="138" t="s">
        <v>33</v>
      </c>
      <c r="D7" s="140">
        <f>SUM(E7,+L7)</f>
        <v>13849364</v>
      </c>
      <c r="E7" s="140">
        <f>+SUM(F7:I7,K7)</f>
        <v>7111653</v>
      </c>
      <c r="F7" s="140">
        <f t="shared" ref="F7:L7" si="0">SUM(F$8:F$1000)</f>
        <v>1106076</v>
      </c>
      <c r="G7" s="140">
        <f t="shared" si="0"/>
        <v>17573</v>
      </c>
      <c r="H7" s="140">
        <f t="shared" si="0"/>
        <v>3549000</v>
      </c>
      <c r="I7" s="140">
        <f t="shared" si="0"/>
        <v>1443357</v>
      </c>
      <c r="J7" s="140">
        <f t="shared" si="0"/>
        <v>2901631</v>
      </c>
      <c r="K7" s="140">
        <f t="shared" si="0"/>
        <v>995647</v>
      </c>
      <c r="L7" s="140">
        <f t="shared" si="0"/>
        <v>6737711</v>
      </c>
      <c r="M7" s="140">
        <f>SUM(N7,+U7)</f>
        <v>3587298</v>
      </c>
      <c r="N7" s="140">
        <f>+SUM(O7:R7,T7)</f>
        <v>677492</v>
      </c>
      <c r="O7" s="140">
        <f t="shared" ref="O7:U7" si="1">SUM(O$8:O$1000)</f>
        <v>232245</v>
      </c>
      <c r="P7" s="140">
        <f t="shared" si="1"/>
        <v>16151</v>
      </c>
      <c r="Q7" s="140">
        <f t="shared" si="1"/>
        <v>43500</v>
      </c>
      <c r="R7" s="140">
        <f t="shared" si="1"/>
        <v>369281</v>
      </c>
      <c r="S7" s="140">
        <f t="shared" si="1"/>
        <v>1672171</v>
      </c>
      <c r="T7" s="140">
        <f t="shared" si="1"/>
        <v>16315</v>
      </c>
      <c r="U7" s="140">
        <f t="shared" si="1"/>
        <v>2909806</v>
      </c>
      <c r="V7" s="140">
        <f t="shared" ref="V7:AB7" si="2">+SUM(D7,M7)</f>
        <v>17436662</v>
      </c>
      <c r="W7" s="140">
        <f t="shared" si="2"/>
        <v>7789145</v>
      </c>
      <c r="X7" s="140">
        <f t="shared" si="2"/>
        <v>1338321</v>
      </c>
      <c r="Y7" s="140">
        <f t="shared" si="2"/>
        <v>33724</v>
      </c>
      <c r="Z7" s="140">
        <f t="shared" si="2"/>
        <v>3592500</v>
      </c>
      <c r="AA7" s="140">
        <f t="shared" si="2"/>
        <v>1812638</v>
      </c>
      <c r="AB7" s="140">
        <f t="shared" si="2"/>
        <v>4573802</v>
      </c>
      <c r="AC7" s="140">
        <f>+SUM(K7,T7)</f>
        <v>1011962</v>
      </c>
      <c r="AD7" s="140">
        <f>+SUM(L7,U7)</f>
        <v>9647517</v>
      </c>
      <c r="AE7" s="209"/>
      <c r="AF7" s="209"/>
    </row>
    <row r="8" spans="1:32" s="136" customFormat="1" ht="13.5" customHeight="1" x14ac:dyDescent="0.15">
      <c r="A8" s="119" t="s">
        <v>44</v>
      </c>
      <c r="B8" s="120" t="s">
        <v>324</v>
      </c>
      <c r="C8" s="119" t="s">
        <v>325</v>
      </c>
      <c r="D8" s="121">
        <f>SUM(E8,+L8)</f>
        <v>3131358</v>
      </c>
      <c r="E8" s="121">
        <f>+SUM(F8:I8,K8)</f>
        <v>1527938</v>
      </c>
      <c r="F8" s="121">
        <v>0</v>
      </c>
      <c r="G8" s="121">
        <v>17573</v>
      </c>
      <c r="H8" s="121">
        <v>286000</v>
      </c>
      <c r="I8" s="121">
        <v>376205</v>
      </c>
      <c r="J8" s="121"/>
      <c r="K8" s="121">
        <v>848160</v>
      </c>
      <c r="L8" s="121">
        <v>1603420</v>
      </c>
      <c r="M8" s="121">
        <f>SUM(N8,+U8)</f>
        <v>380125</v>
      </c>
      <c r="N8" s="121">
        <f>+SUM(O8:R8,T8)</f>
        <v>53170</v>
      </c>
      <c r="O8" s="121">
        <v>0</v>
      </c>
      <c r="P8" s="121">
        <v>0</v>
      </c>
      <c r="Q8" s="121">
        <v>43500</v>
      </c>
      <c r="R8" s="121">
        <v>230</v>
      </c>
      <c r="S8" s="121"/>
      <c r="T8" s="121">
        <v>9440</v>
      </c>
      <c r="U8" s="121">
        <v>326955</v>
      </c>
      <c r="V8" s="121">
        <f>+SUM(D8,M8)</f>
        <v>3511483</v>
      </c>
      <c r="W8" s="121">
        <f>+SUM(E8,N8)</f>
        <v>1581108</v>
      </c>
      <c r="X8" s="121">
        <f>+SUM(F8,O8)</f>
        <v>0</v>
      </c>
      <c r="Y8" s="121">
        <f>+SUM(G8,P8)</f>
        <v>17573</v>
      </c>
      <c r="Z8" s="121">
        <f>+SUM(H8,Q8)</f>
        <v>329500</v>
      </c>
      <c r="AA8" s="121">
        <f>+SUM(I8,R8)</f>
        <v>376435</v>
      </c>
      <c r="AB8" s="121">
        <f>+SUM(J8,S8)</f>
        <v>0</v>
      </c>
      <c r="AC8" s="121">
        <f>+SUM(K8,T8)</f>
        <v>857600</v>
      </c>
      <c r="AD8" s="121">
        <f>+SUM(L8,U8)</f>
        <v>1930375</v>
      </c>
      <c r="AE8" s="210" t="s">
        <v>326</v>
      </c>
      <c r="AF8" s="209"/>
    </row>
    <row r="9" spans="1:32" s="136" customFormat="1" ht="13.5" customHeight="1" x14ac:dyDescent="0.15">
      <c r="A9" s="119" t="s">
        <v>44</v>
      </c>
      <c r="B9" s="120" t="s">
        <v>327</v>
      </c>
      <c r="C9" s="119" t="s">
        <v>328</v>
      </c>
      <c r="D9" s="121">
        <f>SUM(E9,+L9)</f>
        <v>269103</v>
      </c>
      <c r="E9" s="121">
        <f>+SUM(F9:I9,K9)</f>
        <v>34433</v>
      </c>
      <c r="F9" s="121">
        <v>0</v>
      </c>
      <c r="G9" s="121">
        <v>0</v>
      </c>
      <c r="H9" s="121">
        <v>0</v>
      </c>
      <c r="I9" s="121">
        <v>34433</v>
      </c>
      <c r="J9" s="121"/>
      <c r="K9" s="121">
        <v>0</v>
      </c>
      <c r="L9" s="121">
        <v>234670</v>
      </c>
      <c r="M9" s="121">
        <f>SUM(N9,+U9)</f>
        <v>75337</v>
      </c>
      <c r="N9" s="121">
        <f>+SUM(O9:R9,T9)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75337</v>
      </c>
      <c r="V9" s="121">
        <f>+SUM(D9,M9)</f>
        <v>344440</v>
      </c>
      <c r="W9" s="121">
        <f>+SUM(E9,N9)</f>
        <v>34433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34433</v>
      </c>
      <c r="AB9" s="121">
        <f>+SUM(J9,S9)</f>
        <v>0</v>
      </c>
      <c r="AC9" s="121">
        <f>+SUM(K9,T9)</f>
        <v>0</v>
      </c>
      <c r="AD9" s="121">
        <f>+SUM(L9,U9)</f>
        <v>310007</v>
      </c>
      <c r="AE9" s="210" t="s">
        <v>329</v>
      </c>
      <c r="AF9" s="209"/>
    </row>
    <row r="10" spans="1:32" s="136" customFormat="1" ht="13.5" customHeight="1" x14ac:dyDescent="0.15">
      <c r="A10" s="119" t="s">
        <v>44</v>
      </c>
      <c r="B10" s="120" t="s">
        <v>334</v>
      </c>
      <c r="C10" s="119" t="s">
        <v>335</v>
      </c>
      <c r="D10" s="121">
        <f>SUM(E10,+L10)</f>
        <v>330956</v>
      </c>
      <c r="E10" s="121">
        <f>+SUM(F10:I10,K10)</f>
        <v>124623</v>
      </c>
      <c r="F10" s="121">
        <v>0</v>
      </c>
      <c r="G10" s="121">
        <v>0</v>
      </c>
      <c r="H10" s="121">
        <v>0</v>
      </c>
      <c r="I10" s="121">
        <v>74602</v>
      </c>
      <c r="J10" s="121"/>
      <c r="K10" s="121">
        <v>50021</v>
      </c>
      <c r="L10" s="121">
        <v>206333</v>
      </c>
      <c r="M10" s="121">
        <f>SUM(N10,+U10)</f>
        <v>89075</v>
      </c>
      <c r="N10" s="121">
        <f>+SUM(O10:R10,T10)</f>
        <v>16844</v>
      </c>
      <c r="O10" s="121">
        <v>0</v>
      </c>
      <c r="P10" s="121">
        <v>0</v>
      </c>
      <c r="Q10" s="121">
        <v>0</v>
      </c>
      <c r="R10" s="121">
        <v>16844</v>
      </c>
      <c r="S10" s="121"/>
      <c r="T10" s="121">
        <v>0</v>
      </c>
      <c r="U10" s="121">
        <v>72231</v>
      </c>
      <c r="V10" s="121">
        <f>+SUM(D10,M10)</f>
        <v>420031</v>
      </c>
      <c r="W10" s="121">
        <f>+SUM(E10,N10)</f>
        <v>141467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91446</v>
      </c>
      <c r="AB10" s="121">
        <f>+SUM(J10,S10)</f>
        <v>0</v>
      </c>
      <c r="AC10" s="121">
        <f>+SUM(K10,T10)</f>
        <v>50021</v>
      </c>
      <c r="AD10" s="121">
        <f>+SUM(L10,U10)</f>
        <v>278564</v>
      </c>
      <c r="AE10" s="210" t="s">
        <v>336</v>
      </c>
      <c r="AF10" s="209"/>
    </row>
    <row r="11" spans="1:32" s="136" customFormat="1" ht="13.5" customHeight="1" x14ac:dyDescent="0.15">
      <c r="A11" s="119" t="s">
        <v>44</v>
      </c>
      <c r="B11" s="120" t="s">
        <v>338</v>
      </c>
      <c r="C11" s="119" t="s">
        <v>339</v>
      </c>
      <c r="D11" s="121">
        <f>SUM(E11,+L11)</f>
        <v>617292</v>
      </c>
      <c r="E11" s="121">
        <f>+SUM(F11:I11,K11)</f>
        <v>126922</v>
      </c>
      <c r="F11" s="121">
        <v>0</v>
      </c>
      <c r="G11" s="121">
        <v>0</v>
      </c>
      <c r="H11" s="121">
        <v>0</v>
      </c>
      <c r="I11" s="121">
        <v>126922</v>
      </c>
      <c r="J11" s="121"/>
      <c r="K11" s="121">
        <v>0</v>
      </c>
      <c r="L11" s="121">
        <v>490370</v>
      </c>
      <c r="M11" s="121">
        <f>SUM(N11,+U11)</f>
        <v>243538</v>
      </c>
      <c r="N11" s="121">
        <f>+SUM(O11:R11,T11)</f>
        <v>14572</v>
      </c>
      <c r="O11" s="121">
        <v>0</v>
      </c>
      <c r="P11" s="121">
        <v>0</v>
      </c>
      <c r="Q11" s="121">
        <v>0</v>
      </c>
      <c r="R11" s="121">
        <v>14572</v>
      </c>
      <c r="S11" s="121"/>
      <c r="T11" s="121">
        <v>0</v>
      </c>
      <c r="U11" s="121">
        <v>228966</v>
      </c>
      <c r="V11" s="121">
        <f>+SUM(D11,M11)</f>
        <v>860830</v>
      </c>
      <c r="W11" s="121">
        <f>+SUM(E11,N11)</f>
        <v>141494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141494</v>
      </c>
      <c r="AB11" s="121">
        <f>+SUM(J11,S11)</f>
        <v>0</v>
      </c>
      <c r="AC11" s="121">
        <f>+SUM(K11,T11)</f>
        <v>0</v>
      </c>
      <c r="AD11" s="121">
        <f>+SUM(L11,U11)</f>
        <v>719336</v>
      </c>
      <c r="AE11" s="210" t="s">
        <v>340</v>
      </c>
      <c r="AF11" s="209"/>
    </row>
    <row r="12" spans="1:32" s="136" customFormat="1" ht="13.5" customHeight="1" x14ac:dyDescent="0.15">
      <c r="A12" s="119" t="s">
        <v>44</v>
      </c>
      <c r="B12" s="120" t="s">
        <v>343</v>
      </c>
      <c r="C12" s="119" t="s">
        <v>344</v>
      </c>
      <c r="D12" s="121">
        <f>SUM(E12,+L12)</f>
        <v>360618</v>
      </c>
      <c r="E12" s="121">
        <f>+SUM(F12:I12,K12)</f>
        <v>38599</v>
      </c>
      <c r="F12" s="121">
        <v>0</v>
      </c>
      <c r="G12" s="121">
        <v>0</v>
      </c>
      <c r="H12" s="121">
        <v>0</v>
      </c>
      <c r="I12" s="121">
        <v>18455</v>
      </c>
      <c r="J12" s="121"/>
      <c r="K12" s="121">
        <v>20144</v>
      </c>
      <c r="L12" s="121">
        <v>322019</v>
      </c>
      <c r="M12" s="121">
        <f>SUM(N12,+U12)</f>
        <v>77637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77637</v>
      </c>
      <c r="V12" s="121">
        <f>+SUM(D12,M12)</f>
        <v>438255</v>
      </c>
      <c r="W12" s="121">
        <f>+SUM(E12,N12)</f>
        <v>38599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18455</v>
      </c>
      <c r="AB12" s="121">
        <f>+SUM(J12,S12)</f>
        <v>0</v>
      </c>
      <c r="AC12" s="121">
        <f>+SUM(K12,T12)</f>
        <v>20144</v>
      </c>
      <c r="AD12" s="121">
        <f>+SUM(L12,U12)</f>
        <v>399656</v>
      </c>
      <c r="AE12" s="210" t="s">
        <v>345</v>
      </c>
      <c r="AF12" s="209"/>
    </row>
    <row r="13" spans="1:32" s="136" customFormat="1" ht="13.5" customHeight="1" x14ac:dyDescent="0.15">
      <c r="A13" s="119" t="s">
        <v>44</v>
      </c>
      <c r="B13" s="120" t="s">
        <v>350</v>
      </c>
      <c r="C13" s="119" t="s">
        <v>351</v>
      </c>
      <c r="D13" s="121">
        <f>SUM(E13,+L13)</f>
        <v>452364</v>
      </c>
      <c r="E13" s="121">
        <f>+SUM(F13:I13,K13)</f>
        <v>57884</v>
      </c>
      <c r="F13" s="121">
        <v>0</v>
      </c>
      <c r="G13" s="121">
        <v>0</v>
      </c>
      <c r="H13" s="121">
        <v>0</v>
      </c>
      <c r="I13" s="121">
        <v>39319</v>
      </c>
      <c r="J13" s="121"/>
      <c r="K13" s="121">
        <v>18565</v>
      </c>
      <c r="L13" s="121">
        <v>394480</v>
      </c>
      <c r="M13" s="121">
        <f>SUM(N13,+U13)</f>
        <v>690382</v>
      </c>
      <c r="N13" s="121">
        <f>+SUM(O13:R13,T13)</f>
        <v>13095</v>
      </c>
      <c r="O13" s="121">
        <v>6407</v>
      </c>
      <c r="P13" s="121">
        <v>6688</v>
      </c>
      <c r="Q13" s="121">
        <v>0</v>
      </c>
      <c r="R13" s="121">
        <v>0</v>
      </c>
      <c r="S13" s="121"/>
      <c r="T13" s="121">
        <v>0</v>
      </c>
      <c r="U13" s="121">
        <v>677287</v>
      </c>
      <c r="V13" s="121">
        <f>+SUM(D13,M13)</f>
        <v>1142746</v>
      </c>
      <c r="W13" s="121">
        <f>+SUM(E13,N13)</f>
        <v>70979</v>
      </c>
      <c r="X13" s="121">
        <f>+SUM(F13,O13)</f>
        <v>6407</v>
      </c>
      <c r="Y13" s="121">
        <f>+SUM(G13,P13)</f>
        <v>6688</v>
      </c>
      <c r="Z13" s="121">
        <f>+SUM(H13,Q13)</f>
        <v>0</v>
      </c>
      <c r="AA13" s="121">
        <f>+SUM(I13,R13)</f>
        <v>39319</v>
      </c>
      <c r="AB13" s="121">
        <f>+SUM(J13,S13)</f>
        <v>0</v>
      </c>
      <c r="AC13" s="121">
        <f>+SUM(K13,T13)</f>
        <v>18565</v>
      </c>
      <c r="AD13" s="121">
        <f>+SUM(L13,U13)</f>
        <v>1071767</v>
      </c>
      <c r="AE13" s="210" t="s">
        <v>352</v>
      </c>
      <c r="AF13" s="209"/>
    </row>
    <row r="14" spans="1:32" s="136" customFormat="1" ht="13.5" customHeight="1" x14ac:dyDescent="0.15">
      <c r="A14" s="119" t="s">
        <v>44</v>
      </c>
      <c r="B14" s="120" t="s">
        <v>355</v>
      </c>
      <c r="C14" s="119" t="s">
        <v>356</v>
      </c>
      <c r="D14" s="121">
        <f>SUM(E14,+L14)</f>
        <v>299137</v>
      </c>
      <c r="E14" s="121">
        <f>+SUM(F14:I14,K14)</f>
        <v>44320</v>
      </c>
      <c r="F14" s="121">
        <v>0</v>
      </c>
      <c r="G14" s="121">
        <v>0</v>
      </c>
      <c r="H14" s="121">
        <v>0</v>
      </c>
      <c r="I14" s="121">
        <v>41220</v>
      </c>
      <c r="J14" s="121"/>
      <c r="K14" s="121">
        <v>3100</v>
      </c>
      <c r="L14" s="121">
        <v>254817</v>
      </c>
      <c r="M14" s="121">
        <f>SUM(N14,+U14)</f>
        <v>79491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79491</v>
      </c>
      <c r="V14" s="121">
        <f>+SUM(D14,M14)</f>
        <v>378628</v>
      </c>
      <c r="W14" s="121">
        <f>+SUM(E14,N14)</f>
        <v>44320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41220</v>
      </c>
      <c r="AB14" s="121">
        <f>+SUM(J14,S14)</f>
        <v>0</v>
      </c>
      <c r="AC14" s="121">
        <f>+SUM(K14,T14)</f>
        <v>3100</v>
      </c>
      <c r="AD14" s="121">
        <f>+SUM(L14,U14)</f>
        <v>334308</v>
      </c>
      <c r="AE14" s="210" t="s">
        <v>357</v>
      </c>
      <c r="AF14" s="209"/>
    </row>
    <row r="15" spans="1:32" s="136" customFormat="1" ht="13.5" customHeight="1" x14ac:dyDescent="0.15">
      <c r="A15" s="119" t="s">
        <v>44</v>
      </c>
      <c r="B15" s="120" t="s">
        <v>362</v>
      </c>
      <c r="C15" s="119" t="s">
        <v>363</v>
      </c>
      <c r="D15" s="121">
        <f>SUM(E15,+L15)</f>
        <v>242269</v>
      </c>
      <c r="E15" s="121">
        <f>+SUM(F15:I15,K15)</f>
        <v>28363</v>
      </c>
      <c r="F15" s="121">
        <v>0</v>
      </c>
      <c r="G15" s="121">
        <v>0</v>
      </c>
      <c r="H15" s="121">
        <v>0</v>
      </c>
      <c r="I15" s="121">
        <v>27683</v>
      </c>
      <c r="J15" s="121"/>
      <c r="K15" s="121">
        <v>680</v>
      </c>
      <c r="L15" s="121">
        <v>213906</v>
      </c>
      <c r="M15" s="121">
        <f>SUM(N15,+U15)</f>
        <v>132035</v>
      </c>
      <c r="N15" s="121">
        <f>+SUM(O15:R15,T15)</f>
        <v>18151</v>
      </c>
      <c r="O15" s="121">
        <v>3100</v>
      </c>
      <c r="P15" s="121">
        <v>3100</v>
      </c>
      <c r="Q15" s="121">
        <v>0</v>
      </c>
      <c r="R15" s="121">
        <v>11951</v>
      </c>
      <c r="S15" s="121"/>
      <c r="T15" s="121">
        <v>0</v>
      </c>
      <c r="U15" s="121">
        <v>113884</v>
      </c>
      <c r="V15" s="121">
        <f>+SUM(D15,M15)</f>
        <v>374304</v>
      </c>
      <c r="W15" s="121">
        <f>+SUM(E15,N15)</f>
        <v>46514</v>
      </c>
      <c r="X15" s="121">
        <f>+SUM(F15,O15)</f>
        <v>3100</v>
      </c>
      <c r="Y15" s="121">
        <f>+SUM(G15,P15)</f>
        <v>3100</v>
      </c>
      <c r="Z15" s="121">
        <f>+SUM(H15,Q15)</f>
        <v>0</v>
      </c>
      <c r="AA15" s="121">
        <f>+SUM(I15,R15)</f>
        <v>39634</v>
      </c>
      <c r="AB15" s="121">
        <f>+SUM(J15,S15)</f>
        <v>0</v>
      </c>
      <c r="AC15" s="121">
        <f>+SUM(K15,T15)</f>
        <v>680</v>
      </c>
      <c r="AD15" s="121">
        <f>+SUM(L15,U15)</f>
        <v>327790</v>
      </c>
      <c r="AE15" s="210" t="s">
        <v>364</v>
      </c>
      <c r="AF15" s="209"/>
    </row>
    <row r="16" spans="1:32" s="136" customFormat="1" ht="13.5" customHeight="1" x14ac:dyDescent="0.15">
      <c r="A16" s="119" t="s">
        <v>44</v>
      </c>
      <c r="B16" s="120" t="s">
        <v>365</v>
      </c>
      <c r="C16" s="119" t="s">
        <v>366</v>
      </c>
      <c r="D16" s="121">
        <f>SUM(E16,+L16)</f>
        <v>435457</v>
      </c>
      <c r="E16" s="121">
        <f>+SUM(F16:I16,K16)</f>
        <v>83883</v>
      </c>
      <c r="F16" s="121">
        <v>0</v>
      </c>
      <c r="G16" s="121">
        <v>0</v>
      </c>
      <c r="H16" s="121">
        <v>0</v>
      </c>
      <c r="I16" s="121">
        <v>83110</v>
      </c>
      <c r="J16" s="121"/>
      <c r="K16" s="121">
        <v>773</v>
      </c>
      <c r="L16" s="121">
        <v>351574</v>
      </c>
      <c r="M16" s="121">
        <f>SUM(N16,+U16)</f>
        <v>172066</v>
      </c>
      <c r="N16" s="121">
        <f>+SUM(O16:R16,T16)</f>
        <v>37670</v>
      </c>
      <c r="O16" s="121">
        <v>0</v>
      </c>
      <c r="P16" s="121">
        <v>0</v>
      </c>
      <c r="Q16" s="121">
        <v>0</v>
      </c>
      <c r="R16" s="121">
        <v>37670</v>
      </c>
      <c r="S16" s="121"/>
      <c r="T16" s="121">
        <v>0</v>
      </c>
      <c r="U16" s="121">
        <v>134396</v>
      </c>
      <c r="V16" s="121">
        <f>+SUM(D16,M16)</f>
        <v>607523</v>
      </c>
      <c r="W16" s="121">
        <f>+SUM(E16,N16)</f>
        <v>121553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120780</v>
      </c>
      <c r="AB16" s="121">
        <f>+SUM(J16,S16)</f>
        <v>0</v>
      </c>
      <c r="AC16" s="121">
        <f>+SUM(K16,T16)</f>
        <v>773</v>
      </c>
      <c r="AD16" s="121">
        <f>+SUM(L16,U16)</f>
        <v>485970</v>
      </c>
      <c r="AE16" s="210" t="s">
        <v>367</v>
      </c>
      <c r="AF16" s="209"/>
    </row>
    <row r="17" spans="1:32" s="136" customFormat="1" ht="13.5" customHeight="1" x14ac:dyDescent="0.15">
      <c r="A17" s="119" t="s">
        <v>44</v>
      </c>
      <c r="B17" s="120" t="s">
        <v>370</v>
      </c>
      <c r="C17" s="119" t="s">
        <v>371</v>
      </c>
      <c r="D17" s="121">
        <f>SUM(E17,+L17)</f>
        <v>374326</v>
      </c>
      <c r="E17" s="121">
        <f>+SUM(F17:I17,K17)</f>
        <v>77566</v>
      </c>
      <c r="F17" s="121">
        <v>0</v>
      </c>
      <c r="G17" s="121">
        <v>0</v>
      </c>
      <c r="H17" s="121">
        <v>0</v>
      </c>
      <c r="I17" s="121">
        <v>73600</v>
      </c>
      <c r="J17" s="121"/>
      <c r="K17" s="121">
        <v>3966</v>
      </c>
      <c r="L17" s="121">
        <v>296760</v>
      </c>
      <c r="M17" s="121">
        <f>SUM(N17,+U17)</f>
        <v>64502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64502</v>
      </c>
      <c r="V17" s="121">
        <f>+SUM(D17,M17)</f>
        <v>438828</v>
      </c>
      <c r="W17" s="121">
        <f>+SUM(E17,N17)</f>
        <v>77566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73600</v>
      </c>
      <c r="AB17" s="121">
        <f>+SUM(J17,S17)</f>
        <v>0</v>
      </c>
      <c r="AC17" s="121">
        <f>+SUM(K17,T17)</f>
        <v>3966</v>
      </c>
      <c r="AD17" s="121">
        <f>+SUM(L17,U17)</f>
        <v>361262</v>
      </c>
      <c r="AE17" s="210" t="s">
        <v>372</v>
      </c>
      <c r="AF17" s="209"/>
    </row>
    <row r="18" spans="1:32" s="136" customFormat="1" ht="13.5" customHeight="1" x14ac:dyDescent="0.15">
      <c r="A18" s="119" t="s">
        <v>44</v>
      </c>
      <c r="B18" s="120" t="s">
        <v>375</v>
      </c>
      <c r="C18" s="119" t="s">
        <v>376</v>
      </c>
      <c r="D18" s="121">
        <f>SUM(E18,+L18)</f>
        <v>391221</v>
      </c>
      <c r="E18" s="121">
        <f>+SUM(F18:I18,K18)</f>
        <v>57560</v>
      </c>
      <c r="F18" s="121">
        <v>0</v>
      </c>
      <c r="G18" s="121">
        <v>0</v>
      </c>
      <c r="H18" s="121">
        <v>0</v>
      </c>
      <c r="I18" s="121">
        <v>51233</v>
      </c>
      <c r="J18" s="121"/>
      <c r="K18" s="121">
        <v>6327</v>
      </c>
      <c r="L18" s="121">
        <v>333661</v>
      </c>
      <c r="M18" s="121">
        <f>SUM(N18,+U18)</f>
        <v>61547</v>
      </c>
      <c r="N18" s="121">
        <f>+SUM(O18:R18,T18)</f>
        <v>7383</v>
      </c>
      <c r="O18" s="121">
        <v>3314</v>
      </c>
      <c r="P18" s="121">
        <v>4069</v>
      </c>
      <c r="Q18" s="121">
        <v>0</v>
      </c>
      <c r="R18" s="121">
        <v>0</v>
      </c>
      <c r="S18" s="121"/>
      <c r="T18" s="121">
        <v>0</v>
      </c>
      <c r="U18" s="121">
        <v>54164</v>
      </c>
      <c r="V18" s="121">
        <f>+SUM(D18,M18)</f>
        <v>452768</v>
      </c>
      <c r="W18" s="121">
        <f>+SUM(E18,N18)</f>
        <v>64943</v>
      </c>
      <c r="X18" s="121">
        <f>+SUM(F18,O18)</f>
        <v>3314</v>
      </c>
      <c r="Y18" s="121">
        <f>+SUM(G18,P18)</f>
        <v>4069</v>
      </c>
      <c r="Z18" s="121">
        <f>+SUM(H18,Q18)</f>
        <v>0</v>
      </c>
      <c r="AA18" s="121">
        <f>+SUM(I18,R18)</f>
        <v>51233</v>
      </c>
      <c r="AB18" s="121">
        <f>+SUM(J18,S18)</f>
        <v>0</v>
      </c>
      <c r="AC18" s="121">
        <f>+SUM(K18,T18)</f>
        <v>6327</v>
      </c>
      <c r="AD18" s="121">
        <f>+SUM(L18,U18)</f>
        <v>387825</v>
      </c>
      <c r="AE18" s="210" t="s">
        <v>377</v>
      </c>
      <c r="AF18" s="209"/>
    </row>
    <row r="19" spans="1:32" s="136" customFormat="1" ht="13.5" customHeight="1" x14ac:dyDescent="0.15">
      <c r="A19" s="119" t="s">
        <v>44</v>
      </c>
      <c r="B19" s="120" t="s">
        <v>379</v>
      </c>
      <c r="C19" s="119" t="s">
        <v>380</v>
      </c>
      <c r="D19" s="121">
        <f>SUM(E19,+L19)</f>
        <v>62503</v>
      </c>
      <c r="E19" s="121">
        <f>+SUM(F19:I19,K19)</f>
        <v>4531</v>
      </c>
      <c r="F19" s="121">
        <v>0</v>
      </c>
      <c r="G19" s="121">
        <v>0</v>
      </c>
      <c r="H19" s="121">
        <v>0</v>
      </c>
      <c r="I19" s="121">
        <v>4531</v>
      </c>
      <c r="J19" s="121"/>
      <c r="K19" s="121">
        <v>0</v>
      </c>
      <c r="L19" s="121">
        <v>57972</v>
      </c>
      <c r="M19" s="121">
        <f>SUM(N19,+U19)</f>
        <v>10331</v>
      </c>
      <c r="N19" s="121">
        <f>+SUM(O19:R19,T19)</f>
        <v>138</v>
      </c>
      <c r="O19" s="121">
        <v>0</v>
      </c>
      <c r="P19" s="121">
        <v>138</v>
      </c>
      <c r="Q19" s="121">
        <v>0</v>
      </c>
      <c r="R19" s="121">
        <v>0</v>
      </c>
      <c r="S19" s="121"/>
      <c r="T19" s="121">
        <v>0</v>
      </c>
      <c r="U19" s="121">
        <v>10193</v>
      </c>
      <c r="V19" s="121">
        <f>+SUM(D19,M19)</f>
        <v>72834</v>
      </c>
      <c r="W19" s="121">
        <f>+SUM(E19,N19)</f>
        <v>4669</v>
      </c>
      <c r="X19" s="121">
        <f>+SUM(F19,O19)</f>
        <v>0</v>
      </c>
      <c r="Y19" s="121">
        <f>+SUM(G19,P19)</f>
        <v>138</v>
      </c>
      <c r="Z19" s="121">
        <f>+SUM(H19,Q19)</f>
        <v>0</v>
      </c>
      <c r="AA19" s="121">
        <f>+SUM(I19,R19)</f>
        <v>4531</v>
      </c>
      <c r="AB19" s="121">
        <f>+SUM(J19,S19)</f>
        <v>0</v>
      </c>
      <c r="AC19" s="121">
        <f>+SUM(K19,T19)</f>
        <v>0</v>
      </c>
      <c r="AD19" s="121">
        <f>+SUM(L19,U19)</f>
        <v>68165</v>
      </c>
      <c r="AE19" s="210" t="s">
        <v>381</v>
      </c>
      <c r="AF19" s="209"/>
    </row>
    <row r="20" spans="1:32" s="136" customFormat="1" ht="13.5" customHeight="1" x14ac:dyDescent="0.15">
      <c r="A20" s="119" t="s">
        <v>44</v>
      </c>
      <c r="B20" s="120" t="s">
        <v>382</v>
      </c>
      <c r="C20" s="119" t="s">
        <v>383</v>
      </c>
      <c r="D20" s="121">
        <f>SUM(E20,+L20)</f>
        <v>83797</v>
      </c>
      <c r="E20" s="121">
        <f>+SUM(F20:I20,K20)</f>
        <v>10131</v>
      </c>
      <c r="F20" s="121">
        <v>0</v>
      </c>
      <c r="G20" s="121">
        <v>0</v>
      </c>
      <c r="H20" s="121">
        <v>0</v>
      </c>
      <c r="I20" s="121">
        <v>6860</v>
      </c>
      <c r="J20" s="121"/>
      <c r="K20" s="121">
        <v>3271</v>
      </c>
      <c r="L20" s="121">
        <v>73666</v>
      </c>
      <c r="M20" s="121">
        <f>SUM(N20,+U20)</f>
        <v>23112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23112</v>
      </c>
      <c r="V20" s="121">
        <f>+SUM(D20,M20)</f>
        <v>106909</v>
      </c>
      <c r="W20" s="121">
        <f>+SUM(E20,N20)</f>
        <v>10131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6860</v>
      </c>
      <c r="AB20" s="121">
        <f>+SUM(J20,S20)</f>
        <v>0</v>
      </c>
      <c r="AC20" s="121">
        <f>+SUM(K20,T20)</f>
        <v>3271</v>
      </c>
      <c r="AD20" s="121">
        <f>+SUM(L20,U20)</f>
        <v>96778</v>
      </c>
      <c r="AE20" s="210" t="s">
        <v>384</v>
      </c>
      <c r="AF20" s="209"/>
    </row>
    <row r="21" spans="1:32" s="136" customFormat="1" ht="13.5" customHeight="1" x14ac:dyDescent="0.15">
      <c r="A21" s="119" t="s">
        <v>44</v>
      </c>
      <c r="B21" s="120" t="s">
        <v>387</v>
      </c>
      <c r="C21" s="119" t="s">
        <v>388</v>
      </c>
      <c r="D21" s="121">
        <f>SUM(E21,+L21)</f>
        <v>47375</v>
      </c>
      <c r="E21" s="121">
        <f>+SUM(F21:I21,K21)</f>
        <v>5732</v>
      </c>
      <c r="F21" s="121">
        <v>0</v>
      </c>
      <c r="G21" s="121">
        <v>0</v>
      </c>
      <c r="H21" s="121">
        <v>0</v>
      </c>
      <c r="I21" s="121">
        <v>5732</v>
      </c>
      <c r="J21" s="121"/>
      <c r="K21" s="121">
        <v>0</v>
      </c>
      <c r="L21" s="121">
        <v>41643</v>
      </c>
      <c r="M21" s="121">
        <f>SUM(N21,+U21)</f>
        <v>23323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23323</v>
      </c>
      <c r="V21" s="121">
        <f>+SUM(D21,M21)</f>
        <v>70698</v>
      </c>
      <c r="W21" s="121">
        <f>+SUM(E21,N21)</f>
        <v>5732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5732</v>
      </c>
      <c r="AB21" s="121">
        <f>+SUM(J21,S21)</f>
        <v>0</v>
      </c>
      <c r="AC21" s="121">
        <f>+SUM(K21,T21)</f>
        <v>0</v>
      </c>
      <c r="AD21" s="121">
        <f>+SUM(L21,U21)</f>
        <v>64966</v>
      </c>
      <c r="AE21" s="210" t="s">
        <v>389</v>
      </c>
      <c r="AF21" s="209"/>
    </row>
    <row r="22" spans="1:32" s="136" customFormat="1" ht="13.5" customHeight="1" x14ac:dyDescent="0.15">
      <c r="A22" s="119" t="s">
        <v>44</v>
      </c>
      <c r="B22" s="120" t="s">
        <v>390</v>
      </c>
      <c r="C22" s="119" t="s">
        <v>391</v>
      </c>
      <c r="D22" s="121">
        <f>SUM(E22,+L22)</f>
        <v>51631</v>
      </c>
      <c r="E22" s="121">
        <f>+SUM(F22:I22,K22)</f>
        <v>5819</v>
      </c>
      <c r="F22" s="121">
        <v>0</v>
      </c>
      <c r="G22" s="121">
        <v>0</v>
      </c>
      <c r="H22" s="121">
        <v>0</v>
      </c>
      <c r="I22" s="121">
        <v>5819</v>
      </c>
      <c r="J22" s="121"/>
      <c r="K22" s="121">
        <v>0</v>
      </c>
      <c r="L22" s="121">
        <v>45812</v>
      </c>
      <c r="M22" s="121">
        <f>SUM(N22,+U22)</f>
        <v>18756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18756</v>
      </c>
      <c r="V22" s="121">
        <f>+SUM(D22,M22)</f>
        <v>70387</v>
      </c>
      <c r="W22" s="121">
        <f>+SUM(E22,N22)</f>
        <v>5819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5819</v>
      </c>
      <c r="AB22" s="121">
        <f>+SUM(J22,S22)</f>
        <v>0</v>
      </c>
      <c r="AC22" s="121">
        <f>+SUM(K22,T22)</f>
        <v>0</v>
      </c>
      <c r="AD22" s="121">
        <f>+SUM(L22,U22)</f>
        <v>64568</v>
      </c>
      <c r="AE22" s="210" t="s">
        <v>392</v>
      </c>
      <c r="AF22" s="209"/>
    </row>
    <row r="23" spans="1:32" s="136" customFormat="1" ht="13.5" customHeight="1" x14ac:dyDescent="0.15">
      <c r="A23" s="119" t="s">
        <v>44</v>
      </c>
      <c r="B23" s="120" t="s">
        <v>393</v>
      </c>
      <c r="C23" s="119" t="s">
        <v>394</v>
      </c>
      <c r="D23" s="121">
        <f>SUM(E23,+L23)</f>
        <v>25507</v>
      </c>
      <c r="E23" s="121">
        <f>+SUM(F23:I23,K23)</f>
        <v>2811</v>
      </c>
      <c r="F23" s="121">
        <v>0</v>
      </c>
      <c r="G23" s="121">
        <v>0</v>
      </c>
      <c r="H23" s="121">
        <v>0</v>
      </c>
      <c r="I23" s="121">
        <v>2811</v>
      </c>
      <c r="J23" s="121"/>
      <c r="K23" s="121">
        <v>0</v>
      </c>
      <c r="L23" s="121">
        <v>22696</v>
      </c>
      <c r="M23" s="121">
        <f>SUM(N23,+U23)</f>
        <v>13628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13628</v>
      </c>
      <c r="V23" s="121">
        <f>+SUM(D23,M23)</f>
        <v>39135</v>
      </c>
      <c r="W23" s="121">
        <f>+SUM(E23,N23)</f>
        <v>2811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2811</v>
      </c>
      <c r="AB23" s="121">
        <f>+SUM(J23,S23)</f>
        <v>0</v>
      </c>
      <c r="AC23" s="121">
        <f>+SUM(K23,T23)</f>
        <v>0</v>
      </c>
      <c r="AD23" s="121">
        <f>+SUM(L23,U23)</f>
        <v>36324</v>
      </c>
      <c r="AE23" s="210" t="s">
        <v>395</v>
      </c>
      <c r="AF23" s="209"/>
    </row>
    <row r="24" spans="1:32" s="136" customFormat="1" ht="13.5" customHeight="1" x14ac:dyDescent="0.15">
      <c r="A24" s="119" t="s">
        <v>44</v>
      </c>
      <c r="B24" s="120" t="s">
        <v>396</v>
      </c>
      <c r="C24" s="119" t="s">
        <v>397</v>
      </c>
      <c r="D24" s="121">
        <f>SUM(E24,+L24)</f>
        <v>25963</v>
      </c>
      <c r="E24" s="121">
        <f>+SUM(F24:I24,K24)</f>
        <v>3640</v>
      </c>
      <c r="F24" s="121">
        <v>0</v>
      </c>
      <c r="G24" s="121">
        <v>0</v>
      </c>
      <c r="H24" s="121">
        <v>0</v>
      </c>
      <c r="I24" s="121">
        <v>3640</v>
      </c>
      <c r="J24" s="121"/>
      <c r="K24" s="121">
        <v>0</v>
      </c>
      <c r="L24" s="121">
        <v>22323</v>
      </c>
      <c r="M24" s="121">
        <f>SUM(N24,+U24)</f>
        <v>9037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9037</v>
      </c>
      <c r="V24" s="121">
        <f>+SUM(D24,M24)</f>
        <v>35000</v>
      </c>
      <c r="W24" s="121">
        <f>+SUM(E24,N24)</f>
        <v>3640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3640</v>
      </c>
      <c r="AB24" s="121">
        <f>+SUM(J24,S24)</f>
        <v>0</v>
      </c>
      <c r="AC24" s="121">
        <f>+SUM(K24,T24)</f>
        <v>0</v>
      </c>
      <c r="AD24" s="121">
        <f>+SUM(L24,U24)</f>
        <v>31360</v>
      </c>
      <c r="AE24" s="210" t="s">
        <v>398</v>
      </c>
      <c r="AF24" s="209"/>
    </row>
    <row r="25" spans="1:32" s="136" customFormat="1" ht="13.5" customHeight="1" x14ac:dyDescent="0.15">
      <c r="A25" s="119" t="s">
        <v>44</v>
      </c>
      <c r="B25" s="120" t="s">
        <v>399</v>
      </c>
      <c r="C25" s="119" t="s">
        <v>400</v>
      </c>
      <c r="D25" s="121">
        <f>SUM(E25,+L25)</f>
        <v>67692</v>
      </c>
      <c r="E25" s="121">
        <f>+SUM(F25:I25,K25)</f>
        <v>4001</v>
      </c>
      <c r="F25" s="121">
        <v>0</v>
      </c>
      <c r="G25" s="121">
        <v>0</v>
      </c>
      <c r="H25" s="121">
        <v>0</v>
      </c>
      <c r="I25" s="121">
        <v>4001</v>
      </c>
      <c r="J25" s="121"/>
      <c r="K25" s="121">
        <v>0</v>
      </c>
      <c r="L25" s="121">
        <v>63691</v>
      </c>
      <c r="M25" s="121">
        <f>SUM(N25,+U25)</f>
        <v>22315</v>
      </c>
      <c r="N25" s="121">
        <f>+SUM(O25:R25,T25)</f>
        <v>5616</v>
      </c>
      <c r="O25" s="121">
        <v>0</v>
      </c>
      <c r="P25" s="121">
        <v>0</v>
      </c>
      <c r="Q25" s="121">
        <v>0</v>
      </c>
      <c r="R25" s="121">
        <v>5616</v>
      </c>
      <c r="S25" s="121"/>
      <c r="T25" s="121">
        <v>0</v>
      </c>
      <c r="U25" s="121">
        <v>16699</v>
      </c>
      <c r="V25" s="121">
        <f>+SUM(D25,M25)</f>
        <v>90007</v>
      </c>
      <c r="W25" s="121">
        <f>+SUM(E25,N25)</f>
        <v>9617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9617</v>
      </c>
      <c r="AB25" s="121">
        <f>+SUM(J25,S25)</f>
        <v>0</v>
      </c>
      <c r="AC25" s="121">
        <f>+SUM(K25,T25)</f>
        <v>0</v>
      </c>
      <c r="AD25" s="121">
        <f>+SUM(L25,U25)</f>
        <v>80390</v>
      </c>
      <c r="AE25" s="210" t="s">
        <v>401</v>
      </c>
      <c r="AF25" s="209"/>
    </row>
    <row r="26" spans="1:32" s="136" customFormat="1" ht="13.5" customHeight="1" x14ac:dyDescent="0.15">
      <c r="A26" s="119" t="s">
        <v>44</v>
      </c>
      <c r="B26" s="120" t="s">
        <v>402</v>
      </c>
      <c r="C26" s="119" t="s">
        <v>403</v>
      </c>
      <c r="D26" s="121">
        <f>SUM(E26,+L26)</f>
        <v>36682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36682</v>
      </c>
      <c r="M26" s="121">
        <f>SUM(N26,+U26)</f>
        <v>8414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8414</v>
      </c>
      <c r="V26" s="121">
        <f>+SUM(D26,M26)</f>
        <v>45096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45096</v>
      </c>
      <c r="AE26" s="210" t="s">
        <v>404</v>
      </c>
      <c r="AF26" s="209"/>
    </row>
    <row r="27" spans="1:32" s="136" customFormat="1" ht="13.5" customHeight="1" x14ac:dyDescent="0.15">
      <c r="A27" s="119" t="s">
        <v>44</v>
      </c>
      <c r="B27" s="120" t="s">
        <v>407</v>
      </c>
      <c r="C27" s="119" t="s">
        <v>408</v>
      </c>
      <c r="D27" s="121">
        <f>SUM(E27,+L27)</f>
        <v>44890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44890</v>
      </c>
      <c r="M27" s="121">
        <f>SUM(N27,+U27)</f>
        <v>7636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7636</v>
      </c>
      <c r="V27" s="121">
        <f>+SUM(D27,M27)</f>
        <v>52526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52526</v>
      </c>
      <c r="AE27" s="210" t="s">
        <v>409</v>
      </c>
      <c r="AF27" s="209"/>
    </row>
    <row r="28" spans="1:32" s="136" customFormat="1" ht="13.5" customHeight="1" x14ac:dyDescent="0.15">
      <c r="A28" s="119" t="s">
        <v>44</v>
      </c>
      <c r="B28" s="120" t="s">
        <v>410</v>
      </c>
      <c r="C28" s="119" t="s">
        <v>411</v>
      </c>
      <c r="D28" s="121">
        <f>SUM(E28,+L28)</f>
        <v>41446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41446</v>
      </c>
      <c r="M28" s="121">
        <f>SUM(N28,+U28)</f>
        <v>4929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4929</v>
      </c>
      <c r="V28" s="121">
        <f>+SUM(D28,M28)</f>
        <v>46375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46375</v>
      </c>
      <c r="AE28" s="210" t="s">
        <v>412</v>
      </c>
      <c r="AF28" s="209"/>
    </row>
    <row r="29" spans="1:32" s="136" customFormat="1" ht="13.5" customHeight="1" x14ac:dyDescent="0.15">
      <c r="A29" s="119" t="s">
        <v>44</v>
      </c>
      <c r="B29" s="120" t="s">
        <v>413</v>
      </c>
      <c r="C29" s="119" t="s">
        <v>414</v>
      </c>
      <c r="D29" s="121">
        <f>SUM(E29,+L29)</f>
        <v>5608</v>
      </c>
      <c r="E29" s="121">
        <f>+SUM(F29:I29,K29)</f>
        <v>765</v>
      </c>
      <c r="F29" s="121">
        <v>0</v>
      </c>
      <c r="G29" s="121">
        <v>0</v>
      </c>
      <c r="H29" s="121">
        <v>0</v>
      </c>
      <c r="I29" s="121">
        <v>765</v>
      </c>
      <c r="J29" s="121"/>
      <c r="K29" s="121">
        <v>0</v>
      </c>
      <c r="L29" s="121">
        <v>4843</v>
      </c>
      <c r="M29" s="121">
        <f>SUM(N29,+U29)</f>
        <v>1525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1525</v>
      </c>
      <c r="V29" s="121">
        <f>+SUM(D29,M29)</f>
        <v>7133</v>
      </c>
      <c r="W29" s="121">
        <f>+SUM(E29,N29)</f>
        <v>765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765</v>
      </c>
      <c r="AB29" s="121">
        <f>+SUM(J29,S29)</f>
        <v>0</v>
      </c>
      <c r="AC29" s="121">
        <f>+SUM(K29,T29)</f>
        <v>0</v>
      </c>
      <c r="AD29" s="121">
        <f>+SUM(L29,U29)</f>
        <v>6368</v>
      </c>
      <c r="AE29" s="210" t="s">
        <v>415</v>
      </c>
      <c r="AF29" s="209"/>
    </row>
    <row r="30" spans="1:32" s="136" customFormat="1" ht="13.5" customHeight="1" x14ac:dyDescent="0.15">
      <c r="A30" s="119" t="s">
        <v>44</v>
      </c>
      <c r="B30" s="120" t="s">
        <v>416</v>
      </c>
      <c r="C30" s="119" t="s">
        <v>417</v>
      </c>
      <c r="D30" s="121">
        <f>SUM(E30,+L30)</f>
        <v>387976</v>
      </c>
      <c r="E30" s="121">
        <f>+SUM(F30:I30,K30)</f>
        <v>42799</v>
      </c>
      <c r="F30" s="121">
        <v>0</v>
      </c>
      <c r="G30" s="121">
        <v>0</v>
      </c>
      <c r="H30" s="121">
        <v>0</v>
      </c>
      <c r="I30" s="121">
        <v>40124</v>
      </c>
      <c r="J30" s="121"/>
      <c r="K30" s="121">
        <v>2675</v>
      </c>
      <c r="L30" s="121">
        <v>345177</v>
      </c>
      <c r="M30" s="121">
        <f>SUM(N30,+U30)</f>
        <v>55743</v>
      </c>
      <c r="N30" s="121">
        <f>+SUM(O30:R30,T30)</f>
        <v>49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49</v>
      </c>
      <c r="U30" s="121">
        <v>55694</v>
      </c>
      <c r="V30" s="121">
        <f>+SUM(D30,M30)</f>
        <v>443719</v>
      </c>
      <c r="W30" s="121">
        <f>+SUM(E30,N30)</f>
        <v>42848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40124</v>
      </c>
      <c r="AB30" s="121">
        <f>+SUM(J30,S30)</f>
        <v>0</v>
      </c>
      <c r="AC30" s="121">
        <f>+SUM(K30,T30)</f>
        <v>2724</v>
      </c>
      <c r="AD30" s="121">
        <f>+SUM(L30,U30)</f>
        <v>400871</v>
      </c>
      <c r="AE30" s="210" t="s">
        <v>418</v>
      </c>
      <c r="AF30" s="209"/>
    </row>
    <row r="31" spans="1:32" s="136" customFormat="1" ht="13.5" customHeight="1" x14ac:dyDescent="0.15">
      <c r="A31" s="119" t="s">
        <v>44</v>
      </c>
      <c r="B31" s="120" t="s">
        <v>419</v>
      </c>
      <c r="C31" s="119" t="s">
        <v>420</v>
      </c>
      <c r="D31" s="121">
        <f>SUM(E31,+L31)</f>
        <v>74941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74941</v>
      </c>
      <c r="M31" s="121">
        <f>SUM(N31,+U31)</f>
        <v>10470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10470</v>
      </c>
      <c r="V31" s="121">
        <f>+SUM(D31,M31)</f>
        <v>85411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85411</v>
      </c>
      <c r="AE31" s="210" t="s">
        <v>421</v>
      </c>
      <c r="AF31" s="209"/>
    </row>
    <row r="32" spans="1:32" s="136" customFormat="1" ht="13.5" customHeight="1" x14ac:dyDescent="0.15">
      <c r="A32" s="119" t="s">
        <v>44</v>
      </c>
      <c r="B32" s="120" t="s">
        <v>424</v>
      </c>
      <c r="C32" s="119" t="s">
        <v>425</v>
      </c>
      <c r="D32" s="121">
        <f>SUM(E32,+L32)</f>
        <v>106893</v>
      </c>
      <c r="E32" s="121">
        <f>+SUM(F32:I32,K32)</f>
        <v>16382</v>
      </c>
      <c r="F32" s="121">
        <v>0</v>
      </c>
      <c r="G32" s="121">
        <v>0</v>
      </c>
      <c r="H32" s="121">
        <v>0</v>
      </c>
      <c r="I32" s="121">
        <v>16382</v>
      </c>
      <c r="J32" s="121"/>
      <c r="K32" s="121">
        <v>0</v>
      </c>
      <c r="L32" s="121">
        <v>90511</v>
      </c>
      <c r="M32" s="121">
        <f>SUM(N32,+U32)</f>
        <v>122116</v>
      </c>
      <c r="N32" s="121">
        <f>+SUM(O32:R32,T32)</f>
        <v>4312</v>
      </c>
      <c r="O32" s="121">
        <v>2156</v>
      </c>
      <c r="P32" s="121">
        <v>2156</v>
      </c>
      <c r="Q32" s="121">
        <v>0</v>
      </c>
      <c r="R32" s="121">
        <v>0</v>
      </c>
      <c r="S32" s="121"/>
      <c r="T32" s="121">
        <v>0</v>
      </c>
      <c r="U32" s="121">
        <v>117804</v>
      </c>
      <c r="V32" s="121">
        <f>+SUM(D32,M32)</f>
        <v>229009</v>
      </c>
      <c r="W32" s="121">
        <f>+SUM(E32,N32)</f>
        <v>20694</v>
      </c>
      <c r="X32" s="121">
        <f>+SUM(F32,O32)</f>
        <v>2156</v>
      </c>
      <c r="Y32" s="121">
        <f>+SUM(G32,P32)</f>
        <v>2156</v>
      </c>
      <c r="Z32" s="121">
        <f>+SUM(H32,Q32)</f>
        <v>0</v>
      </c>
      <c r="AA32" s="121">
        <f>+SUM(I32,R32)</f>
        <v>16382</v>
      </c>
      <c r="AB32" s="121">
        <f>+SUM(J32,S32)</f>
        <v>0</v>
      </c>
      <c r="AC32" s="121">
        <f>+SUM(K32,T32)</f>
        <v>0</v>
      </c>
      <c r="AD32" s="121">
        <f>+SUM(L32,U32)</f>
        <v>208315</v>
      </c>
      <c r="AE32" s="210" t="s">
        <v>426</v>
      </c>
      <c r="AF32" s="209"/>
    </row>
    <row r="33" spans="1:32" s="136" customFormat="1" ht="13.5" customHeight="1" x14ac:dyDescent="0.15">
      <c r="A33" s="119" t="s">
        <v>44</v>
      </c>
      <c r="B33" s="120" t="s">
        <v>427</v>
      </c>
      <c r="C33" s="119" t="s">
        <v>428</v>
      </c>
      <c r="D33" s="121">
        <f>SUM(E33,+L33)</f>
        <v>94655</v>
      </c>
      <c r="E33" s="121">
        <f>+SUM(F33:I33,K33)</f>
        <v>8</v>
      </c>
      <c r="F33" s="121">
        <v>0</v>
      </c>
      <c r="G33" s="121">
        <v>0</v>
      </c>
      <c r="H33" s="121">
        <v>0</v>
      </c>
      <c r="I33" s="121">
        <v>8</v>
      </c>
      <c r="J33" s="121"/>
      <c r="K33" s="121">
        <v>0</v>
      </c>
      <c r="L33" s="121">
        <v>94647</v>
      </c>
      <c r="M33" s="121">
        <f>SUM(N33,+U33)</f>
        <v>19988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19988</v>
      </c>
      <c r="V33" s="121">
        <f>+SUM(D33,M33)</f>
        <v>114643</v>
      </c>
      <c r="W33" s="121">
        <f>+SUM(E33,N33)</f>
        <v>8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8</v>
      </c>
      <c r="AB33" s="121">
        <f>+SUM(J33,S33)</f>
        <v>0</v>
      </c>
      <c r="AC33" s="121">
        <f>+SUM(K33,T33)</f>
        <v>0</v>
      </c>
      <c r="AD33" s="121">
        <f>+SUM(L33,U33)</f>
        <v>114635</v>
      </c>
      <c r="AE33" s="210" t="s">
        <v>429</v>
      </c>
      <c r="AF33" s="209"/>
    </row>
    <row r="34" spans="1:32" s="136" customFormat="1" ht="13.5" customHeight="1" x14ac:dyDescent="0.15">
      <c r="A34" s="119" t="s">
        <v>44</v>
      </c>
      <c r="B34" s="120" t="s">
        <v>430</v>
      </c>
      <c r="C34" s="119" t="s">
        <v>431</v>
      </c>
      <c r="D34" s="121">
        <f>SUM(E34,+L34)</f>
        <v>43134</v>
      </c>
      <c r="E34" s="121">
        <f>+SUM(F34:I34,K34)</f>
        <v>5</v>
      </c>
      <c r="F34" s="121">
        <v>0</v>
      </c>
      <c r="G34" s="121">
        <v>0</v>
      </c>
      <c r="H34" s="121">
        <v>0</v>
      </c>
      <c r="I34" s="121">
        <v>0</v>
      </c>
      <c r="J34" s="121"/>
      <c r="K34" s="121">
        <v>5</v>
      </c>
      <c r="L34" s="121">
        <v>43129</v>
      </c>
      <c r="M34" s="121">
        <f>SUM(N34,+U34)</f>
        <v>11012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11012</v>
      </c>
      <c r="V34" s="121">
        <f>+SUM(D34,M34)</f>
        <v>54146</v>
      </c>
      <c r="W34" s="121">
        <f>+SUM(E34,N34)</f>
        <v>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0</v>
      </c>
      <c r="AC34" s="121">
        <f>+SUM(K34,T34)</f>
        <v>5</v>
      </c>
      <c r="AD34" s="121">
        <f>+SUM(L34,U34)</f>
        <v>54141</v>
      </c>
      <c r="AE34" s="210" t="s">
        <v>432</v>
      </c>
      <c r="AF34" s="209"/>
    </row>
    <row r="35" spans="1:32" s="136" customFormat="1" ht="13.5" customHeight="1" x14ac:dyDescent="0.15">
      <c r="A35" s="119" t="s">
        <v>44</v>
      </c>
      <c r="B35" s="120" t="s">
        <v>433</v>
      </c>
      <c r="C35" s="119" t="s">
        <v>434</v>
      </c>
      <c r="D35" s="121">
        <f>SUM(E35,+L35)</f>
        <v>45832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/>
      <c r="K35" s="121">
        <v>0</v>
      </c>
      <c r="L35" s="121">
        <v>45832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0</v>
      </c>
      <c r="V35" s="121">
        <f>+SUM(D35,M35)</f>
        <v>45832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0</v>
      </c>
      <c r="AD35" s="121">
        <f>+SUM(L35,U35)</f>
        <v>45832</v>
      </c>
      <c r="AE35" s="210" t="s">
        <v>435</v>
      </c>
      <c r="AF35" s="209"/>
    </row>
    <row r="36" spans="1:32" s="136" customFormat="1" ht="13.5" customHeight="1" x14ac:dyDescent="0.15">
      <c r="A36" s="119" t="s">
        <v>44</v>
      </c>
      <c r="B36" s="120" t="s">
        <v>438</v>
      </c>
      <c r="C36" s="119" t="s">
        <v>439</v>
      </c>
      <c r="D36" s="121">
        <f>SUM(E36,+L36)</f>
        <v>89113</v>
      </c>
      <c r="E36" s="121">
        <f>+SUM(F36:I36,K36)</f>
        <v>8822</v>
      </c>
      <c r="F36" s="121">
        <v>0</v>
      </c>
      <c r="G36" s="121">
        <v>0</v>
      </c>
      <c r="H36" s="121">
        <v>0</v>
      </c>
      <c r="I36" s="121">
        <v>7908</v>
      </c>
      <c r="J36" s="121"/>
      <c r="K36" s="121">
        <v>914</v>
      </c>
      <c r="L36" s="121">
        <v>80291</v>
      </c>
      <c r="M36" s="121">
        <f>SUM(N36,+U36)</f>
        <v>21135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21135</v>
      </c>
      <c r="V36" s="121">
        <f>+SUM(D36,M36)</f>
        <v>110248</v>
      </c>
      <c r="W36" s="121">
        <f>+SUM(E36,N36)</f>
        <v>8822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7908</v>
      </c>
      <c r="AB36" s="121">
        <f>+SUM(J36,S36)</f>
        <v>0</v>
      </c>
      <c r="AC36" s="121">
        <f>+SUM(K36,T36)</f>
        <v>914</v>
      </c>
      <c r="AD36" s="121">
        <f>+SUM(L36,U36)</f>
        <v>101426</v>
      </c>
      <c r="AE36" s="210" t="s">
        <v>440</v>
      </c>
      <c r="AF36" s="209"/>
    </row>
    <row r="37" spans="1:32" s="136" customFormat="1" ht="13.5" customHeight="1" x14ac:dyDescent="0.15">
      <c r="A37" s="119" t="s">
        <v>44</v>
      </c>
      <c r="B37" s="120" t="s">
        <v>441</v>
      </c>
      <c r="C37" s="119" t="s">
        <v>442</v>
      </c>
      <c r="D37" s="121">
        <f>SUM(E37,+L37)</f>
        <v>90308</v>
      </c>
      <c r="E37" s="121">
        <f>+SUM(F37:I37,K37)</f>
        <v>14200</v>
      </c>
      <c r="F37" s="121">
        <v>0</v>
      </c>
      <c r="G37" s="121">
        <v>0</v>
      </c>
      <c r="H37" s="121">
        <v>0</v>
      </c>
      <c r="I37" s="121">
        <v>14200</v>
      </c>
      <c r="J37" s="121"/>
      <c r="K37" s="121">
        <v>0</v>
      </c>
      <c r="L37" s="121">
        <v>76108</v>
      </c>
      <c r="M37" s="121">
        <f>SUM(N37,+U37)</f>
        <v>305710</v>
      </c>
      <c r="N37" s="121">
        <f>+SUM(O37:R37,T37)</f>
        <v>1135</v>
      </c>
      <c r="O37" s="121">
        <v>0</v>
      </c>
      <c r="P37" s="121">
        <v>0</v>
      </c>
      <c r="Q37" s="121">
        <v>0</v>
      </c>
      <c r="R37" s="121">
        <v>1135</v>
      </c>
      <c r="S37" s="121"/>
      <c r="T37" s="121">
        <v>0</v>
      </c>
      <c r="U37" s="121">
        <v>304575</v>
      </c>
      <c r="V37" s="121">
        <f>+SUM(D37,M37)</f>
        <v>396018</v>
      </c>
      <c r="W37" s="121">
        <f>+SUM(E37,N37)</f>
        <v>15335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15335</v>
      </c>
      <c r="AB37" s="121">
        <f>+SUM(J37,S37)</f>
        <v>0</v>
      </c>
      <c r="AC37" s="121">
        <f>+SUM(K37,T37)</f>
        <v>0</v>
      </c>
      <c r="AD37" s="121">
        <f>+SUM(L37,U37)</f>
        <v>380683</v>
      </c>
      <c r="AE37" s="210" t="s">
        <v>443</v>
      </c>
      <c r="AF37" s="209"/>
    </row>
    <row r="38" spans="1:32" s="136" customFormat="1" ht="13.5" customHeight="1" x14ac:dyDescent="0.15">
      <c r="A38" s="119" t="s">
        <v>44</v>
      </c>
      <c r="B38" s="120" t="s">
        <v>444</v>
      </c>
      <c r="C38" s="119" t="s">
        <v>445</v>
      </c>
      <c r="D38" s="121">
        <f>SUM(E38,+L38)</f>
        <v>375864</v>
      </c>
      <c r="E38" s="121">
        <f>+SUM(F38:I38,K38)</f>
        <v>58754</v>
      </c>
      <c r="F38" s="121">
        <v>0</v>
      </c>
      <c r="G38" s="121">
        <v>0</v>
      </c>
      <c r="H38" s="121">
        <v>5800</v>
      </c>
      <c r="I38" s="121">
        <v>44033</v>
      </c>
      <c r="J38" s="121"/>
      <c r="K38" s="121">
        <v>8921</v>
      </c>
      <c r="L38" s="121">
        <v>317110</v>
      </c>
      <c r="M38" s="121">
        <f>SUM(N38,+U38)</f>
        <v>82348</v>
      </c>
      <c r="N38" s="121">
        <f>+SUM(O38:R38,T38)</f>
        <v>14807</v>
      </c>
      <c r="O38" s="121">
        <v>0</v>
      </c>
      <c r="P38" s="121">
        <v>0</v>
      </c>
      <c r="Q38" s="121">
        <v>0</v>
      </c>
      <c r="R38" s="121">
        <v>14807</v>
      </c>
      <c r="S38" s="121"/>
      <c r="T38" s="121">
        <v>0</v>
      </c>
      <c r="U38" s="121">
        <v>67541</v>
      </c>
      <c r="V38" s="121">
        <f>+SUM(D38,M38)</f>
        <v>458212</v>
      </c>
      <c r="W38" s="121">
        <f>+SUM(E38,N38)</f>
        <v>73561</v>
      </c>
      <c r="X38" s="121">
        <f>+SUM(F38,O38)</f>
        <v>0</v>
      </c>
      <c r="Y38" s="121">
        <f>+SUM(G38,P38)</f>
        <v>0</v>
      </c>
      <c r="Z38" s="121">
        <f>+SUM(H38,Q38)</f>
        <v>5800</v>
      </c>
      <c r="AA38" s="121">
        <f>+SUM(I38,R38)</f>
        <v>58840</v>
      </c>
      <c r="AB38" s="121">
        <f>+SUM(J38,S38)</f>
        <v>0</v>
      </c>
      <c r="AC38" s="121">
        <f>+SUM(K38,T38)</f>
        <v>8921</v>
      </c>
      <c r="AD38" s="121">
        <f>+SUM(L38,U38)</f>
        <v>384651</v>
      </c>
      <c r="AE38" s="210" t="s">
        <v>446</v>
      </c>
      <c r="AF38" s="209"/>
    </row>
    <row r="39" spans="1:32" s="136" customFormat="1" ht="13.5" customHeight="1" x14ac:dyDescent="0.15">
      <c r="A39" s="119" t="s">
        <v>44</v>
      </c>
      <c r="B39" s="120" t="s">
        <v>447</v>
      </c>
      <c r="C39" s="119" t="s">
        <v>448</v>
      </c>
      <c r="D39" s="121">
        <f>SUM(E39,+L39)</f>
        <v>89794</v>
      </c>
      <c r="E39" s="121">
        <f>+SUM(F39:I39,K39)</f>
        <v>13498</v>
      </c>
      <c r="F39" s="121">
        <v>0</v>
      </c>
      <c r="G39" s="121">
        <v>0</v>
      </c>
      <c r="H39" s="121">
        <v>0</v>
      </c>
      <c r="I39" s="121">
        <v>9605</v>
      </c>
      <c r="J39" s="121"/>
      <c r="K39" s="121">
        <v>3893</v>
      </c>
      <c r="L39" s="121">
        <v>76296</v>
      </c>
      <c r="M39" s="121">
        <f>SUM(N39,+U39)</f>
        <v>22857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22857</v>
      </c>
      <c r="V39" s="121">
        <f>+SUM(D39,M39)</f>
        <v>112651</v>
      </c>
      <c r="W39" s="121">
        <f>+SUM(E39,N39)</f>
        <v>13498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9605</v>
      </c>
      <c r="AB39" s="121">
        <f>+SUM(J39,S39)</f>
        <v>0</v>
      </c>
      <c r="AC39" s="121">
        <f>+SUM(K39,T39)</f>
        <v>3893</v>
      </c>
      <c r="AD39" s="121">
        <f>+SUM(L39,U39)</f>
        <v>99153</v>
      </c>
      <c r="AE39" s="210" t="s">
        <v>449</v>
      </c>
      <c r="AF39" s="209"/>
    </row>
    <row r="40" spans="1:32" s="136" customFormat="1" ht="13.5" customHeight="1" x14ac:dyDescent="0.15">
      <c r="A40" s="119" t="s">
        <v>44</v>
      </c>
      <c r="B40" s="120" t="s">
        <v>452</v>
      </c>
      <c r="C40" s="119" t="s">
        <v>453</v>
      </c>
      <c r="D40" s="121">
        <f>SUM(E40,+L40)</f>
        <v>18995</v>
      </c>
      <c r="E40" s="121">
        <f>+SUM(F40:I40,K40)</f>
        <v>1611</v>
      </c>
      <c r="F40" s="121">
        <v>0</v>
      </c>
      <c r="G40" s="121">
        <v>0</v>
      </c>
      <c r="H40" s="121">
        <v>0</v>
      </c>
      <c r="I40" s="121">
        <v>1599</v>
      </c>
      <c r="J40" s="121"/>
      <c r="K40" s="121">
        <v>12</v>
      </c>
      <c r="L40" s="121">
        <v>17384</v>
      </c>
      <c r="M40" s="121">
        <f>SUM(N40,+U40)</f>
        <v>11954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11954</v>
      </c>
      <c r="V40" s="121">
        <f>+SUM(D40,M40)</f>
        <v>30949</v>
      </c>
      <c r="W40" s="121">
        <f>+SUM(E40,N40)</f>
        <v>1611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1599</v>
      </c>
      <c r="AB40" s="121">
        <f>+SUM(J40,S40)</f>
        <v>0</v>
      </c>
      <c r="AC40" s="121">
        <f>+SUM(K40,T40)</f>
        <v>12</v>
      </c>
      <c r="AD40" s="121">
        <f>+SUM(L40,U40)</f>
        <v>29338</v>
      </c>
      <c r="AE40" s="210" t="s">
        <v>454</v>
      </c>
      <c r="AF40" s="209"/>
    </row>
    <row r="41" spans="1:32" s="136" customFormat="1" ht="13.5" customHeight="1" x14ac:dyDescent="0.15">
      <c r="A41" s="119" t="s">
        <v>44</v>
      </c>
      <c r="B41" s="120" t="s">
        <v>455</v>
      </c>
      <c r="C41" s="119" t="s">
        <v>456</v>
      </c>
      <c r="D41" s="121">
        <f>SUM(E41,+L41)</f>
        <v>145790</v>
      </c>
      <c r="E41" s="121">
        <f>+SUM(F41:I41,K41)</f>
        <v>23044</v>
      </c>
      <c r="F41" s="121">
        <v>0</v>
      </c>
      <c r="G41" s="121">
        <v>0</v>
      </c>
      <c r="H41" s="121">
        <v>0</v>
      </c>
      <c r="I41" s="121">
        <v>23044</v>
      </c>
      <c r="J41" s="121"/>
      <c r="K41" s="121">
        <v>0</v>
      </c>
      <c r="L41" s="121">
        <v>122746</v>
      </c>
      <c r="M41" s="121">
        <f>SUM(N41,+U41)</f>
        <v>102845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102845</v>
      </c>
      <c r="V41" s="121">
        <f>+SUM(D41,M41)</f>
        <v>248635</v>
      </c>
      <c r="W41" s="121">
        <f>+SUM(E41,N41)</f>
        <v>23044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23044</v>
      </c>
      <c r="AB41" s="121">
        <f>+SUM(J41,S41)</f>
        <v>0</v>
      </c>
      <c r="AC41" s="121">
        <f>+SUM(K41,T41)</f>
        <v>0</v>
      </c>
      <c r="AD41" s="121">
        <f>+SUM(L41,U41)</f>
        <v>225591</v>
      </c>
      <c r="AE41" s="210" t="s">
        <v>457</v>
      </c>
      <c r="AF41" s="209"/>
    </row>
    <row r="42" spans="1:32" s="136" customFormat="1" ht="13.5" customHeight="1" x14ac:dyDescent="0.15">
      <c r="A42" s="119" t="s">
        <v>44</v>
      </c>
      <c r="B42" s="120" t="s">
        <v>373</v>
      </c>
      <c r="C42" s="119" t="s">
        <v>378</v>
      </c>
      <c r="D42" s="121">
        <f>SUM(E42,+L42)</f>
        <v>0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f>SUM(N42,+U42)</f>
        <v>42581</v>
      </c>
      <c r="N42" s="121">
        <f>+SUM(O42:R42,T42)</f>
        <v>20564</v>
      </c>
      <c r="O42" s="121">
        <v>0</v>
      </c>
      <c r="P42" s="121">
        <v>0</v>
      </c>
      <c r="Q42" s="121">
        <v>0</v>
      </c>
      <c r="R42" s="121">
        <v>20552</v>
      </c>
      <c r="S42" s="121">
        <v>113800</v>
      </c>
      <c r="T42" s="121">
        <v>12</v>
      </c>
      <c r="U42" s="121">
        <v>22017</v>
      </c>
      <c r="V42" s="121">
        <f>+SUM(D42,M42)</f>
        <v>42581</v>
      </c>
      <c r="W42" s="121">
        <f>+SUM(E42,N42)</f>
        <v>20564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20552</v>
      </c>
      <c r="AB42" s="121">
        <f>+SUM(J42,S42)</f>
        <v>113800</v>
      </c>
      <c r="AC42" s="121">
        <f>+SUM(K42,T42)</f>
        <v>12</v>
      </c>
      <c r="AD42" s="121">
        <f>+SUM(L42,U42)</f>
        <v>22017</v>
      </c>
      <c r="AE42" s="210" t="s">
        <v>458</v>
      </c>
      <c r="AF42" s="209"/>
    </row>
    <row r="43" spans="1:32" s="136" customFormat="1" ht="13.5" customHeight="1" x14ac:dyDescent="0.15">
      <c r="A43" s="119" t="s">
        <v>44</v>
      </c>
      <c r="B43" s="120" t="s">
        <v>348</v>
      </c>
      <c r="C43" s="119" t="s">
        <v>349</v>
      </c>
      <c r="D43" s="121">
        <f>SUM(E43,+L43)</f>
        <v>0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>SUM(N43,+U43)</f>
        <v>153918</v>
      </c>
      <c r="N43" s="121">
        <f>+SUM(O43:R43,T43)</f>
        <v>61552</v>
      </c>
      <c r="O43" s="121">
        <v>0</v>
      </c>
      <c r="P43" s="121">
        <v>0</v>
      </c>
      <c r="Q43" s="121">
        <v>0</v>
      </c>
      <c r="R43" s="121">
        <v>61552</v>
      </c>
      <c r="S43" s="121">
        <v>150000</v>
      </c>
      <c r="T43" s="121">
        <v>0</v>
      </c>
      <c r="U43" s="121">
        <v>92366</v>
      </c>
      <c r="V43" s="121">
        <f>+SUM(D43,M43)</f>
        <v>153918</v>
      </c>
      <c r="W43" s="121">
        <f>+SUM(E43,N43)</f>
        <v>61552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61552</v>
      </c>
      <c r="AB43" s="121">
        <f>+SUM(J43,S43)</f>
        <v>150000</v>
      </c>
      <c r="AC43" s="121">
        <f>+SUM(K43,T43)</f>
        <v>0</v>
      </c>
      <c r="AD43" s="121">
        <f>+SUM(L43,U43)</f>
        <v>92366</v>
      </c>
      <c r="AE43" s="210" t="s">
        <v>459</v>
      </c>
      <c r="AF43" s="209"/>
    </row>
    <row r="44" spans="1:32" s="136" customFormat="1" ht="13.5" customHeight="1" x14ac:dyDescent="0.15">
      <c r="A44" s="119" t="s">
        <v>44</v>
      </c>
      <c r="B44" s="120" t="s">
        <v>422</v>
      </c>
      <c r="C44" s="119" t="s">
        <v>423</v>
      </c>
      <c r="D44" s="121">
        <f>SUM(E44,+L44)</f>
        <v>132015</v>
      </c>
      <c r="E44" s="121">
        <f>+SUM(F44:I44,K44)</f>
        <v>112176</v>
      </c>
      <c r="F44" s="121">
        <v>0</v>
      </c>
      <c r="G44" s="121">
        <v>0</v>
      </c>
      <c r="H44" s="121">
        <v>59200</v>
      </c>
      <c r="I44" s="121">
        <v>52976</v>
      </c>
      <c r="J44" s="121">
        <v>116790</v>
      </c>
      <c r="K44" s="121">
        <v>0</v>
      </c>
      <c r="L44" s="121">
        <v>19839</v>
      </c>
      <c r="M44" s="121">
        <f>SUM(N44,+U44)</f>
        <v>76875</v>
      </c>
      <c r="N44" s="121">
        <f>+SUM(O44:R44,T44)</f>
        <v>76875</v>
      </c>
      <c r="O44" s="121">
        <v>0</v>
      </c>
      <c r="P44" s="121">
        <v>0</v>
      </c>
      <c r="Q44" s="121">
        <v>0</v>
      </c>
      <c r="R44" s="121">
        <v>76875</v>
      </c>
      <c r="S44" s="121">
        <v>41470</v>
      </c>
      <c r="T44" s="121">
        <v>0</v>
      </c>
      <c r="U44" s="121">
        <v>0</v>
      </c>
      <c r="V44" s="121">
        <f>+SUM(D44,M44)</f>
        <v>208890</v>
      </c>
      <c r="W44" s="121">
        <f>+SUM(E44,N44)</f>
        <v>189051</v>
      </c>
      <c r="X44" s="121">
        <f>+SUM(F44,O44)</f>
        <v>0</v>
      </c>
      <c r="Y44" s="121">
        <f>+SUM(G44,P44)</f>
        <v>0</v>
      </c>
      <c r="Z44" s="121">
        <f>+SUM(H44,Q44)</f>
        <v>59200</v>
      </c>
      <c r="AA44" s="121">
        <f>+SUM(I44,R44)</f>
        <v>129851</v>
      </c>
      <c r="AB44" s="121">
        <f>+SUM(J44,S44)</f>
        <v>158260</v>
      </c>
      <c r="AC44" s="121">
        <f>+SUM(K44,T44)</f>
        <v>0</v>
      </c>
      <c r="AD44" s="121">
        <f>+SUM(L44,U44)</f>
        <v>19839</v>
      </c>
      <c r="AE44" s="210" t="s">
        <v>460</v>
      </c>
      <c r="AF44" s="209"/>
    </row>
    <row r="45" spans="1:32" s="136" customFormat="1" ht="13.5" customHeight="1" x14ac:dyDescent="0.15">
      <c r="A45" s="119" t="s">
        <v>44</v>
      </c>
      <c r="B45" s="120" t="s">
        <v>341</v>
      </c>
      <c r="C45" s="119" t="s">
        <v>342</v>
      </c>
      <c r="D45" s="121">
        <f>SUM(E45,+L45)</f>
        <v>4262262</v>
      </c>
      <c r="E45" s="121">
        <f>+SUM(F45:I45,K45)</f>
        <v>4198595</v>
      </c>
      <c r="F45" s="121">
        <v>1043267</v>
      </c>
      <c r="G45" s="121">
        <v>0</v>
      </c>
      <c r="H45" s="121">
        <v>3138400</v>
      </c>
      <c r="I45" s="121">
        <v>16928</v>
      </c>
      <c r="J45" s="121">
        <v>739262</v>
      </c>
      <c r="K45" s="121">
        <v>0</v>
      </c>
      <c r="L45" s="121">
        <v>63667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>+SUM(D45,M45)</f>
        <v>4262262</v>
      </c>
      <c r="W45" s="121">
        <f>+SUM(E45,N45)</f>
        <v>4198595</v>
      </c>
      <c r="X45" s="121">
        <f>+SUM(F45,O45)</f>
        <v>1043267</v>
      </c>
      <c r="Y45" s="121">
        <f>+SUM(G45,P45)</f>
        <v>0</v>
      </c>
      <c r="Z45" s="121">
        <f>+SUM(H45,Q45)</f>
        <v>3138400</v>
      </c>
      <c r="AA45" s="121">
        <f>+SUM(I45,R45)</f>
        <v>16928</v>
      </c>
      <c r="AB45" s="121">
        <f>+SUM(J45,S45)</f>
        <v>739262</v>
      </c>
      <c r="AC45" s="121">
        <f>+SUM(K45,T45)</f>
        <v>0</v>
      </c>
      <c r="AD45" s="121">
        <f>+SUM(L45,U45)</f>
        <v>63667</v>
      </c>
      <c r="AE45" s="210" t="s">
        <v>461</v>
      </c>
      <c r="AF45" s="209"/>
    </row>
    <row r="46" spans="1:32" s="136" customFormat="1" ht="13.5" customHeight="1" x14ac:dyDescent="0.15">
      <c r="A46" s="119" t="s">
        <v>44</v>
      </c>
      <c r="B46" s="120" t="s">
        <v>360</v>
      </c>
      <c r="C46" s="119" t="s">
        <v>361</v>
      </c>
      <c r="D46" s="121">
        <f>SUM(E46,+L46)</f>
        <v>143245</v>
      </c>
      <c r="E46" s="121">
        <f>+SUM(F46:I46,K46)</f>
        <v>112060</v>
      </c>
      <c r="F46" s="121">
        <v>0</v>
      </c>
      <c r="G46" s="121">
        <v>0</v>
      </c>
      <c r="H46" s="121">
        <v>0</v>
      </c>
      <c r="I46" s="121">
        <v>112060</v>
      </c>
      <c r="J46" s="121">
        <v>581104</v>
      </c>
      <c r="K46" s="121">
        <v>0</v>
      </c>
      <c r="L46" s="121">
        <v>31185</v>
      </c>
      <c r="M46" s="121">
        <f>SUM(N46,+U46)</f>
        <v>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f>+SUM(D46,M46)</f>
        <v>143245</v>
      </c>
      <c r="W46" s="121">
        <f>+SUM(E46,N46)</f>
        <v>112060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112060</v>
      </c>
      <c r="AB46" s="121">
        <f>+SUM(J46,S46)</f>
        <v>581104</v>
      </c>
      <c r="AC46" s="121">
        <f>+SUM(K46,T46)</f>
        <v>0</v>
      </c>
      <c r="AD46" s="121">
        <f>+SUM(L46,U46)</f>
        <v>31185</v>
      </c>
      <c r="AE46" s="210" t="s">
        <v>462</v>
      </c>
      <c r="AF46" s="209"/>
    </row>
    <row r="47" spans="1:32" s="136" customFormat="1" ht="13.5" customHeight="1" x14ac:dyDescent="0.15">
      <c r="A47" s="119" t="s">
        <v>44</v>
      </c>
      <c r="B47" s="120" t="s">
        <v>368</v>
      </c>
      <c r="C47" s="119" t="s">
        <v>369</v>
      </c>
      <c r="D47" s="121">
        <f>SUM(E47,+L47)</f>
        <v>1376</v>
      </c>
      <c r="E47" s="121">
        <f>+SUM(F47:I47,K47)</f>
        <v>1376</v>
      </c>
      <c r="F47" s="121">
        <v>0</v>
      </c>
      <c r="G47" s="121">
        <v>0</v>
      </c>
      <c r="H47" s="121">
        <v>0</v>
      </c>
      <c r="I47" s="121">
        <v>0</v>
      </c>
      <c r="J47" s="121">
        <v>26861</v>
      </c>
      <c r="K47" s="121">
        <v>1376</v>
      </c>
      <c r="L47" s="121">
        <v>0</v>
      </c>
      <c r="M47" s="121">
        <f>SUM(N47,+U47)</f>
        <v>0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f>+SUM(D47,M47)</f>
        <v>1376</v>
      </c>
      <c r="W47" s="121">
        <f>+SUM(E47,N47)</f>
        <v>1376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26861</v>
      </c>
      <c r="AC47" s="121">
        <f>+SUM(K47,T47)</f>
        <v>1376</v>
      </c>
      <c r="AD47" s="121">
        <f>+SUM(L47,U47)</f>
        <v>0</v>
      </c>
      <c r="AE47" s="210" t="s">
        <v>463</v>
      </c>
      <c r="AF47" s="209"/>
    </row>
    <row r="48" spans="1:32" s="136" customFormat="1" ht="13.5" customHeight="1" x14ac:dyDescent="0.15">
      <c r="A48" s="119" t="s">
        <v>44</v>
      </c>
      <c r="B48" s="120" t="s">
        <v>436</v>
      </c>
      <c r="C48" s="119" t="s">
        <v>437</v>
      </c>
      <c r="D48" s="121">
        <f>SUM(E48,+L48)</f>
        <v>0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64890</v>
      </c>
      <c r="K48" s="121">
        <v>0</v>
      </c>
      <c r="L48" s="121">
        <v>0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f>+SUM(D48,M48)</f>
        <v>0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64890</v>
      </c>
      <c r="AC48" s="121">
        <f>+SUM(K48,T48)</f>
        <v>0</v>
      </c>
      <c r="AD48" s="121">
        <f>+SUM(L48,U48)</f>
        <v>0</v>
      </c>
      <c r="AE48" s="210" t="s">
        <v>464</v>
      </c>
      <c r="AF48" s="209"/>
    </row>
    <row r="49" spans="1:32" s="136" customFormat="1" ht="13.5" customHeight="1" x14ac:dyDescent="0.15">
      <c r="A49" s="119" t="s">
        <v>44</v>
      </c>
      <c r="B49" s="120" t="s">
        <v>353</v>
      </c>
      <c r="C49" s="119" t="s">
        <v>354</v>
      </c>
      <c r="D49" s="121">
        <f>SUM(E49,+L49)</f>
        <v>46456</v>
      </c>
      <c r="E49" s="121">
        <f>+SUM(F49:I49,K49)</f>
        <v>37267</v>
      </c>
      <c r="F49" s="121">
        <v>0</v>
      </c>
      <c r="G49" s="121">
        <v>0</v>
      </c>
      <c r="H49" s="121">
        <v>0</v>
      </c>
      <c r="I49" s="121">
        <v>36530</v>
      </c>
      <c r="J49" s="121">
        <v>283839</v>
      </c>
      <c r="K49" s="121">
        <v>737</v>
      </c>
      <c r="L49" s="121">
        <v>9189</v>
      </c>
      <c r="M49" s="121">
        <f>SUM(N49,+U49)</f>
        <v>265867</v>
      </c>
      <c r="N49" s="121">
        <f>+SUM(O49:R49,T49)</f>
        <v>264711</v>
      </c>
      <c r="O49" s="121">
        <v>217268</v>
      </c>
      <c r="P49" s="121">
        <v>0</v>
      </c>
      <c r="Q49" s="121">
        <v>0</v>
      </c>
      <c r="R49" s="121">
        <v>41988</v>
      </c>
      <c r="S49" s="121">
        <v>1062460</v>
      </c>
      <c r="T49" s="121">
        <v>5455</v>
      </c>
      <c r="U49" s="121">
        <v>1156</v>
      </c>
      <c r="V49" s="121">
        <f>+SUM(D49,M49)</f>
        <v>312323</v>
      </c>
      <c r="W49" s="121">
        <f>+SUM(E49,N49)</f>
        <v>301978</v>
      </c>
      <c r="X49" s="121">
        <f>+SUM(F49,O49)</f>
        <v>217268</v>
      </c>
      <c r="Y49" s="121">
        <f>+SUM(G49,P49)</f>
        <v>0</v>
      </c>
      <c r="Z49" s="121">
        <f>+SUM(H49,Q49)</f>
        <v>0</v>
      </c>
      <c r="AA49" s="121">
        <f>+SUM(I49,R49)</f>
        <v>78518</v>
      </c>
      <c r="AB49" s="121">
        <f>+SUM(J49,S49)</f>
        <v>1346299</v>
      </c>
      <c r="AC49" s="121">
        <f>+SUM(K49,T49)</f>
        <v>6192</v>
      </c>
      <c r="AD49" s="121">
        <f>+SUM(L49,U49)</f>
        <v>10345</v>
      </c>
      <c r="AE49" s="210" t="s">
        <v>465</v>
      </c>
      <c r="AF49" s="209"/>
    </row>
    <row r="50" spans="1:32" s="136" customFormat="1" ht="13.5" customHeight="1" x14ac:dyDescent="0.15">
      <c r="A50" s="119" t="s">
        <v>44</v>
      </c>
      <c r="B50" s="120" t="s">
        <v>330</v>
      </c>
      <c r="C50" s="119" t="s">
        <v>331</v>
      </c>
      <c r="D50" s="121">
        <f>SUM(E50,+L50)</f>
        <v>17367</v>
      </c>
      <c r="E50" s="121">
        <f>+SUM(F50:I50,K50)</f>
        <v>12861</v>
      </c>
      <c r="F50" s="121">
        <v>0</v>
      </c>
      <c r="G50" s="121">
        <v>0</v>
      </c>
      <c r="H50" s="121">
        <v>0</v>
      </c>
      <c r="I50" s="121">
        <v>440</v>
      </c>
      <c r="J50" s="121">
        <v>45015</v>
      </c>
      <c r="K50" s="121">
        <v>12421</v>
      </c>
      <c r="L50" s="121">
        <v>4506</v>
      </c>
      <c r="M50" s="121">
        <f>SUM(N50,+U50)</f>
        <v>8118</v>
      </c>
      <c r="N50" s="121">
        <f>+SUM(O50:R50,T50)</f>
        <v>8118</v>
      </c>
      <c r="O50" s="121">
        <v>0</v>
      </c>
      <c r="P50" s="121">
        <v>0</v>
      </c>
      <c r="Q50" s="121">
        <v>0</v>
      </c>
      <c r="R50" s="121">
        <v>8118</v>
      </c>
      <c r="S50" s="121">
        <v>84234</v>
      </c>
      <c r="T50" s="121">
        <v>0</v>
      </c>
      <c r="U50" s="121">
        <v>0</v>
      </c>
      <c r="V50" s="121">
        <f>+SUM(D50,M50)</f>
        <v>25485</v>
      </c>
      <c r="W50" s="121">
        <f>+SUM(E50,N50)</f>
        <v>20979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8558</v>
      </c>
      <c r="AB50" s="121">
        <f>+SUM(J50,S50)</f>
        <v>129249</v>
      </c>
      <c r="AC50" s="121">
        <f>+SUM(K50,T50)</f>
        <v>12421</v>
      </c>
      <c r="AD50" s="121">
        <f>+SUM(L50,U50)</f>
        <v>4506</v>
      </c>
      <c r="AE50" s="210" t="s">
        <v>466</v>
      </c>
      <c r="AF50" s="209"/>
    </row>
    <row r="51" spans="1:32" s="136" customFormat="1" ht="13.5" customHeight="1" x14ac:dyDescent="0.15">
      <c r="A51" s="119" t="s">
        <v>44</v>
      </c>
      <c r="B51" s="120" t="s">
        <v>358</v>
      </c>
      <c r="C51" s="119" t="s">
        <v>359</v>
      </c>
      <c r="D51" s="121">
        <f>SUM(E51,+L51)</f>
        <v>0</v>
      </c>
      <c r="E51" s="121">
        <f>+SUM(F51:I51,K51)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f>SUM(N51,+U51)</f>
        <v>24170</v>
      </c>
      <c r="N51" s="121">
        <f>+SUM(O51:R51,T51)</f>
        <v>24170</v>
      </c>
      <c r="O51" s="121">
        <v>0</v>
      </c>
      <c r="P51" s="121">
        <v>0</v>
      </c>
      <c r="Q51" s="121">
        <v>0</v>
      </c>
      <c r="R51" s="121">
        <v>24112</v>
      </c>
      <c r="S51" s="121">
        <v>106478</v>
      </c>
      <c r="T51" s="121">
        <v>58</v>
      </c>
      <c r="U51" s="121">
        <v>0</v>
      </c>
      <c r="V51" s="121">
        <f>+SUM(D51,M51)</f>
        <v>24170</v>
      </c>
      <c r="W51" s="121">
        <f>+SUM(E51,N51)</f>
        <v>24170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24112</v>
      </c>
      <c r="AB51" s="121">
        <f>+SUM(J51,S51)</f>
        <v>106478</v>
      </c>
      <c r="AC51" s="121">
        <f>+SUM(K51,T51)</f>
        <v>58</v>
      </c>
      <c r="AD51" s="121">
        <f>+SUM(L51,U51)</f>
        <v>0</v>
      </c>
      <c r="AE51" s="210" t="s">
        <v>467</v>
      </c>
      <c r="AF51" s="209"/>
    </row>
    <row r="52" spans="1:32" s="136" customFormat="1" ht="13.5" customHeight="1" x14ac:dyDescent="0.15">
      <c r="A52" s="119" t="s">
        <v>44</v>
      </c>
      <c r="B52" s="120" t="s">
        <v>405</v>
      </c>
      <c r="C52" s="119" t="s">
        <v>406</v>
      </c>
      <c r="D52" s="121">
        <f>SUM(E52,+L52)</f>
        <v>150939</v>
      </c>
      <c r="E52" s="121">
        <f>+SUM(F52:I52,K52)</f>
        <v>150929</v>
      </c>
      <c r="F52" s="121">
        <v>62809</v>
      </c>
      <c r="G52" s="121">
        <v>0</v>
      </c>
      <c r="H52" s="121">
        <v>59600</v>
      </c>
      <c r="I52" s="121">
        <v>22479</v>
      </c>
      <c r="J52" s="121">
        <v>114058</v>
      </c>
      <c r="K52" s="121">
        <v>6041</v>
      </c>
      <c r="L52" s="121">
        <v>10</v>
      </c>
      <c r="M52" s="121">
        <f>SUM(N52,+U52)</f>
        <v>19460</v>
      </c>
      <c r="N52" s="121">
        <f>+SUM(O52:R52,T52)</f>
        <v>19460</v>
      </c>
      <c r="O52" s="121">
        <v>0</v>
      </c>
      <c r="P52" s="121">
        <v>0</v>
      </c>
      <c r="Q52" s="121">
        <v>0</v>
      </c>
      <c r="R52" s="121">
        <v>18159</v>
      </c>
      <c r="S52" s="121">
        <v>25919</v>
      </c>
      <c r="T52" s="121">
        <v>1301</v>
      </c>
      <c r="U52" s="121">
        <v>0</v>
      </c>
      <c r="V52" s="121">
        <f>+SUM(D52,M52)</f>
        <v>170399</v>
      </c>
      <c r="W52" s="121">
        <f>+SUM(E52,N52)</f>
        <v>170389</v>
      </c>
      <c r="X52" s="121">
        <f>+SUM(F52,O52)</f>
        <v>62809</v>
      </c>
      <c r="Y52" s="121">
        <f>+SUM(G52,P52)</f>
        <v>0</v>
      </c>
      <c r="Z52" s="121">
        <f>+SUM(H52,Q52)</f>
        <v>59600</v>
      </c>
      <c r="AA52" s="121">
        <f>+SUM(I52,R52)</f>
        <v>40638</v>
      </c>
      <c r="AB52" s="121">
        <f>+SUM(J52,S52)</f>
        <v>139977</v>
      </c>
      <c r="AC52" s="121">
        <f>+SUM(K52,T52)</f>
        <v>7342</v>
      </c>
      <c r="AD52" s="121">
        <f>+SUM(L52,U52)</f>
        <v>10</v>
      </c>
      <c r="AE52" s="210" t="s">
        <v>468</v>
      </c>
      <c r="AF52" s="209"/>
    </row>
    <row r="53" spans="1:32" s="136" customFormat="1" ht="13.5" customHeight="1" x14ac:dyDescent="0.15">
      <c r="A53" s="119" t="s">
        <v>44</v>
      </c>
      <c r="B53" s="120" t="s">
        <v>332</v>
      </c>
      <c r="C53" s="119" t="s">
        <v>337</v>
      </c>
      <c r="D53" s="121">
        <f>SUM(E53,+L53)</f>
        <v>75076</v>
      </c>
      <c r="E53" s="121">
        <f>+SUM(F53:I53,K53)</f>
        <v>28863</v>
      </c>
      <c r="F53" s="121">
        <v>0</v>
      </c>
      <c r="G53" s="121">
        <v>0</v>
      </c>
      <c r="H53" s="121">
        <v>0</v>
      </c>
      <c r="I53" s="121">
        <v>27816</v>
      </c>
      <c r="J53" s="121">
        <v>499808</v>
      </c>
      <c r="K53" s="121">
        <v>1047</v>
      </c>
      <c r="L53" s="121">
        <v>46213</v>
      </c>
      <c r="M53" s="121">
        <f>SUM(N53,+U53)</f>
        <v>0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>+SUM(D53,M53)</f>
        <v>75076</v>
      </c>
      <c r="W53" s="121">
        <f>+SUM(E53,N53)</f>
        <v>28863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27816</v>
      </c>
      <c r="AB53" s="121">
        <f>+SUM(J53,S53)</f>
        <v>499808</v>
      </c>
      <c r="AC53" s="121">
        <f>+SUM(K53,T53)</f>
        <v>1047</v>
      </c>
      <c r="AD53" s="121">
        <f>+SUM(L53,U53)</f>
        <v>46213</v>
      </c>
      <c r="AE53" s="210" t="s">
        <v>469</v>
      </c>
      <c r="AF53" s="209"/>
    </row>
    <row r="54" spans="1:32" s="136" customFormat="1" ht="13.5" customHeight="1" x14ac:dyDescent="0.15">
      <c r="A54" s="119" t="s">
        <v>44</v>
      </c>
      <c r="B54" s="120" t="s">
        <v>385</v>
      </c>
      <c r="C54" s="119" t="s">
        <v>386</v>
      </c>
      <c r="D54" s="121">
        <f>SUM(E54,+L54)</f>
        <v>2514</v>
      </c>
      <c r="E54" s="121">
        <f>+SUM(F54:I54,K54)</f>
        <v>2514</v>
      </c>
      <c r="F54" s="121">
        <v>0</v>
      </c>
      <c r="G54" s="121">
        <v>0</v>
      </c>
      <c r="H54" s="121">
        <v>0</v>
      </c>
      <c r="I54" s="121">
        <v>0</v>
      </c>
      <c r="J54" s="121">
        <v>7743</v>
      </c>
      <c r="K54" s="121">
        <v>2514</v>
      </c>
      <c r="L54" s="121">
        <v>0</v>
      </c>
      <c r="M54" s="121">
        <f>SUM(N54,+U54)</f>
        <v>21390</v>
      </c>
      <c r="N54" s="121">
        <f>+SUM(O54:R54,T54)</f>
        <v>15100</v>
      </c>
      <c r="O54" s="121">
        <v>0</v>
      </c>
      <c r="P54" s="121">
        <v>0</v>
      </c>
      <c r="Q54" s="121">
        <v>0</v>
      </c>
      <c r="R54" s="121">
        <v>15100</v>
      </c>
      <c r="S54" s="121">
        <v>87810</v>
      </c>
      <c r="T54" s="121">
        <v>0</v>
      </c>
      <c r="U54" s="121">
        <v>6290</v>
      </c>
      <c r="V54" s="121">
        <f>+SUM(D54,M54)</f>
        <v>23904</v>
      </c>
      <c r="W54" s="121">
        <f>+SUM(E54,N54)</f>
        <v>17614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15100</v>
      </c>
      <c r="AB54" s="121">
        <f>+SUM(J54,S54)</f>
        <v>95553</v>
      </c>
      <c r="AC54" s="121">
        <f>+SUM(K54,T54)</f>
        <v>2514</v>
      </c>
      <c r="AD54" s="121">
        <f>+SUM(L54,U54)</f>
        <v>6290</v>
      </c>
      <c r="AE54" s="210" t="s">
        <v>470</v>
      </c>
      <c r="AF54" s="209"/>
    </row>
    <row r="55" spans="1:32" s="136" customFormat="1" ht="13.5" customHeight="1" x14ac:dyDescent="0.15">
      <c r="A55" s="119" t="s">
        <v>44</v>
      </c>
      <c r="B55" s="120" t="s">
        <v>346</v>
      </c>
      <c r="C55" s="119" t="s">
        <v>347</v>
      </c>
      <c r="D55" s="121">
        <f>SUM(E55,+L55)</f>
        <v>57624</v>
      </c>
      <c r="E55" s="121">
        <f>+SUM(F55:I55,K55)</f>
        <v>36368</v>
      </c>
      <c r="F55" s="121">
        <v>0</v>
      </c>
      <c r="G55" s="121">
        <v>0</v>
      </c>
      <c r="H55" s="121">
        <v>0</v>
      </c>
      <c r="I55" s="121">
        <v>36284</v>
      </c>
      <c r="J55" s="121">
        <v>422261</v>
      </c>
      <c r="K55" s="121">
        <v>84</v>
      </c>
      <c r="L55" s="121">
        <v>21256</v>
      </c>
      <c r="M55" s="121">
        <f>SUM(N55,+U55)</f>
        <v>0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f>+SUM(D55,M55)</f>
        <v>57624</v>
      </c>
      <c r="W55" s="121">
        <f>+SUM(E55,N55)</f>
        <v>36368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36284</v>
      </c>
      <c r="AB55" s="121">
        <f>+SUM(J55,S55)</f>
        <v>422261</v>
      </c>
      <c r="AC55" s="121">
        <f>+SUM(K55,T55)</f>
        <v>84</v>
      </c>
      <c r="AD55" s="121">
        <f>+SUM(L55,U55)</f>
        <v>21256</v>
      </c>
      <c r="AE55" s="210" t="s">
        <v>471</v>
      </c>
      <c r="AF55" s="209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9"/>
      <c r="AF56" s="209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9"/>
      <c r="AF57" s="209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9"/>
      <c r="AF58" s="209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9"/>
      <c r="AF59" s="209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9"/>
      <c r="AF60" s="20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9"/>
      <c r="AF61" s="20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9"/>
      <c r="AF62" s="20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9"/>
      <c r="AF63" s="20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9"/>
      <c r="AF64" s="20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9"/>
      <c r="AF65" s="20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9"/>
      <c r="AF66" s="20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9"/>
      <c r="AF67" s="20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9"/>
      <c r="AF68" s="20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9"/>
      <c r="AF69" s="20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9"/>
      <c r="AF70" s="20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9"/>
      <c r="AF71" s="20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9"/>
      <c r="AF72" s="20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9"/>
      <c r="AF73" s="20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9"/>
      <c r="AF74" s="20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9"/>
      <c r="AF75" s="20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9"/>
      <c r="AF76" s="20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9"/>
      <c r="AF77" s="20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9"/>
      <c r="AF78" s="20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9"/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55">
    <sortCondition ref="A8:A55"/>
    <sortCondition ref="B8:B55"/>
    <sortCondition ref="C8:C55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4" man="1"/>
    <brk id="21" min="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高知県</v>
      </c>
      <c r="B7" s="139" t="str">
        <f>'廃棄物事業経費（市町村）'!B7</f>
        <v>39000</v>
      </c>
      <c r="C7" s="138" t="s">
        <v>275</v>
      </c>
      <c r="D7" s="140">
        <f>+SUM(E7,J7)</f>
        <v>5152090</v>
      </c>
      <c r="E7" s="140">
        <f>+SUM(F7:I7)</f>
        <v>5054188</v>
      </c>
      <c r="F7" s="140">
        <f t="shared" ref="F7:K7" si="0">SUM(F$8:F$1000)</f>
        <v>0</v>
      </c>
      <c r="G7" s="140">
        <f t="shared" si="0"/>
        <v>5025338</v>
      </c>
      <c r="H7" s="140">
        <f t="shared" si="0"/>
        <v>19043</v>
      </c>
      <c r="I7" s="140">
        <f t="shared" si="0"/>
        <v>9807</v>
      </c>
      <c r="J7" s="140">
        <f t="shared" si="0"/>
        <v>97902</v>
      </c>
      <c r="K7" s="140">
        <f t="shared" si="0"/>
        <v>347557</v>
      </c>
      <c r="L7" s="140">
        <f>+SUM(M7,R7,V7,W7,AC7)</f>
        <v>8255823</v>
      </c>
      <c r="M7" s="140">
        <f>+SUM(N7:Q7)</f>
        <v>2476300</v>
      </c>
      <c r="N7" s="140">
        <f>SUM(N$8:N$1000)</f>
        <v>938309</v>
      </c>
      <c r="O7" s="140">
        <f>SUM(O$8:O$1000)</f>
        <v>921959</v>
      </c>
      <c r="P7" s="140">
        <f>SUM(P$8:P$1000)</f>
        <v>570581</v>
      </c>
      <c r="Q7" s="140">
        <f>SUM(Q$8:Q$1000)</f>
        <v>45451</v>
      </c>
      <c r="R7" s="140">
        <f>+SUM(S7:U7)</f>
        <v>1901425</v>
      </c>
      <c r="S7" s="140">
        <f>SUM(S$8:S$1000)</f>
        <v>119771</v>
      </c>
      <c r="T7" s="140">
        <f>SUM(T$8:T$1000)</f>
        <v>1659046</v>
      </c>
      <c r="U7" s="140">
        <f>SUM(U$8:U$1000)</f>
        <v>122608</v>
      </c>
      <c r="V7" s="140">
        <f>SUM(V$8:V$1000)</f>
        <v>60270</v>
      </c>
      <c r="W7" s="140">
        <f>+SUM(X7:AA7)</f>
        <v>3813312</v>
      </c>
      <c r="X7" s="140">
        <f t="shared" ref="X7:AD7" si="1">SUM(X$8:X$1000)</f>
        <v>1535825</v>
      </c>
      <c r="Y7" s="140">
        <f t="shared" si="1"/>
        <v>1964210</v>
      </c>
      <c r="Z7" s="140">
        <f t="shared" si="1"/>
        <v>261695</v>
      </c>
      <c r="AA7" s="140">
        <f t="shared" si="1"/>
        <v>51582</v>
      </c>
      <c r="AB7" s="140">
        <f t="shared" si="1"/>
        <v>2554074</v>
      </c>
      <c r="AC7" s="140">
        <f t="shared" si="1"/>
        <v>4516</v>
      </c>
      <c r="AD7" s="140">
        <f t="shared" si="1"/>
        <v>441451</v>
      </c>
      <c r="AE7" s="140">
        <f>+SUM(D7,L7,AD7)</f>
        <v>13849364</v>
      </c>
      <c r="AF7" s="140">
        <f>+SUM(AG7,AL7)</f>
        <v>1338495</v>
      </c>
      <c r="AG7" s="140">
        <f>+SUM(AH7:AK7)</f>
        <v>1323921</v>
      </c>
      <c r="AH7" s="140">
        <f t="shared" ref="AH7:AM7" si="2">SUM(AH$8:AH$1000)</f>
        <v>0</v>
      </c>
      <c r="AI7" s="140">
        <f t="shared" si="2"/>
        <v>1312236</v>
      </c>
      <c r="AJ7" s="140">
        <f t="shared" si="2"/>
        <v>11199</v>
      </c>
      <c r="AK7" s="140">
        <f t="shared" si="2"/>
        <v>486</v>
      </c>
      <c r="AL7" s="140">
        <f t="shared" si="2"/>
        <v>14574</v>
      </c>
      <c r="AM7" s="140">
        <f t="shared" si="2"/>
        <v>649419</v>
      </c>
      <c r="AN7" s="140">
        <f>+SUM(AO7,AT7,AX7,AY7,BE7)</f>
        <v>2117937</v>
      </c>
      <c r="AO7" s="140">
        <f>+SUM(AP7:AS7)</f>
        <v>326906</v>
      </c>
      <c r="AP7" s="140">
        <f>SUM(AP$8:AP$1000)</f>
        <v>279994</v>
      </c>
      <c r="AQ7" s="140">
        <f>SUM(AQ$8:AQ$1000)</f>
        <v>0</v>
      </c>
      <c r="AR7" s="140">
        <f>SUM(AR$8:AR$1000)</f>
        <v>40359</v>
      </c>
      <c r="AS7" s="140">
        <f>SUM(AS$8:AS$1000)</f>
        <v>6553</v>
      </c>
      <c r="AT7" s="140">
        <f>+SUM(AU7:AW7)</f>
        <v>924179</v>
      </c>
      <c r="AU7" s="140">
        <f>SUM(AU$8:AU$1000)</f>
        <v>130</v>
      </c>
      <c r="AV7" s="140">
        <f>SUM(AV$8:AV$1000)</f>
        <v>924049</v>
      </c>
      <c r="AW7" s="140">
        <f>SUM(AW$8:AW$1000)</f>
        <v>0</v>
      </c>
      <c r="AX7" s="140">
        <f>SUM(AX$8:AX$1000)</f>
        <v>732</v>
      </c>
      <c r="AY7" s="140">
        <f>+SUM(AZ7:BC7)</f>
        <v>865609</v>
      </c>
      <c r="AZ7" s="140">
        <f t="shared" ref="AZ7:BF7" si="3">SUM(AZ$8:AZ$1000)</f>
        <v>66719</v>
      </c>
      <c r="BA7" s="140">
        <f t="shared" si="3"/>
        <v>773130</v>
      </c>
      <c r="BB7" s="140">
        <f t="shared" si="3"/>
        <v>19813</v>
      </c>
      <c r="BC7" s="140">
        <f t="shared" si="3"/>
        <v>5947</v>
      </c>
      <c r="BD7" s="140">
        <f t="shared" si="3"/>
        <v>1022752</v>
      </c>
      <c r="BE7" s="140">
        <f t="shared" si="3"/>
        <v>511</v>
      </c>
      <c r="BF7" s="140">
        <f t="shared" si="3"/>
        <v>130866</v>
      </c>
      <c r="BG7" s="140">
        <f>+SUM(BF7,AN7,AF7)</f>
        <v>3587298</v>
      </c>
      <c r="BH7" s="140">
        <f t="shared" ref="BH7:CI7" si="4">SUM(D7,AF7)</f>
        <v>6490585</v>
      </c>
      <c r="BI7" s="140">
        <f t="shared" si="4"/>
        <v>6378109</v>
      </c>
      <c r="BJ7" s="140">
        <f t="shared" si="4"/>
        <v>0</v>
      </c>
      <c r="BK7" s="140">
        <f t="shared" si="4"/>
        <v>6337574</v>
      </c>
      <c r="BL7" s="140">
        <f t="shared" si="4"/>
        <v>30242</v>
      </c>
      <c r="BM7" s="140">
        <f t="shared" si="4"/>
        <v>10293</v>
      </c>
      <c r="BN7" s="140">
        <f t="shared" si="4"/>
        <v>112476</v>
      </c>
      <c r="BO7" s="140">
        <f t="shared" si="4"/>
        <v>996976</v>
      </c>
      <c r="BP7" s="140">
        <f t="shared" si="4"/>
        <v>10373760</v>
      </c>
      <c r="BQ7" s="140">
        <f t="shared" si="4"/>
        <v>2803206</v>
      </c>
      <c r="BR7" s="140">
        <f t="shared" si="4"/>
        <v>1218303</v>
      </c>
      <c r="BS7" s="140">
        <f t="shared" si="4"/>
        <v>921959</v>
      </c>
      <c r="BT7" s="140">
        <f t="shared" si="4"/>
        <v>610940</v>
      </c>
      <c r="BU7" s="140">
        <f t="shared" si="4"/>
        <v>52004</v>
      </c>
      <c r="BV7" s="140">
        <f t="shared" si="4"/>
        <v>2825604</v>
      </c>
      <c r="BW7" s="140">
        <f t="shared" si="4"/>
        <v>119901</v>
      </c>
      <c r="BX7" s="140">
        <f t="shared" si="4"/>
        <v>2583095</v>
      </c>
      <c r="BY7" s="140">
        <f t="shared" si="4"/>
        <v>122608</v>
      </c>
      <c r="BZ7" s="140">
        <f t="shared" si="4"/>
        <v>61002</v>
      </c>
      <c r="CA7" s="140">
        <f t="shared" si="4"/>
        <v>4678921</v>
      </c>
      <c r="CB7" s="140">
        <f t="shared" si="4"/>
        <v>1602544</v>
      </c>
      <c r="CC7" s="140">
        <f t="shared" si="4"/>
        <v>2737340</v>
      </c>
      <c r="CD7" s="140">
        <f t="shared" si="4"/>
        <v>281508</v>
      </c>
      <c r="CE7" s="140">
        <f t="shared" si="4"/>
        <v>57529</v>
      </c>
      <c r="CF7" s="140">
        <f t="shared" si="4"/>
        <v>3576826</v>
      </c>
      <c r="CG7" s="140">
        <f t="shared" si="4"/>
        <v>5027</v>
      </c>
      <c r="CH7" s="140">
        <f t="shared" si="4"/>
        <v>572317</v>
      </c>
      <c r="CI7" s="140">
        <f t="shared" si="4"/>
        <v>17436662</v>
      </c>
    </row>
    <row r="8" spans="1:87" s="136" customFormat="1" ht="13.5" customHeight="1" x14ac:dyDescent="0.15">
      <c r="A8" s="119" t="s">
        <v>44</v>
      </c>
      <c r="B8" s="120" t="s">
        <v>324</v>
      </c>
      <c r="C8" s="119" t="s">
        <v>325</v>
      </c>
      <c r="D8" s="121">
        <f>+SUM(E8,J8)</f>
        <v>514231</v>
      </c>
      <c r="E8" s="121">
        <f>+SUM(F8:I8)</f>
        <v>416329</v>
      </c>
      <c r="F8" s="121">
        <v>0</v>
      </c>
      <c r="G8" s="121">
        <v>394772</v>
      </c>
      <c r="H8" s="121">
        <v>11750</v>
      </c>
      <c r="I8" s="121">
        <v>9807</v>
      </c>
      <c r="J8" s="121">
        <v>97902</v>
      </c>
      <c r="K8" s="121">
        <v>0</v>
      </c>
      <c r="L8" s="121">
        <f>+SUM(M8,R8,V8,W8,AC8)</f>
        <v>2470951</v>
      </c>
      <c r="M8" s="121">
        <f>+SUM(N8:Q8)</f>
        <v>1445465</v>
      </c>
      <c r="N8" s="121">
        <v>453446</v>
      </c>
      <c r="O8" s="121">
        <v>856483</v>
      </c>
      <c r="P8" s="121">
        <v>123484</v>
      </c>
      <c r="Q8" s="121">
        <v>12052</v>
      </c>
      <c r="R8" s="121">
        <f>+SUM(S8:U8)</f>
        <v>248920</v>
      </c>
      <c r="S8" s="121">
        <v>62564</v>
      </c>
      <c r="T8" s="121">
        <v>169306</v>
      </c>
      <c r="U8" s="121">
        <v>17050</v>
      </c>
      <c r="V8" s="121">
        <v>40071</v>
      </c>
      <c r="W8" s="121">
        <f>+SUM(X8:AA8)</f>
        <v>734116</v>
      </c>
      <c r="X8" s="121">
        <v>218780</v>
      </c>
      <c r="Y8" s="121">
        <v>507533</v>
      </c>
      <c r="Z8" s="121">
        <v>7803</v>
      </c>
      <c r="AA8" s="121">
        <v>0</v>
      </c>
      <c r="AB8" s="121">
        <v>0</v>
      </c>
      <c r="AC8" s="121">
        <v>2379</v>
      </c>
      <c r="AD8" s="121">
        <v>146176</v>
      </c>
      <c r="AE8" s="121">
        <f>+SUM(D8,L8,AD8)</f>
        <v>3131358</v>
      </c>
      <c r="AF8" s="121">
        <f>+SUM(AG8,AL8)</f>
        <v>61651</v>
      </c>
      <c r="AG8" s="121">
        <f>+SUM(AH8:AK8)</f>
        <v>47077</v>
      </c>
      <c r="AH8" s="121">
        <v>0</v>
      </c>
      <c r="AI8" s="121">
        <v>47077</v>
      </c>
      <c r="AJ8" s="121">
        <v>0</v>
      </c>
      <c r="AK8" s="121">
        <v>0</v>
      </c>
      <c r="AL8" s="121">
        <v>14574</v>
      </c>
      <c r="AM8" s="121">
        <v>0</v>
      </c>
      <c r="AN8" s="121">
        <f>+SUM(AO8,AT8,AX8,AY8,BE8)</f>
        <v>287779</v>
      </c>
      <c r="AO8" s="121">
        <f>+SUM(AP8:AS8)</f>
        <v>79990</v>
      </c>
      <c r="AP8" s="121">
        <v>79990</v>
      </c>
      <c r="AQ8" s="121">
        <v>0</v>
      </c>
      <c r="AR8" s="121">
        <v>0</v>
      </c>
      <c r="AS8" s="121">
        <v>0</v>
      </c>
      <c r="AT8" s="121">
        <f>+SUM(AU8:AW8)</f>
        <v>96628</v>
      </c>
      <c r="AU8" s="121">
        <v>0</v>
      </c>
      <c r="AV8" s="121">
        <v>96628</v>
      </c>
      <c r="AW8" s="121">
        <v>0</v>
      </c>
      <c r="AX8" s="121">
        <v>732</v>
      </c>
      <c r="AY8" s="121">
        <f>+SUM(AZ8:BC8)</f>
        <v>110088</v>
      </c>
      <c r="AZ8" s="121">
        <v>0</v>
      </c>
      <c r="BA8" s="121">
        <v>110088</v>
      </c>
      <c r="BB8" s="121">
        <v>0</v>
      </c>
      <c r="BC8" s="121">
        <v>0</v>
      </c>
      <c r="BD8" s="121">
        <v>0</v>
      </c>
      <c r="BE8" s="121">
        <v>341</v>
      </c>
      <c r="BF8" s="121">
        <v>30695</v>
      </c>
      <c r="BG8" s="121">
        <f>+SUM(BF8,AN8,AF8)</f>
        <v>380125</v>
      </c>
      <c r="BH8" s="121">
        <f>SUM(D8,AF8)</f>
        <v>575882</v>
      </c>
      <c r="BI8" s="121">
        <f>SUM(E8,AG8)</f>
        <v>463406</v>
      </c>
      <c r="BJ8" s="121">
        <f>SUM(F8,AH8)</f>
        <v>0</v>
      </c>
      <c r="BK8" s="121">
        <f>SUM(G8,AI8)</f>
        <v>441849</v>
      </c>
      <c r="BL8" s="121">
        <f>SUM(H8,AJ8)</f>
        <v>11750</v>
      </c>
      <c r="BM8" s="121">
        <f>SUM(I8,AK8)</f>
        <v>9807</v>
      </c>
      <c r="BN8" s="121">
        <f>SUM(J8,AL8)</f>
        <v>112476</v>
      </c>
      <c r="BO8" s="121">
        <f>SUM(K8,AM8)</f>
        <v>0</v>
      </c>
      <c r="BP8" s="121">
        <f>SUM(L8,AN8)</f>
        <v>2758730</v>
      </c>
      <c r="BQ8" s="121">
        <f>SUM(M8,AO8)</f>
        <v>1525455</v>
      </c>
      <c r="BR8" s="121">
        <f>SUM(N8,AP8)</f>
        <v>533436</v>
      </c>
      <c r="BS8" s="121">
        <f>SUM(O8,AQ8)</f>
        <v>856483</v>
      </c>
      <c r="BT8" s="121">
        <f>SUM(P8,AR8)</f>
        <v>123484</v>
      </c>
      <c r="BU8" s="121">
        <f>SUM(Q8,AS8)</f>
        <v>12052</v>
      </c>
      <c r="BV8" s="121">
        <f>SUM(R8,AT8)</f>
        <v>345548</v>
      </c>
      <c r="BW8" s="121">
        <f>SUM(S8,AU8)</f>
        <v>62564</v>
      </c>
      <c r="BX8" s="121">
        <f>SUM(T8,AV8)</f>
        <v>265934</v>
      </c>
      <c r="BY8" s="121">
        <f>SUM(U8,AW8)</f>
        <v>17050</v>
      </c>
      <c r="BZ8" s="121">
        <f>SUM(V8,AX8)</f>
        <v>40803</v>
      </c>
      <c r="CA8" s="121">
        <f>SUM(W8,AY8)</f>
        <v>844204</v>
      </c>
      <c r="CB8" s="121">
        <f>SUM(X8,AZ8)</f>
        <v>218780</v>
      </c>
      <c r="CC8" s="121">
        <f>SUM(Y8,BA8)</f>
        <v>617621</v>
      </c>
      <c r="CD8" s="121">
        <f>SUM(Z8,BB8)</f>
        <v>7803</v>
      </c>
      <c r="CE8" s="121">
        <f>SUM(AA8,BC8)</f>
        <v>0</v>
      </c>
      <c r="CF8" s="121">
        <f>SUM(AB8,BD8)</f>
        <v>0</v>
      </c>
      <c r="CG8" s="121">
        <f>SUM(AC8,BE8)</f>
        <v>2720</v>
      </c>
      <c r="CH8" s="121">
        <f>SUM(AD8,BF8)</f>
        <v>176871</v>
      </c>
      <c r="CI8" s="121">
        <f>SUM(AE8,BG8)</f>
        <v>3511483</v>
      </c>
    </row>
    <row r="9" spans="1:87" s="136" customFormat="1" ht="13.5" customHeight="1" x14ac:dyDescent="0.15">
      <c r="A9" s="119" t="s">
        <v>44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3149</v>
      </c>
      <c r="L9" s="121">
        <f>+SUM(M9,R9,V9,W9,AC9)</f>
        <v>106332</v>
      </c>
      <c r="M9" s="121">
        <f>+SUM(N9:Q9)</f>
        <v>10657</v>
      </c>
      <c r="N9" s="121">
        <v>9076</v>
      </c>
      <c r="O9" s="121">
        <v>1581</v>
      </c>
      <c r="P9" s="121">
        <v>0</v>
      </c>
      <c r="Q9" s="121">
        <v>0</v>
      </c>
      <c r="R9" s="121">
        <f>+SUM(S9:U9)</f>
        <v>331</v>
      </c>
      <c r="S9" s="121">
        <v>331</v>
      </c>
      <c r="T9" s="121">
        <v>0</v>
      </c>
      <c r="U9" s="121">
        <v>0</v>
      </c>
      <c r="V9" s="121">
        <v>0</v>
      </c>
      <c r="W9" s="121">
        <f>+SUM(X9:AA9)</f>
        <v>95344</v>
      </c>
      <c r="X9" s="121">
        <v>88797</v>
      </c>
      <c r="Y9" s="121">
        <v>0</v>
      </c>
      <c r="Z9" s="121">
        <v>0</v>
      </c>
      <c r="AA9" s="121">
        <v>6547</v>
      </c>
      <c r="AB9" s="121">
        <v>154907</v>
      </c>
      <c r="AC9" s="121">
        <v>0</v>
      </c>
      <c r="AD9" s="121">
        <v>4715</v>
      </c>
      <c r="AE9" s="121">
        <f>+SUM(D9,L9,AD9)</f>
        <v>111047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13866</v>
      </c>
      <c r="AN9" s="121">
        <f>+SUM(AO9,AT9,AX9,AY9,BE9)</f>
        <v>1009</v>
      </c>
      <c r="AO9" s="121">
        <f>+SUM(AP9:AS9)</f>
        <v>1009</v>
      </c>
      <c r="AP9" s="121">
        <v>1009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60462</v>
      </c>
      <c r="BE9" s="121">
        <v>0</v>
      </c>
      <c r="BF9" s="121">
        <v>0</v>
      </c>
      <c r="BG9" s="121">
        <f>+SUM(BF9,AN9,AF9)</f>
        <v>1009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17015</v>
      </c>
      <c r="BP9" s="121">
        <f>SUM(L9,AN9)</f>
        <v>107341</v>
      </c>
      <c r="BQ9" s="121">
        <f>SUM(M9,AO9)</f>
        <v>11666</v>
      </c>
      <c r="BR9" s="121">
        <f>SUM(N9,AP9)</f>
        <v>10085</v>
      </c>
      <c r="BS9" s="121">
        <f>SUM(O9,AQ9)</f>
        <v>1581</v>
      </c>
      <c r="BT9" s="121">
        <f>SUM(P9,AR9)</f>
        <v>0</v>
      </c>
      <c r="BU9" s="121">
        <f>SUM(Q9,AS9)</f>
        <v>0</v>
      </c>
      <c r="BV9" s="121">
        <f>SUM(R9,AT9)</f>
        <v>331</v>
      </c>
      <c r="BW9" s="121">
        <f>SUM(S9,AU9)</f>
        <v>331</v>
      </c>
      <c r="BX9" s="121">
        <f>SUM(T9,AV9)</f>
        <v>0</v>
      </c>
      <c r="BY9" s="121">
        <f>SUM(U9,AW9)</f>
        <v>0</v>
      </c>
      <c r="BZ9" s="121">
        <f>SUM(V9,AX9)</f>
        <v>0</v>
      </c>
      <c r="CA9" s="121">
        <f>SUM(W9,AY9)</f>
        <v>95344</v>
      </c>
      <c r="CB9" s="121">
        <f>SUM(X9,AZ9)</f>
        <v>88797</v>
      </c>
      <c r="CC9" s="121">
        <f>SUM(Y9,BA9)</f>
        <v>0</v>
      </c>
      <c r="CD9" s="121">
        <f>SUM(Z9,BB9)</f>
        <v>0</v>
      </c>
      <c r="CE9" s="121">
        <f>SUM(AA9,BC9)</f>
        <v>6547</v>
      </c>
      <c r="CF9" s="121">
        <f>SUM(AB9,BD9)</f>
        <v>215369</v>
      </c>
      <c r="CG9" s="121">
        <f>SUM(AC9,BE9)</f>
        <v>0</v>
      </c>
      <c r="CH9" s="121">
        <f>SUM(AD9,BF9)</f>
        <v>4715</v>
      </c>
      <c r="CI9" s="121">
        <f>SUM(AE9,BG9)</f>
        <v>112056</v>
      </c>
    </row>
    <row r="10" spans="1:87" s="136" customFormat="1" ht="13.5" customHeight="1" x14ac:dyDescent="0.15">
      <c r="A10" s="119" t="s">
        <v>44</v>
      </c>
      <c r="B10" s="120" t="s">
        <v>334</v>
      </c>
      <c r="C10" s="119" t="s">
        <v>335</v>
      </c>
      <c r="D10" s="121">
        <f>+SUM(E10,J10)</f>
        <v>2129</v>
      </c>
      <c r="E10" s="121">
        <f>+SUM(F10:I10)</f>
        <v>2129</v>
      </c>
      <c r="F10" s="121">
        <v>0</v>
      </c>
      <c r="G10" s="121">
        <v>2129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128998</v>
      </c>
      <c r="M10" s="121">
        <f>+SUM(N10:Q10)</f>
        <v>79703</v>
      </c>
      <c r="N10" s="121">
        <v>36207</v>
      </c>
      <c r="O10" s="121">
        <v>16009</v>
      </c>
      <c r="P10" s="121">
        <v>20615</v>
      </c>
      <c r="Q10" s="121">
        <v>6872</v>
      </c>
      <c r="R10" s="121">
        <f>+SUM(S10:U10)</f>
        <v>30336</v>
      </c>
      <c r="S10" s="121">
        <v>2128</v>
      </c>
      <c r="T10" s="121">
        <v>20927</v>
      </c>
      <c r="U10" s="121">
        <v>7281</v>
      </c>
      <c r="V10" s="121">
        <v>10893</v>
      </c>
      <c r="W10" s="121">
        <f>+SUM(X10:AA10)</f>
        <v>8066</v>
      </c>
      <c r="X10" s="121">
        <v>0</v>
      </c>
      <c r="Y10" s="121">
        <v>3663</v>
      </c>
      <c r="Z10" s="121">
        <v>4403</v>
      </c>
      <c r="AA10" s="121">
        <v>0</v>
      </c>
      <c r="AB10" s="121">
        <v>198772</v>
      </c>
      <c r="AC10" s="121">
        <v>0</v>
      </c>
      <c r="AD10" s="121">
        <v>1057</v>
      </c>
      <c r="AE10" s="121">
        <f>+SUM(D10,L10,AD10)</f>
        <v>132184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89075</v>
      </c>
      <c r="AO10" s="121">
        <f>+SUM(AP10:AS10)</f>
        <v>6553</v>
      </c>
      <c r="AP10" s="121">
        <v>0</v>
      </c>
      <c r="AQ10" s="121">
        <v>0</v>
      </c>
      <c r="AR10" s="121">
        <v>0</v>
      </c>
      <c r="AS10" s="121">
        <v>6553</v>
      </c>
      <c r="AT10" s="121">
        <f>+SUM(AU10:AW10)</f>
        <v>62038</v>
      </c>
      <c r="AU10" s="121">
        <v>0</v>
      </c>
      <c r="AV10" s="121">
        <v>62038</v>
      </c>
      <c r="AW10" s="121">
        <v>0</v>
      </c>
      <c r="AX10" s="121">
        <v>0</v>
      </c>
      <c r="AY10" s="121">
        <f>+SUM(AZ10:BC10)</f>
        <v>20484</v>
      </c>
      <c r="AZ10" s="121">
        <v>0</v>
      </c>
      <c r="BA10" s="121">
        <v>20484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89075</v>
      </c>
      <c r="BH10" s="121">
        <f>SUM(D10,AF10)</f>
        <v>2129</v>
      </c>
      <c r="BI10" s="121">
        <f>SUM(E10,AG10)</f>
        <v>2129</v>
      </c>
      <c r="BJ10" s="121">
        <f>SUM(F10,AH10)</f>
        <v>0</v>
      </c>
      <c r="BK10" s="121">
        <f>SUM(G10,AI10)</f>
        <v>2129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218073</v>
      </c>
      <c r="BQ10" s="121">
        <f>SUM(M10,AO10)</f>
        <v>86256</v>
      </c>
      <c r="BR10" s="121">
        <f>SUM(N10,AP10)</f>
        <v>36207</v>
      </c>
      <c r="BS10" s="121">
        <f>SUM(O10,AQ10)</f>
        <v>16009</v>
      </c>
      <c r="BT10" s="121">
        <f>SUM(P10,AR10)</f>
        <v>20615</v>
      </c>
      <c r="BU10" s="121">
        <f>SUM(Q10,AS10)</f>
        <v>13425</v>
      </c>
      <c r="BV10" s="121">
        <f>SUM(R10,AT10)</f>
        <v>92374</v>
      </c>
      <c r="BW10" s="121">
        <f>SUM(S10,AU10)</f>
        <v>2128</v>
      </c>
      <c r="BX10" s="121">
        <f>SUM(T10,AV10)</f>
        <v>82965</v>
      </c>
      <c r="BY10" s="121">
        <f>SUM(U10,AW10)</f>
        <v>7281</v>
      </c>
      <c r="BZ10" s="121">
        <f>SUM(V10,AX10)</f>
        <v>10893</v>
      </c>
      <c r="CA10" s="121">
        <f>SUM(W10,AY10)</f>
        <v>28550</v>
      </c>
      <c r="CB10" s="121">
        <f>SUM(X10,AZ10)</f>
        <v>0</v>
      </c>
      <c r="CC10" s="121">
        <f>SUM(Y10,BA10)</f>
        <v>24147</v>
      </c>
      <c r="CD10" s="121">
        <f>SUM(Z10,BB10)</f>
        <v>4403</v>
      </c>
      <c r="CE10" s="121">
        <f>SUM(AA10,BC10)</f>
        <v>0</v>
      </c>
      <c r="CF10" s="121">
        <f>SUM(AB10,BD10)</f>
        <v>198772</v>
      </c>
      <c r="CG10" s="121">
        <f>SUM(AC10,BE10)</f>
        <v>0</v>
      </c>
      <c r="CH10" s="121">
        <f>SUM(AD10,BF10)</f>
        <v>1057</v>
      </c>
      <c r="CI10" s="121">
        <f>SUM(AE10,BG10)</f>
        <v>221259</v>
      </c>
    </row>
    <row r="11" spans="1:87" s="136" customFormat="1" ht="13.5" customHeight="1" x14ac:dyDescent="0.15">
      <c r="A11" s="119" t="s">
        <v>44</v>
      </c>
      <c r="B11" s="120" t="s">
        <v>338</v>
      </c>
      <c r="C11" s="119" t="s">
        <v>339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293191</v>
      </c>
      <c r="L11" s="121">
        <f>+SUM(M11,R11,V11,W11,AC11)</f>
        <v>238179</v>
      </c>
      <c r="M11" s="121">
        <f>+SUM(N11:Q11)</f>
        <v>37799</v>
      </c>
      <c r="N11" s="121">
        <v>33774</v>
      </c>
      <c r="O11" s="121">
        <v>4025</v>
      </c>
      <c r="P11" s="121">
        <v>0</v>
      </c>
      <c r="Q11" s="121">
        <v>0</v>
      </c>
      <c r="R11" s="121">
        <f>+SUM(S11:U11)</f>
        <v>9656</v>
      </c>
      <c r="S11" s="121">
        <v>0</v>
      </c>
      <c r="T11" s="121">
        <v>0</v>
      </c>
      <c r="U11" s="121">
        <v>9656</v>
      </c>
      <c r="V11" s="121">
        <v>0</v>
      </c>
      <c r="W11" s="121">
        <f>+SUM(X11:AA11)</f>
        <v>190724</v>
      </c>
      <c r="X11" s="121">
        <v>81089</v>
      </c>
      <c r="Y11" s="121">
        <v>31765</v>
      </c>
      <c r="Z11" s="121">
        <v>60933</v>
      </c>
      <c r="AA11" s="121">
        <v>16937</v>
      </c>
      <c r="AB11" s="121">
        <v>27635</v>
      </c>
      <c r="AC11" s="121">
        <v>0</v>
      </c>
      <c r="AD11" s="121">
        <v>58287</v>
      </c>
      <c r="AE11" s="121">
        <f>+SUM(D11,L11,AD11)</f>
        <v>296466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231863</v>
      </c>
      <c r="AO11" s="121">
        <f>+SUM(AP11:AS11)</f>
        <v>8443</v>
      </c>
      <c r="AP11" s="121">
        <v>8443</v>
      </c>
      <c r="AQ11" s="121">
        <v>0</v>
      </c>
      <c r="AR11" s="121">
        <v>0</v>
      </c>
      <c r="AS11" s="121">
        <v>0</v>
      </c>
      <c r="AT11" s="121">
        <f>+SUM(AU11:AW11)</f>
        <v>61511</v>
      </c>
      <c r="AU11" s="121">
        <v>0</v>
      </c>
      <c r="AV11" s="121">
        <v>61511</v>
      </c>
      <c r="AW11" s="121">
        <v>0</v>
      </c>
      <c r="AX11" s="121">
        <v>0</v>
      </c>
      <c r="AY11" s="121">
        <f>+SUM(AZ11:BC11)</f>
        <v>161909</v>
      </c>
      <c r="AZ11" s="121">
        <v>0</v>
      </c>
      <c r="BA11" s="121">
        <v>159185</v>
      </c>
      <c r="BB11" s="121">
        <v>0</v>
      </c>
      <c r="BC11" s="121">
        <v>2724</v>
      </c>
      <c r="BD11" s="121">
        <v>0</v>
      </c>
      <c r="BE11" s="121">
        <v>0</v>
      </c>
      <c r="BF11" s="121">
        <v>11675</v>
      </c>
      <c r="BG11" s="121">
        <f>+SUM(BF11,AN11,AF11)</f>
        <v>243538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293191</v>
      </c>
      <c r="BP11" s="121">
        <f>SUM(L11,AN11)</f>
        <v>470042</v>
      </c>
      <c r="BQ11" s="121">
        <f>SUM(M11,AO11)</f>
        <v>46242</v>
      </c>
      <c r="BR11" s="121">
        <f>SUM(N11,AP11)</f>
        <v>42217</v>
      </c>
      <c r="BS11" s="121">
        <f>SUM(O11,AQ11)</f>
        <v>4025</v>
      </c>
      <c r="BT11" s="121">
        <f>SUM(P11,AR11)</f>
        <v>0</v>
      </c>
      <c r="BU11" s="121">
        <f>SUM(Q11,AS11)</f>
        <v>0</v>
      </c>
      <c r="BV11" s="121">
        <f>SUM(R11,AT11)</f>
        <v>71167</v>
      </c>
      <c r="BW11" s="121">
        <f>SUM(S11,AU11)</f>
        <v>0</v>
      </c>
      <c r="BX11" s="121">
        <f>SUM(T11,AV11)</f>
        <v>61511</v>
      </c>
      <c r="BY11" s="121">
        <f>SUM(U11,AW11)</f>
        <v>9656</v>
      </c>
      <c r="BZ11" s="121">
        <f>SUM(V11,AX11)</f>
        <v>0</v>
      </c>
      <c r="CA11" s="121">
        <f>SUM(W11,AY11)</f>
        <v>352633</v>
      </c>
      <c r="CB11" s="121">
        <f>SUM(X11,AZ11)</f>
        <v>81089</v>
      </c>
      <c r="CC11" s="121">
        <f>SUM(Y11,BA11)</f>
        <v>190950</v>
      </c>
      <c r="CD11" s="121">
        <f>SUM(Z11,BB11)</f>
        <v>60933</v>
      </c>
      <c r="CE11" s="121">
        <f>SUM(AA11,BC11)</f>
        <v>19661</v>
      </c>
      <c r="CF11" s="121">
        <f>SUM(AB11,BD11)</f>
        <v>27635</v>
      </c>
      <c r="CG11" s="121">
        <f>SUM(AC11,BE11)</f>
        <v>0</v>
      </c>
      <c r="CH11" s="121">
        <f>SUM(AD11,BF11)</f>
        <v>69962</v>
      </c>
      <c r="CI11" s="121">
        <f>SUM(AE11,BG11)</f>
        <v>540004</v>
      </c>
    </row>
    <row r="12" spans="1:87" s="136" customFormat="1" ht="13.5" customHeight="1" x14ac:dyDescent="0.15">
      <c r="A12" s="119" t="s">
        <v>44</v>
      </c>
      <c r="B12" s="120" t="s">
        <v>343</v>
      </c>
      <c r="C12" s="119" t="s">
        <v>344</v>
      </c>
      <c r="D12" s="121">
        <f>+SUM(E12,J12)</f>
        <v>19262</v>
      </c>
      <c r="E12" s="121">
        <f>+SUM(F12:I12)</f>
        <v>19262</v>
      </c>
      <c r="F12" s="121">
        <v>0</v>
      </c>
      <c r="G12" s="121">
        <v>11969</v>
      </c>
      <c r="H12" s="121">
        <v>7293</v>
      </c>
      <c r="I12" s="121">
        <v>0</v>
      </c>
      <c r="J12" s="121">
        <v>0</v>
      </c>
      <c r="K12" s="121">
        <v>0</v>
      </c>
      <c r="L12" s="121">
        <f>+SUM(M12,R12,V12,W12,AC12)</f>
        <v>135769</v>
      </c>
      <c r="M12" s="121">
        <f>+SUM(N12:Q12)</f>
        <v>44312</v>
      </c>
      <c r="N12" s="121">
        <v>9361</v>
      </c>
      <c r="O12" s="121">
        <v>0</v>
      </c>
      <c r="P12" s="121">
        <v>34223</v>
      </c>
      <c r="Q12" s="121">
        <v>728</v>
      </c>
      <c r="R12" s="121">
        <f>+SUM(S12:U12)</f>
        <v>12746</v>
      </c>
      <c r="S12" s="121">
        <v>42</v>
      </c>
      <c r="T12" s="121">
        <v>7277</v>
      </c>
      <c r="U12" s="121">
        <v>5427</v>
      </c>
      <c r="V12" s="121">
        <v>0</v>
      </c>
      <c r="W12" s="121">
        <f>+SUM(X12:AA12)</f>
        <v>78711</v>
      </c>
      <c r="X12" s="121">
        <v>75476</v>
      </c>
      <c r="Y12" s="121">
        <v>1397</v>
      </c>
      <c r="Z12" s="121">
        <v>1838</v>
      </c>
      <c r="AA12" s="121">
        <v>0</v>
      </c>
      <c r="AB12" s="121">
        <v>185587</v>
      </c>
      <c r="AC12" s="121">
        <v>0</v>
      </c>
      <c r="AD12" s="121">
        <v>20000</v>
      </c>
      <c r="AE12" s="121">
        <f>+SUM(D12,L12,AD12)</f>
        <v>175031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656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76981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19262</v>
      </c>
      <c r="BI12" s="121">
        <f>SUM(E12,AG12)</f>
        <v>19262</v>
      </c>
      <c r="BJ12" s="121">
        <f>SUM(F12,AH12)</f>
        <v>0</v>
      </c>
      <c r="BK12" s="121">
        <f>SUM(G12,AI12)</f>
        <v>11969</v>
      </c>
      <c r="BL12" s="121">
        <f>SUM(H12,AJ12)</f>
        <v>7293</v>
      </c>
      <c r="BM12" s="121">
        <f>SUM(I12,AK12)</f>
        <v>0</v>
      </c>
      <c r="BN12" s="121">
        <f>SUM(J12,AL12)</f>
        <v>0</v>
      </c>
      <c r="BO12" s="121">
        <f>SUM(K12,AM12)</f>
        <v>656</v>
      </c>
      <c r="BP12" s="121">
        <f>SUM(L12,AN12)</f>
        <v>135769</v>
      </c>
      <c r="BQ12" s="121">
        <f>SUM(M12,AO12)</f>
        <v>44312</v>
      </c>
      <c r="BR12" s="121">
        <f>SUM(N12,AP12)</f>
        <v>9361</v>
      </c>
      <c r="BS12" s="121">
        <f>SUM(O12,AQ12)</f>
        <v>0</v>
      </c>
      <c r="BT12" s="121">
        <f>SUM(P12,AR12)</f>
        <v>34223</v>
      </c>
      <c r="BU12" s="121">
        <f>SUM(Q12,AS12)</f>
        <v>728</v>
      </c>
      <c r="BV12" s="121">
        <f>SUM(R12,AT12)</f>
        <v>12746</v>
      </c>
      <c r="BW12" s="121">
        <f>SUM(S12,AU12)</f>
        <v>42</v>
      </c>
      <c r="BX12" s="121">
        <f>SUM(T12,AV12)</f>
        <v>7277</v>
      </c>
      <c r="BY12" s="121">
        <f>SUM(U12,AW12)</f>
        <v>5427</v>
      </c>
      <c r="BZ12" s="121">
        <f>SUM(V12,AX12)</f>
        <v>0</v>
      </c>
      <c r="CA12" s="121">
        <f>SUM(W12,AY12)</f>
        <v>78711</v>
      </c>
      <c r="CB12" s="121">
        <f>SUM(X12,AZ12)</f>
        <v>75476</v>
      </c>
      <c r="CC12" s="121">
        <f>SUM(Y12,BA12)</f>
        <v>1397</v>
      </c>
      <c r="CD12" s="121">
        <f>SUM(Z12,BB12)</f>
        <v>1838</v>
      </c>
      <c r="CE12" s="121">
        <f>SUM(AA12,BC12)</f>
        <v>0</v>
      </c>
      <c r="CF12" s="121">
        <f>SUM(AB12,BD12)</f>
        <v>262568</v>
      </c>
      <c r="CG12" s="121">
        <f>SUM(AC12,BE12)</f>
        <v>0</v>
      </c>
      <c r="CH12" s="121">
        <f>SUM(AD12,BF12)</f>
        <v>20000</v>
      </c>
      <c r="CI12" s="121">
        <f>SUM(AE12,BG12)</f>
        <v>175031</v>
      </c>
    </row>
    <row r="13" spans="1:87" s="136" customFormat="1" ht="13.5" customHeight="1" x14ac:dyDescent="0.15">
      <c r="A13" s="119" t="s">
        <v>44</v>
      </c>
      <c r="B13" s="120" t="s">
        <v>350</v>
      </c>
      <c r="C13" s="119" t="s">
        <v>351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248425</v>
      </c>
      <c r="M13" s="121">
        <f>+SUM(N13:Q13)</f>
        <v>83781</v>
      </c>
      <c r="N13" s="121">
        <v>42461</v>
      </c>
      <c r="O13" s="121">
        <v>0</v>
      </c>
      <c r="P13" s="121">
        <v>26517</v>
      </c>
      <c r="Q13" s="121">
        <v>14803</v>
      </c>
      <c r="R13" s="121">
        <f>+SUM(S13:U13)</f>
        <v>35134</v>
      </c>
      <c r="S13" s="121">
        <v>5417</v>
      </c>
      <c r="T13" s="121">
        <v>15709</v>
      </c>
      <c r="U13" s="121">
        <v>14008</v>
      </c>
      <c r="V13" s="121">
        <v>0</v>
      </c>
      <c r="W13" s="121">
        <f>+SUM(X13:AA13)</f>
        <v>127901</v>
      </c>
      <c r="X13" s="121">
        <v>114475</v>
      </c>
      <c r="Y13" s="121">
        <v>8103</v>
      </c>
      <c r="Z13" s="121">
        <v>5323</v>
      </c>
      <c r="AA13" s="121">
        <v>0</v>
      </c>
      <c r="AB13" s="121">
        <v>198905</v>
      </c>
      <c r="AC13" s="121">
        <v>1609</v>
      </c>
      <c r="AD13" s="121">
        <v>5034</v>
      </c>
      <c r="AE13" s="121">
        <f>+SUM(D13,L13,AD13)</f>
        <v>253459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633049</v>
      </c>
      <c r="AN13" s="121">
        <f>+SUM(AO13,AT13,AX13,AY13,BE13)</f>
        <v>81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81</v>
      </c>
      <c r="AU13" s="121">
        <v>81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37060</v>
      </c>
      <c r="BE13" s="121">
        <v>0</v>
      </c>
      <c r="BF13" s="121">
        <v>20192</v>
      </c>
      <c r="BG13" s="121">
        <f>+SUM(BF13,AN13,AF13)</f>
        <v>20273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633049</v>
      </c>
      <c r="BP13" s="121">
        <f>SUM(L13,AN13)</f>
        <v>248506</v>
      </c>
      <c r="BQ13" s="121">
        <f>SUM(M13,AO13)</f>
        <v>83781</v>
      </c>
      <c r="BR13" s="121">
        <f>SUM(N13,AP13)</f>
        <v>42461</v>
      </c>
      <c r="BS13" s="121">
        <f>SUM(O13,AQ13)</f>
        <v>0</v>
      </c>
      <c r="BT13" s="121">
        <f>SUM(P13,AR13)</f>
        <v>26517</v>
      </c>
      <c r="BU13" s="121">
        <f>SUM(Q13,AS13)</f>
        <v>14803</v>
      </c>
      <c r="BV13" s="121">
        <f>SUM(R13,AT13)</f>
        <v>35215</v>
      </c>
      <c r="BW13" s="121">
        <f>SUM(S13,AU13)</f>
        <v>5498</v>
      </c>
      <c r="BX13" s="121">
        <f>SUM(T13,AV13)</f>
        <v>15709</v>
      </c>
      <c r="BY13" s="121">
        <f>SUM(U13,AW13)</f>
        <v>14008</v>
      </c>
      <c r="BZ13" s="121">
        <f>SUM(V13,AX13)</f>
        <v>0</v>
      </c>
      <c r="CA13" s="121">
        <f>SUM(W13,AY13)</f>
        <v>127901</v>
      </c>
      <c r="CB13" s="121">
        <f>SUM(X13,AZ13)</f>
        <v>114475</v>
      </c>
      <c r="CC13" s="121">
        <f>SUM(Y13,BA13)</f>
        <v>8103</v>
      </c>
      <c r="CD13" s="121">
        <f>SUM(Z13,BB13)</f>
        <v>5323</v>
      </c>
      <c r="CE13" s="121">
        <f>SUM(AA13,BC13)</f>
        <v>0</v>
      </c>
      <c r="CF13" s="121">
        <f>SUM(AB13,BD13)</f>
        <v>235965</v>
      </c>
      <c r="CG13" s="121">
        <f>SUM(AC13,BE13)</f>
        <v>1609</v>
      </c>
      <c r="CH13" s="121">
        <f>SUM(AD13,BF13)</f>
        <v>25226</v>
      </c>
      <c r="CI13" s="121">
        <f>SUM(AE13,BG13)</f>
        <v>273732</v>
      </c>
    </row>
    <row r="14" spans="1:87" s="136" customFormat="1" ht="13.5" customHeight="1" x14ac:dyDescent="0.15">
      <c r="A14" s="119" t="s">
        <v>44</v>
      </c>
      <c r="B14" s="120" t="s">
        <v>355</v>
      </c>
      <c r="C14" s="119" t="s">
        <v>356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3345</v>
      </c>
      <c r="L14" s="121">
        <f>+SUM(M14,R14,V14,W14,AC14)</f>
        <v>164255</v>
      </c>
      <c r="M14" s="121">
        <f>+SUM(N14:Q14)</f>
        <v>28016</v>
      </c>
      <c r="N14" s="121">
        <v>28016</v>
      </c>
      <c r="O14" s="121">
        <v>0</v>
      </c>
      <c r="P14" s="121">
        <v>0</v>
      </c>
      <c r="Q14" s="121">
        <v>0</v>
      </c>
      <c r="R14" s="121">
        <f>+SUM(S14:U14)</f>
        <v>86327</v>
      </c>
      <c r="S14" s="121">
        <v>646</v>
      </c>
      <c r="T14" s="121">
        <v>68924</v>
      </c>
      <c r="U14" s="121">
        <v>16757</v>
      </c>
      <c r="V14" s="121">
        <v>0</v>
      </c>
      <c r="W14" s="121">
        <f>+SUM(X14:AA14)</f>
        <v>49912</v>
      </c>
      <c r="X14" s="121">
        <v>25129</v>
      </c>
      <c r="Y14" s="121">
        <v>2565</v>
      </c>
      <c r="Z14" s="121">
        <v>21461</v>
      </c>
      <c r="AA14" s="121">
        <v>757</v>
      </c>
      <c r="AB14" s="121">
        <v>131537</v>
      </c>
      <c r="AC14" s="121">
        <v>0</v>
      </c>
      <c r="AD14" s="121">
        <v>0</v>
      </c>
      <c r="AE14" s="121">
        <f>+SUM(D14,L14,AD14)</f>
        <v>164255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7824</v>
      </c>
      <c r="AO14" s="121">
        <f>+SUM(AP14:AS14)</f>
        <v>7824</v>
      </c>
      <c r="AP14" s="121">
        <v>7824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71667</v>
      </c>
      <c r="BE14" s="121">
        <v>0</v>
      </c>
      <c r="BF14" s="121">
        <v>0</v>
      </c>
      <c r="BG14" s="121">
        <f>+SUM(BF14,AN14,AF14)</f>
        <v>7824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3345</v>
      </c>
      <c r="BP14" s="121">
        <f>SUM(L14,AN14)</f>
        <v>172079</v>
      </c>
      <c r="BQ14" s="121">
        <f>SUM(M14,AO14)</f>
        <v>35840</v>
      </c>
      <c r="BR14" s="121">
        <f>SUM(N14,AP14)</f>
        <v>35840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86327</v>
      </c>
      <c r="BW14" s="121">
        <f>SUM(S14,AU14)</f>
        <v>646</v>
      </c>
      <c r="BX14" s="121">
        <f>SUM(T14,AV14)</f>
        <v>68924</v>
      </c>
      <c r="BY14" s="121">
        <f>SUM(U14,AW14)</f>
        <v>16757</v>
      </c>
      <c r="BZ14" s="121">
        <f>SUM(V14,AX14)</f>
        <v>0</v>
      </c>
      <c r="CA14" s="121">
        <f>SUM(W14,AY14)</f>
        <v>49912</v>
      </c>
      <c r="CB14" s="121">
        <f>SUM(X14,AZ14)</f>
        <v>25129</v>
      </c>
      <c r="CC14" s="121">
        <f>SUM(Y14,BA14)</f>
        <v>2565</v>
      </c>
      <c r="CD14" s="121">
        <f>SUM(Z14,BB14)</f>
        <v>21461</v>
      </c>
      <c r="CE14" s="121">
        <f>SUM(AA14,BC14)</f>
        <v>757</v>
      </c>
      <c r="CF14" s="121">
        <f>SUM(AB14,BD14)</f>
        <v>203204</v>
      </c>
      <c r="CG14" s="121">
        <f>SUM(AC14,BE14)</f>
        <v>0</v>
      </c>
      <c r="CH14" s="121">
        <f>SUM(AD14,BF14)</f>
        <v>0</v>
      </c>
      <c r="CI14" s="121">
        <f>SUM(AE14,BG14)</f>
        <v>172079</v>
      </c>
    </row>
    <row r="15" spans="1:87" s="136" customFormat="1" ht="13.5" customHeight="1" x14ac:dyDescent="0.15">
      <c r="A15" s="119" t="s">
        <v>44</v>
      </c>
      <c r="B15" s="120" t="s">
        <v>362</v>
      </c>
      <c r="C15" s="119" t="s">
        <v>363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2324</v>
      </c>
      <c r="L15" s="121">
        <f>+SUM(M15,R15,V15,W15,AC15)</f>
        <v>128592</v>
      </c>
      <c r="M15" s="121">
        <f>+SUM(N15:Q15)</f>
        <v>31942</v>
      </c>
      <c r="N15" s="121">
        <v>22020</v>
      </c>
      <c r="O15" s="121">
        <v>0</v>
      </c>
      <c r="P15" s="121">
        <v>6203</v>
      </c>
      <c r="Q15" s="121">
        <v>3719</v>
      </c>
      <c r="R15" s="121">
        <f>+SUM(S15:U15)</f>
        <v>6652</v>
      </c>
      <c r="S15" s="121">
        <v>0</v>
      </c>
      <c r="T15" s="121">
        <v>3533</v>
      </c>
      <c r="U15" s="121">
        <v>3119</v>
      </c>
      <c r="V15" s="121">
        <v>0</v>
      </c>
      <c r="W15" s="121">
        <f>+SUM(X15:AA15)</f>
        <v>89998</v>
      </c>
      <c r="X15" s="121">
        <v>89998</v>
      </c>
      <c r="Y15" s="121">
        <v>0</v>
      </c>
      <c r="Z15" s="121">
        <v>0</v>
      </c>
      <c r="AA15" s="121">
        <v>0</v>
      </c>
      <c r="AB15" s="121">
        <v>95433</v>
      </c>
      <c r="AC15" s="121">
        <v>0</v>
      </c>
      <c r="AD15" s="121">
        <v>15920</v>
      </c>
      <c r="AE15" s="121">
        <f>+SUM(D15,L15,AD15)</f>
        <v>144512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116628</v>
      </c>
      <c r="AO15" s="121">
        <f>+SUM(AP15:AS15)</f>
        <v>5505</v>
      </c>
      <c r="AP15" s="121">
        <v>5505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111123</v>
      </c>
      <c r="AZ15" s="121">
        <v>0</v>
      </c>
      <c r="BA15" s="121">
        <v>103732</v>
      </c>
      <c r="BB15" s="121">
        <v>7391</v>
      </c>
      <c r="BC15" s="121">
        <v>0</v>
      </c>
      <c r="BD15" s="121">
        <v>0</v>
      </c>
      <c r="BE15" s="121">
        <v>0</v>
      </c>
      <c r="BF15" s="121">
        <v>15407</v>
      </c>
      <c r="BG15" s="121">
        <f>+SUM(BF15,AN15,AF15)</f>
        <v>132035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2324</v>
      </c>
      <c r="BP15" s="121">
        <f>SUM(L15,AN15)</f>
        <v>245220</v>
      </c>
      <c r="BQ15" s="121">
        <f>SUM(M15,AO15)</f>
        <v>37447</v>
      </c>
      <c r="BR15" s="121">
        <f>SUM(N15,AP15)</f>
        <v>27525</v>
      </c>
      <c r="BS15" s="121">
        <f>SUM(O15,AQ15)</f>
        <v>0</v>
      </c>
      <c r="BT15" s="121">
        <f>SUM(P15,AR15)</f>
        <v>6203</v>
      </c>
      <c r="BU15" s="121">
        <f>SUM(Q15,AS15)</f>
        <v>3719</v>
      </c>
      <c r="BV15" s="121">
        <f>SUM(R15,AT15)</f>
        <v>6652</v>
      </c>
      <c r="BW15" s="121">
        <f>SUM(S15,AU15)</f>
        <v>0</v>
      </c>
      <c r="BX15" s="121">
        <f>SUM(T15,AV15)</f>
        <v>3533</v>
      </c>
      <c r="BY15" s="121">
        <f>SUM(U15,AW15)</f>
        <v>3119</v>
      </c>
      <c r="BZ15" s="121">
        <f>SUM(V15,AX15)</f>
        <v>0</v>
      </c>
      <c r="CA15" s="121">
        <f>SUM(W15,AY15)</f>
        <v>201121</v>
      </c>
      <c r="CB15" s="121">
        <f>SUM(X15,AZ15)</f>
        <v>89998</v>
      </c>
      <c r="CC15" s="121">
        <f>SUM(Y15,BA15)</f>
        <v>103732</v>
      </c>
      <c r="CD15" s="121">
        <f>SUM(Z15,BB15)</f>
        <v>7391</v>
      </c>
      <c r="CE15" s="121">
        <f>SUM(AA15,BC15)</f>
        <v>0</v>
      </c>
      <c r="CF15" s="121">
        <f>SUM(AB15,BD15)</f>
        <v>95433</v>
      </c>
      <c r="CG15" s="121">
        <f>SUM(AC15,BE15)</f>
        <v>0</v>
      </c>
      <c r="CH15" s="121">
        <f>SUM(AD15,BF15)</f>
        <v>31327</v>
      </c>
      <c r="CI15" s="121">
        <f>SUM(AE15,BG15)</f>
        <v>276547</v>
      </c>
    </row>
    <row r="16" spans="1:87" s="136" customFormat="1" ht="13.5" customHeight="1" x14ac:dyDescent="0.15">
      <c r="A16" s="119" t="s">
        <v>44</v>
      </c>
      <c r="B16" s="120" t="s">
        <v>365</v>
      </c>
      <c r="C16" s="119" t="s">
        <v>366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5480</v>
      </c>
      <c r="L16" s="121">
        <f>+SUM(M16,R16,V16,W16,AC16)</f>
        <v>171106</v>
      </c>
      <c r="M16" s="121">
        <f>+SUM(N16:Q16)</f>
        <v>21819</v>
      </c>
      <c r="N16" s="121">
        <v>21819</v>
      </c>
      <c r="O16" s="121">
        <v>0</v>
      </c>
      <c r="P16" s="121">
        <v>0</v>
      </c>
      <c r="Q16" s="121">
        <v>0</v>
      </c>
      <c r="R16" s="121">
        <f>+SUM(S16:U16)</f>
        <v>207</v>
      </c>
      <c r="S16" s="121">
        <v>0</v>
      </c>
      <c r="T16" s="121">
        <v>207</v>
      </c>
      <c r="U16" s="121">
        <v>0</v>
      </c>
      <c r="V16" s="121">
        <v>0</v>
      </c>
      <c r="W16" s="121">
        <f>+SUM(X16:AA16)</f>
        <v>149080</v>
      </c>
      <c r="X16" s="121">
        <v>149080</v>
      </c>
      <c r="Y16" s="121">
        <v>0</v>
      </c>
      <c r="Z16" s="121">
        <v>0</v>
      </c>
      <c r="AA16" s="121">
        <v>0</v>
      </c>
      <c r="AB16" s="121">
        <v>236149</v>
      </c>
      <c r="AC16" s="121">
        <v>0</v>
      </c>
      <c r="AD16" s="121">
        <v>22722</v>
      </c>
      <c r="AE16" s="121">
        <f>+SUM(D16,L16,AD16)</f>
        <v>193828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164186</v>
      </c>
      <c r="AO16" s="121">
        <f>+SUM(AP16:AS16)</f>
        <v>2354</v>
      </c>
      <c r="AP16" s="121">
        <v>2354</v>
      </c>
      <c r="AQ16" s="121">
        <v>0</v>
      </c>
      <c r="AR16" s="121">
        <v>0</v>
      </c>
      <c r="AS16" s="121">
        <v>0</v>
      </c>
      <c r="AT16" s="121">
        <f>+SUM(AU16:AW16)</f>
        <v>57984</v>
      </c>
      <c r="AU16" s="121">
        <v>0</v>
      </c>
      <c r="AV16" s="121">
        <v>57984</v>
      </c>
      <c r="AW16" s="121">
        <v>0</v>
      </c>
      <c r="AX16" s="121">
        <v>0</v>
      </c>
      <c r="AY16" s="121">
        <f>+SUM(AZ16:BC16)</f>
        <v>103848</v>
      </c>
      <c r="AZ16" s="121">
        <v>0</v>
      </c>
      <c r="BA16" s="121">
        <v>103848</v>
      </c>
      <c r="BB16" s="121">
        <v>0</v>
      </c>
      <c r="BC16" s="121">
        <v>0</v>
      </c>
      <c r="BD16" s="121">
        <v>0</v>
      </c>
      <c r="BE16" s="121">
        <v>0</v>
      </c>
      <c r="BF16" s="121">
        <v>7880</v>
      </c>
      <c r="BG16" s="121">
        <f>+SUM(BF16,AN16,AF16)</f>
        <v>172066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5480</v>
      </c>
      <c r="BP16" s="121">
        <f>SUM(L16,AN16)</f>
        <v>335292</v>
      </c>
      <c r="BQ16" s="121">
        <f>SUM(M16,AO16)</f>
        <v>24173</v>
      </c>
      <c r="BR16" s="121">
        <f>SUM(N16,AP16)</f>
        <v>24173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58191</v>
      </c>
      <c r="BW16" s="121">
        <f>SUM(S16,AU16)</f>
        <v>0</v>
      </c>
      <c r="BX16" s="121">
        <f>SUM(T16,AV16)</f>
        <v>58191</v>
      </c>
      <c r="BY16" s="121">
        <f>SUM(U16,AW16)</f>
        <v>0</v>
      </c>
      <c r="BZ16" s="121">
        <f>SUM(V16,AX16)</f>
        <v>0</v>
      </c>
      <c r="CA16" s="121">
        <f>SUM(W16,AY16)</f>
        <v>252928</v>
      </c>
      <c r="CB16" s="121">
        <f>SUM(X16,AZ16)</f>
        <v>149080</v>
      </c>
      <c r="CC16" s="121">
        <f>SUM(Y16,BA16)</f>
        <v>103848</v>
      </c>
      <c r="CD16" s="121">
        <f>SUM(Z16,BB16)</f>
        <v>0</v>
      </c>
      <c r="CE16" s="121">
        <f>SUM(AA16,BC16)</f>
        <v>0</v>
      </c>
      <c r="CF16" s="121">
        <f>SUM(AB16,BD16)</f>
        <v>236149</v>
      </c>
      <c r="CG16" s="121">
        <f>SUM(AC16,BE16)</f>
        <v>0</v>
      </c>
      <c r="CH16" s="121">
        <f>SUM(AD16,BF16)</f>
        <v>30602</v>
      </c>
      <c r="CI16" s="121">
        <f>SUM(AE16,BG16)</f>
        <v>365894</v>
      </c>
    </row>
    <row r="17" spans="1:87" s="136" customFormat="1" ht="13.5" customHeight="1" x14ac:dyDescent="0.15">
      <c r="A17" s="119" t="s">
        <v>44</v>
      </c>
      <c r="B17" s="120" t="s">
        <v>370</v>
      </c>
      <c r="C17" s="119" t="s">
        <v>371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142872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142872</v>
      </c>
      <c r="X17" s="121">
        <v>70102</v>
      </c>
      <c r="Y17" s="121">
        <v>71348</v>
      </c>
      <c r="Z17" s="121">
        <v>1422</v>
      </c>
      <c r="AA17" s="121">
        <v>0</v>
      </c>
      <c r="AB17" s="121">
        <v>231454</v>
      </c>
      <c r="AC17" s="121">
        <v>0</v>
      </c>
      <c r="AD17" s="121">
        <v>0</v>
      </c>
      <c r="AE17" s="121">
        <f>+SUM(D17,L17,AD17)</f>
        <v>142872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64502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142872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142872</v>
      </c>
      <c r="CB17" s="121">
        <f>SUM(X17,AZ17)</f>
        <v>70102</v>
      </c>
      <c r="CC17" s="121">
        <f>SUM(Y17,BA17)</f>
        <v>71348</v>
      </c>
      <c r="CD17" s="121">
        <f>SUM(Z17,BB17)</f>
        <v>1422</v>
      </c>
      <c r="CE17" s="121">
        <f>SUM(AA17,BC17)</f>
        <v>0</v>
      </c>
      <c r="CF17" s="121">
        <f>SUM(AB17,BD17)</f>
        <v>295956</v>
      </c>
      <c r="CG17" s="121">
        <f>SUM(AC17,BE17)</f>
        <v>0</v>
      </c>
      <c r="CH17" s="121">
        <f>SUM(AD17,BF17)</f>
        <v>0</v>
      </c>
      <c r="CI17" s="121">
        <f>SUM(AE17,BG17)</f>
        <v>142872</v>
      </c>
    </row>
    <row r="18" spans="1:87" s="136" customFormat="1" ht="13.5" customHeight="1" x14ac:dyDescent="0.15">
      <c r="A18" s="119" t="s">
        <v>44</v>
      </c>
      <c r="B18" s="120" t="s">
        <v>375</v>
      </c>
      <c r="C18" s="119" t="s">
        <v>376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204064</v>
      </c>
      <c r="M18" s="121">
        <f>+SUM(N18:Q18)</f>
        <v>22662</v>
      </c>
      <c r="N18" s="121">
        <v>22662</v>
      </c>
      <c r="O18" s="121">
        <v>0</v>
      </c>
      <c r="P18" s="121">
        <v>0</v>
      </c>
      <c r="Q18" s="121">
        <v>0</v>
      </c>
      <c r="R18" s="121">
        <f>+SUM(S18:U18)</f>
        <v>22552</v>
      </c>
      <c r="S18" s="121">
        <v>22288</v>
      </c>
      <c r="T18" s="121">
        <v>264</v>
      </c>
      <c r="U18" s="121">
        <v>0</v>
      </c>
      <c r="V18" s="121">
        <v>0</v>
      </c>
      <c r="W18" s="121">
        <f>+SUM(X18:AA18)</f>
        <v>158850</v>
      </c>
      <c r="X18" s="121">
        <v>130841</v>
      </c>
      <c r="Y18" s="121">
        <v>22342</v>
      </c>
      <c r="Z18" s="121">
        <v>1037</v>
      </c>
      <c r="AA18" s="121">
        <v>4630</v>
      </c>
      <c r="AB18" s="121">
        <v>186982</v>
      </c>
      <c r="AC18" s="121">
        <v>0</v>
      </c>
      <c r="AD18" s="121">
        <v>175</v>
      </c>
      <c r="AE18" s="121">
        <f>+SUM(D18,L18,AD18)</f>
        <v>204239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49298</v>
      </c>
      <c r="BE18" s="121">
        <v>0</v>
      </c>
      <c r="BF18" s="121">
        <v>12249</v>
      </c>
      <c r="BG18" s="121">
        <f>+SUM(BF18,AN18,AF18)</f>
        <v>12249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204064</v>
      </c>
      <c r="BQ18" s="121">
        <f>SUM(M18,AO18)</f>
        <v>22662</v>
      </c>
      <c r="BR18" s="121">
        <f>SUM(N18,AP18)</f>
        <v>22662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22552</v>
      </c>
      <c r="BW18" s="121">
        <f>SUM(S18,AU18)</f>
        <v>22288</v>
      </c>
      <c r="BX18" s="121">
        <f>SUM(T18,AV18)</f>
        <v>264</v>
      </c>
      <c r="BY18" s="121">
        <f>SUM(U18,AW18)</f>
        <v>0</v>
      </c>
      <c r="BZ18" s="121">
        <f>SUM(V18,AX18)</f>
        <v>0</v>
      </c>
      <c r="CA18" s="121">
        <f>SUM(W18,AY18)</f>
        <v>158850</v>
      </c>
      <c r="CB18" s="121">
        <f>SUM(X18,AZ18)</f>
        <v>130841</v>
      </c>
      <c r="CC18" s="121">
        <f>SUM(Y18,BA18)</f>
        <v>22342</v>
      </c>
      <c r="CD18" s="121">
        <f>SUM(Z18,BB18)</f>
        <v>1037</v>
      </c>
      <c r="CE18" s="121">
        <f>SUM(AA18,BC18)</f>
        <v>4630</v>
      </c>
      <c r="CF18" s="121">
        <f>SUM(AB18,BD18)</f>
        <v>236280</v>
      </c>
      <c r="CG18" s="121">
        <f>SUM(AC18,BE18)</f>
        <v>0</v>
      </c>
      <c r="CH18" s="121">
        <f>SUM(AD18,BF18)</f>
        <v>12424</v>
      </c>
      <c r="CI18" s="121">
        <f>SUM(AE18,BG18)</f>
        <v>216488</v>
      </c>
    </row>
    <row r="19" spans="1:87" s="136" customFormat="1" ht="13.5" customHeight="1" x14ac:dyDescent="0.15">
      <c r="A19" s="119" t="s">
        <v>44</v>
      </c>
      <c r="B19" s="120" t="s">
        <v>379</v>
      </c>
      <c r="C19" s="119" t="s">
        <v>380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420</v>
      </c>
      <c r="L19" s="121">
        <f>+SUM(M19,R19,V19,W19,AC19)</f>
        <v>26503</v>
      </c>
      <c r="M19" s="121">
        <f>+SUM(N19:Q19)</f>
        <v>17336</v>
      </c>
      <c r="N19" s="121">
        <v>6045</v>
      </c>
      <c r="O19" s="121">
        <v>11291</v>
      </c>
      <c r="P19" s="121">
        <v>0</v>
      </c>
      <c r="Q19" s="121">
        <v>0</v>
      </c>
      <c r="R19" s="121">
        <f>+SUM(S19:U19)</f>
        <v>3919</v>
      </c>
      <c r="S19" s="121">
        <v>3919</v>
      </c>
      <c r="T19" s="121">
        <v>0</v>
      </c>
      <c r="U19" s="121">
        <v>0</v>
      </c>
      <c r="V19" s="121">
        <v>3358</v>
      </c>
      <c r="W19" s="121">
        <f>+SUM(X19:AA19)</f>
        <v>1890</v>
      </c>
      <c r="X19" s="121">
        <v>1890</v>
      </c>
      <c r="Y19" s="121">
        <v>0</v>
      </c>
      <c r="Z19" s="121">
        <v>0</v>
      </c>
      <c r="AA19" s="121">
        <v>0</v>
      </c>
      <c r="AB19" s="121">
        <v>35580</v>
      </c>
      <c r="AC19" s="121">
        <v>0</v>
      </c>
      <c r="AD19" s="121">
        <v>0</v>
      </c>
      <c r="AE19" s="121">
        <f>+SUM(D19,L19,AD19)</f>
        <v>26503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1848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8058</v>
      </c>
      <c r="BE19" s="121">
        <v>0</v>
      </c>
      <c r="BF19" s="121">
        <v>425</v>
      </c>
      <c r="BG19" s="121">
        <f>+SUM(BF19,AN19,AF19)</f>
        <v>425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2268</v>
      </c>
      <c r="BP19" s="121">
        <f>SUM(L19,AN19)</f>
        <v>26503</v>
      </c>
      <c r="BQ19" s="121">
        <f>SUM(M19,AO19)</f>
        <v>17336</v>
      </c>
      <c r="BR19" s="121">
        <f>SUM(N19,AP19)</f>
        <v>6045</v>
      </c>
      <c r="BS19" s="121">
        <f>SUM(O19,AQ19)</f>
        <v>11291</v>
      </c>
      <c r="BT19" s="121">
        <f>SUM(P19,AR19)</f>
        <v>0</v>
      </c>
      <c r="BU19" s="121">
        <f>SUM(Q19,AS19)</f>
        <v>0</v>
      </c>
      <c r="BV19" s="121">
        <f>SUM(R19,AT19)</f>
        <v>3919</v>
      </c>
      <c r="BW19" s="121">
        <f>SUM(S19,AU19)</f>
        <v>3919</v>
      </c>
      <c r="BX19" s="121">
        <f>SUM(T19,AV19)</f>
        <v>0</v>
      </c>
      <c r="BY19" s="121">
        <f>SUM(U19,AW19)</f>
        <v>0</v>
      </c>
      <c r="BZ19" s="121">
        <f>SUM(V19,AX19)</f>
        <v>3358</v>
      </c>
      <c r="CA19" s="121">
        <f>SUM(W19,AY19)</f>
        <v>1890</v>
      </c>
      <c r="CB19" s="121">
        <f>SUM(X19,AZ19)</f>
        <v>1890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43638</v>
      </c>
      <c r="CG19" s="121">
        <f>SUM(AC19,BE19)</f>
        <v>0</v>
      </c>
      <c r="CH19" s="121">
        <f>SUM(AD19,BF19)</f>
        <v>425</v>
      </c>
      <c r="CI19" s="121">
        <f>SUM(AE19,BG19)</f>
        <v>26928</v>
      </c>
    </row>
    <row r="20" spans="1:87" s="136" customFormat="1" ht="13.5" customHeight="1" x14ac:dyDescent="0.15">
      <c r="A20" s="119" t="s">
        <v>44</v>
      </c>
      <c r="B20" s="120" t="s">
        <v>382</v>
      </c>
      <c r="C20" s="119" t="s">
        <v>383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49338</v>
      </c>
      <c r="M20" s="121">
        <f>+SUM(N20:Q20)</f>
        <v>23944</v>
      </c>
      <c r="N20" s="121">
        <v>7567</v>
      </c>
      <c r="O20" s="121">
        <v>4411</v>
      </c>
      <c r="P20" s="121">
        <v>11966</v>
      </c>
      <c r="Q20" s="121">
        <v>0</v>
      </c>
      <c r="R20" s="121">
        <f>+SUM(S20:U20)</f>
        <v>25110</v>
      </c>
      <c r="S20" s="121">
        <v>0</v>
      </c>
      <c r="T20" s="121">
        <v>25110</v>
      </c>
      <c r="U20" s="121">
        <v>0</v>
      </c>
      <c r="V20" s="121">
        <v>0</v>
      </c>
      <c r="W20" s="121">
        <f>+SUM(X20:AA20)</f>
        <v>284</v>
      </c>
      <c r="X20" s="121">
        <v>0</v>
      </c>
      <c r="Y20" s="121">
        <v>90</v>
      </c>
      <c r="Z20" s="121">
        <v>0</v>
      </c>
      <c r="AA20" s="121">
        <v>194</v>
      </c>
      <c r="AB20" s="121">
        <v>34459</v>
      </c>
      <c r="AC20" s="121">
        <v>0</v>
      </c>
      <c r="AD20" s="121">
        <v>0</v>
      </c>
      <c r="AE20" s="121">
        <f>+SUM(D20,L20,AD20)</f>
        <v>49338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23112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49338</v>
      </c>
      <c r="BQ20" s="121">
        <f>SUM(M20,AO20)</f>
        <v>23944</v>
      </c>
      <c r="BR20" s="121">
        <f>SUM(N20,AP20)</f>
        <v>7567</v>
      </c>
      <c r="BS20" s="121">
        <f>SUM(O20,AQ20)</f>
        <v>4411</v>
      </c>
      <c r="BT20" s="121">
        <f>SUM(P20,AR20)</f>
        <v>11966</v>
      </c>
      <c r="BU20" s="121">
        <f>SUM(Q20,AS20)</f>
        <v>0</v>
      </c>
      <c r="BV20" s="121">
        <f>SUM(R20,AT20)</f>
        <v>25110</v>
      </c>
      <c r="BW20" s="121">
        <f>SUM(S20,AU20)</f>
        <v>0</v>
      </c>
      <c r="BX20" s="121">
        <f>SUM(T20,AV20)</f>
        <v>25110</v>
      </c>
      <c r="BY20" s="121">
        <f>SUM(U20,AW20)</f>
        <v>0</v>
      </c>
      <c r="BZ20" s="121">
        <f>SUM(V20,AX20)</f>
        <v>0</v>
      </c>
      <c r="CA20" s="121">
        <f>SUM(W20,AY20)</f>
        <v>284</v>
      </c>
      <c r="CB20" s="121">
        <f>SUM(X20,AZ20)</f>
        <v>0</v>
      </c>
      <c r="CC20" s="121">
        <f>SUM(Y20,BA20)</f>
        <v>90</v>
      </c>
      <c r="CD20" s="121">
        <f>SUM(Z20,BB20)</f>
        <v>0</v>
      </c>
      <c r="CE20" s="121">
        <f>SUM(AA20,BC20)</f>
        <v>194</v>
      </c>
      <c r="CF20" s="121">
        <f>SUM(AB20,BD20)</f>
        <v>57571</v>
      </c>
      <c r="CG20" s="121">
        <f>SUM(AC20,BE20)</f>
        <v>0</v>
      </c>
      <c r="CH20" s="121">
        <f>SUM(AD20,BF20)</f>
        <v>0</v>
      </c>
      <c r="CI20" s="121">
        <f>SUM(AE20,BG20)</f>
        <v>49338</v>
      </c>
    </row>
    <row r="21" spans="1:87" s="136" customFormat="1" ht="13.5" customHeight="1" x14ac:dyDescent="0.15">
      <c r="A21" s="119" t="s">
        <v>44</v>
      </c>
      <c r="B21" s="120" t="s">
        <v>387</v>
      </c>
      <c r="C21" s="119" t="s">
        <v>388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18087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18087</v>
      </c>
      <c r="X21" s="121">
        <v>10816</v>
      </c>
      <c r="Y21" s="121">
        <v>3271</v>
      </c>
      <c r="Z21" s="121">
        <v>4000</v>
      </c>
      <c r="AA21" s="121">
        <v>0</v>
      </c>
      <c r="AB21" s="121">
        <v>29288</v>
      </c>
      <c r="AC21" s="121">
        <v>0</v>
      </c>
      <c r="AD21" s="121">
        <v>0</v>
      </c>
      <c r="AE21" s="121">
        <f>+SUM(D21,L21,AD21)</f>
        <v>18087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23323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18087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18087</v>
      </c>
      <c r="CB21" s="121">
        <f>SUM(X21,AZ21)</f>
        <v>10816</v>
      </c>
      <c r="CC21" s="121">
        <f>SUM(Y21,BA21)</f>
        <v>3271</v>
      </c>
      <c r="CD21" s="121">
        <f>SUM(Z21,BB21)</f>
        <v>4000</v>
      </c>
      <c r="CE21" s="121">
        <f>SUM(AA21,BC21)</f>
        <v>0</v>
      </c>
      <c r="CF21" s="121">
        <f>SUM(AB21,BD21)</f>
        <v>52611</v>
      </c>
      <c r="CG21" s="121">
        <f>SUM(AC21,BE21)</f>
        <v>0</v>
      </c>
      <c r="CH21" s="121">
        <f>SUM(AD21,BF21)</f>
        <v>0</v>
      </c>
      <c r="CI21" s="121">
        <f>SUM(AE21,BG21)</f>
        <v>18087</v>
      </c>
    </row>
    <row r="22" spans="1:87" s="136" customFormat="1" ht="13.5" customHeight="1" x14ac:dyDescent="0.15">
      <c r="A22" s="119" t="s">
        <v>44</v>
      </c>
      <c r="B22" s="120" t="s">
        <v>390</v>
      </c>
      <c r="C22" s="119" t="s">
        <v>391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20283</v>
      </c>
      <c r="M22" s="121">
        <f>+SUM(N22:Q22)</f>
        <v>4357</v>
      </c>
      <c r="N22" s="121">
        <v>3334</v>
      </c>
      <c r="O22" s="121">
        <v>1023</v>
      </c>
      <c r="P22" s="121">
        <v>0</v>
      </c>
      <c r="Q22" s="121">
        <v>0</v>
      </c>
      <c r="R22" s="121">
        <f>+SUM(S22:U22)</f>
        <v>1394</v>
      </c>
      <c r="S22" s="121">
        <v>1394</v>
      </c>
      <c r="T22" s="121">
        <v>0</v>
      </c>
      <c r="U22" s="121">
        <v>0</v>
      </c>
      <c r="V22" s="121">
        <v>0</v>
      </c>
      <c r="W22" s="121">
        <f>+SUM(X22:AA22)</f>
        <v>14532</v>
      </c>
      <c r="X22" s="121">
        <v>13938</v>
      </c>
      <c r="Y22" s="121">
        <v>0</v>
      </c>
      <c r="Z22" s="121">
        <v>0</v>
      </c>
      <c r="AA22" s="121">
        <v>594</v>
      </c>
      <c r="AB22" s="121">
        <v>31343</v>
      </c>
      <c r="AC22" s="121">
        <v>0</v>
      </c>
      <c r="AD22" s="121">
        <v>5</v>
      </c>
      <c r="AE22" s="121">
        <f>+SUM(D22,L22,AD22)</f>
        <v>20288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18756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20283</v>
      </c>
      <c r="BQ22" s="121">
        <f>SUM(M22,AO22)</f>
        <v>4357</v>
      </c>
      <c r="BR22" s="121">
        <f>SUM(N22,AP22)</f>
        <v>3334</v>
      </c>
      <c r="BS22" s="121">
        <f>SUM(O22,AQ22)</f>
        <v>1023</v>
      </c>
      <c r="BT22" s="121">
        <f>SUM(P22,AR22)</f>
        <v>0</v>
      </c>
      <c r="BU22" s="121">
        <f>SUM(Q22,AS22)</f>
        <v>0</v>
      </c>
      <c r="BV22" s="121">
        <f>SUM(R22,AT22)</f>
        <v>1394</v>
      </c>
      <c r="BW22" s="121">
        <f>SUM(S22,AU22)</f>
        <v>1394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14532</v>
      </c>
      <c r="CB22" s="121">
        <f>SUM(X22,AZ22)</f>
        <v>13938</v>
      </c>
      <c r="CC22" s="121">
        <f>SUM(Y22,BA22)</f>
        <v>0</v>
      </c>
      <c r="CD22" s="121">
        <f>SUM(Z22,BB22)</f>
        <v>0</v>
      </c>
      <c r="CE22" s="121">
        <f>SUM(AA22,BC22)</f>
        <v>594</v>
      </c>
      <c r="CF22" s="121">
        <f>SUM(AB22,BD22)</f>
        <v>50099</v>
      </c>
      <c r="CG22" s="121">
        <f>SUM(AC22,BE22)</f>
        <v>0</v>
      </c>
      <c r="CH22" s="121">
        <f>SUM(AD22,BF22)</f>
        <v>5</v>
      </c>
      <c r="CI22" s="121">
        <f>SUM(AE22,BG22)</f>
        <v>20288</v>
      </c>
    </row>
    <row r="23" spans="1:87" s="136" customFormat="1" ht="13.5" customHeight="1" x14ac:dyDescent="0.15">
      <c r="A23" s="119" t="s">
        <v>44</v>
      </c>
      <c r="B23" s="120" t="s">
        <v>393</v>
      </c>
      <c r="C23" s="119" t="s">
        <v>394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10406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1000</v>
      </c>
      <c r="S23" s="121">
        <v>0</v>
      </c>
      <c r="T23" s="121">
        <v>1000</v>
      </c>
      <c r="U23" s="121">
        <v>0</v>
      </c>
      <c r="V23" s="121">
        <v>0</v>
      </c>
      <c r="W23" s="121">
        <f>+SUM(X23:AA23)</f>
        <v>9406</v>
      </c>
      <c r="X23" s="121">
        <v>8359</v>
      </c>
      <c r="Y23" s="121">
        <v>987</v>
      </c>
      <c r="Z23" s="121">
        <v>0</v>
      </c>
      <c r="AA23" s="121">
        <v>60</v>
      </c>
      <c r="AB23" s="121">
        <v>15101</v>
      </c>
      <c r="AC23" s="121">
        <v>0</v>
      </c>
      <c r="AD23" s="121">
        <v>0</v>
      </c>
      <c r="AE23" s="121">
        <f>+SUM(D23,L23,AD23)</f>
        <v>10406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13628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10406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1000</v>
      </c>
      <c r="BW23" s="121">
        <f>SUM(S23,AU23)</f>
        <v>0</v>
      </c>
      <c r="BX23" s="121">
        <f>SUM(T23,AV23)</f>
        <v>1000</v>
      </c>
      <c r="BY23" s="121">
        <f>SUM(U23,AW23)</f>
        <v>0</v>
      </c>
      <c r="BZ23" s="121">
        <f>SUM(V23,AX23)</f>
        <v>0</v>
      </c>
      <c r="CA23" s="121">
        <f>SUM(W23,AY23)</f>
        <v>9406</v>
      </c>
      <c r="CB23" s="121">
        <f>SUM(X23,AZ23)</f>
        <v>8359</v>
      </c>
      <c r="CC23" s="121">
        <f>SUM(Y23,BA23)</f>
        <v>987</v>
      </c>
      <c r="CD23" s="121">
        <f>SUM(Z23,BB23)</f>
        <v>0</v>
      </c>
      <c r="CE23" s="121">
        <f>SUM(AA23,BC23)</f>
        <v>60</v>
      </c>
      <c r="CF23" s="121">
        <f>SUM(AB23,BD23)</f>
        <v>28729</v>
      </c>
      <c r="CG23" s="121">
        <f>SUM(AC23,BE23)</f>
        <v>0</v>
      </c>
      <c r="CH23" s="121">
        <f>SUM(AD23,BF23)</f>
        <v>0</v>
      </c>
      <c r="CI23" s="121">
        <f>SUM(AE23,BG23)</f>
        <v>10406</v>
      </c>
    </row>
    <row r="24" spans="1:87" s="136" customFormat="1" ht="13.5" customHeight="1" x14ac:dyDescent="0.15">
      <c r="A24" s="119" t="s">
        <v>44</v>
      </c>
      <c r="B24" s="120" t="s">
        <v>396</v>
      </c>
      <c r="C24" s="119" t="s">
        <v>397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9311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1979</v>
      </c>
      <c r="S24" s="121">
        <v>0</v>
      </c>
      <c r="T24" s="121">
        <v>0</v>
      </c>
      <c r="U24" s="121">
        <v>1979</v>
      </c>
      <c r="V24" s="121">
        <v>0</v>
      </c>
      <c r="W24" s="121">
        <f>+SUM(X24:AA24)</f>
        <v>7332</v>
      </c>
      <c r="X24" s="121">
        <v>6015</v>
      </c>
      <c r="Y24" s="121">
        <v>0</v>
      </c>
      <c r="Z24" s="121">
        <v>0</v>
      </c>
      <c r="AA24" s="121">
        <v>1317</v>
      </c>
      <c r="AB24" s="121">
        <v>16652</v>
      </c>
      <c r="AC24" s="121">
        <v>0</v>
      </c>
      <c r="AD24" s="121">
        <v>0</v>
      </c>
      <c r="AE24" s="121">
        <f>+SUM(D24,L24,AD24)</f>
        <v>9311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46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46</v>
      </c>
      <c r="AZ24" s="121">
        <v>46</v>
      </c>
      <c r="BA24" s="121">
        <v>0</v>
      </c>
      <c r="BB24" s="121">
        <v>0</v>
      </c>
      <c r="BC24" s="121">
        <v>0</v>
      </c>
      <c r="BD24" s="121">
        <v>8991</v>
      </c>
      <c r="BE24" s="121">
        <v>0</v>
      </c>
      <c r="BF24" s="121">
        <v>0</v>
      </c>
      <c r="BG24" s="121">
        <f>+SUM(BF24,AN24,AF24)</f>
        <v>46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9357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1979</v>
      </c>
      <c r="BW24" s="121">
        <f>SUM(S24,AU24)</f>
        <v>0</v>
      </c>
      <c r="BX24" s="121">
        <f>SUM(T24,AV24)</f>
        <v>0</v>
      </c>
      <c r="BY24" s="121">
        <f>SUM(U24,AW24)</f>
        <v>1979</v>
      </c>
      <c r="BZ24" s="121">
        <f>SUM(V24,AX24)</f>
        <v>0</v>
      </c>
      <c r="CA24" s="121">
        <f>SUM(W24,AY24)</f>
        <v>7378</v>
      </c>
      <c r="CB24" s="121">
        <f>SUM(X24,AZ24)</f>
        <v>6061</v>
      </c>
      <c r="CC24" s="121">
        <f>SUM(Y24,BA24)</f>
        <v>0</v>
      </c>
      <c r="CD24" s="121">
        <f>SUM(Z24,BB24)</f>
        <v>0</v>
      </c>
      <c r="CE24" s="121">
        <f>SUM(AA24,BC24)</f>
        <v>1317</v>
      </c>
      <c r="CF24" s="121">
        <f>SUM(AB24,BD24)</f>
        <v>25643</v>
      </c>
      <c r="CG24" s="121">
        <f>SUM(AC24,BE24)</f>
        <v>0</v>
      </c>
      <c r="CH24" s="121">
        <f>SUM(AD24,BF24)</f>
        <v>0</v>
      </c>
      <c r="CI24" s="121">
        <f>SUM(AE24,BG24)</f>
        <v>9357</v>
      </c>
    </row>
    <row r="25" spans="1:87" s="136" customFormat="1" ht="13.5" customHeight="1" x14ac:dyDescent="0.15">
      <c r="A25" s="119" t="s">
        <v>44</v>
      </c>
      <c r="B25" s="120" t="s">
        <v>399</v>
      </c>
      <c r="C25" s="119" t="s">
        <v>400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34797</v>
      </c>
      <c r="M25" s="121">
        <f>+SUM(N25:Q25)</f>
        <v>5414</v>
      </c>
      <c r="N25" s="121">
        <v>5414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29383</v>
      </c>
      <c r="X25" s="121">
        <v>21427</v>
      </c>
      <c r="Y25" s="121">
        <v>7956</v>
      </c>
      <c r="Z25" s="121">
        <v>0</v>
      </c>
      <c r="AA25" s="121">
        <v>0</v>
      </c>
      <c r="AB25" s="121">
        <v>32895</v>
      </c>
      <c r="AC25" s="121">
        <v>0</v>
      </c>
      <c r="AD25" s="121">
        <v>0</v>
      </c>
      <c r="AE25" s="121">
        <f>+SUM(D25,L25,AD25)</f>
        <v>34797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22315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22315</v>
      </c>
      <c r="AZ25" s="121">
        <v>9893</v>
      </c>
      <c r="BA25" s="121">
        <v>0</v>
      </c>
      <c r="BB25" s="121">
        <v>12422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22315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57112</v>
      </c>
      <c r="BQ25" s="121">
        <f>SUM(M25,AO25)</f>
        <v>5414</v>
      </c>
      <c r="BR25" s="121">
        <f>SUM(N25,AP25)</f>
        <v>5414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51698</v>
      </c>
      <c r="CB25" s="121">
        <f>SUM(X25,AZ25)</f>
        <v>31320</v>
      </c>
      <c r="CC25" s="121">
        <f>SUM(Y25,BA25)</f>
        <v>7956</v>
      </c>
      <c r="CD25" s="121">
        <f>SUM(Z25,BB25)</f>
        <v>12422</v>
      </c>
      <c r="CE25" s="121">
        <f>SUM(AA25,BC25)</f>
        <v>0</v>
      </c>
      <c r="CF25" s="121">
        <f>SUM(AB25,BD25)</f>
        <v>32895</v>
      </c>
      <c r="CG25" s="121">
        <f>SUM(AC25,BE25)</f>
        <v>0</v>
      </c>
      <c r="CH25" s="121">
        <f>SUM(AD25,BF25)</f>
        <v>0</v>
      </c>
      <c r="CI25" s="121">
        <f>SUM(AE25,BG25)</f>
        <v>57112</v>
      </c>
    </row>
    <row r="26" spans="1:87" s="136" customFormat="1" ht="13.5" customHeight="1" x14ac:dyDescent="0.15">
      <c r="A26" s="119" t="s">
        <v>44</v>
      </c>
      <c r="B26" s="120" t="s">
        <v>402</v>
      </c>
      <c r="C26" s="119" t="s">
        <v>403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0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36682</v>
      </c>
      <c r="AC26" s="121">
        <v>0</v>
      </c>
      <c r="AD26" s="121">
        <v>0</v>
      </c>
      <c r="AE26" s="121">
        <f>+SUM(D26,L26,AD26)</f>
        <v>0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8414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0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0</v>
      </c>
      <c r="CB26" s="121">
        <f>SUM(X26,AZ26)</f>
        <v>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45096</v>
      </c>
      <c r="CG26" s="121">
        <f>SUM(AC26,BE26)</f>
        <v>0</v>
      </c>
      <c r="CH26" s="121">
        <f>SUM(AD26,BF26)</f>
        <v>0</v>
      </c>
      <c r="CI26" s="121">
        <f>SUM(AE26,BG26)</f>
        <v>0</v>
      </c>
    </row>
    <row r="27" spans="1:87" s="136" customFormat="1" ht="13.5" customHeight="1" x14ac:dyDescent="0.15">
      <c r="A27" s="119" t="s">
        <v>44</v>
      </c>
      <c r="B27" s="120" t="s">
        <v>407</v>
      </c>
      <c r="C27" s="119" t="s">
        <v>408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18061</v>
      </c>
      <c r="M27" s="121">
        <f>+SUM(N27:Q27)</f>
        <v>18061</v>
      </c>
      <c r="N27" s="121">
        <v>0</v>
      </c>
      <c r="O27" s="121">
        <v>18061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26829</v>
      </c>
      <c r="AC27" s="121">
        <v>0</v>
      </c>
      <c r="AD27" s="121">
        <v>0</v>
      </c>
      <c r="AE27" s="121">
        <f>+SUM(D27,L27,AD27)</f>
        <v>18061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7636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18061</v>
      </c>
      <c r="BQ27" s="121">
        <f>SUM(M27,AO27)</f>
        <v>18061</v>
      </c>
      <c r="BR27" s="121">
        <f>SUM(N27,AP27)</f>
        <v>0</v>
      </c>
      <c r="BS27" s="121">
        <f>SUM(O27,AQ27)</f>
        <v>18061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34465</v>
      </c>
      <c r="CG27" s="121">
        <f>SUM(AC27,BE27)</f>
        <v>0</v>
      </c>
      <c r="CH27" s="121">
        <f>SUM(AD27,BF27)</f>
        <v>0</v>
      </c>
      <c r="CI27" s="121">
        <f>SUM(AE27,BG27)</f>
        <v>18061</v>
      </c>
    </row>
    <row r="28" spans="1:87" s="136" customFormat="1" ht="13.5" customHeight="1" x14ac:dyDescent="0.15">
      <c r="A28" s="119" t="s">
        <v>44</v>
      </c>
      <c r="B28" s="120" t="s">
        <v>410</v>
      </c>
      <c r="C28" s="119" t="s">
        <v>411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41446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4929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0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46375</v>
      </c>
      <c r="CG28" s="121">
        <f>SUM(AC28,BE28)</f>
        <v>0</v>
      </c>
      <c r="CH28" s="121">
        <f>SUM(AD28,BF28)</f>
        <v>0</v>
      </c>
      <c r="CI28" s="121">
        <f>SUM(AE28,BG28)</f>
        <v>0</v>
      </c>
    </row>
    <row r="29" spans="1:87" s="136" customFormat="1" ht="13.5" customHeight="1" x14ac:dyDescent="0.15">
      <c r="A29" s="119" t="s">
        <v>44</v>
      </c>
      <c r="B29" s="120" t="s">
        <v>413</v>
      </c>
      <c r="C29" s="119" t="s">
        <v>414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1877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1877</v>
      </c>
      <c r="X29" s="121">
        <v>1877</v>
      </c>
      <c r="Y29" s="121">
        <v>0</v>
      </c>
      <c r="Z29" s="121">
        <v>0</v>
      </c>
      <c r="AA29" s="121">
        <v>0</v>
      </c>
      <c r="AB29" s="121">
        <v>3731</v>
      </c>
      <c r="AC29" s="121">
        <v>0</v>
      </c>
      <c r="AD29" s="121">
        <v>0</v>
      </c>
      <c r="AE29" s="121">
        <f>+SUM(D29,L29,AD29)</f>
        <v>1877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1051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1051</v>
      </c>
      <c r="AZ29" s="121">
        <v>0</v>
      </c>
      <c r="BA29" s="121">
        <v>0</v>
      </c>
      <c r="BB29" s="121">
        <v>0</v>
      </c>
      <c r="BC29" s="121">
        <v>1051</v>
      </c>
      <c r="BD29" s="121">
        <v>474</v>
      </c>
      <c r="BE29" s="121">
        <v>0</v>
      </c>
      <c r="BF29" s="121">
        <v>0</v>
      </c>
      <c r="BG29" s="121">
        <f>+SUM(BF29,AN29,AF29)</f>
        <v>1051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2928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2928</v>
      </c>
      <c r="CB29" s="121">
        <f>SUM(X29,AZ29)</f>
        <v>1877</v>
      </c>
      <c r="CC29" s="121">
        <f>SUM(Y29,BA29)</f>
        <v>0</v>
      </c>
      <c r="CD29" s="121">
        <f>SUM(Z29,BB29)</f>
        <v>0</v>
      </c>
      <c r="CE29" s="121">
        <f>SUM(AA29,BC29)</f>
        <v>1051</v>
      </c>
      <c r="CF29" s="121">
        <f>SUM(AB29,BD29)</f>
        <v>4205</v>
      </c>
      <c r="CG29" s="121">
        <f>SUM(AC29,BE29)</f>
        <v>0</v>
      </c>
      <c r="CH29" s="121">
        <f>SUM(AD29,BF29)</f>
        <v>0</v>
      </c>
      <c r="CI29" s="121">
        <f>SUM(AE29,BG29)</f>
        <v>2928</v>
      </c>
    </row>
    <row r="30" spans="1:87" s="136" customFormat="1" ht="13.5" customHeight="1" x14ac:dyDescent="0.15">
      <c r="A30" s="119" t="s">
        <v>44</v>
      </c>
      <c r="B30" s="120" t="s">
        <v>416</v>
      </c>
      <c r="C30" s="119" t="s">
        <v>417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158865</v>
      </c>
      <c r="M30" s="121">
        <f>+SUM(N30:Q30)</f>
        <v>6928</v>
      </c>
      <c r="N30" s="121">
        <v>6928</v>
      </c>
      <c r="O30" s="121">
        <v>0</v>
      </c>
      <c r="P30" s="121">
        <v>0</v>
      </c>
      <c r="Q30" s="121">
        <v>0</v>
      </c>
      <c r="R30" s="121">
        <f>+SUM(S30:U30)</f>
        <v>2851</v>
      </c>
      <c r="S30" s="121">
        <v>2658</v>
      </c>
      <c r="T30" s="121">
        <v>193</v>
      </c>
      <c r="U30" s="121">
        <v>0</v>
      </c>
      <c r="V30" s="121">
        <v>0</v>
      </c>
      <c r="W30" s="121">
        <f>+SUM(X30:AA30)</f>
        <v>149086</v>
      </c>
      <c r="X30" s="121">
        <v>111186</v>
      </c>
      <c r="Y30" s="121">
        <v>27271</v>
      </c>
      <c r="Z30" s="121">
        <v>3821</v>
      </c>
      <c r="AA30" s="121">
        <v>6808</v>
      </c>
      <c r="AB30" s="121">
        <v>180243</v>
      </c>
      <c r="AC30" s="121">
        <v>0</v>
      </c>
      <c r="AD30" s="121">
        <v>48868</v>
      </c>
      <c r="AE30" s="121">
        <f>+SUM(D30,L30,AD30)</f>
        <v>207733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49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49</v>
      </c>
      <c r="AU30" s="121">
        <v>49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55694</v>
      </c>
      <c r="BE30" s="121">
        <v>0</v>
      </c>
      <c r="BF30" s="121">
        <v>0</v>
      </c>
      <c r="BG30" s="121">
        <f>+SUM(BF30,AN30,AF30)</f>
        <v>49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158914</v>
      </c>
      <c r="BQ30" s="121">
        <f>SUM(M30,AO30)</f>
        <v>6928</v>
      </c>
      <c r="BR30" s="121">
        <f>SUM(N30,AP30)</f>
        <v>6928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2900</v>
      </c>
      <c r="BW30" s="121">
        <f>SUM(S30,AU30)</f>
        <v>2707</v>
      </c>
      <c r="BX30" s="121">
        <f>SUM(T30,AV30)</f>
        <v>193</v>
      </c>
      <c r="BY30" s="121">
        <f>SUM(U30,AW30)</f>
        <v>0</v>
      </c>
      <c r="BZ30" s="121">
        <f>SUM(V30,AX30)</f>
        <v>0</v>
      </c>
      <c r="CA30" s="121">
        <f>SUM(W30,AY30)</f>
        <v>149086</v>
      </c>
      <c r="CB30" s="121">
        <f>SUM(X30,AZ30)</f>
        <v>111186</v>
      </c>
      <c r="CC30" s="121">
        <f>SUM(Y30,BA30)</f>
        <v>27271</v>
      </c>
      <c r="CD30" s="121">
        <f>SUM(Z30,BB30)</f>
        <v>3821</v>
      </c>
      <c r="CE30" s="121">
        <f>SUM(AA30,BC30)</f>
        <v>6808</v>
      </c>
      <c r="CF30" s="121">
        <f>SUM(AB30,BD30)</f>
        <v>235937</v>
      </c>
      <c r="CG30" s="121">
        <f>SUM(AC30,BE30)</f>
        <v>0</v>
      </c>
      <c r="CH30" s="121">
        <f>SUM(AD30,BF30)</f>
        <v>48868</v>
      </c>
      <c r="CI30" s="121">
        <f>SUM(AE30,BG30)</f>
        <v>207782</v>
      </c>
    </row>
    <row r="31" spans="1:87" s="136" customFormat="1" ht="13.5" customHeight="1" x14ac:dyDescent="0.15">
      <c r="A31" s="119" t="s">
        <v>44</v>
      </c>
      <c r="B31" s="120" t="s">
        <v>419</v>
      </c>
      <c r="C31" s="119" t="s">
        <v>420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9454</v>
      </c>
      <c r="L31" s="121">
        <f>+SUM(M31,R31,V31,W31,AC31)</f>
        <v>44736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44736</v>
      </c>
      <c r="X31" s="121">
        <v>44736</v>
      </c>
      <c r="Y31" s="121">
        <v>0</v>
      </c>
      <c r="Z31" s="121">
        <v>0</v>
      </c>
      <c r="AA31" s="121">
        <v>0</v>
      </c>
      <c r="AB31" s="121">
        <v>20751</v>
      </c>
      <c r="AC31" s="121">
        <v>0</v>
      </c>
      <c r="AD31" s="121">
        <v>0</v>
      </c>
      <c r="AE31" s="121">
        <f>+SUM(D31,L31,AD31)</f>
        <v>44736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10470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9454</v>
      </c>
      <c r="BP31" s="121">
        <f>SUM(L31,AN31)</f>
        <v>44736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44736</v>
      </c>
      <c r="CB31" s="121">
        <f>SUM(X31,AZ31)</f>
        <v>44736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31221</v>
      </c>
      <c r="CG31" s="121">
        <f>SUM(AC31,BE31)</f>
        <v>0</v>
      </c>
      <c r="CH31" s="121">
        <f>SUM(AD31,BF31)</f>
        <v>0</v>
      </c>
      <c r="CI31" s="121">
        <f>SUM(AE31,BG31)</f>
        <v>44736</v>
      </c>
    </row>
    <row r="32" spans="1:87" s="136" customFormat="1" ht="13.5" customHeight="1" x14ac:dyDescent="0.15">
      <c r="A32" s="119" t="s">
        <v>44</v>
      </c>
      <c r="B32" s="120" t="s">
        <v>424</v>
      </c>
      <c r="C32" s="119" t="s">
        <v>425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47482</v>
      </c>
      <c r="M32" s="121">
        <f>+SUM(N32:Q32)</f>
        <v>3486</v>
      </c>
      <c r="N32" s="121">
        <v>3486</v>
      </c>
      <c r="O32" s="121">
        <v>0</v>
      </c>
      <c r="P32" s="121">
        <v>0</v>
      </c>
      <c r="Q32" s="121">
        <v>0</v>
      </c>
      <c r="R32" s="121">
        <f>+SUM(S32:U32)</f>
        <v>1764</v>
      </c>
      <c r="S32" s="121">
        <v>52</v>
      </c>
      <c r="T32" s="121">
        <v>1537</v>
      </c>
      <c r="U32" s="121">
        <v>175</v>
      </c>
      <c r="V32" s="121">
        <v>0</v>
      </c>
      <c r="W32" s="121">
        <f>+SUM(X32:AA32)</f>
        <v>41704</v>
      </c>
      <c r="X32" s="121">
        <v>21660</v>
      </c>
      <c r="Y32" s="121">
        <v>10782</v>
      </c>
      <c r="Z32" s="121">
        <v>9122</v>
      </c>
      <c r="AA32" s="121">
        <v>140</v>
      </c>
      <c r="AB32" s="121">
        <v>56912</v>
      </c>
      <c r="AC32" s="121">
        <v>528</v>
      </c>
      <c r="AD32" s="121">
        <v>2499</v>
      </c>
      <c r="AE32" s="121">
        <f>+SUM(D32,L32,AD32)</f>
        <v>49981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115398</v>
      </c>
      <c r="BE32" s="121">
        <v>0</v>
      </c>
      <c r="BF32" s="121">
        <v>6718</v>
      </c>
      <c r="BG32" s="121">
        <f>+SUM(BF32,AN32,AF32)</f>
        <v>6718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47482</v>
      </c>
      <c r="BQ32" s="121">
        <f>SUM(M32,AO32)</f>
        <v>3486</v>
      </c>
      <c r="BR32" s="121">
        <f>SUM(N32,AP32)</f>
        <v>3486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1764</v>
      </c>
      <c r="BW32" s="121">
        <f>SUM(S32,AU32)</f>
        <v>52</v>
      </c>
      <c r="BX32" s="121">
        <f>SUM(T32,AV32)</f>
        <v>1537</v>
      </c>
      <c r="BY32" s="121">
        <f>SUM(U32,AW32)</f>
        <v>175</v>
      </c>
      <c r="BZ32" s="121">
        <f>SUM(V32,AX32)</f>
        <v>0</v>
      </c>
      <c r="CA32" s="121">
        <f>SUM(W32,AY32)</f>
        <v>41704</v>
      </c>
      <c r="CB32" s="121">
        <f>SUM(X32,AZ32)</f>
        <v>21660</v>
      </c>
      <c r="CC32" s="121">
        <f>SUM(Y32,BA32)</f>
        <v>10782</v>
      </c>
      <c r="CD32" s="121">
        <f>SUM(Z32,BB32)</f>
        <v>9122</v>
      </c>
      <c r="CE32" s="121">
        <f>SUM(AA32,BC32)</f>
        <v>140</v>
      </c>
      <c r="CF32" s="121">
        <f>SUM(AB32,BD32)</f>
        <v>172310</v>
      </c>
      <c r="CG32" s="121">
        <f>SUM(AC32,BE32)</f>
        <v>528</v>
      </c>
      <c r="CH32" s="121">
        <f>SUM(AD32,BF32)</f>
        <v>9217</v>
      </c>
      <c r="CI32" s="121">
        <f>SUM(AE32,BG32)</f>
        <v>56699</v>
      </c>
    </row>
    <row r="33" spans="1:87" s="136" customFormat="1" ht="13.5" customHeight="1" x14ac:dyDescent="0.15">
      <c r="A33" s="119" t="s">
        <v>44</v>
      </c>
      <c r="B33" s="120" t="s">
        <v>427</v>
      </c>
      <c r="C33" s="119" t="s">
        <v>428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17382</v>
      </c>
      <c r="L33" s="121">
        <f>+SUM(M33,R33,V33,W33,AC33)</f>
        <v>39121</v>
      </c>
      <c r="M33" s="121">
        <f>+SUM(N33:Q33)</f>
        <v>6472</v>
      </c>
      <c r="N33" s="121">
        <v>6472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32649</v>
      </c>
      <c r="X33" s="121">
        <v>32649</v>
      </c>
      <c r="Y33" s="121">
        <v>0</v>
      </c>
      <c r="Z33" s="121">
        <v>0</v>
      </c>
      <c r="AA33" s="121">
        <v>0</v>
      </c>
      <c r="AB33" s="121">
        <v>38152</v>
      </c>
      <c r="AC33" s="121">
        <v>0</v>
      </c>
      <c r="AD33" s="121">
        <v>0</v>
      </c>
      <c r="AE33" s="121">
        <f>+SUM(D33,L33,AD33)</f>
        <v>39121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19988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17382</v>
      </c>
      <c r="BP33" s="121">
        <f>SUM(L33,AN33)</f>
        <v>39121</v>
      </c>
      <c r="BQ33" s="121">
        <f>SUM(M33,AO33)</f>
        <v>6472</v>
      </c>
      <c r="BR33" s="121">
        <f>SUM(N33,AP33)</f>
        <v>6472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32649</v>
      </c>
      <c r="CB33" s="121">
        <f>SUM(X33,AZ33)</f>
        <v>32649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58140</v>
      </c>
      <c r="CG33" s="121">
        <f>SUM(AC33,BE33)</f>
        <v>0</v>
      </c>
      <c r="CH33" s="121">
        <f>SUM(AD33,BF33)</f>
        <v>0</v>
      </c>
      <c r="CI33" s="121">
        <f>SUM(AE33,BG33)</f>
        <v>39121</v>
      </c>
    </row>
    <row r="34" spans="1:87" s="136" customFormat="1" ht="13.5" customHeight="1" x14ac:dyDescent="0.15">
      <c r="A34" s="119" t="s">
        <v>44</v>
      </c>
      <c r="B34" s="120" t="s">
        <v>430</v>
      </c>
      <c r="C34" s="119" t="s">
        <v>431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9719</v>
      </c>
      <c r="L34" s="121">
        <f>+SUM(M34,R34,V34,W34,AC34)</f>
        <v>12078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12078</v>
      </c>
      <c r="X34" s="121">
        <v>12078</v>
      </c>
      <c r="Y34" s="121">
        <v>0</v>
      </c>
      <c r="Z34" s="121">
        <v>0</v>
      </c>
      <c r="AA34" s="121">
        <v>0</v>
      </c>
      <c r="AB34" s="121">
        <v>21332</v>
      </c>
      <c r="AC34" s="121">
        <v>0</v>
      </c>
      <c r="AD34" s="121">
        <v>5</v>
      </c>
      <c r="AE34" s="121">
        <f>+SUM(D34,L34,AD34)</f>
        <v>12083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11012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9719</v>
      </c>
      <c r="BP34" s="121">
        <f>SUM(L34,AN34)</f>
        <v>12078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12078</v>
      </c>
      <c r="CB34" s="121">
        <f>SUM(X34,AZ34)</f>
        <v>12078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32344</v>
      </c>
      <c r="CG34" s="121">
        <f>SUM(AC34,BE34)</f>
        <v>0</v>
      </c>
      <c r="CH34" s="121">
        <f>SUM(AD34,BF34)</f>
        <v>5</v>
      </c>
      <c r="CI34" s="121">
        <f>SUM(AE34,BG34)</f>
        <v>12083</v>
      </c>
    </row>
    <row r="35" spans="1:87" s="136" customFormat="1" ht="13.5" customHeight="1" x14ac:dyDescent="0.15">
      <c r="A35" s="119" t="s">
        <v>44</v>
      </c>
      <c r="B35" s="120" t="s">
        <v>433</v>
      </c>
      <c r="C35" s="119" t="s">
        <v>434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6898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6898</v>
      </c>
      <c r="S35" s="121">
        <v>0</v>
      </c>
      <c r="T35" s="121">
        <v>6898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38934</v>
      </c>
      <c r="AC35" s="121">
        <v>0</v>
      </c>
      <c r="AD35" s="121">
        <v>0</v>
      </c>
      <c r="AE35" s="121">
        <f>+SUM(D35,L35,AD35)</f>
        <v>6898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6898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6898</v>
      </c>
      <c r="BW35" s="121">
        <f>SUM(S35,AU35)</f>
        <v>0</v>
      </c>
      <c r="BX35" s="121">
        <f>SUM(T35,AV35)</f>
        <v>6898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38934</v>
      </c>
      <c r="CG35" s="121">
        <f>SUM(AC35,BE35)</f>
        <v>0</v>
      </c>
      <c r="CH35" s="121">
        <f>SUM(AD35,BF35)</f>
        <v>0</v>
      </c>
      <c r="CI35" s="121">
        <f>SUM(AE35,BG35)</f>
        <v>6898</v>
      </c>
    </row>
    <row r="36" spans="1:87" s="136" customFormat="1" ht="13.5" customHeight="1" x14ac:dyDescent="0.15">
      <c r="A36" s="119" t="s">
        <v>44</v>
      </c>
      <c r="B36" s="120" t="s">
        <v>438</v>
      </c>
      <c r="C36" s="119" t="s">
        <v>439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27312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27312</v>
      </c>
      <c r="X36" s="121">
        <v>19468</v>
      </c>
      <c r="Y36" s="121">
        <v>5477</v>
      </c>
      <c r="Z36" s="121">
        <v>0</v>
      </c>
      <c r="AA36" s="121">
        <v>2367</v>
      </c>
      <c r="AB36" s="121">
        <v>61801</v>
      </c>
      <c r="AC36" s="121">
        <v>0</v>
      </c>
      <c r="AD36" s="121">
        <v>0</v>
      </c>
      <c r="AE36" s="121">
        <f>+SUM(D36,L36,AD36)</f>
        <v>27312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21135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27312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27312</v>
      </c>
      <c r="CB36" s="121">
        <f>SUM(X36,AZ36)</f>
        <v>19468</v>
      </c>
      <c r="CC36" s="121">
        <f>SUM(Y36,BA36)</f>
        <v>5477</v>
      </c>
      <c r="CD36" s="121">
        <f>SUM(Z36,BB36)</f>
        <v>0</v>
      </c>
      <c r="CE36" s="121">
        <f>SUM(AA36,BC36)</f>
        <v>2367</v>
      </c>
      <c r="CF36" s="121">
        <f>SUM(AB36,BD36)</f>
        <v>82936</v>
      </c>
      <c r="CG36" s="121">
        <f>SUM(AC36,BE36)</f>
        <v>0</v>
      </c>
      <c r="CH36" s="121">
        <f>SUM(AD36,BF36)</f>
        <v>0</v>
      </c>
      <c r="CI36" s="121">
        <f>SUM(AE36,BG36)</f>
        <v>27312</v>
      </c>
    </row>
    <row r="37" spans="1:87" s="136" customFormat="1" ht="13.5" customHeight="1" x14ac:dyDescent="0.15">
      <c r="A37" s="119" t="s">
        <v>44</v>
      </c>
      <c r="B37" s="120" t="s">
        <v>441</v>
      </c>
      <c r="C37" s="119" t="s">
        <v>442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36330</v>
      </c>
      <c r="M37" s="121">
        <f>+SUM(N37:Q37)</f>
        <v>15290</v>
      </c>
      <c r="N37" s="121">
        <v>7183</v>
      </c>
      <c r="O37" s="121">
        <v>8107</v>
      </c>
      <c r="P37" s="121">
        <v>0</v>
      </c>
      <c r="Q37" s="121">
        <v>0</v>
      </c>
      <c r="R37" s="121">
        <f>+SUM(S37:U37)</f>
        <v>5663</v>
      </c>
      <c r="S37" s="121">
        <v>5663</v>
      </c>
      <c r="T37" s="121">
        <v>0</v>
      </c>
      <c r="U37" s="121">
        <v>0</v>
      </c>
      <c r="V37" s="121">
        <v>0</v>
      </c>
      <c r="W37" s="121">
        <f>+SUM(X37:AA37)</f>
        <v>15377</v>
      </c>
      <c r="X37" s="121">
        <v>13814</v>
      </c>
      <c r="Y37" s="121">
        <v>0</v>
      </c>
      <c r="Z37" s="121">
        <v>0</v>
      </c>
      <c r="AA37" s="121">
        <v>1563</v>
      </c>
      <c r="AB37" s="121">
        <v>53978</v>
      </c>
      <c r="AC37" s="121">
        <v>0</v>
      </c>
      <c r="AD37" s="121">
        <v>0</v>
      </c>
      <c r="AE37" s="121">
        <f>+SUM(D37,L37,AD37)</f>
        <v>36330</v>
      </c>
      <c r="AF37" s="121">
        <f>+SUM(AG37,AL37)</f>
        <v>11685</v>
      </c>
      <c r="AG37" s="121">
        <f>+SUM(AH37:AK37)</f>
        <v>11685</v>
      </c>
      <c r="AH37" s="121">
        <v>0</v>
      </c>
      <c r="AI37" s="121">
        <v>0</v>
      </c>
      <c r="AJ37" s="121">
        <v>11199</v>
      </c>
      <c r="AK37" s="121">
        <v>486</v>
      </c>
      <c r="AL37" s="121">
        <v>0</v>
      </c>
      <c r="AM37" s="121">
        <v>0</v>
      </c>
      <c r="AN37" s="121">
        <f>+SUM(AO37,AT37,AX37,AY37,BE37)</f>
        <v>17072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4304</v>
      </c>
      <c r="AU37" s="121">
        <v>0</v>
      </c>
      <c r="AV37" s="121">
        <v>4304</v>
      </c>
      <c r="AW37" s="121">
        <v>0</v>
      </c>
      <c r="AX37" s="121">
        <v>0</v>
      </c>
      <c r="AY37" s="121">
        <f>+SUM(AZ37:BC37)</f>
        <v>12768</v>
      </c>
      <c r="AZ37" s="121">
        <v>96</v>
      </c>
      <c r="BA37" s="121">
        <v>12672</v>
      </c>
      <c r="BB37" s="121">
        <v>0</v>
      </c>
      <c r="BC37" s="121">
        <v>0</v>
      </c>
      <c r="BD37" s="121">
        <v>276953</v>
      </c>
      <c r="BE37" s="121">
        <v>0</v>
      </c>
      <c r="BF37" s="121">
        <v>0</v>
      </c>
      <c r="BG37" s="121">
        <f>+SUM(BF37,AN37,AF37)</f>
        <v>28757</v>
      </c>
      <c r="BH37" s="121">
        <f>SUM(D37,AF37)</f>
        <v>11685</v>
      </c>
      <c r="BI37" s="121">
        <f>SUM(E37,AG37)</f>
        <v>11685</v>
      </c>
      <c r="BJ37" s="121">
        <f>SUM(F37,AH37)</f>
        <v>0</v>
      </c>
      <c r="BK37" s="121">
        <f>SUM(G37,AI37)</f>
        <v>0</v>
      </c>
      <c r="BL37" s="121">
        <f>SUM(H37,AJ37)</f>
        <v>11199</v>
      </c>
      <c r="BM37" s="121">
        <f>SUM(I37,AK37)</f>
        <v>486</v>
      </c>
      <c r="BN37" s="121">
        <f>SUM(J37,AL37)</f>
        <v>0</v>
      </c>
      <c r="BO37" s="121">
        <f>SUM(K37,AM37)</f>
        <v>0</v>
      </c>
      <c r="BP37" s="121">
        <f>SUM(L37,AN37)</f>
        <v>53402</v>
      </c>
      <c r="BQ37" s="121">
        <f>SUM(M37,AO37)</f>
        <v>15290</v>
      </c>
      <c r="BR37" s="121">
        <f>SUM(N37,AP37)</f>
        <v>7183</v>
      </c>
      <c r="BS37" s="121">
        <f>SUM(O37,AQ37)</f>
        <v>8107</v>
      </c>
      <c r="BT37" s="121">
        <f>SUM(P37,AR37)</f>
        <v>0</v>
      </c>
      <c r="BU37" s="121">
        <f>SUM(Q37,AS37)</f>
        <v>0</v>
      </c>
      <c r="BV37" s="121">
        <f>SUM(R37,AT37)</f>
        <v>9967</v>
      </c>
      <c r="BW37" s="121">
        <f>SUM(S37,AU37)</f>
        <v>5663</v>
      </c>
      <c r="BX37" s="121">
        <f>SUM(T37,AV37)</f>
        <v>4304</v>
      </c>
      <c r="BY37" s="121">
        <f>SUM(U37,AW37)</f>
        <v>0</v>
      </c>
      <c r="BZ37" s="121">
        <f>SUM(V37,AX37)</f>
        <v>0</v>
      </c>
      <c r="CA37" s="121">
        <f>SUM(W37,AY37)</f>
        <v>28145</v>
      </c>
      <c r="CB37" s="121">
        <f>SUM(X37,AZ37)</f>
        <v>13910</v>
      </c>
      <c r="CC37" s="121">
        <f>SUM(Y37,BA37)</f>
        <v>12672</v>
      </c>
      <c r="CD37" s="121">
        <f>SUM(Z37,BB37)</f>
        <v>0</v>
      </c>
      <c r="CE37" s="121">
        <f>SUM(AA37,BC37)</f>
        <v>1563</v>
      </c>
      <c r="CF37" s="121">
        <f>SUM(AB37,BD37)</f>
        <v>330931</v>
      </c>
      <c r="CG37" s="121">
        <f>SUM(AC37,BE37)</f>
        <v>0</v>
      </c>
      <c r="CH37" s="121">
        <f>SUM(AD37,BF37)</f>
        <v>0</v>
      </c>
      <c r="CI37" s="121">
        <f>SUM(AE37,BG37)</f>
        <v>65087</v>
      </c>
    </row>
    <row r="38" spans="1:87" s="136" customFormat="1" ht="13.5" customHeight="1" x14ac:dyDescent="0.15">
      <c r="A38" s="119" t="s">
        <v>44</v>
      </c>
      <c r="B38" s="120" t="s">
        <v>444</v>
      </c>
      <c r="C38" s="119" t="s">
        <v>445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375846</v>
      </c>
      <c r="M38" s="121">
        <f>+SUM(N38:Q38)</f>
        <v>7566</v>
      </c>
      <c r="N38" s="121">
        <v>7566</v>
      </c>
      <c r="O38" s="121">
        <v>0</v>
      </c>
      <c r="P38" s="121">
        <v>0</v>
      </c>
      <c r="Q38" s="121">
        <v>0</v>
      </c>
      <c r="R38" s="121">
        <f>+SUM(S38:U38)</f>
        <v>9759</v>
      </c>
      <c r="S38" s="121">
        <v>7110</v>
      </c>
      <c r="T38" s="121">
        <v>2649</v>
      </c>
      <c r="U38" s="121">
        <v>0</v>
      </c>
      <c r="V38" s="121">
        <v>5948</v>
      </c>
      <c r="W38" s="121">
        <f>+SUM(X38:AA38)</f>
        <v>352573</v>
      </c>
      <c r="X38" s="121">
        <v>58576</v>
      </c>
      <c r="Y38" s="121">
        <v>287227</v>
      </c>
      <c r="Z38" s="121">
        <v>6719</v>
      </c>
      <c r="AA38" s="121">
        <v>51</v>
      </c>
      <c r="AB38" s="121">
        <v>0</v>
      </c>
      <c r="AC38" s="121">
        <v>0</v>
      </c>
      <c r="AD38" s="121">
        <v>18</v>
      </c>
      <c r="AE38" s="121">
        <f>+SUM(D38,L38,AD38)</f>
        <v>375864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82348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992</v>
      </c>
      <c r="AU38" s="121">
        <v>0</v>
      </c>
      <c r="AV38" s="121">
        <v>992</v>
      </c>
      <c r="AW38" s="121">
        <v>0</v>
      </c>
      <c r="AX38" s="121">
        <v>0</v>
      </c>
      <c r="AY38" s="121">
        <f>+SUM(AZ38:BC38)</f>
        <v>81356</v>
      </c>
      <c r="AZ38" s="121">
        <v>0</v>
      </c>
      <c r="BA38" s="121">
        <v>81356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f>+SUM(BF38,AN38,AF38)</f>
        <v>82348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458194</v>
      </c>
      <c r="BQ38" s="121">
        <f>SUM(M38,AO38)</f>
        <v>7566</v>
      </c>
      <c r="BR38" s="121">
        <f>SUM(N38,AP38)</f>
        <v>7566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10751</v>
      </c>
      <c r="BW38" s="121">
        <f>SUM(S38,AU38)</f>
        <v>7110</v>
      </c>
      <c r="BX38" s="121">
        <f>SUM(T38,AV38)</f>
        <v>3641</v>
      </c>
      <c r="BY38" s="121">
        <f>SUM(U38,AW38)</f>
        <v>0</v>
      </c>
      <c r="BZ38" s="121">
        <f>SUM(V38,AX38)</f>
        <v>5948</v>
      </c>
      <c r="CA38" s="121">
        <f>SUM(W38,AY38)</f>
        <v>433929</v>
      </c>
      <c r="CB38" s="121">
        <f>SUM(X38,AZ38)</f>
        <v>58576</v>
      </c>
      <c r="CC38" s="121">
        <f>SUM(Y38,BA38)</f>
        <v>368583</v>
      </c>
      <c r="CD38" s="121">
        <f>SUM(Z38,BB38)</f>
        <v>6719</v>
      </c>
      <c r="CE38" s="121">
        <f>SUM(AA38,BC38)</f>
        <v>51</v>
      </c>
      <c r="CF38" s="121">
        <f>SUM(AB38,BD38)</f>
        <v>0</v>
      </c>
      <c r="CG38" s="121">
        <f>SUM(AC38,BE38)</f>
        <v>0</v>
      </c>
      <c r="CH38" s="121">
        <f>SUM(AD38,BF38)</f>
        <v>18</v>
      </c>
      <c r="CI38" s="121">
        <f>SUM(AE38,BG38)</f>
        <v>458212</v>
      </c>
    </row>
    <row r="39" spans="1:87" s="136" customFormat="1" ht="13.5" customHeight="1" x14ac:dyDescent="0.15">
      <c r="A39" s="119" t="s">
        <v>44</v>
      </c>
      <c r="B39" s="120" t="s">
        <v>447</v>
      </c>
      <c r="C39" s="119" t="s">
        <v>448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987</v>
      </c>
      <c r="L39" s="121">
        <f>+SUM(M39,R39,V39,W39,AC39)</f>
        <v>55269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11699</v>
      </c>
      <c r="S39" s="121">
        <v>0</v>
      </c>
      <c r="T39" s="121">
        <v>243</v>
      </c>
      <c r="U39" s="121">
        <v>11456</v>
      </c>
      <c r="V39" s="121">
        <v>0</v>
      </c>
      <c r="W39" s="121">
        <f>+SUM(X39:AA39)</f>
        <v>43570</v>
      </c>
      <c r="X39" s="121">
        <v>18700</v>
      </c>
      <c r="Y39" s="121">
        <v>1585</v>
      </c>
      <c r="Z39" s="121">
        <v>23285</v>
      </c>
      <c r="AA39" s="121">
        <v>0</v>
      </c>
      <c r="AB39" s="121">
        <v>33538</v>
      </c>
      <c r="AC39" s="121">
        <v>0</v>
      </c>
      <c r="AD39" s="121">
        <v>0</v>
      </c>
      <c r="AE39" s="121">
        <f>+SUM(D39,L39,AD39)</f>
        <v>55269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0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22857</v>
      </c>
      <c r="BE39" s="121">
        <v>0</v>
      </c>
      <c r="BF39" s="121">
        <v>0</v>
      </c>
      <c r="BG39" s="121">
        <f>+SUM(BF39,AN39,AF39)</f>
        <v>0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987</v>
      </c>
      <c r="BP39" s="121">
        <f>SUM(L39,AN39)</f>
        <v>55269</v>
      </c>
      <c r="BQ39" s="121">
        <f>SUM(M39,AO39)</f>
        <v>0</v>
      </c>
      <c r="BR39" s="121">
        <f>SUM(N39,AP39)</f>
        <v>0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11699</v>
      </c>
      <c r="BW39" s="121">
        <f>SUM(S39,AU39)</f>
        <v>0</v>
      </c>
      <c r="BX39" s="121">
        <f>SUM(T39,AV39)</f>
        <v>243</v>
      </c>
      <c r="BY39" s="121">
        <f>SUM(U39,AW39)</f>
        <v>11456</v>
      </c>
      <c r="BZ39" s="121">
        <f>SUM(V39,AX39)</f>
        <v>0</v>
      </c>
      <c r="CA39" s="121">
        <f>SUM(W39,AY39)</f>
        <v>43570</v>
      </c>
      <c r="CB39" s="121">
        <f>SUM(X39,AZ39)</f>
        <v>18700</v>
      </c>
      <c r="CC39" s="121">
        <f>SUM(Y39,BA39)</f>
        <v>1585</v>
      </c>
      <c r="CD39" s="121">
        <f>SUM(Z39,BB39)</f>
        <v>23285</v>
      </c>
      <c r="CE39" s="121">
        <f>SUM(AA39,BC39)</f>
        <v>0</v>
      </c>
      <c r="CF39" s="121">
        <f>SUM(AB39,BD39)</f>
        <v>56395</v>
      </c>
      <c r="CG39" s="121">
        <f>SUM(AC39,BE39)</f>
        <v>0</v>
      </c>
      <c r="CH39" s="121">
        <f>SUM(AD39,BF39)</f>
        <v>0</v>
      </c>
      <c r="CI39" s="121">
        <f>SUM(AE39,BG39)</f>
        <v>55269</v>
      </c>
    </row>
    <row r="40" spans="1:87" s="136" customFormat="1" ht="13.5" customHeight="1" x14ac:dyDescent="0.15">
      <c r="A40" s="119" t="s">
        <v>44</v>
      </c>
      <c r="B40" s="120" t="s">
        <v>452</v>
      </c>
      <c r="C40" s="119" t="s">
        <v>453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2104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2104</v>
      </c>
      <c r="X40" s="121">
        <v>2104</v>
      </c>
      <c r="Y40" s="121">
        <v>0</v>
      </c>
      <c r="Z40" s="121">
        <v>0</v>
      </c>
      <c r="AA40" s="121">
        <v>0</v>
      </c>
      <c r="AB40" s="121">
        <v>16815</v>
      </c>
      <c r="AC40" s="121">
        <v>0</v>
      </c>
      <c r="AD40" s="121">
        <v>76</v>
      </c>
      <c r="AE40" s="121">
        <f>+SUM(D40,L40,AD40)</f>
        <v>2180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11954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2104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2104</v>
      </c>
      <c r="CB40" s="121">
        <f>SUM(X40,AZ40)</f>
        <v>2104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28769</v>
      </c>
      <c r="CG40" s="121">
        <f>SUM(AC40,BE40)</f>
        <v>0</v>
      </c>
      <c r="CH40" s="121">
        <f>SUM(AD40,BF40)</f>
        <v>76</v>
      </c>
      <c r="CI40" s="121">
        <f>SUM(AE40,BG40)</f>
        <v>2180</v>
      </c>
    </row>
    <row r="41" spans="1:87" s="136" customFormat="1" ht="13.5" customHeight="1" x14ac:dyDescent="0.15">
      <c r="A41" s="119" t="s">
        <v>44</v>
      </c>
      <c r="B41" s="120" t="s">
        <v>455</v>
      </c>
      <c r="C41" s="119" t="s">
        <v>456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2106</v>
      </c>
      <c r="L41" s="121">
        <f>+SUM(M41,R41,V41,W41,AC41)</f>
        <v>59976</v>
      </c>
      <c r="M41" s="121">
        <f>+SUM(N41:Q41)</f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59976</v>
      </c>
      <c r="X41" s="121">
        <v>59976</v>
      </c>
      <c r="Y41" s="121">
        <v>0</v>
      </c>
      <c r="Z41" s="121">
        <v>0</v>
      </c>
      <c r="AA41" s="121">
        <v>0</v>
      </c>
      <c r="AB41" s="121">
        <v>80251</v>
      </c>
      <c r="AC41" s="121">
        <v>0</v>
      </c>
      <c r="AD41" s="121">
        <v>3457</v>
      </c>
      <c r="AE41" s="121">
        <f>+SUM(D41,L41,AD41)</f>
        <v>63433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102845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72416</v>
      </c>
      <c r="AU41" s="121">
        <v>0</v>
      </c>
      <c r="AV41" s="121">
        <v>72416</v>
      </c>
      <c r="AW41" s="121">
        <v>0</v>
      </c>
      <c r="AX41" s="121">
        <v>0</v>
      </c>
      <c r="AY41" s="121">
        <f>+SUM(AZ41:BC41)</f>
        <v>30429</v>
      </c>
      <c r="AZ41" s="121">
        <v>0</v>
      </c>
      <c r="BA41" s="121">
        <v>30429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102845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2106</v>
      </c>
      <c r="BP41" s="121">
        <f>SUM(L41,AN41)</f>
        <v>162821</v>
      </c>
      <c r="BQ41" s="121">
        <f>SUM(M41,AO41)</f>
        <v>0</v>
      </c>
      <c r="BR41" s="121">
        <f>SUM(N41,AP41)</f>
        <v>0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72416</v>
      </c>
      <c r="BW41" s="121">
        <f>SUM(S41,AU41)</f>
        <v>0</v>
      </c>
      <c r="BX41" s="121">
        <f>SUM(T41,AV41)</f>
        <v>72416</v>
      </c>
      <c r="BY41" s="121">
        <f>SUM(U41,AW41)</f>
        <v>0</v>
      </c>
      <c r="BZ41" s="121">
        <f>SUM(V41,AX41)</f>
        <v>0</v>
      </c>
      <c r="CA41" s="121">
        <f>SUM(W41,AY41)</f>
        <v>90405</v>
      </c>
      <c r="CB41" s="121">
        <f>SUM(X41,AZ41)</f>
        <v>59976</v>
      </c>
      <c r="CC41" s="121">
        <f>SUM(Y41,BA41)</f>
        <v>30429</v>
      </c>
      <c r="CD41" s="121">
        <f>SUM(Z41,BB41)</f>
        <v>0</v>
      </c>
      <c r="CE41" s="121">
        <f>SUM(AA41,BC41)</f>
        <v>0</v>
      </c>
      <c r="CF41" s="121">
        <f>SUM(AB41,BD41)</f>
        <v>80251</v>
      </c>
      <c r="CG41" s="121">
        <f>SUM(AC41,BE41)</f>
        <v>0</v>
      </c>
      <c r="CH41" s="121">
        <f>SUM(AD41,BF41)</f>
        <v>3457</v>
      </c>
      <c r="CI41" s="121">
        <f>SUM(AE41,BG41)</f>
        <v>166278</v>
      </c>
    </row>
    <row r="42" spans="1:87" s="136" customFormat="1" ht="13.5" customHeight="1" x14ac:dyDescent="0.15">
      <c r="A42" s="119" t="s">
        <v>44</v>
      </c>
      <c r="B42" s="120" t="s">
        <v>373</v>
      </c>
      <c r="C42" s="119" t="s">
        <v>378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0</v>
      </c>
      <c r="M42" s="121">
        <f>+SUM(N42:Q42)</f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f>+SUM(D42,L42,AD42)</f>
        <v>0</v>
      </c>
      <c r="AF42" s="121">
        <f>+SUM(AG42,AL42)</f>
        <v>6761</v>
      </c>
      <c r="AG42" s="121">
        <f>+SUM(AH42:AK42)</f>
        <v>6761</v>
      </c>
      <c r="AH42" s="121">
        <v>0</v>
      </c>
      <c r="AI42" s="121">
        <v>6761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149620</v>
      </c>
      <c r="AO42" s="121">
        <f>+SUM(AP42:AS42)</f>
        <v>52403</v>
      </c>
      <c r="AP42" s="121">
        <v>52403</v>
      </c>
      <c r="AQ42" s="121">
        <v>0</v>
      </c>
      <c r="AR42" s="121">
        <v>0</v>
      </c>
      <c r="AS42" s="121">
        <v>0</v>
      </c>
      <c r="AT42" s="121">
        <f>+SUM(AU42:AW42)</f>
        <v>96205</v>
      </c>
      <c r="AU42" s="121">
        <v>0</v>
      </c>
      <c r="AV42" s="121">
        <v>96205</v>
      </c>
      <c r="AW42" s="121">
        <v>0</v>
      </c>
      <c r="AX42" s="121">
        <v>0</v>
      </c>
      <c r="AY42" s="121">
        <f>+SUM(AZ42:BC42)</f>
        <v>1012</v>
      </c>
      <c r="AZ42" s="121">
        <v>1000</v>
      </c>
      <c r="BA42" s="121">
        <v>0</v>
      </c>
      <c r="BB42" s="121">
        <v>0</v>
      </c>
      <c r="BC42" s="121">
        <v>12</v>
      </c>
      <c r="BD42" s="121">
        <v>0</v>
      </c>
      <c r="BE42" s="121">
        <v>0</v>
      </c>
      <c r="BF42" s="121">
        <v>0</v>
      </c>
      <c r="BG42" s="121">
        <f>+SUM(BF42,AN42,AF42)</f>
        <v>156381</v>
      </c>
      <c r="BH42" s="121">
        <f>SUM(D42,AF42)</f>
        <v>6761</v>
      </c>
      <c r="BI42" s="121">
        <f>SUM(E42,AG42)</f>
        <v>6761</v>
      </c>
      <c r="BJ42" s="121">
        <f>SUM(F42,AH42)</f>
        <v>0</v>
      </c>
      <c r="BK42" s="121">
        <f>SUM(G42,AI42)</f>
        <v>6761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149620</v>
      </c>
      <c r="BQ42" s="121">
        <f>SUM(M42,AO42)</f>
        <v>52403</v>
      </c>
      <c r="BR42" s="121">
        <f>SUM(N42,AP42)</f>
        <v>52403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96205</v>
      </c>
      <c r="BW42" s="121">
        <f>SUM(S42,AU42)</f>
        <v>0</v>
      </c>
      <c r="BX42" s="121">
        <f>SUM(T42,AV42)</f>
        <v>96205</v>
      </c>
      <c r="BY42" s="121">
        <f>SUM(U42,AW42)</f>
        <v>0</v>
      </c>
      <c r="BZ42" s="121">
        <f>SUM(V42,AX42)</f>
        <v>0</v>
      </c>
      <c r="CA42" s="121">
        <f>SUM(W42,AY42)</f>
        <v>1012</v>
      </c>
      <c r="CB42" s="121">
        <f>SUM(X42,AZ42)</f>
        <v>1000</v>
      </c>
      <c r="CC42" s="121">
        <f>SUM(Y42,BA42)</f>
        <v>0</v>
      </c>
      <c r="CD42" s="121">
        <f>SUM(Z42,BB42)</f>
        <v>0</v>
      </c>
      <c r="CE42" s="121">
        <f>SUM(AA42,BC42)</f>
        <v>12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156381</v>
      </c>
    </row>
    <row r="43" spans="1:87" s="136" customFormat="1" ht="13.5" customHeight="1" x14ac:dyDescent="0.15">
      <c r="A43" s="119" t="s">
        <v>44</v>
      </c>
      <c r="B43" s="120" t="s">
        <v>348</v>
      </c>
      <c r="C43" s="119" t="s">
        <v>349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116</v>
      </c>
      <c r="AG43" s="121">
        <f>+SUM(AH43:AK43)</f>
        <v>116</v>
      </c>
      <c r="AH43" s="121">
        <v>0</v>
      </c>
      <c r="AI43" s="121">
        <v>116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303802</v>
      </c>
      <c r="AO43" s="121">
        <f>+SUM(AP43:AS43)</f>
        <v>38396</v>
      </c>
      <c r="AP43" s="121">
        <v>38396</v>
      </c>
      <c r="AQ43" s="121">
        <v>0</v>
      </c>
      <c r="AR43" s="121">
        <v>0</v>
      </c>
      <c r="AS43" s="121">
        <v>0</v>
      </c>
      <c r="AT43" s="121">
        <f>+SUM(AU43:AW43)</f>
        <v>223655</v>
      </c>
      <c r="AU43" s="121">
        <v>0</v>
      </c>
      <c r="AV43" s="121">
        <v>223655</v>
      </c>
      <c r="AW43" s="121">
        <v>0</v>
      </c>
      <c r="AX43" s="121">
        <v>0</v>
      </c>
      <c r="AY43" s="121">
        <f>+SUM(AZ43:BC43)</f>
        <v>41751</v>
      </c>
      <c r="AZ43" s="121">
        <v>0</v>
      </c>
      <c r="BA43" s="121">
        <v>41751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303918</v>
      </c>
      <c r="BH43" s="121">
        <f>SUM(D43,AF43)</f>
        <v>116</v>
      </c>
      <c r="BI43" s="121">
        <f>SUM(E43,AG43)</f>
        <v>116</v>
      </c>
      <c r="BJ43" s="121">
        <f>SUM(F43,AH43)</f>
        <v>0</v>
      </c>
      <c r="BK43" s="121">
        <f>SUM(G43,AI43)</f>
        <v>116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303802</v>
      </c>
      <c r="BQ43" s="121">
        <f>SUM(M43,AO43)</f>
        <v>38396</v>
      </c>
      <c r="BR43" s="121">
        <f>SUM(N43,AP43)</f>
        <v>38396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223655</v>
      </c>
      <c r="BW43" s="121">
        <f>SUM(S43,AU43)</f>
        <v>0</v>
      </c>
      <c r="BX43" s="121">
        <f>SUM(T43,AV43)</f>
        <v>223655</v>
      </c>
      <c r="BY43" s="121">
        <f>SUM(U43,AW43)</f>
        <v>0</v>
      </c>
      <c r="BZ43" s="121">
        <f>SUM(V43,AX43)</f>
        <v>0</v>
      </c>
      <c r="CA43" s="121">
        <f>SUM(W43,AY43)</f>
        <v>41751</v>
      </c>
      <c r="CB43" s="121">
        <f>SUM(X43,AZ43)</f>
        <v>0</v>
      </c>
      <c r="CC43" s="121">
        <f>SUM(Y43,BA43)</f>
        <v>41751</v>
      </c>
      <c r="CD43" s="121">
        <f>SUM(Z43,BB43)</f>
        <v>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0</v>
      </c>
      <c r="CI43" s="121">
        <f>SUM(AE43,BG43)</f>
        <v>303918</v>
      </c>
    </row>
    <row r="44" spans="1:87" s="136" customFormat="1" ht="13.5" customHeight="1" x14ac:dyDescent="0.15">
      <c r="A44" s="119" t="s">
        <v>44</v>
      </c>
      <c r="B44" s="120" t="s">
        <v>422</v>
      </c>
      <c r="C44" s="119" t="s">
        <v>423</v>
      </c>
      <c r="D44" s="121">
        <f>+SUM(E44,J44)</f>
        <v>77906</v>
      </c>
      <c r="E44" s="121">
        <f>+SUM(F44:I44)</f>
        <v>77906</v>
      </c>
      <c r="F44" s="121">
        <v>0</v>
      </c>
      <c r="G44" s="121">
        <v>77906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152778</v>
      </c>
      <c r="M44" s="121">
        <f>+SUM(N44:Q44)</f>
        <v>70075</v>
      </c>
      <c r="N44" s="121">
        <v>27062</v>
      </c>
      <c r="O44" s="121">
        <v>0</v>
      </c>
      <c r="P44" s="121">
        <v>36102</v>
      </c>
      <c r="Q44" s="121">
        <v>6911</v>
      </c>
      <c r="R44" s="121">
        <f>+SUM(S44:U44)</f>
        <v>68589</v>
      </c>
      <c r="S44" s="121">
        <v>0</v>
      </c>
      <c r="T44" s="121">
        <v>66109</v>
      </c>
      <c r="U44" s="121">
        <v>2480</v>
      </c>
      <c r="V44" s="121">
        <v>0</v>
      </c>
      <c r="W44" s="121">
        <f>+SUM(X44:AA44)</f>
        <v>14114</v>
      </c>
      <c r="X44" s="121">
        <v>0</v>
      </c>
      <c r="Y44" s="121">
        <v>11391</v>
      </c>
      <c r="Z44" s="121">
        <v>2723</v>
      </c>
      <c r="AA44" s="121">
        <v>0</v>
      </c>
      <c r="AB44" s="121">
        <v>0</v>
      </c>
      <c r="AC44" s="121">
        <v>0</v>
      </c>
      <c r="AD44" s="121">
        <v>18121</v>
      </c>
      <c r="AE44" s="121">
        <f>+SUM(D44,L44,AD44)</f>
        <v>248805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114408</v>
      </c>
      <c r="AO44" s="121">
        <f>+SUM(AP44:AS44)</f>
        <v>44250</v>
      </c>
      <c r="AP44" s="121">
        <v>44250</v>
      </c>
      <c r="AQ44" s="121">
        <v>0</v>
      </c>
      <c r="AR44" s="121">
        <v>0</v>
      </c>
      <c r="AS44" s="121">
        <v>0</v>
      </c>
      <c r="AT44" s="121">
        <f>+SUM(AU44:AW44)</f>
        <v>14304</v>
      </c>
      <c r="AU44" s="121">
        <v>0</v>
      </c>
      <c r="AV44" s="121">
        <v>14304</v>
      </c>
      <c r="AW44" s="121">
        <v>0</v>
      </c>
      <c r="AX44" s="121">
        <v>0</v>
      </c>
      <c r="AY44" s="121">
        <f>+SUM(AZ44:BC44)</f>
        <v>55684</v>
      </c>
      <c r="AZ44" s="121">
        <v>55684</v>
      </c>
      <c r="BA44" s="121">
        <v>0</v>
      </c>
      <c r="BB44" s="121">
        <v>0</v>
      </c>
      <c r="BC44" s="121">
        <v>0</v>
      </c>
      <c r="BD44" s="121">
        <v>0</v>
      </c>
      <c r="BE44" s="121">
        <v>170</v>
      </c>
      <c r="BF44" s="121">
        <v>3937</v>
      </c>
      <c r="BG44" s="121">
        <f>+SUM(BF44,AN44,AF44)</f>
        <v>118345</v>
      </c>
      <c r="BH44" s="121">
        <f>SUM(D44,AF44)</f>
        <v>77906</v>
      </c>
      <c r="BI44" s="121">
        <f>SUM(E44,AG44)</f>
        <v>77906</v>
      </c>
      <c r="BJ44" s="121">
        <f>SUM(F44,AH44)</f>
        <v>0</v>
      </c>
      <c r="BK44" s="121">
        <f>SUM(G44,AI44)</f>
        <v>77906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267186</v>
      </c>
      <c r="BQ44" s="121">
        <f>SUM(M44,AO44)</f>
        <v>114325</v>
      </c>
      <c r="BR44" s="121">
        <f>SUM(N44,AP44)</f>
        <v>71312</v>
      </c>
      <c r="BS44" s="121">
        <f>SUM(O44,AQ44)</f>
        <v>0</v>
      </c>
      <c r="BT44" s="121">
        <f>SUM(P44,AR44)</f>
        <v>36102</v>
      </c>
      <c r="BU44" s="121">
        <f>SUM(Q44,AS44)</f>
        <v>6911</v>
      </c>
      <c r="BV44" s="121">
        <f>SUM(R44,AT44)</f>
        <v>82893</v>
      </c>
      <c r="BW44" s="121">
        <f>SUM(S44,AU44)</f>
        <v>0</v>
      </c>
      <c r="BX44" s="121">
        <f>SUM(T44,AV44)</f>
        <v>80413</v>
      </c>
      <c r="BY44" s="121">
        <f>SUM(U44,AW44)</f>
        <v>2480</v>
      </c>
      <c r="BZ44" s="121">
        <f>SUM(V44,AX44)</f>
        <v>0</v>
      </c>
      <c r="CA44" s="121">
        <f>SUM(W44,AY44)</f>
        <v>69798</v>
      </c>
      <c r="CB44" s="121">
        <f>SUM(X44,AZ44)</f>
        <v>55684</v>
      </c>
      <c r="CC44" s="121">
        <f>SUM(Y44,BA44)</f>
        <v>11391</v>
      </c>
      <c r="CD44" s="121">
        <f>SUM(Z44,BB44)</f>
        <v>2723</v>
      </c>
      <c r="CE44" s="121">
        <f>SUM(AA44,BC44)</f>
        <v>0</v>
      </c>
      <c r="CF44" s="121">
        <f>SUM(AB44,BD44)</f>
        <v>0</v>
      </c>
      <c r="CG44" s="121">
        <f>SUM(AC44,BE44)</f>
        <v>170</v>
      </c>
      <c r="CH44" s="121">
        <f>SUM(AD44,BF44)</f>
        <v>22058</v>
      </c>
      <c r="CI44" s="121">
        <f>SUM(AE44,BG44)</f>
        <v>367150</v>
      </c>
    </row>
    <row r="45" spans="1:87" s="136" customFormat="1" ht="13.5" customHeight="1" x14ac:dyDescent="0.15">
      <c r="A45" s="119" t="s">
        <v>44</v>
      </c>
      <c r="B45" s="120" t="s">
        <v>341</v>
      </c>
      <c r="C45" s="119" t="s">
        <v>342</v>
      </c>
      <c r="D45" s="121">
        <f>+SUM(E45,J45)</f>
        <v>4534993</v>
      </c>
      <c r="E45" s="121">
        <f>+SUM(F45:I45)</f>
        <v>4534993</v>
      </c>
      <c r="F45" s="121">
        <v>0</v>
      </c>
      <c r="G45" s="121">
        <v>4534993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427454</v>
      </c>
      <c r="M45" s="121">
        <f>+SUM(N45:Q45)</f>
        <v>163418</v>
      </c>
      <c r="N45" s="121">
        <v>13829</v>
      </c>
      <c r="O45" s="121">
        <v>0</v>
      </c>
      <c r="P45" s="121">
        <v>149589</v>
      </c>
      <c r="Q45" s="121">
        <v>0</v>
      </c>
      <c r="R45" s="121">
        <f>+SUM(S45:U45)</f>
        <v>215299</v>
      </c>
      <c r="S45" s="121">
        <v>0</v>
      </c>
      <c r="T45" s="121">
        <v>215299</v>
      </c>
      <c r="U45" s="121">
        <v>0</v>
      </c>
      <c r="V45" s="121">
        <v>0</v>
      </c>
      <c r="W45" s="121">
        <f>+SUM(X45:AA45)</f>
        <v>48737</v>
      </c>
      <c r="X45" s="121">
        <v>0</v>
      </c>
      <c r="Y45" s="121">
        <v>0</v>
      </c>
      <c r="Z45" s="121">
        <v>48737</v>
      </c>
      <c r="AA45" s="121">
        <v>0</v>
      </c>
      <c r="AB45" s="121">
        <v>0</v>
      </c>
      <c r="AC45" s="121">
        <v>0</v>
      </c>
      <c r="AD45" s="121">
        <v>39077</v>
      </c>
      <c r="AE45" s="121">
        <f>+SUM(D45,L45,AD45)</f>
        <v>5001524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4534993</v>
      </c>
      <c r="BI45" s="121">
        <f>SUM(E45,AG45)</f>
        <v>4534993</v>
      </c>
      <c r="BJ45" s="121">
        <f>SUM(F45,AH45)</f>
        <v>0</v>
      </c>
      <c r="BK45" s="121">
        <f>SUM(G45,AI45)</f>
        <v>4534993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427454</v>
      </c>
      <c r="BQ45" s="121">
        <f>SUM(M45,AO45)</f>
        <v>163418</v>
      </c>
      <c r="BR45" s="121">
        <f>SUM(N45,AP45)</f>
        <v>13829</v>
      </c>
      <c r="BS45" s="121">
        <f>SUM(O45,AQ45)</f>
        <v>0</v>
      </c>
      <c r="BT45" s="121">
        <f>SUM(P45,AR45)</f>
        <v>149589</v>
      </c>
      <c r="BU45" s="121">
        <f>SUM(Q45,AS45)</f>
        <v>0</v>
      </c>
      <c r="BV45" s="121">
        <f>SUM(R45,AT45)</f>
        <v>215299</v>
      </c>
      <c r="BW45" s="121">
        <f>SUM(S45,AU45)</f>
        <v>0</v>
      </c>
      <c r="BX45" s="121">
        <f>SUM(T45,AV45)</f>
        <v>215299</v>
      </c>
      <c r="BY45" s="121">
        <f>SUM(U45,AW45)</f>
        <v>0</v>
      </c>
      <c r="BZ45" s="121">
        <f>SUM(V45,AX45)</f>
        <v>0</v>
      </c>
      <c r="CA45" s="121">
        <f>SUM(W45,AY45)</f>
        <v>48737</v>
      </c>
      <c r="CB45" s="121">
        <f>SUM(X45,AZ45)</f>
        <v>0</v>
      </c>
      <c r="CC45" s="121">
        <f>SUM(Y45,BA45)</f>
        <v>0</v>
      </c>
      <c r="CD45" s="121">
        <f>SUM(Z45,BB45)</f>
        <v>48737</v>
      </c>
      <c r="CE45" s="121">
        <f>SUM(AA45,BC45)</f>
        <v>0</v>
      </c>
      <c r="CF45" s="121">
        <f>SUM(AB45,BD45)</f>
        <v>0</v>
      </c>
      <c r="CG45" s="121">
        <f>SUM(AC45,BE45)</f>
        <v>0</v>
      </c>
      <c r="CH45" s="121">
        <f>SUM(AD45,BF45)</f>
        <v>39077</v>
      </c>
      <c r="CI45" s="121">
        <f>SUM(AE45,BG45)</f>
        <v>5001524</v>
      </c>
    </row>
    <row r="46" spans="1:87" s="136" customFormat="1" ht="13.5" customHeight="1" x14ac:dyDescent="0.15">
      <c r="A46" s="119" t="s">
        <v>44</v>
      </c>
      <c r="B46" s="120" t="s">
        <v>360</v>
      </c>
      <c r="C46" s="119" t="s">
        <v>361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724349</v>
      </c>
      <c r="M46" s="121">
        <f>+SUM(N46:Q46)</f>
        <v>70454</v>
      </c>
      <c r="N46" s="121">
        <v>39939</v>
      </c>
      <c r="O46" s="121">
        <v>0</v>
      </c>
      <c r="P46" s="121">
        <v>30515</v>
      </c>
      <c r="Q46" s="121">
        <v>0</v>
      </c>
      <c r="R46" s="121">
        <f>+SUM(S46:U46)</f>
        <v>198923</v>
      </c>
      <c r="S46" s="121">
        <v>0</v>
      </c>
      <c r="T46" s="121">
        <v>192384</v>
      </c>
      <c r="U46" s="121">
        <v>6539</v>
      </c>
      <c r="V46" s="121">
        <v>0</v>
      </c>
      <c r="W46" s="121">
        <f>+SUM(X46:AA46)</f>
        <v>454972</v>
      </c>
      <c r="X46" s="121">
        <v>0</v>
      </c>
      <c r="Y46" s="121">
        <v>396033</v>
      </c>
      <c r="Z46" s="121">
        <v>58939</v>
      </c>
      <c r="AA46" s="121">
        <v>0</v>
      </c>
      <c r="AB46" s="121">
        <v>0</v>
      </c>
      <c r="AC46" s="121">
        <v>0</v>
      </c>
      <c r="AD46" s="121">
        <v>0</v>
      </c>
      <c r="AE46" s="121">
        <f>+SUM(D46,L46,AD46)</f>
        <v>724349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724349</v>
      </c>
      <c r="BQ46" s="121">
        <f>SUM(M46,AO46)</f>
        <v>70454</v>
      </c>
      <c r="BR46" s="121">
        <f>SUM(N46,AP46)</f>
        <v>39939</v>
      </c>
      <c r="BS46" s="121">
        <f>SUM(O46,AQ46)</f>
        <v>0</v>
      </c>
      <c r="BT46" s="121">
        <f>SUM(P46,AR46)</f>
        <v>30515</v>
      </c>
      <c r="BU46" s="121">
        <f>SUM(Q46,AS46)</f>
        <v>0</v>
      </c>
      <c r="BV46" s="121">
        <f>SUM(R46,AT46)</f>
        <v>198923</v>
      </c>
      <c r="BW46" s="121">
        <f>SUM(S46,AU46)</f>
        <v>0</v>
      </c>
      <c r="BX46" s="121">
        <f>SUM(T46,AV46)</f>
        <v>192384</v>
      </c>
      <c r="BY46" s="121">
        <f>SUM(U46,AW46)</f>
        <v>6539</v>
      </c>
      <c r="BZ46" s="121">
        <f>SUM(V46,AX46)</f>
        <v>0</v>
      </c>
      <c r="CA46" s="121">
        <f>SUM(W46,AY46)</f>
        <v>454972</v>
      </c>
      <c r="CB46" s="121">
        <f>SUM(X46,AZ46)</f>
        <v>0</v>
      </c>
      <c r="CC46" s="121">
        <f>SUM(Y46,BA46)</f>
        <v>396033</v>
      </c>
      <c r="CD46" s="121">
        <f>SUM(Z46,BB46)</f>
        <v>58939</v>
      </c>
      <c r="CE46" s="121">
        <f>SUM(AA46,BC46)</f>
        <v>0</v>
      </c>
      <c r="CF46" s="121">
        <f>SUM(AB46,BD46)</f>
        <v>0</v>
      </c>
      <c r="CG46" s="121">
        <f>SUM(AC46,BE46)</f>
        <v>0</v>
      </c>
      <c r="CH46" s="121">
        <f>SUM(AD46,BF46)</f>
        <v>0</v>
      </c>
      <c r="CI46" s="121">
        <f>SUM(AE46,BG46)</f>
        <v>724349</v>
      </c>
    </row>
    <row r="47" spans="1:87" s="136" customFormat="1" ht="13.5" customHeight="1" x14ac:dyDescent="0.15">
      <c r="A47" s="119" t="s">
        <v>44</v>
      </c>
      <c r="B47" s="120" t="s">
        <v>368</v>
      </c>
      <c r="C47" s="119" t="s">
        <v>369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28237</v>
      </c>
      <c r="M47" s="121">
        <f>+SUM(N47:Q47)</f>
        <v>18253</v>
      </c>
      <c r="N47" s="121">
        <v>8790</v>
      </c>
      <c r="O47" s="121">
        <v>0</v>
      </c>
      <c r="P47" s="121">
        <v>9463</v>
      </c>
      <c r="Q47" s="121">
        <v>0</v>
      </c>
      <c r="R47" s="121">
        <f>+SUM(S47:U47)</f>
        <v>8997</v>
      </c>
      <c r="S47" s="121">
        <v>0</v>
      </c>
      <c r="T47" s="121">
        <v>8997</v>
      </c>
      <c r="U47" s="121">
        <v>0</v>
      </c>
      <c r="V47" s="121">
        <v>0</v>
      </c>
      <c r="W47" s="121">
        <f>+SUM(X47:AA47)</f>
        <v>987</v>
      </c>
      <c r="X47" s="121">
        <v>0</v>
      </c>
      <c r="Y47" s="121">
        <v>987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f>+SUM(D47,L47,AD47)</f>
        <v>28237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28237</v>
      </c>
      <c r="BQ47" s="121">
        <f>SUM(M47,AO47)</f>
        <v>18253</v>
      </c>
      <c r="BR47" s="121">
        <f>SUM(N47,AP47)</f>
        <v>8790</v>
      </c>
      <c r="BS47" s="121">
        <f>SUM(O47,AQ47)</f>
        <v>0</v>
      </c>
      <c r="BT47" s="121">
        <f>SUM(P47,AR47)</f>
        <v>9463</v>
      </c>
      <c r="BU47" s="121">
        <f>SUM(Q47,AS47)</f>
        <v>0</v>
      </c>
      <c r="BV47" s="121">
        <f>SUM(R47,AT47)</f>
        <v>8997</v>
      </c>
      <c r="BW47" s="121">
        <f>SUM(S47,AU47)</f>
        <v>0</v>
      </c>
      <c r="BX47" s="121">
        <f>SUM(T47,AV47)</f>
        <v>8997</v>
      </c>
      <c r="BY47" s="121">
        <f>SUM(U47,AW47)</f>
        <v>0</v>
      </c>
      <c r="BZ47" s="121">
        <f>SUM(V47,AX47)</f>
        <v>0</v>
      </c>
      <c r="CA47" s="121">
        <f>SUM(W47,AY47)</f>
        <v>987</v>
      </c>
      <c r="CB47" s="121">
        <f>SUM(X47,AZ47)</f>
        <v>0</v>
      </c>
      <c r="CC47" s="121">
        <f>SUM(Y47,BA47)</f>
        <v>987</v>
      </c>
      <c r="CD47" s="121">
        <f>SUM(Z47,BB47)</f>
        <v>0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0</v>
      </c>
      <c r="CI47" s="121">
        <f>SUM(AE47,BG47)</f>
        <v>28237</v>
      </c>
    </row>
    <row r="48" spans="1:87" s="136" customFormat="1" ht="13.5" customHeight="1" x14ac:dyDescent="0.15">
      <c r="A48" s="119" t="s">
        <v>44</v>
      </c>
      <c r="B48" s="120" t="s">
        <v>436</v>
      </c>
      <c r="C48" s="119" t="s">
        <v>437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64890</v>
      </c>
      <c r="M48" s="121">
        <f>+SUM(N48:Q48)</f>
        <v>12290</v>
      </c>
      <c r="N48" s="121">
        <v>0</v>
      </c>
      <c r="O48" s="121">
        <v>0</v>
      </c>
      <c r="P48" s="121">
        <v>12290</v>
      </c>
      <c r="Q48" s="121">
        <v>0</v>
      </c>
      <c r="R48" s="121">
        <f>+SUM(S48:U48)</f>
        <v>51562</v>
      </c>
      <c r="S48" s="121">
        <v>0</v>
      </c>
      <c r="T48" s="121">
        <v>51562</v>
      </c>
      <c r="U48" s="121">
        <v>0</v>
      </c>
      <c r="V48" s="121">
        <v>0</v>
      </c>
      <c r="W48" s="121">
        <f>+SUM(X48:AA48)</f>
        <v>1038</v>
      </c>
      <c r="X48" s="121">
        <v>0</v>
      </c>
      <c r="Y48" s="121">
        <v>1038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f>+SUM(D48,L48,AD48)</f>
        <v>64890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64890</v>
      </c>
      <c r="BQ48" s="121">
        <f>SUM(M48,AO48)</f>
        <v>12290</v>
      </c>
      <c r="BR48" s="121">
        <f>SUM(N48,AP48)</f>
        <v>0</v>
      </c>
      <c r="BS48" s="121">
        <f>SUM(O48,AQ48)</f>
        <v>0</v>
      </c>
      <c r="BT48" s="121">
        <f>SUM(P48,AR48)</f>
        <v>12290</v>
      </c>
      <c r="BU48" s="121">
        <f>SUM(Q48,AS48)</f>
        <v>0</v>
      </c>
      <c r="BV48" s="121">
        <f>SUM(R48,AT48)</f>
        <v>51562</v>
      </c>
      <c r="BW48" s="121">
        <f>SUM(S48,AU48)</f>
        <v>0</v>
      </c>
      <c r="BX48" s="121">
        <f>SUM(T48,AV48)</f>
        <v>51562</v>
      </c>
      <c r="BY48" s="121">
        <f>SUM(U48,AW48)</f>
        <v>0</v>
      </c>
      <c r="BZ48" s="121">
        <f>SUM(V48,AX48)</f>
        <v>0</v>
      </c>
      <c r="CA48" s="121">
        <f>SUM(W48,AY48)</f>
        <v>1038</v>
      </c>
      <c r="CB48" s="121">
        <f>SUM(X48,AZ48)</f>
        <v>0</v>
      </c>
      <c r="CC48" s="121">
        <f>SUM(Y48,BA48)</f>
        <v>1038</v>
      </c>
      <c r="CD48" s="121">
        <f>SUM(Z48,BB48)</f>
        <v>0</v>
      </c>
      <c r="CE48" s="121">
        <f>SUM(AA48,BC48)</f>
        <v>0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64890</v>
      </c>
    </row>
    <row r="49" spans="1:87" s="136" customFormat="1" ht="13.5" customHeight="1" x14ac:dyDescent="0.15">
      <c r="A49" s="119" t="s">
        <v>44</v>
      </c>
      <c r="B49" s="120" t="s">
        <v>353</v>
      </c>
      <c r="C49" s="119" t="s">
        <v>354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295831</v>
      </c>
      <c r="M49" s="121">
        <f>+SUM(N49:Q49)</f>
        <v>49647</v>
      </c>
      <c r="N49" s="121">
        <v>12473</v>
      </c>
      <c r="O49" s="121">
        <v>0</v>
      </c>
      <c r="P49" s="121">
        <v>37174</v>
      </c>
      <c r="Q49" s="121">
        <v>0</v>
      </c>
      <c r="R49" s="121">
        <f>+SUM(S49:U49)</f>
        <v>226303</v>
      </c>
      <c r="S49" s="121">
        <v>0</v>
      </c>
      <c r="T49" s="121">
        <v>226303</v>
      </c>
      <c r="U49" s="121">
        <v>0</v>
      </c>
      <c r="V49" s="121">
        <v>0</v>
      </c>
      <c r="W49" s="121">
        <f>+SUM(X49:AA49)</f>
        <v>19881</v>
      </c>
      <c r="X49" s="121">
        <v>13154</v>
      </c>
      <c r="Y49" s="121">
        <v>4188</v>
      </c>
      <c r="Z49" s="121">
        <v>0</v>
      </c>
      <c r="AA49" s="121">
        <v>2539</v>
      </c>
      <c r="AB49" s="121">
        <v>0</v>
      </c>
      <c r="AC49" s="121">
        <v>0</v>
      </c>
      <c r="AD49" s="121">
        <v>34464</v>
      </c>
      <c r="AE49" s="121">
        <f>+SUM(D49,L49,AD49)</f>
        <v>330295</v>
      </c>
      <c r="AF49" s="121">
        <f>+SUM(AG49,AL49)</f>
        <v>1242568</v>
      </c>
      <c r="AG49" s="121">
        <f>+SUM(AH49:AK49)</f>
        <v>1242568</v>
      </c>
      <c r="AH49" s="121">
        <v>0</v>
      </c>
      <c r="AI49" s="121">
        <v>1242568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72566</v>
      </c>
      <c r="AO49" s="121">
        <f>+SUM(AP49:AS49)</f>
        <v>33699</v>
      </c>
      <c r="AP49" s="121">
        <v>7127</v>
      </c>
      <c r="AQ49" s="121">
        <v>0</v>
      </c>
      <c r="AR49" s="121">
        <v>26572</v>
      </c>
      <c r="AS49" s="121">
        <v>0</v>
      </c>
      <c r="AT49" s="121">
        <f>+SUM(AU49:AW49)</f>
        <v>33597</v>
      </c>
      <c r="AU49" s="121">
        <v>0</v>
      </c>
      <c r="AV49" s="121">
        <v>33597</v>
      </c>
      <c r="AW49" s="121">
        <v>0</v>
      </c>
      <c r="AX49" s="121">
        <v>0</v>
      </c>
      <c r="AY49" s="121">
        <f>+SUM(AZ49:BC49)</f>
        <v>5270</v>
      </c>
      <c r="AZ49" s="121">
        <v>0</v>
      </c>
      <c r="BA49" s="121">
        <v>3492</v>
      </c>
      <c r="BB49" s="121">
        <v>0</v>
      </c>
      <c r="BC49" s="121">
        <v>1778</v>
      </c>
      <c r="BD49" s="121">
        <v>0</v>
      </c>
      <c r="BE49" s="121">
        <v>0</v>
      </c>
      <c r="BF49" s="121">
        <v>13193</v>
      </c>
      <c r="BG49" s="121">
        <f>+SUM(BF49,AN49,AF49)</f>
        <v>1328327</v>
      </c>
      <c r="BH49" s="121">
        <f>SUM(D49,AF49)</f>
        <v>1242568</v>
      </c>
      <c r="BI49" s="121">
        <f>SUM(E49,AG49)</f>
        <v>1242568</v>
      </c>
      <c r="BJ49" s="121">
        <f>SUM(F49,AH49)</f>
        <v>0</v>
      </c>
      <c r="BK49" s="121">
        <f>SUM(G49,AI49)</f>
        <v>1242568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368397</v>
      </c>
      <c r="BQ49" s="121">
        <f>SUM(M49,AO49)</f>
        <v>83346</v>
      </c>
      <c r="BR49" s="121">
        <f>SUM(N49,AP49)</f>
        <v>19600</v>
      </c>
      <c r="BS49" s="121">
        <f>SUM(O49,AQ49)</f>
        <v>0</v>
      </c>
      <c r="BT49" s="121">
        <f>SUM(P49,AR49)</f>
        <v>63746</v>
      </c>
      <c r="BU49" s="121">
        <f>SUM(Q49,AS49)</f>
        <v>0</v>
      </c>
      <c r="BV49" s="121">
        <f>SUM(R49,AT49)</f>
        <v>259900</v>
      </c>
      <c r="BW49" s="121">
        <f>SUM(S49,AU49)</f>
        <v>0</v>
      </c>
      <c r="BX49" s="121">
        <f>SUM(T49,AV49)</f>
        <v>259900</v>
      </c>
      <c r="BY49" s="121">
        <f>SUM(U49,AW49)</f>
        <v>0</v>
      </c>
      <c r="BZ49" s="121">
        <f>SUM(V49,AX49)</f>
        <v>0</v>
      </c>
      <c r="CA49" s="121">
        <f>SUM(W49,AY49)</f>
        <v>25151</v>
      </c>
      <c r="CB49" s="121">
        <f>SUM(X49,AZ49)</f>
        <v>13154</v>
      </c>
      <c r="CC49" s="121">
        <f>SUM(Y49,BA49)</f>
        <v>7680</v>
      </c>
      <c r="CD49" s="121">
        <f>SUM(Z49,BB49)</f>
        <v>0</v>
      </c>
      <c r="CE49" s="121">
        <f>SUM(AA49,BC49)</f>
        <v>4317</v>
      </c>
      <c r="CF49" s="121">
        <f>SUM(AB49,BD49)</f>
        <v>0</v>
      </c>
      <c r="CG49" s="121">
        <f>SUM(AC49,BE49)</f>
        <v>0</v>
      </c>
      <c r="CH49" s="121">
        <f>SUM(AD49,BF49)</f>
        <v>47657</v>
      </c>
      <c r="CI49" s="121">
        <f>SUM(AE49,BG49)</f>
        <v>1658622</v>
      </c>
    </row>
    <row r="50" spans="1:87" s="136" customFormat="1" ht="13.5" customHeight="1" x14ac:dyDescent="0.15">
      <c r="A50" s="119" t="s">
        <v>44</v>
      </c>
      <c r="B50" s="120" t="s">
        <v>330</v>
      </c>
      <c r="C50" s="119" t="s">
        <v>331</v>
      </c>
      <c r="D50" s="121">
        <f>+SUM(E50,J50)</f>
        <v>3569</v>
      </c>
      <c r="E50" s="121">
        <f>+SUM(F50:I50)</f>
        <v>3569</v>
      </c>
      <c r="F50" s="121">
        <v>0</v>
      </c>
      <c r="G50" s="121">
        <v>3569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58263</v>
      </c>
      <c r="M50" s="121">
        <f>+SUM(N50:Q50)</f>
        <v>41230</v>
      </c>
      <c r="N50" s="121">
        <v>41230</v>
      </c>
      <c r="O50" s="121">
        <v>0</v>
      </c>
      <c r="P50" s="121">
        <v>0</v>
      </c>
      <c r="Q50" s="121">
        <v>0</v>
      </c>
      <c r="R50" s="121">
        <f>+SUM(S50:U50)</f>
        <v>5445</v>
      </c>
      <c r="S50" s="121">
        <v>0</v>
      </c>
      <c r="T50" s="121">
        <v>4472</v>
      </c>
      <c r="U50" s="121">
        <v>973</v>
      </c>
      <c r="V50" s="121">
        <v>0</v>
      </c>
      <c r="W50" s="121">
        <f>+SUM(X50:AA50)</f>
        <v>11588</v>
      </c>
      <c r="X50" s="121">
        <v>0</v>
      </c>
      <c r="Y50" s="121">
        <v>9731</v>
      </c>
      <c r="Z50" s="121">
        <v>129</v>
      </c>
      <c r="AA50" s="121">
        <v>1728</v>
      </c>
      <c r="AB50" s="121">
        <v>0</v>
      </c>
      <c r="AC50" s="121">
        <v>0</v>
      </c>
      <c r="AD50" s="121">
        <v>550</v>
      </c>
      <c r="AE50" s="121">
        <f>+SUM(D50,L50,AD50)</f>
        <v>62382</v>
      </c>
      <c r="AF50" s="121">
        <f>+SUM(AG50,AL50)</f>
        <v>15714</v>
      </c>
      <c r="AG50" s="121">
        <f>+SUM(AH50:AK50)</f>
        <v>15714</v>
      </c>
      <c r="AH50" s="121">
        <v>0</v>
      </c>
      <c r="AI50" s="121">
        <v>15714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76633</v>
      </c>
      <c r="AO50" s="121">
        <f>+SUM(AP50:AS50)</f>
        <v>10307</v>
      </c>
      <c r="AP50" s="121">
        <v>10307</v>
      </c>
      <c r="AQ50" s="121">
        <v>0</v>
      </c>
      <c r="AR50" s="121">
        <v>0</v>
      </c>
      <c r="AS50" s="121">
        <v>0</v>
      </c>
      <c r="AT50" s="121">
        <f>+SUM(AU50:AW50)</f>
        <v>178</v>
      </c>
      <c r="AU50" s="121">
        <v>0</v>
      </c>
      <c r="AV50" s="121">
        <v>178</v>
      </c>
      <c r="AW50" s="121">
        <v>0</v>
      </c>
      <c r="AX50" s="121">
        <v>0</v>
      </c>
      <c r="AY50" s="121">
        <f>+SUM(AZ50:BC50)</f>
        <v>66148</v>
      </c>
      <c r="AZ50" s="121">
        <v>0</v>
      </c>
      <c r="BA50" s="121">
        <v>65766</v>
      </c>
      <c r="BB50" s="121">
        <v>0</v>
      </c>
      <c r="BC50" s="121">
        <v>382</v>
      </c>
      <c r="BD50" s="121">
        <v>0</v>
      </c>
      <c r="BE50" s="121">
        <v>0</v>
      </c>
      <c r="BF50" s="121">
        <v>5</v>
      </c>
      <c r="BG50" s="121">
        <f>+SUM(BF50,AN50,AF50)</f>
        <v>92352</v>
      </c>
      <c r="BH50" s="121">
        <f>SUM(D50,AF50)</f>
        <v>19283</v>
      </c>
      <c r="BI50" s="121">
        <f>SUM(E50,AG50)</f>
        <v>19283</v>
      </c>
      <c r="BJ50" s="121">
        <f>SUM(F50,AH50)</f>
        <v>0</v>
      </c>
      <c r="BK50" s="121">
        <f>SUM(G50,AI50)</f>
        <v>19283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134896</v>
      </c>
      <c r="BQ50" s="121">
        <f>SUM(M50,AO50)</f>
        <v>51537</v>
      </c>
      <c r="BR50" s="121">
        <f>SUM(N50,AP50)</f>
        <v>51537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5623</v>
      </c>
      <c r="BW50" s="121">
        <f>SUM(S50,AU50)</f>
        <v>0</v>
      </c>
      <c r="BX50" s="121">
        <f>SUM(T50,AV50)</f>
        <v>4650</v>
      </c>
      <c r="BY50" s="121">
        <f>SUM(U50,AW50)</f>
        <v>973</v>
      </c>
      <c r="BZ50" s="121">
        <f>SUM(V50,AX50)</f>
        <v>0</v>
      </c>
      <c r="CA50" s="121">
        <f>SUM(W50,AY50)</f>
        <v>77736</v>
      </c>
      <c r="CB50" s="121">
        <f>SUM(X50,AZ50)</f>
        <v>0</v>
      </c>
      <c r="CC50" s="121">
        <f>SUM(Y50,BA50)</f>
        <v>75497</v>
      </c>
      <c r="CD50" s="121">
        <f>SUM(Z50,BB50)</f>
        <v>129</v>
      </c>
      <c r="CE50" s="121">
        <f>SUM(AA50,BC50)</f>
        <v>2110</v>
      </c>
      <c r="CF50" s="121">
        <f>SUM(AB50,BD50)</f>
        <v>0</v>
      </c>
      <c r="CG50" s="121">
        <f>SUM(AC50,BE50)</f>
        <v>0</v>
      </c>
      <c r="CH50" s="121">
        <f>SUM(AD50,BF50)</f>
        <v>555</v>
      </c>
      <c r="CI50" s="121">
        <f>SUM(AE50,BG50)</f>
        <v>154734</v>
      </c>
    </row>
    <row r="51" spans="1:87" s="136" customFormat="1" ht="13.5" customHeight="1" x14ac:dyDescent="0.15">
      <c r="A51" s="119" t="s">
        <v>44</v>
      </c>
      <c r="B51" s="120" t="s">
        <v>358</v>
      </c>
      <c r="C51" s="119" t="s">
        <v>359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0</v>
      </c>
      <c r="M51" s="121">
        <f>+SUM(N51:Q51)</f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f>+SUM(D51,L51,AD51)</f>
        <v>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128448</v>
      </c>
      <c r="AO51" s="121">
        <f>+SUM(AP51:AS51)</f>
        <v>7824</v>
      </c>
      <c r="AP51" s="121">
        <v>7824</v>
      </c>
      <c r="AQ51" s="121">
        <v>0</v>
      </c>
      <c r="AR51" s="121">
        <v>0</v>
      </c>
      <c r="AS51" s="121">
        <v>0</v>
      </c>
      <c r="AT51" s="121">
        <f>+SUM(AU51:AW51)</f>
        <v>80297</v>
      </c>
      <c r="AU51" s="121">
        <v>0</v>
      </c>
      <c r="AV51" s="121">
        <v>80297</v>
      </c>
      <c r="AW51" s="121">
        <v>0</v>
      </c>
      <c r="AX51" s="121">
        <v>0</v>
      </c>
      <c r="AY51" s="121">
        <f>+SUM(AZ51:BC51)</f>
        <v>40327</v>
      </c>
      <c r="AZ51" s="121">
        <v>0</v>
      </c>
      <c r="BA51" s="121">
        <v>40327</v>
      </c>
      <c r="BB51" s="121">
        <v>0</v>
      </c>
      <c r="BC51" s="121">
        <v>0</v>
      </c>
      <c r="BD51" s="121">
        <v>0</v>
      </c>
      <c r="BE51" s="121">
        <v>0</v>
      </c>
      <c r="BF51" s="121">
        <v>2200</v>
      </c>
      <c r="BG51" s="121">
        <f>+SUM(BF51,AN51,AF51)</f>
        <v>130648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128448</v>
      </c>
      <c r="BQ51" s="121">
        <f>SUM(M51,AO51)</f>
        <v>7824</v>
      </c>
      <c r="BR51" s="121">
        <f>SUM(N51,AP51)</f>
        <v>7824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80297</v>
      </c>
      <c r="BW51" s="121">
        <f>SUM(S51,AU51)</f>
        <v>0</v>
      </c>
      <c r="BX51" s="121">
        <f>SUM(T51,AV51)</f>
        <v>80297</v>
      </c>
      <c r="BY51" s="121">
        <f>SUM(U51,AW51)</f>
        <v>0</v>
      </c>
      <c r="BZ51" s="121">
        <f>SUM(V51,AX51)</f>
        <v>0</v>
      </c>
      <c r="CA51" s="121">
        <f>SUM(W51,AY51)</f>
        <v>40327</v>
      </c>
      <c r="CB51" s="121">
        <f>SUM(X51,AZ51)</f>
        <v>0</v>
      </c>
      <c r="CC51" s="121">
        <f>SUM(Y51,BA51)</f>
        <v>40327</v>
      </c>
      <c r="CD51" s="121">
        <f>SUM(Z51,BB51)</f>
        <v>0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2200</v>
      </c>
      <c r="CI51" s="121">
        <f>SUM(AE51,BG51)</f>
        <v>130648</v>
      </c>
    </row>
    <row r="52" spans="1:87" s="136" customFormat="1" ht="13.5" customHeight="1" x14ac:dyDescent="0.15">
      <c r="A52" s="119" t="s">
        <v>44</v>
      </c>
      <c r="B52" s="120" t="s">
        <v>405</v>
      </c>
      <c r="C52" s="119" t="s">
        <v>406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264997</v>
      </c>
      <c r="M52" s="121">
        <f>+SUM(N52:Q52)</f>
        <v>51221</v>
      </c>
      <c r="N52" s="121">
        <v>9280</v>
      </c>
      <c r="O52" s="121">
        <v>968</v>
      </c>
      <c r="P52" s="121">
        <v>40607</v>
      </c>
      <c r="Q52" s="121">
        <v>366</v>
      </c>
      <c r="R52" s="121">
        <f>+SUM(S52:U52)</f>
        <v>194141</v>
      </c>
      <c r="S52" s="121">
        <v>5559</v>
      </c>
      <c r="T52" s="121">
        <v>162874</v>
      </c>
      <c r="U52" s="121">
        <v>25708</v>
      </c>
      <c r="V52" s="121">
        <v>0</v>
      </c>
      <c r="W52" s="121">
        <f>+SUM(X52:AA52)</f>
        <v>19635</v>
      </c>
      <c r="X52" s="121">
        <v>19635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f>+SUM(D52,L52,AD52)</f>
        <v>264997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45379</v>
      </c>
      <c r="AO52" s="121">
        <f>+SUM(AP52:AS52)</f>
        <v>11058</v>
      </c>
      <c r="AP52" s="121">
        <v>5292</v>
      </c>
      <c r="AQ52" s="121">
        <v>0</v>
      </c>
      <c r="AR52" s="121">
        <v>5766</v>
      </c>
      <c r="AS52" s="121">
        <v>0</v>
      </c>
      <c r="AT52" s="121">
        <f>+SUM(AU52:AW52)</f>
        <v>34321</v>
      </c>
      <c r="AU52" s="121">
        <v>0</v>
      </c>
      <c r="AV52" s="121">
        <v>34321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45379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310376</v>
      </c>
      <c r="BQ52" s="121">
        <f>SUM(M52,AO52)</f>
        <v>62279</v>
      </c>
      <c r="BR52" s="121">
        <f>SUM(N52,AP52)</f>
        <v>14572</v>
      </c>
      <c r="BS52" s="121">
        <f>SUM(O52,AQ52)</f>
        <v>968</v>
      </c>
      <c r="BT52" s="121">
        <f>SUM(P52,AR52)</f>
        <v>46373</v>
      </c>
      <c r="BU52" s="121">
        <f>SUM(Q52,AS52)</f>
        <v>366</v>
      </c>
      <c r="BV52" s="121">
        <f>SUM(R52,AT52)</f>
        <v>228462</v>
      </c>
      <c r="BW52" s="121">
        <f>SUM(S52,AU52)</f>
        <v>5559</v>
      </c>
      <c r="BX52" s="121">
        <f>SUM(T52,AV52)</f>
        <v>197195</v>
      </c>
      <c r="BY52" s="121">
        <f>SUM(U52,AW52)</f>
        <v>25708</v>
      </c>
      <c r="BZ52" s="121">
        <f>SUM(V52,AX52)</f>
        <v>0</v>
      </c>
      <c r="CA52" s="121">
        <f>SUM(W52,AY52)</f>
        <v>19635</v>
      </c>
      <c r="CB52" s="121">
        <f>SUM(X52,AZ52)</f>
        <v>19635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0</v>
      </c>
      <c r="CI52" s="121">
        <f>SUM(AE52,BG52)</f>
        <v>310376</v>
      </c>
    </row>
    <row r="53" spans="1:87" s="136" customFormat="1" ht="13.5" customHeight="1" x14ac:dyDescent="0.15">
      <c r="A53" s="119" t="s">
        <v>44</v>
      </c>
      <c r="B53" s="120" t="s">
        <v>332</v>
      </c>
      <c r="C53" s="119" t="s">
        <v>337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574884</v>
      </c>
      <c r="M53" s="121">
        <f>+SUM(N53:Q53)</f>
        <v>17201</v>
      </c>
      <c r="N53" s="121">
        <v>17201</v>
      </c>
      <c r="O53" s="121">
        <v>0</v>
      </c>
      <c r="P53" s="121">
        <v>0</v>
      </c>
      <c r="Q53" s="121">
        <v>0</v>
      </c>
      <c r="R53" s="121">
        <f>+SUM(S53:U53)</f>
        <v>120086</v>
      </c>
      <c r="S53" s="121">
        <v>0</v>
      </c>
      <c r="T53" s="121">
        <v>120086</v>
      </c>
      <c r="U53" s="121">
        <v>0</v>
      </c>
      <c r="V53" s="121">
        <v>0</v>
      </c>
      <c r="W53" s="121">
        <f>+SUM(X53:AA53)</f>
        <v>437597</v>
      </c>
      <c r="X53" s="121">
        <v>0</v>
      </c>
      <c r="Y53" s="121">
        <v>437597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f>+SUM(D53,L53,AD53)</f>
        <v>574884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574884</v>
      </c>
      <c r="BQ53" s="121">
        <f>SUM(M53,AO53)</f>
        <v>17201</v>
      </c>
      <c r="BR53" s="121">
        <f>SUM(N53,AP53)</f>
        <v>17201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120086</v>
      </c>
      <c r="BW53" s="121">
        <f>SUM(S53,AU53)</f>
        <v>0</v>
      </c>
      <c r="BX53" s="121">
        <f>SUM(T53,AV53)</f>
        <v>120086</v>
      </c>
      <c r="BY53" s="121">
        <f>SUM(U53,AW53)</f>
        <v>0</v>
      </c>
      <c r="BZ53" s="121">
        <f>SUM(V53,AX53)</f>
        <v>0</v>
      </c>
      <c r="CA53" s="121">
        <f>SUM(W53,AY53)</f>
        <v>437597</v>
      </c>
      <c r="CB53" s="121">
        <f>SUM(X53,AZ53)</f>
        <v>0</v>
      </c>
      <c r="CC53" s="121">
        <f>SUM(Y53,BA53)</f>
        <v>437597</v>
      </c>
      <c r="CD53" s="121">
        <f>SUM(Z53,BB53)</f>
        <v>0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0</v>
      </c>
      <c r="CI53" s="121">
        <f>SUM(AE53,BG53)</f>
        <v>574884</v>
      </c>
    </row>
    <row r="54" spans="1:87" s="136" customFormat="1" ht="13.5" customHeight="1" x14ac:dyDescent="0.15">
      <c r="A54" s="119" t="s">
        <v>44</v>
      </c>
      <c r="B54" s="120" t="s">
        <v>385</v>
      </c>
      <c r="C54" s="119" t="s">
        <v>386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10257</v>
      </c>
      <c r="M54" s="121">
        <f>+SUM(N54:Q54)</f>
        <v>1020</v>
      </c>
      <c r="N54" s="121">
        <v>1020</v>
      </c>
      <c r="O54" s="121">
        <v>0</v>
      </c>
      <c r="P54" s="121">
        <v>0</v>
      </c>
      <c r="Q54" s="121">
        <v>0</v>
      </c>
      <c r="R54" s="121">
        <f>+SUM(S54:U54)</f>
        <v>3617</v>
      </c>
      <c r="S54" s="121">
        <v>0</v>
      </c>
      <c r="T54" s="121">
        <v>3617</v>
      </c>
      <c r="U54" s="121">
        <v>0</v>
      </c>
      <c r="V54" s="121">
        <v>0</v>
      </c>
      <c r="W54" s="121">
        <f>+SUM(X54:AA54)</f>
        <v>5620</v>
      </c>
      <c r="X54" s="121">
        <v>0</v>
      </c>
      <c r="Y54" s="121">
        <v>5620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10257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102910</v>
      </c>
      <c r="AO54" s="121">
        <f>+SUM(AP54:AS54)</f>
        <v>17291</v>
      </c>
      <c r="AP54" s="121">
        <v>9270</v>
      </c>
      <c r="AQ54" s="121">
        <v>0</v>
      </c>
      <c r="AR54" s="121">
        <v>8021</v>
      </c>
      <c r="AS54" s="121">
        <v>0</v>
      </c>
      <c r="AT54" s="121">
        <f>+SUM(AU54:AW54)</f>
        <v>85619</v>
      </c>
      <c r="AU54" s="121">
        <v>0</v>
      </c>
      <c r="AV54" s="121">
        <v>85619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6290</v>
      </c>
      <c r="BG54" s="121">
        <f>+SUM(BF54,AN54,AF54)</f>
        <v>109200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113167</v>
      </c>
      <c r="BQ54" s="121">
        <f>SUM(M54,AO54)</f>
        <v>18311</v>
      </c>
      <c r="BR54" s="121">
        <f>SUM(N54,AP54)</f>
        <v>10290</v>
      </c>
      <c r="BS54" s="121">
        <f>SUM(O54,AQ54)</f>
        <v>0</v>
      </c>
      <c r="BT54" s="121">
        <f>SUM(P54,AR54)</f>
        <v>8021</v>
      </c>
      <c r="BU54" s="121">
        <f>SUM(Q54,AS54)</f>
        <v>0</v>
      </c>
      <c r="BV54" s="121">
        <f>SUM(R54,AT54)</f>
        <v>89236</v>
      </c>
      <c r="BW54" s="121">
        <f>SUM(S54,AU54)</f>
        <v>0</v>
      </c>
      <c r="BX54" s="121">
        <f>SUM(T54,AV54)</f>
        <v>89236</v>
      </c>
      <c r="BY54" s="121">
        <f>SUM(U54,AW54)</f>
        <v>0</v>
      </c>
      <c r="BZ54" s="121">
        <f>SUM(V54,AX54)</f>
        <v>0</v>
      </c>
      <c r="CA54" s="121">
        <f>SUM(W54,AY54)</f>
        <v>5620</v>
      </c>
      <c r="CB54" s="121">
        <f>SUM(X54,AZ54)</f>
        <v>0</v>
      </c>
      <c r="CC54" s="121">
        <f>SUM(Y54,BA54)</f>
        <v>5620</v>
      </c>
      <c r="CD54" s="121">
        <f>SUM(Z54,BB54)</f>
        <v>0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6290</v>
      </c>
      <c r="CI54" s="121">
        <f>SUM(AE54,BG54)</f>
        <v>119457</v>
      </c>
    </row>
    <row r="55" spans="1:87" s="136" customFormat="1" ht="13.5" customHeight="1" x14ac:dyDescent="0.15">
      <c r="A55" s="119" t="s">
        <v>44</v>
      </c>
      <c r="B55" s="120" t="s">
        <v>346</v>
      </c>
      <c r="C55" s="119" t="s">
        <v>347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459660</v>
      </c>
      <c r="M55" s="121">
        <f>+SUM(N55:Q55)</f>
        <v>66481</v>
      </c>
      <c r="N55" s="121">
        <v>34648</v>
      </c>
      <c r="O55" s="121">
        <v>0</v>
      </c>
      <c r="P55" s="121">
        <v>31833</v>
      </c>
      <c r="Q55" s="121">
        <v>0</v>
      </c>
      <c r="R55" s="121">
        <f>+SUM(S55:U55)</f>
        <v>283566</v>
      </c>
      <c r="S55" s="121">
        <v>0</v>
      </c>
      <c r="T55" s="121">
        <v>283566</v>
      </c>
      <c r="U55" s="121">
        <v>0</v>
      </c>
      <c r="V55" s="121">
        <v>0</v>
      </c>
      <c r="W55" s="121">
        <f>+SUM(X55:AA55)</f>
        <v>109613</v>
      </c>
      <c r="X55" s="121">
        <v>0</v>
      </c>
      <c r="Y55" s="121">
        <v>104263</v>
      </c>
      <c r="Z55" s="121">
        <v>0</v>
      </c>
      <c r="AA55" s="121">
        <v>5350</v>
      </c>
      <c r="AB55" s="121">
        <v>0</v>
      </c>
      <c r="AC55" s="121">
        <v>0</v>
      </c>
      <c r="AD55" s="121">
        <v>20225</v>
      </c>
      <c r="AE55" s="121">
        <f>+SUM(D55,L55,AD55)</f>
        <v>479885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459660</v>
      </c>
      <c r="BQ55" s="121">
        <f>SUM(M55,AO55)</f>
        <v>66481</v>
      </c>
      <c r="BR55" s="121">
        <f>SUM(N55,AP55)</f>
        <v>34648</v>
      </c>
      <c r="BS55" s="121">
        <f>SUM(O55,AQ55)</f>
        <v>0</v>
      </c>
      <c r="BT55" s="121">
        <f>SUM(P55,AR55)</f>
        <v>31833</v>
      </c>
      <c r="BU55" s="121">
        <f>SUM(Q55,AS55)</f>
        <v>0</v>
      </c>
      <c r="BV55" s="121">
        <f>SUM(R55,AT55)</f>
        <v>283566</v>
      </c>
      <c r="BW55" s="121">
        <f>SUM(S55,AU55)</f>
        <v>0</v>
      </c>
      <c r="BX55" s="121">
        <f>SUM(T55,AV55)</f>
        <v>283566</v>
      </c>
      <c r="BY55" s="121">
        <f>SUM(U55,AW55)</f>
        <v>0</v>
      </c>
      <c r="BZ55" s="121">
        <f>SUM(V55,AX55)</f>
        <v>0</v>
      </c>
      <c r="CA55" s="121">
        <f>SUM(W55,AY55)</f>
        <v>109613</v>
      </c>
      <c r="CB55" s="121">
        <f>SUM(X55,AZ55)</f>
        <v>0</v>
      </c>
      <c r="CC55" s="121">
        <f>SUM(Y55,BA55)</f>
        <v>104263</v>
      </c>
      <c r="CD55" s="121">
        <f>SUM(Z55,BB55)</f>
        <v>0</v>
      </c>
      <c r="CE55" s="121">
        <f>SUM(AA55,BC55)</f>
        <v>5350</v>
      </c>
      <c r="CF55" s="121">
        <f>SUM(AB55,BD55)</f>
        <v>0</v>
      </c>
      <c r="CG55" s="121">
        <f>SUM(AC55,BE55)</f>
        <v>0</v>
      </c>
      <c r="CH55" s="121">
        <f>SUM(AD55,BF55)</f>
        <v>20225</v>
      </c>
      <c r="CI55" s="121">
        <f>SUM(AE55,BG55)</f>
        <v>479885</v>
      </c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5">
    <sortCondition ref="A8:A55"/>
    <sortCondition ref="B8:B55"/>
    <sortCondition ref="C8:C55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4" man="1"/>
    <brk id="67" min="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高知県</v>
      </c>
      <c r="B7" s="139" t="str">
        <f>'廃棄物事業経費（市町村）'!B7</f>
        <v>39000</v>
      </c>
      <c r="C7" s="138" t="s">
        <v>279</v>
      </c>
      <c r="D7" s="140">
        <f>SUM(L7,T7,AB7,AJ7,AR7,AZ7)</f>
        <v>347557</v>
      </c>
      <c r="E7" s="140">
        <f>SUM(M7,U7,AC7,AK7,AS7,BA7)</f>
        <v>2554074</v>
      </c>
      <c r="F7" s="140">
        <f>SUM(D7:E7)</f>
        <v>2901631</v>
      </c>
      <c r="G7" s="140">
        <f>SUM(O7,W7,AE7,AM7,AU7,BC7)</f>
        <v>649419</v>
      </c>
      <c r="H7" s="140">
        <f>SUM(P7,X7,AF7,AN7,AV7,BD7)</f>
        <v>1022752</v>
      </c>
      <c r="I7" s="140">
        <f>SUM(G7:H7)</f>
        <v>1672171</v>
      </c>
      <c r="J7" s="141">
        <f>COUNTIF(J$8:J$1000,"&lt;&gt;")</f>
        <v>32</v>
      </c>
      <c r="K7" s="141">
        <f>COUNTIF(K$8:K$1000,"&lt;&gt;")</f>
        <v>32</v>
      </c>
      <c r="L7" s="140">
        <f>SUM(L$8:L$1000)</f>
        <v>336626</v>
      </c>
      <c r="M7" s="140">
        <f>SUM(M$8:M$1000)</f>
        <v>1874328</v>
      </c>
      <c r="N7" s="140">
        <f>IF(AND(L7&lt;&gt;"",M7&lt;&gt;""),SUM(L7:M7),"")</f>
        <v>2210954</v>
      </c>
      <c r="O7" s="140">
        <f>SUM(O$8:O$1000)</f>
        <v>648763</v>
      </c>
      <c r="P7" s="140">
        <f>SUM(P$8:P$1000)</f>
        <v>415631</v>
      </c>
      <c r="Q7" s="140">
        <f>IF(AND(O7&lt;&gt;"",P7&lt;&gt;""),SUM(O7:P7),"")</f>
        <v>1064394</v>
      </c>
      <c r="R7" s="141">
        <f>COUNTIF(R$8:R$1000,"&lt;&gt;")</f>
        <v>18</v>
      </c>
      <c r="S7" s="141">
        <f>COUNTIF(S$8:S$1000,"&lt;&gt;")</f>
        <v>18</v>
      </c>
      <c r="T7" s="140">
        <f>SUM(T$8:T$1000)</f>
        <v>10931</v>
      </c>
      <c r="U7" s="140">
        <f>SUM(U$8:U$1000)</f>
        <v>679746</v>
      </c>
      <c r="V7" s="140">
        <f>IF(AND(T7&lt;&gt;"",U7&lt;&gt;""),SUM(T7:U7),"")</f>
        <v>690677</v>
      </c>
      <c r="W7" s="140">
        <f>SUM(W$8:W$1000)</f>
        <v>656</v>
      </c>
      <c r="X7" s="140">
        <f>SUM(X$8:X$1000)</f>
        <v>555893</v>
      </c>
      <c r="Y7" s="140">
        <f>IF(AND(W7&lt;&gt;"",X7&lt;&gt;""),SUM(W7:X7),"")</f>
        <v>556549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51228</v>
      </c>
      <c r="AG7" s="140">
        <f>IF(AND(AE7&lt;&gt;"",AF7&lt;&gt;""),SUM(AE7:AF7),"")</f>
        <v>51228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44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44</v>
      </c>
      <c r="B9" s="120" t="s">
        <v>327</v>
      </c>
      <c r="C9" s="119" t="s">
        <v>328</v>
      </c>
      <c r="D9" s="121">
        <f>SUM(L9,T9,AB9,AJ9,AR9,AZ9)</f>
        <v>3149</v>
      </c>
      <c r="E9" s="121">
        <f>SUM(M9,U9,AC9,AK9,AS9,BA9)</f>
        <v>154907</v>
      </c>
      <c r="F9" s="121">
        <f>SUM(D9:E9)</f>
        <v>158056</v>
      </c>
      <c r="G9" s="121">
        <f>SUM(O9,W9,AE9,AM9,AU9,BC9)</f>
        <v>13866</v>
      </c>
      <c r="H9" s="121">
        <f>SUM(P9,X9,AF9,AN9,AV9,BD9)</f>
        <v>60462</v>
      </c>
      <c r="I9" s="121">
        <f>SUM(G9:H9)</f>
        <v>74328</v>
      </c>
      <c r="J9" s="120" t="s">
        <v>330</v>
      </c>
      <c r="K9" s="119" t="s">
        <v>331</v>
      </c>
      <c r="L9" s="121">
        <v>3149</v>
      </c>
      <c r="M9" s="121">
        <v>36572</v>
      </c>
      <c r="N9" s="121">
        <f>IF(AND(L9&lt;&gt;"",M9&lt;&gt;""),SUM(L9:M9),"")</f>
        <v>39721</v>
      </c>
      <c r="O9" s="121">
        <v>13866</v>
      </c>
      <c r="P9" s="121">
        <v>60462</v>
      </c>
      <c r="Q9" s="121">
        <f>IF(AND(O9&lt;&gt;"",P9&lt;&gt;""),SUM(O9:P9),"")</f>
        <v>74328</v>
      </c>
      <c r="R9" s="120" t="s">
        <v>332</v>
      </c>
      <c r="S9" s="205" t="s">
        <v>333</v>
      </c>
      <c r="T9" s="121">
        <v>0</v>
      </c>
      <c r="U9" s="121">
        <v>118335</v>
      </c>
      <c r="V9" s="121">
        <f>IF(AND(T9&lt;&gt;"",U9&lt;&gt;""),SUM(T9:U9),"")</f>
        <v>118335</v>
      </c>
      <c r="W9" s="121">
        <v>0</v>
      </c>
      <c r="X9" s="121">
        <v>0</v>
      </c>
      <c r="Y9" s="121">
        <f>IF(AND(W9&lt;&gt;"",X9&lt;&gt;""),SUM(W9:X9),"")</f>
        <v>0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44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198772</v>
      </c>
      <c r="F10" s="121">
        <f>SUM(D10:E10)</f>
        <v>198772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 t="s">
        <v>332</v>
      </c>
      <c r="K10" s="119" t="s">
        <v>337</v>
      </c>
      <c r="L10" s="121">
        <v>0</v>
      </c>
      <c r="M10" s="121">
        <v>198772</v>
      </c>
      <c r="N10" s="121">
        <f>IF(AND(L10&lt;&gt;"",M10&lt;&gt;""),SUM(L10:M10),"")</f>
        <v>198772</v>
      </c>
      <c r="O10" s="121">
        <v>0</v>
      </c>
      <c r="P10" s="121">
        <v>0</v>
      </c>
      <c r="Q10" s="121">
        <f>IF(AND(O10&lt;&gt;"",P10&lt;&gt;""),SUM(O10:P10),"")</f>
        <v>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44</v>
      </c>
      <c r="B11" s="120" t="s">
        <v>338</v>
      </c>
      <c r="C11" s="119" t="s">
        <v>339</v>
      </c>
      <c r="D11" s="121">
        <f>SUM(L11,T11,AB11,AJ11,AR11,AZ11)</f>
        <v>293191</v>
      </c>
      <c r="E11" s="121">
        <f>SUM(M11,U11,AC11,AK11,AS11,BA11)</f>
        <v>27635</v>
      </c>
      <c r="F11" s="121">
        <f>SUM(D11:E11)</f>
        <v>320826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341</v>
      </c>
      <c r="K11" s="119" t="s">
        <v>342</v>
      </c>
      <c r="L11" s="121">
        <v>293191</v>
      </c>
      <c r="M11" s="121">
        <v>27635</v>
      </c>
      <c r="N11" s="121">
        <f>IF(AND(L11&lt;&gt;"",M11&lt;&gt;""),SUM(L11:M11),"")</f>
        <v>320826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44</v>
      </c>
      <c r="B12" s="120" t="s">
        <v>343</v>
      </c>
      <c r="C12" s="119" t="s">
        <v>344</v>
      </c>
      <c r="D12" s="121">
        <f>SUM(L12,T12,AB12,AJ12,AR12,AZ12)</f>
        <v>0</v>
      </c>
      <c r="E12" s="121">
        <f>SUM(M12,U12,AC12,AK12,AS12,BA12)</f>
        <v>185587</v>
      </c>
      <c r="F12" s="121">
        <f>SUM(D12:E12)</f>
        <v>185587</v>
      </c>
      <c r="G12" s="121">
        <f>SUM(O12,W12,AE12,AM12,AU12,BC12)</f>
        <v>656</v>
      </c>
      <c r="H12" s="121">
        <f>SUM(P12,X12,AF12,AN12,AV12,BD12)</f>
        <v>76981</v>
      </c>
      <c r="I12" s="121">
        <f>SUM(G12:H12)</f>
        <v>77637</v>
      </c>
      <c r="J12" s="120" t="s">
        <v>346</v>
      </c>
      <c r="K12" s="119" t="s">
        <v>347</v>
      </c>
      <c r="L12" s="121">
        <v>0</v>
      </c>
      <c r="M12" s="121">
        <v>185587</v>
      </c>
      <c r="N12" s="121">
        <f>IF(AND(L12&lt;&gt;"",M12&lt;&gt;""),SUM(L12:M12),"")</f>
        <v>185587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348</v>
      </c>
      <c r="S12" s="119" t="s">
        <v>349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656</v>
      </c>
      <c r="X12" s="121">
        <v>76981</v>
      </c>
      <c r="Y12" s="121">
        <f>IF(AND(W12&lt;&gt;"",X12&lt;&gt;""),SUM(W12:X12),"")</f>
        <v>77637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44</v>
      </c>
      <c r="B13" s="120" t="s">
        <v>350</v>
      </c>
      <c r="C13" s="119" t="s">
        <v>351</v>
      </c>
      <c r="D13" s="121">
        <f>SUM(L13,T13,AB13,AJ13,AR13,AZ13)</f>
        <v>0</v>
      </c>
      <c r="E13" s="121">
        <f>SUM(M13,U13,AC13,AK13,AS13,BA13)</f>
        <v>198905</v>
      </c>
      <c r="F13" s="121">
        <f>SUM(D13:E13)</f>
        <v>198905</v>
      </c>
      <c r="G13" s="121">
        <f>SUM(O13,W13,AE13,AM13,AU13,BC13)</f>
        <v>633049</v>
      </c>
      <c r="H13" s="121">
        <f>SUM(P13,X13,AF13,AN13,AV13,BD13)</f>
        <v>37060</v>
      </c>
      <c r="I13" s="121">
        <f>SUM(G13:H13)</f>
        <v>670109</v>
      </c>
      <c r="J13" s="120" t="s">
        <v>353</v>
      </c>
      <c r="K13" s="119" t="s">
        <v>354</v>
      </c>
      <c r="L13" s="121">
        <v>0</v>
      </c>
      <c r="M13" s="121">
        <v>198905</v>
      </c>
      <c r="N13" s="121">
        <f>IF(AND(L13&lt;&gt;"",M13&lt;&gt;""),SUM(L13:M13),"")</f>
        <v>198905</v>
      </c>
      <c r="O13" s="121">
        <v>633049</v>
      </c>
      <c r="P13" s="121">
        <v>37060</v>
      </c>
      <c r="Q13" s="121">
        <f>IF(AND(O13&lt;&gt;"",P13&lt;&gt;""),SUM(O13:P13),"")</f>
        <v>670109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44</v>
      </c>
      <c r="B14" s="120" t="s">
        <v>355</v>
      </c>
      <c r="C14" s="119" t="s">
        <v>356</v>
      </c>
      <c r="D14" s="121">
        <f>SUM(L14,T14,AB14,AJ14,AR14,AZ14)</f>
        <v>3345</v>
      </c>
      <c r="E14" s="121">
        <f>SUM(M14,U14,AC14,AK14,AS14,BA14)</f>
        <v>131537</v>
      </c>
      <c r="F14" s="121">
        <f>SUM(D14:E14)</f>
        <v>134882</v>
      </c>
      <c r="G14" s="121">
        <f>SUM(O14,W14,AE14,AM14,AU14,BC14)</f>
        <v>0</v>
      </c>
      <c r="H14" s="121">
        <f>SUM(P14,X14,AF14,AN14,AV14,BD14)</f>
        <v>71667</v>
      </c>
      <c r="I14" s="121">
        <f>SUM(G14:H14)</f>
        <v>71667</v>
      </c>
      <c r="J14" s="120" t="s">
        <v>358</v>
      </c>
      <c r="K14" s="119" t="s">
        <v>359</v>
      </c>
      <c r="L14" s="121">
        <v>0</v>
      </c>
      <c r="M14" s="121">
        <v>0</v>
      </c>
      <c r="N14" s="121">
        <f>IF(AND(L14&lt;&gt;"",M14&lt;&gt;""),SUM(L14:M14),"")</f>
        <v>0</v>
      </c>
      <c r="O14" s="121">
        <v>0</v>
      </c>
      <c r="P14" s="121">
        <v>71667</v>
      </c>
      <c r="Q14" s="121">
        <f>IF(AND(O14&lt;&gt;"",P14&lt;&gt;""),SUM(O14:P14),"")</f>
        <v>71667</v>
      </c>
      <c r="R14" s="120" t="s">
        <v>360</v>
      </c>
      <c r="S14" s="119" t="s">
        <v>361</v>
      </c>
      <c r="T14" s="121">
        <v>3345</v>
      </c>
      <c r="U14" s="121">
        <v>131537</v>
      </c>
      <c r="V14" s="121">
        <f>IF(AND(T14&lt;&gt;"",U14&lt;&gt;""),SUM(T14:U14),"")</f>
        <v>134882</v>
      </c>
      <c r="W14" s="121">
        <v>0</v>
      </c>
      <c r="X14" s="121">
        <v>0</v>
      </c>
      <c r="Y14" s="121">
        <f>IF(AND(W14&lt;&gt;"",X14&lt;&gt;""),SUM(W14:X14),"")</f>
        <v>0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44</v>
      </c>
      <c r="B15" s="120" t="s">
        <v>362</v>
      </c>
      <c r="C15" s="119" t="s">
        <v>363</v>
      </c>
      <c r="D15" s="121">
        <f>SUM(L15,T15,AB15,AJ15,AR15,AZ15)</f>
        <v>2324</v>
      </c>
      <c r="E15" s="121">
        <f>SUM(M15,U15,AC15,AK15,AS15,BA15)</f>
        <v>95433</v>
      </c>
      <c r="F15" s="121">
        <f>SUM(D15:E15)</f>
        <v>97757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 t="s">
        <v>360</v>
      </c>
      <c r="K15" s="119" t="s">
        <v>361</v>
      </c>
      <c r="L15" s="121">
        <v>2324</v>
      </c>
      <c r="M15" s="121">
        <v>95433</v>
      </c>
      <c r="N15" s="121">
        <f>IF(AND(L15&lt;&gt;"",M15&lt;&gt;""),SUM(L15:M15),"")</f>
        <v>97757</v>
      </c>
      <c r="O15" s="121">
        <v>0</v>
      </c>
      <c r="P15" s="121">
        <v>0</v>
      </c>
      <c r="Q15" s="121">
        <f>IF(AND(O15&lt;&gt;"",P15&lt;&gt;""),SUM(O15:P15),"")</f>
        <v>0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44</v>
      </c>
      <c r="B16" s="120" t="s">
        <v>365</v>
      </c>
      <c r="C16" s="119" t="s">
        <v>366</v>
      </c>
      <c r="D16" s="121">
        <f>SUM(L16,T16,AB16,AJ16,AR16,AZ16)</f>
        <v>5480</v>
      </c>
      <c r="E16" s="121">
        <f>SUM(M16,U16,AC16,AK16,AS16,BA16)</f>
        <v>236149</v>
      </c>
      <c r="F16" s="121">
        <f>SUM(D16:E16)</f>
        <v>241629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 t="s">
        <v>368</v>
      </c>
      <c r="K16" s="119" t="s">
        <v>369</v>
      </c>
      <c r="L16" s="121">
        <v>0</v>
      </c>
      <c r="M16" s="121">
        <v>21068</v>
      </c>
      <c r="N16" s="121">
        <f>IF(AND(L16&lt;&gt;"",M16&lt;&gt;""),SUM(L16:M16),"")</f>
        <v>21068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360</v>
      </c>
      <c r="S16" s="119" t="s">
        <v>361</v>
      </c>
      <c r="T16" s="121">
        <v>5480</v>
      </c>
      <c r="U16" s="121">
        <v>215081</v>
      </c>
      <c r="V16" s="121">
        <f>IF(AND(T16&lt;&gt;"",U16&lt;&gt;""),SUM(T16:U16),"")</f>
        <v>220561</v>
      </c>
      <c r="W16" s="121">
        <v>0</v>
      </c>
      <c r="X16" s="121">
        <v>0</v>
      </c>
      <c r="Y16" s="121">
        <f>IF(AND(W16&lt;&gt;"",X16&lt;&gt;""),SUM(W16:X16),"")</f>
        <v>0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44</v>
      </c>
      <c r="B17" s="120" t="s">
        <v>370</v>
      </c>
      <c r="C17" s="119" t="s">
        <v>371</v>
      </c>
      <c r="D17" s="121">
        <f>SUM(L17,T17,AB17,AJ17,AR17,AZ17)</f>
        <v>0</v>
      </c>
      <c r="E17" s="121">
        <f>SUM(M17,U17,AC17,AK17,AS17,BA17)</f>
        <v>231454</v>
      </c>
      <c r="F17" s="121">
        <f>SUM(D17:E17)</f>
        <v>231454</v>
      </c>
      <c r="G17" s="121">
        <f>SUM(O17,W17,AE17,AM17,AU17,BC17)</f>
        <v>0</v>
      </c>
      <c r="H17" s="121">
        <f>SUM(P17,X17,AF17,AN17,AV17,BD17)</f>
        <v>64502</v>
      </c>
      <c r="I17" s="121">
        <f>SUM(G17:H17)</f>
        <v>64502</v>
      </c>
      <c r="J17" s="120" t="s">
        <v>341</v>
      </c>
      <c r="K17" s="119" t="s">
        <v>342</v>
      </c>
      <c r="L17" s="121">
        <v>0</v>
      </c>
      <c r="M17" s="121">
        <v>231454</v>
      </c>
      <c r="N17" s="121">
        <f>IF(AND(L17&lt;&gt;"",M17&lt;&gt;""),SUM(L17:M17),"")</f>
        <v>231454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373</v>
      </c>
      <c r="S17" s="119" t="s">
        <v>374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64502</v>
      </c>
      <c r="Y17" s="121">
        <f>IF(AND(W17&lt;&gt;"",X17&lt;&gt;""),SUM(W17:X17),"")</f>
        <v>64502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44</v>
      </c>
      <c r="B18" s="120" t="s">
        <v>375</v>
      </c>
      <c r="C18" s="119" t="s">
        <v>376</v>
      </c>
      <c r="D18" s="121">
        <f>SUM(L18,T18,AB18,AJ18,AR18,AZ18)</f>
        <v>0</v>
      </c>
      <c r="E18" s="121">
        <f>SUM(M18,U18,AC18,AK18,AS18,BA18)</f>
        <v>186982</v>
      </c>
      <c r="F18" s="121">
        <f>SUM(D18:E18)</f>
        <v>186982</v>
      </c>
      <c r="G18" s="121">
        <f>SUM(O18,W18,AE18,AM18,AU18,BC18)</f>
        <v>0</v>
      </c>
      <c r="H18" s="121">
        <f>SUM(P18,X18,AF18,AN18,AV18,BD18)</f>
        <v>49298</v>
      </c>
      <c r="I18" s="121">
        <f>SUM(G18:H18)</f>
        <v>49298</v>
      </c>
      <c r="J18" s="120" t="s">
        <v>341</v>
      </c>
      <c r="K18" s="119" t="s">
        <v>342</v>
      </c>
      <c r="L18" s="121">
        <v>0</v>
      </c>
      <c r="M18" s="121">
        <v>186982</v>
      </c>
      <c r="N18" s="121">
        <f>IF(AND(L18&lt;&gt;"",M18&lt;&gt;""),SUM(L18:M18),"")</f>
        <v>186982</v>
      </c>
      <c r="O18" s="121">
        <v>0</v>
      </c>
      <c r="P18" s="121">
        <v>0</v>
      </c>
      <c r="Q18" s="121">
        <f>IF(AND(O18&lt;&gt;"",P18&lt;&gt;""),SUM(O18:P18),"")</f>
        <v>0</v>
      </c>
      <c r="R18" s="120" t="s">
        <v>373</v>
      </c>
      <c r="S18" s="119" t="s">
        <v>378</v>
      </c>
      <c r="T18" s="121">
        <v>0</v>
      </c>
      <c r="U18" s="121">
        <v>0</v>
      </c>
      <c r="V18" s="121">
        <f>IF(AND(T18&lt;&gt;"",U18&lt;&gt;""),SUM(T18:U18),"")</f>
        <v>0</v>
      </c>
      <c r="W18" s="121">
        <v>0</v>
      </c>
      <c r="X18" s="121">
        <v>49298</v>
      </c>
      <c r="Y18" s="121">
        <f>IF(AND(W18&lt;&gt;"",X18&lt;&gt;""),SUM(W18:X18),"")</f>
        <v>49298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44</v>
      </c>
      <c r="B19" s="120" t="s">
        <v>379</v>
      </c>
      <c r="C19" s="119" t="s">
        <v>380</v>
      </c>
      <c r="D19" s="121">
        <f>SUM(L19,T19,AB19,AJ19,AR19,AZ19)</f>
        <v>420</v>
      </c>
      <c r="E19" s="121">
        <f>SUM(M19,U19,AC19,AK19,AS19,BA19)</f>
        <v>35580</v>
      </c>
      <c r="F19" s="121">
        <f>SUM(D19:E19)</f>
        <v>36000</v>
      </c>
      <c r="G19" s="121">
        <f>SUM(O19,W19,AE19,AM19,AU19,BC19)</f>
        <v>1848</v>
      </c>
      <c r="H19" s="121">
        <f>SUM(P19,X19,AF19,AN19,AV19,BD19)</f>
        <v>8058</v>
      </c>
      <c r="I19" s="121">
        <f>SUM(G19:H19)</f>
        <v>9906</v>
      </c>
      <c r="J19" s="120" t="s">
        <v>330</v>
      </c>
      <c r="K19" s="119" t="s">
        <v>331</v>
      </c>
      <c r="L19" s="121">
        <v>420</v>
      </c>
      <c r="M19" s="121">
        <v>4874</v>
      </c>
      <c r="N19" s="121">
        <f>IF(AND(L19&lt;&gt;"",M19&lt;&gt;""),SUM(L19:M19),"")</f>
        <v>5294</v>
      </c>
      <c r="O19" s="121">
        <v>1848</v>
      </c>
      <c r="P19" s="121">
        <v>8058</v>
      </c>
      <c r="Q19" s="121">
        <f>IF(AND(O19&lt;&gt;"",P19&lt;&gt;""),SUM(O19:P19),"")</f>
        <v>9906</v>
      </c>
      <c r="R19" s="120" t="s">
        <v>332</v>
      </c>
      <c r="S19" s="119" t="s">
        <v>337</v>
      </c>
      <c r="T19" s="121">
        <v>0</v>
      </c>
      <c r="U19" s="121">
        <v>30706</v>
      </c>
      <c r="V19" s="121">
        <f>IF(AND(T19&lt;&gt;"",U19&lt;&gt;""),SUM(T19:U19),"")</f>
        <v>30706</v>
      </c>
      <c r="W19" s="121">
        <v>0</v>
      </c>
      <c r="X19" s="121">
        <v>0</v>
      </c>
      <c r="Y19" s="121">
        <f>IF(AND(W19&lt;&gt;"",X19&lt;&gt;""),SUM(W19:X19),"")</f>
        <v>0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44</v>
      </c>
      <c r="B20" s="120" t="s">
        <v>382</v>
      </c>
      <c r="C20" s="119" t="s">
        <v>383</v>
      </c>
      <c r="D20" s="121">
        <f>SUM(L20,T20,AB20,AJ20,AR20,AZ20)</f>
        <v>0</v>
      </c>
      <c r="E20" s="121">
        <f>SUM(M20,U20,AC20,AK20,AS20,BA20)</f>
        <v>34459</v>
      </c>
      <c r="F20" s="121">
        <f>SUM(D20:E20)</f>
        <v>34459</v>
      </c>
      <c r="G20" s="121">
        <f>SUM(O20,W20,AE20,AM20,AU20,BC20)</f>
        <v>0</v>
      </c>
      <c r="H20" s="121">
        <f>SUM(P20,X20,AF20,AN20,AV20,BD20)</f>
        <v>23112</v>
      </c>
      <c r="I20" s="121">
        <f>SUM(G20:H20)</f>
        <v>23112</v>
      </c>
      <c r="J20" s="120" t="s">
        <v>385</v>
      </c>
      <c r="K20" s="119" t="s">
        <v>386</v>
      </c>
      <c r="L20" s="121">
        <v>0</v>
      </c>
      <c r="M20" s="121">
        <v>2257</v>
      </c>
      <c r="N20" s="121">
        <f>IF(AND(L20&lt;&gt;"",M20&lt;&gt;""),SUM(L20:M20),"")</f>
        <v>2257</v>
      </c>
      <c r="O20" s="121">
        <v>0</v>
      </c>
      <c r="P20" s="121">
        <v>23112</v>
      </c>
      <c r="Q20" s="121">
        <f>IF(AND(O20&lt;&gt;"",P20&lt;&gt;""),SUM(O20:P20),"")</f>
        <v>23112</v>
      </c>
      <c r="R20" s="120" t="s">
        <v>332</v>
      </c>
      <c r="S20" s="119" t="s">
        <v>337</v>
      </c>
      <c r="T20" s="121">
        <v>0</v>
      </c>
      <c r="U20" s="121">
        <v>32202</v>
      </c>
      <c r="V20" s="121">
        <f>IF(AND(T20&lt;&gt;"",U20&lt;&gt;""),SUM(T20:U20),"")</f>
        <v>32202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44</v>
      </c>
      <c r="B21" s="120" t="s">
        <v>387</v>
      </c>
      <c r="C21" s="119" t="s">
        <v>388</v>
      </c>
      <c r="D21" s="121">
        <f>SUM(L21,T21,AB21,AJ21,AR21,AZ21)</f>
        <v>0</v>
      </c>
      <c r="E21" s="121">
        <f>SUM(M21,U21,AC21,AK21,AS21,BA21)</f>
        <v>29288</v>
      </c>
      <c r="F21" s="121">
        <f>SUM(D21:E21)</f>
        <v>29288</v>
      </c>
      <c r="G21" s="121">
        <f>SUM(O21,W21,AE21,AM21,AU21,BC21)</f>
        <v>0</v>
      </c>
      <c r="H21" s="121">
        <f>SUM(P21,X21,AF21,AN21,AV21,BD21)</f>
        <v>23323</v>
      </c>
      <c r="I21" s="121">
        <f>SUM(G21:H21)</f>
        <v>23323</v>
      </c>
      <c r="J21" s="120" t="s">
        <v>385</v>
      </c>
      <c r="K21" s="119" t="s">
        <v>386</v>
      </c>
      <c r="L21" s="121">
        <v>0</v>
      </c>
      <c r="M21" s="121">
        <v>1897</v>
      </c>
      <c r="N21" s="121">
        <f>IF(AND(L21&lt;&gt;"",M21&lt;&gt;""),SUM(L21:M21),"")</f>
        <v>1897</v>
      </c>
      <c r="O21" s="121">
        <v>0</v>
      </c>
      <c r="P21" s="121">
        <v>23323</v>
      </c>
      <c r="Q21" s="121">
        <f>IF(AND(O21&lt;&gt;"",P21&lt;&gt;""),SUM(O21:P21),"")</f>
        <v>23323</v>
      </c>
      <c r="R21" s="120" t="s">
        <v>332</v>
      </c>
      <c r="S21" s="119" t="s">
        <v>337</v>
      </c>
      <c r="T21" s="121">
        <v>0</v>
      </c>
      <c r="U21" s="121">
        <v>27391</v>
      </c>
      <c r="V21" s="121">
        <f>IF(AND(T21&lt;&gt;"",U21&lt;&gt;""),SUM(T21:U21),"")</f>
        <v>27391</v>
      </c>
      <c r="W21" s="121">
        <v>0</v>
      </c>
      <c r="X21" s="121">
        <v>0</v>
      </c>
      <c r="Y21" s="121">
        <f>IF(AND(W21&lt;&gt;"",X21&lt;&gt;""),SUM(W21:X21),"")</f>
        <v>0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44</v>
      </c>
      <c r="B22" s="120" t="s">
        <v>390</v>
      </c>
      <c r="C22" s="119" t="s">
        <v>391</v>
      </c>
      <c r="D22" s="121">
        <f>SUM(L22,T22,AB22,AJ22,AR22,AZ22)</f>
        <v>0</v>
      </c>
      <c r="E22" s="121">
        <f>SUM(M22,U22,AC22,AK22,AS22,BA22)</f>
        <v>31343</v>
      </c>
      <c r="F22" s="121">
        <f>SUM(D22:E22)</f>
        <v>31343</v>
      </c>
      <c r="G22" s="121">
        <f>SUM(O22,W22,AE22,AM22,AU22,BC22)</f>
        <v>0</v>
      </c>
      <c r="H22" s="121">
        <f>SUM(P22,X22,AF22,AN22,AV22,BD22)</f>
        <v>18756</v>
      </c>
      <c r="I22" s="121">
        <f>SUM(G22:H22)</f>
        <v>18756</v>
      </c>
      <c r="J22" s="120" t="s">
        <v>332</v>
      </c>
      <c r="K22" s="119" t="s">
        <v>337</v>
      </c>
      <c r="L22" s="121">
        <v>0</v>
      </c>
      <c r="M22" s="121">
        <v>29512</v>
      </c>
      <c r="N22" s="121">
        <f>IF(AND(L22&lt;&gt;"",M22&lt;&gt;""),SUM(L22:M22),"")</f>
        <v>29512</v>
      </c>
      <c r="O22" s="121">
        <v>0</v>
      </c>
      <c r="P22" s="121">
        <v>0</v>
      </c>
      <c r="Q22" s="121">
        <f>IF(AND(O22&lt;&gt;"",P22&lt;&gt;""),SUM(O22:P22),"")</f>
        <v>0</v>
      </c>
      <c r="R22" s="120" t="s">
        <v>385</v>
      </c>
      <c r="S22" s="119" t="s">
        <v>386</v>
      </c>
      <c r="T22" s="121">
        <v>0</v>
      </c>
      <c r="U22" s="121">
        <v>1831</v>
      </c>
      <c r="V22" s="121">
        <f>IF(AND(T22&lt;&gt;"",U22&lt;&gt;""),SUM(T22:U22),"")</f>
        <v>1831</v>
      </c>
      <c r="W22" s="121">
        <v>0</v>
      </c>
      <c r="X22" s="121">
        <v>18756</v>
      </c>
      <c r="Y22" s="121">
        <f>IF(AND(W22&lt;&gt;"",X22&lt;&gt;""),SUM(W22:X22),"")</f>
        <v>18756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44</v>
      </c>
      <c r="B23" s="120" t="s">
        <v>393</v>
      </c>
      <c r="C23" s="119" t="s">
        <v>394</v>
      </c>
      <c r="D23" s="121">
        <f>SUM(L23,T23,AB23,AJ23,AR23,AZ23)</f>
        <v>0</v>
      </c>
      <c r="E23" s="121">
        <f>SUM(M23,U23,AC23,AK23,AS23,BA23)</f>
        <v>15101</v>
      </c>
      <c r="F23" s="121">
        <f>SUM(D23:E23)</f>
        <v>15101</v>
      </c>
      <c r="G23" s="121">
        <f>SUM(O23,W23,AE23,AM23,AU23,BC23)</f>
        <v>0</v>
      </c>
      <c r="H23" s="121">
        <f>SUM(P23,X23,AF23,AN23,AV23,BD23)</f>
        <v>13628</v>
      </c>
      <c r="I23" s="121">
        <f>SUM(G23:H23)</f>
        <v>13628</v>
      </c>
      <c r="J23" s="120" t="s">
        <v>385</v>
      </c>
      <c r="K23" s="119" t="s">
        <v>386</v>
      </c>
      <c r="L23" s="121">
        <v>0</v>
      </c>
      <c r="M23" s="121">
        <v>1023</v>
      </c>
      <c r="N23" s="121">
        <f>IF(AND(L23&lt;&gt;"",M23&lt;&gt;""),SUM(L23:M23),"")</f>
        <v>1023</v>
      </c>
      <c r="O23" s="121">
        <v>0</v>
      </c>
      <c r="P23" s="121">
        <v>13628</v>
      </c>
      <c r="Q23" s="121">
        <f>IF(AND(O23&lt;&gt;"",P23&lt;&gt;""),SUM(O23:P23),"")</f>
        <v>13628</v>
      </c>
      <c r="R23" s="120" t="s">
        <v>332</v>
      </c>
      <c r="S23" s="119" t="s">
        <v>337</v>
      </c>
      <c r="T23" s="121">
        <v>0</v>
      </c>
      <c r="U23" s="121">
        <v>14078</v>
      </c>
      <c r="V23" s="121">
        <f>IF(AND(T23&lt;&gt;"",U23&lt;&gt;""),SUM(T23:U23),"")</f>
        <v>14078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44</v>
      </c>
      <c r="B24" s="120" t="s">
        <v>396</v>
      </c>
      <c r="C24" s="119" t="s">
        <v>397</v>
      </c>
      <c r="D24" s="121">
        <f>SUM(L24,T24,AB24,AJ24,AR24,AZ24)</f>
        <v>0</v>
      </c>
      <c r="E24" s="121">
        <f>SUM(M24,U24,AC24,AK24,AS24,BA24)</f>
        <v>16652</v>
      </c>
      <c r="F24" s="121">
        <f>SUM(D24:E24)</f>
        <v>16652</v>
      </c>
      <c r="G24" s="121">
        <f>SUM(O24,W24,AE24,AM24,AU24,BC24)</f>
        <v>0</v>
      </c>
      <c r="H24" s="121">
        <f>SUM(P24,X24,AF24,AN24,AV24,BD24)</f>
        <v>8991</v>
      </c>
      <c r="I24" s="121">
        <f>SUM(G24:H24)</f>
        <v>8991</v>
      </c>
      <c r="J24" s="120" t="s">
        <v>332</v>
      </c>
      <c r="K24" s="119" t="s">
        <v>337</v>
      </c>
      <c r="L24" s="121">
        <v>0</v>
      </c>
      <c r="M24" s="121">
        <v>15917</v>
      </c>
      <c r="N24" s="121">
        <f>IF(AND(L24&lt;&gt;"",M24&lt;&gt;""),SUM(L24:M24),"")</f>
        <v>15917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385</v>
      </c>
      <c r="S24" s="119" t="s">
        <v>386</v>
      </c>
      <c r="T24" s="121">
        <v>0</v>
      </c>
      <c r="U24" s="121">
        <v>735</v>
      </c>
      <c r="V24" s="121">
        <f>IF(AND(T24&lt;&gt;"",U24&lt;&gt;""),SUM(T24:U24),"")</f>
        <v>735</v>
      </c>
      <c r="W24" s="121">
        <v>0</v>
      </c>
      <c r="X24" s="121">
        <v>8991</v>
      </c>
      <c r="Y24" s="121">
        <f>IF(AND(W24&lt;&gt;"",X24&lt;&gt;""),SUM(W24:X24),"")</f>
        <v>8991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44</v>
      </c>
      <c r="B25" s="120" t="s">
        <v>399</v>
      </c>
      <c r="C25" s="119" t="s">
        <v>400</v>
      </c>
      <c r="D25" s="121">
        <f>SUM(L25,T25,AB25,AJ25,AR25,AZ25)</f>
        <v>0</v>
      </c>
      <c r="E25" s="121">
        <f>SUM(M25,U25,AC25,AK25,AS25,BA25)</f>
        <v>32895</v>
      </c>
      <c r="F25" s="121">
        <f>SUM(D25:E25)</f>
        <v>32895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 t="s">
        <v>332</v>
      </c>
      <c r="K25" s="119">
        <v>0</v>
      </c>
      <c r="L25" s="121">
        <v>0</v>
      </c>
      <c r="M25" s="121">
        <v>32895</v>
      </c>
      <c r="N25" s="121">
        <f>IF(AND(L25&lt;&gt;"",M25&lt;&gt;""),SUM(L25:M25),"")</f>
        <v>32895</v>
      </c>
      <c r="O25" s="121">
        <v>0</v>
      </c>
      <c r="P25" s="121">
        <v>0</v>
      </c>
      <c r="Q25" s="121">
        <f>IF(AND(O25&lt;&gt;"",P25&lt;&gt;""),SUM(O25:P25),"")</f>
        <v>0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44</v>
      </c>
      <c r="B26" s="120" t="s">
        <v>402</v>
      </c>
      <c r="C26" s="119" t="s">
        <v>403</v>
      </c>
      <c r="D26" s="121">
        <f>SUM(L26,T26,AB26,AJ26,AR26,AZ26)</f>
        <v>0</v>
      </c>
      <c r="E26" s="121">
        <f>SUM(M26,U26,AC26,AK26,AS26,BA26)</f>
        <v>36682</v>
      </c>
      <c r="F26" s="121">
        <f>SUM(D26:E26)</f>
        <v>36682</v>
      </c>
      <c r="G26" s="121">
        <f>SUM(O26,W26,AE26,AM26,AU26,BC26)</f>
        <v>0</v>
      </c>
      <c r="H26" s="121">
        <f>SUM(P26,X26,AF26,AN26,AV26,BD26)</f>
        <v>8414</v>
      </c>
      <c r="I26" s="121">
        <f>SUM(G26:H26)</f>
        <v>8414</v>
      </c>
      <c r="J26" s="120" t="s">
        <v>405</v>
      </c>
      <c r="K26" s="119" t="s">
        <v>406</v>
      </c>
      <c r="L26" s="121">
        <v>0</v>
      </c>
      <c r="M26" s="121">
        <v>36682</v>
      </c>
      <c r="N26" s="121">
        <f>IF(AND(L26&lt;&gt;"",M26&lt;&gt;""),SUM(L26:M26),"")</f>
        <v>36682</v>
      </c>
      <c r="O26" s="121">
        <v>0</v>
      </c>
      <c r="P26" s="121">
        <v>8414</v>
      </c>
      <c r="Q26" s="121">
        <f>IF(AND(O26&lt;&gt;"",P26&lt;&gt;""),SUM(O26:P26),"")</f>
        <v>8414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44</v>
      </c>
      <c r="B27" s="120" t="s">
        <v>407</v>
      </c>
      <c r="C27" s="119" t="s">
        <v>408</v>
      </c>
      <c r="D27" s="121">
        <f>SUM(L27,T27,AB27,AJ27,AR27,AZ27)</f>
        <v>0</v>
      </c>
      <c r="E27" s="121">
        <f>SUM(M27,U27,AC27,AK27,AS27,BA27)</f>
        <v>26829</v>
      </c>
      <c r="F27" s="121">
        <f>SUM(D27:E27)</f>
        <v>26829</v>
      </c>
      <c r="G27" s="121">
        <f>SUM(O27,W27,AE27,AM27,AU27,BC27)</f>
        <v>0</v>
      </c>
      <c r="H27" s="121">
        <f>SUM(P27,X27,AF27,AN27,AV27,BD27)</f>
        <v>7636</v>
      </c>
      <c r="I27" s="121">
        <f>SUM(G27:H27)</f>
        <v>7636</v>
      </c>
      <c r="J27" s="120" t="s">
        <v>405</v>
      </c>
      <c r="K27" s="119" t="s">
        <v>406</v>
      </c>
      <c r="L27" s="121">
        <v>0</v>
      </c>
      <c r="M27" s="121">
        <v>26829</v>
      </c>
      <c r="N27" s="121">
        <f>IF(AND(L27&lt;&gt;"",M27&lt;&gt;""),SUM(L27:M27),"")</f>
        <v>26829</v>
      </c>
      <c r="O27" s="121">
        <v>0</v>
      </c>
      <c r="P27" s="121">
        <v>7636</v>
      </c>
      <c r="Q27" s="121">
        <f>IF(AND(O27&lt;&gt;"",P27&lt;&gt;""),SUM(O27:P27),"")</f>
        <v>7636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44</v>
      </c>
      <c r="B28" s="120" t="s">
        <v>410</v>
      </c>
      <c r="C28" s="119" t="s">
        <v>411</v>
      </c>
      <c r="D28" s="121">
        <f>SUM(L28,T28,AB28,AJ28,AR28,AZ28)</f>
        <v>0</v>
      </c>
      <c r="E28" s="121">
        <f>SUM(M28,U28,AC28,AK28,AS28,BA28)</f>
        <v>41446</v>
      </c>
      <c r="F28" s="121">
        <f>SUM(D28:E28)</f>
        <v>41446</v>
      </c>
      <c r="G28" s="121">
        <f>SUM(O28,W28,AE28,AM28,AU28,BC28)</f>
        <v>0</v>
      </c>
      <c r="H28" s="121">
        <f>SUM(P28,X28,AF28,AN28,AV28,BD28)</f>
        <v>4929</v>
      </c>
      <c r="I28" s="121">
        <f>SUM(G28:H28)</f>
        <v>4929</v>
      </c>
      <c r="J28" s="120" t="s">
        <v>405</v>
      </c>
      <c r="K28" s="119" t="s">
        <v>406</v>
      </c>
      <c r="L28" s="121">
        <v>0</v>
      </c>
      <c r="M28" s="121">
        <v>41446</v>
      </c>
      <c r="N28" s="121">
        <f>IF(AND(L28&lt;&gt;"",M28&lt;&gt;""),SUM(L28:M28),"")</f>
        <v>41446</v>
      </c>
      <c r="O28" s="121">
        <v>0</v>
      </c>
      <c r="P28" s="121">
        <v>4929</v>
      </c>
      <c r="Q28" s="121">
        <f>IF(AND(O28&lt;&gt;"",P28&lt;&gt;""),SUM(O28:P28),"")</f>
        <v>4929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44</v>
      </c>
      <c r="B29" s="120" t="s">
        <v>413</v>
      </c>
      <c r="C29" s="119" t="s">
        <v>414</v>
      </c>
      <c r="D29" s="121">
        <f>SUM(L29,T29,AB29,AJ29,AR29,AZ29)</f>
        <v>0</v>
      </c>
      <c r="E29" s="121">
        <f>SUM(M29,U29,AC29,AK29,AS29,BA29)</f>
        <v>3731</v>
      </c>
      <c r="F29" s="121">
        <f>SUM(D29:E29)</f>
        <v>3731</v>
      </c>
      <c r="G29" s="121">
        <f>SUM(O29,W29,AE29,AM29,AU29,BC29)</f>
        <v>0</v>
      </c>
      <c r="H29" s="121">
        <f>SUM(P29,X29,AF29,AN29,AV29,BD29)</f>
        <v>474</v>
      </c>
      <c r="I29" s="121">
        <f>SUM(G29:H29)</f>
        <v>474</v>
      </c>
      <c r="J29" s="120" t="s">
        <v>405</v>
      </c>
      <c r="K29" s="119" t="s">
        <v>406</v>
      </c>
      <c r="L29" s="121">
        <v>0</v>
      </c>
      <c r="M29" s="121">
        <v>3731</v>
      </c>
      <c r="N29" s="121">
        <f>IF(AND(L29&lt;&gt;"",M29&lt;&gt;""),SUM(L29:M29),"")</f>
        <v>3731</v>
      </c>
      <c r="O29" s="121">
        <v>0</v>
      </c>
      <c r="P29" s="121">
        <v>474</v>
      </c>
      <c r="Q29" s="121">
        <f>IF(AND(O29&lt;&gt;"",P29&lt;&gt;""),SUM(O29:P29),"")</f>
        <v>474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44</v>
      </c>
      <c r="B30" s="120" t="s">
        <v>416</v>
      </c>
      <c r="C30" s="119" t="s">
        <v>417</v>
      </c>
      <c r="D30" s="121">
        <f>SUM(L30,T30,AB30,AJ30,AR30,AZ30)</f>
        <v>0</v>
      </c>
      <c r="E30" s="121">
        <f>SUM(M30,U30,AC30,AK30,AS30,BA30)</f>
        <v>180243</v>
      </c>
      <c r="F30" s="121">
        <f>SUM(D30:E30)</f>
        <v>180243</v>
      </c>
      <c r="G30" s="121">
        <f>SUM(O30,W30,AE30,AM30,AU30,BC30)</f>
        <v>0</v>
      </c>
      <c r="H30" s="121">
        <f>SUM(P30,X30,AF30,AN30,AV30,BD30)</f>
        <v>55694</v>
      </c>
      <c r="I30" s="121">
        <f>SUM(G30:H30)</f>
        <v>55694</v>
      </c>
      <c r="J30" s="120" t="s">
        <v>346</v>
      </c>
      <c r="K30" s="119" t="s">
        <v>347</v>
      </c>
      <c r="L30" s="121">
        <v>0</v>
      </c>
      <c r="M30" s="121">
        <v>174873</v>
      </c>
      <c r="N30" s="121">
        <f>IF(AND(L30&lt;&gt;"",M30&lt;&gt;""),SUM(L30:M30),"")</f>
        <v>174873</v>
      </c>
      <c r="O30" s="121">
        <v>0</v>
      </c>
      <c r="P30" s="121">
        <v>0</v>
      </c>
      <c r="Q30" s="121">
        <f>IF(AND(O30&lt;&gt;"",P30&lt;&gt;""),SUM(O30:P30),"")</f>
        <v>0</v>
      </c>
      <c r="R30" s="120" t="s">
        <v>405</v>
      </c>
      <c r="S30" s="119" t="s">
        <v>406</v>
      </c>
      <c r="T30" s="121">
        <v>0</v>
      </c>
      <c r="U30" s="121">
        <v>5370</v>
      </c>
      <c r="V30" s="121">
        <f>IF(AND(T30&lt;&gt;"",U30&lt;&gt;""),SUM(T30:U30),"")</f>
        <v>5370</v>
      </c>
      <c r="W30" s="121">
        <v>0</v>
      </c>
      <c r="X30" s="121">
        <v>4466</v>
      </c>
      <c r="Y30" s="121">
        <f>IF(AND(W30&lt;&gt;"",X30&lt;&gt;""),SUM(W30:X30),"")</f>
        <v>4466</v>
      </c>
      <c r="Z30" s="120" t="s">
        <v>348</v>
      </c>
      <c r="AA30" s="119" t="s">
        <v>349</v>
      </c>
      <c r="AB30" s="121">
        <v>0</v>
      </c>
      <c r="AC30" s="121">
        <v>0</v>
      </c>
      <c r="AD30" s="121">
        <f>IF(AND(AB30&lt;&gt;"",AC30&lt;&gt;""),SUM(AB30:AC30),"")</f>
        <v>0</v>
      </c>
      <c r="AE30" s="121">
        <v>0</v>
      </c>
      <c r="AF30" s="121">
        <v>51228</v>
      </c>
      <c r="AG30" s="121">
        <f>IF(AND(AE30&lt;&gt;"",AF30&lt;&gt;""),SUM(AE30:AF30),"")</f>
        <v>51228</v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44</v>
      </c>
      <c r="B31" s="120" t="s">
        <v>419</v>
      </c>
      <c r="C31" s="119" t="s">
        <v>420</v>
      </c>
      <c r="D31" s="121">
        <f>SUM(L31,T31,AB31,AJ31,AR31,AZ31)</f>
        <v>9454</v>
      </c>
      <c r="E31" s="121">
        <f>SUM(M31,U31,AC31,AK31,AS31,BA31)</f>
        <v>20751</v>
      </c>
      <c r="F31" s="121">
        <f>SUM(D31:E31)</f>
        <v>30205</v>
      </c>
      <c r="G31" s="121">
        <f>SUM(O31,W31,AE31,AM31,AU31,BC31)</f>
        <v>0</v>
      </c>
      <c r="H31" s="121">
        <f>SUM(P31,X31,AF31,AN31,AV31,BD31)</f>
        <v>10470</v>
      </c>
      <c r="I31" s="121">
        <f>SUM(G31:H31)</f>
        <v>10470</v>
      </c>
      <c r="J31" s="120" t="s">
        <v>422</v>
      </c>
      <c r="K31" s="119" t="s">
        <v>423</v>
      </c>
      <c r="L31" s="121">
        <v>9454</v>
      </c>
      <c r="M31" s="121">
        <v>20751</v>
      </c>
      <c r="N31" s="121">
        <f>IF(AND(L31&lt;&gt;"",M31&lt;&gt;""),SUM(L31:M31),"")</f>
        <v>30205</v>
      </c>
      <c r="O31" s="121">
        <v>0</v>
      </c>
      <c r="P31" s="121">
        <v>10470</v>
      </c>
      <c r="Q31" s="121">
        <f>IF(AND(O31&lt;&gt;"",P31&lt;&gt;""),SUM(O31:P31),"")</f>
        <v>10470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44</v>
      </c>
      <c r="B32" s="120" t="s">
        <v>424</v>
      </c>
      <c r="C32" s="119" t="s">
        <v>425</v>
      </c>
      <c r="D32" s="121">
        <f>SUM(L32,T32,AB32,AJ32,AR32,AZ32)</f>
        <v>0</v>
      </c>
      <c r="E32" s="121">
        <f>SUM(M32,U32,AC32,AK32,AS32,BA32)</f>
        <v>56912</v>
      </c>
      <c r="F32" s="121">
        <f>SUM(D32:E32)</f>
        <v>56912</v>
      </c>
      <c r="G32" s="121">
        <f>SUM(O32,W32,AE32,AM32,AU32,BC32)</f>
        <v>0</v>
      </c>
      <c r="H32" s="121">
        <f>SUM(P32,X32,AF32,AN32,AV32,BD32)</f>
        <v>115398</v>
      </c>
      <c r="I32" s="121">
        <f>SUM(G32:H32)</f>
        <v>115398</v>
      </c>
      <c r="J32" s="120" t="s">
        <v>353</v>
      </c>
      <c r="K32" s="119" t="s">
        <v>354</v>
      </c>
      <c r="L32" s="121">
        <v>0</v>
      </c>
      <c r="M32" s="121">
        <v>56912</v>
      </c>
      <c r="N32" s="121">
        <f>IF(AND(L32&lt;&gt;"",M32&lt;&gt;""),SUM(L32:M32),"")</f>
        <v>56912</v>
      </c>
      <c r="O32" s="121">
        <v>0</v>
      </c>
      <c r="P32" s="121">
        <v>115398</v>
      </c>
      <c r="Q32" s="121">
        <f>IF(AND(O32&lt;&gt;"",P32&lt;&gt;""),SUM(O32:P32),"")</f>
        <v>115398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44</v>
      </c>
      <c r="B33" s="120" t="s">
        <v>427</v>
      </c>
      <c r="C33" s="119" t="s">
        <v>428</v>
      </c>
      <c r="D33" s="121">
        <f>SUM(L33,T33,AB33,AJ33,AR33,AZ33)</f>
        <v>17382</v>
      </c>
      <c r="E33" s="121">
        <f>SUM(M33,U33,AC33,AK33,AS33,BA33)</f>
        <v>38152</v>
      </c>
      <c r="F33" s="121">
        <f>SUM(D33:E33)</f>
        <v>55534</v>
      </c>
      <c r="G33" s="121">
        <f>SUM(O33,W33,AE33,AM33,AU33,BC33)</f>
        <v>0</v>
      </c>
      <c r="H33" s="121">
        <f>SUM(P33,X33,AF33,AN33,AV33,BD33)</f>
        <v>19988</v>
      </c>
      <c r="I33" s="121">
        <f>SUM(G33:H33)</f>
        <v>19988</v>
      </c>
      <c r="J33" s="120" t="s">
        <v>422</v>
      </c>
      <c r="K33" s="119" t="s">
        <v>423</v>
      </c>
      <c r="L33" s="121">
        <v>17382</v>
      </c>
      <c r="M33" s="121">
        <v>38152</v>
      </c>
      <c r="N33" s="121">
        <f>IF(AND(L33&lt;&gt;"",M33&lt;&gt;""),SUM(L33:M33),"")</f>
        <v>55534</v>
      </c>
      <c r="O33" s="121">
        <v>0</v>
      </c>
      <c r="P33" s="121">
        <v>19988</v>
      </c>
      <c r="Q33" s="121">
        <f>IF(AND(O33&lt;&gt;"",P33&lt;&gt;""),SUM(O33:P33),"")</f>
        <v>19988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44</v>
      </c>
      <c r="B34" s="120" t="s">
        <v>430</v>
      </c>
      <c r="C34" s="119" t="s">
        <v>431</v>
      </c>
      <c r="D34" s="121">
        <f>SUM(L34,T34,AB34,AJ34,AR34,AZ34)</f>
        <v>9719</v>
      </c>
      <c r="E34" s="121">
        <f>SUM(M34,U34,AC34,AK34,AS34,BA34)</f>
        <v>21332</v>
      </c>
      <c r="F34" s="121">
        <f>SUM(D34:E34)</f>
        <v>31051</v>
      </c>
      <c r="G34" s="121">
        <f>SUM(O34,W34,AE34,AM34,AU34,BC34)</f>
        <v>0</v>
      </c>
      <c r="H34" s="121">
        <f>SUM(P34,X34,AF34,AN34,AV34,BD34)</f>
        <v>11012</v>
      </c>
      <c r="I34" s="121">
        <f>SUM(G34:H34)</f>
        <v>11012</v>
      </c>
      <c r="J34" s="120" t="s">
        <v>422</v>
      </c>
      <c r="K34" s="119" t="s">
        <v>423</v>
      </c>
      <c r="L34" s="121">
        <v>9719</v>
      </c>
      <c r="M34" s="121">
        <v>21332</v>
      </c>
      <c r="N34" s="121">
        <f>IF(AND(L34&lt;&gt;"",M34&lt;&gt;""),SUM(L34:M34),"")</f>
        <v>31051</v>
      </c>
      <c r="O34" s="121">
        <v>0</v>
      </c>
      <c r="P34" s="121">
        <v>11012</v>
      </c>
      <c r="Q34" s="121">
        <f>IF(AND(O34&lt;&gt;"",P34&lt;&gt;""),SUM(O34:P34),"")</f>
        <v>11012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44</v>
      </c>
      <c r="B35" s="120" t="s">
        <v>433</v>
      </c>
      <c r="C35" s="119" t="s">
        <v>434</v>
      </c>
      <c r="D35" s="121">
        <f>SUM(L35,T35,AB35,AJ35,AR35,AZ35)</f>
        <v>0</v>
      </c>
      <c r="E35" s="121">
        <f>SUM(M35,U35,AC35,AK35,AS35,BA35)</f>
        <v>38934</v>
      </c>
      <c r="F35" s="121">
        <f>SUM(D35:E35)</f>
        <v>38934</v>
      </c>
      <c r="G35" s="121">
        <f>SUM(O35,W35,AE35,AM35,AU35,BC35)</f>
        <v>0</v>
      </c>
      <c r="H35" s="121">
        <f>SUM(P35,X35,AF35,AN35,AV35,BD35)</f>
        <v>0</v>
      </c>
      <c r="I35" s="121">
        <f>SUM(G35:H35)</f>
        <v>0</v>
      </c>
      <c r="J35" s="120" t="s">
        <v>436</v>
      </c>
      <c r="K35" s="119" t="s">
        <v>437</v>
      </c>
      <c r="L35" s="121">
        <v>0</v>
      </c>
      <c r="M35" s="121">
        <v>38934</v>
      </c>
      <c r="N35" s="121">
        <f>IF(AND(L35&lt;&gt;"",M35&lt;&gt;""),SUM(L35:M35),"")</f>
        <v>38934</v>
      </c>
      <c r="O35" s="121">
        <v>0</v>
      </c>
      <c r="P35" s="121">
        <v>0</v>
      </c>
      <c r="Q35" s="121">
        <f>IF(AND(O35&lt;&gt;"",P35&lt;&gt;""),SUM(O35:P35),"")</f>
        <v>0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44</v>
      </c>
      <c r="B36" s="120" t="s">
        <v>438</v>
      </c>
      <c r="C36" s="119" t="s">
        <v>439</v>
      </c>
      <c r="D36" s="121">
        <f>SUM(L36,T36,AB36,AJ36,AR36,AZ36)</f>
        <v>0</v>
      </c>
      <c r="E36" s="121">
        <f>SUM(M36,U36,AC36,AK36,AS36,BA36)</f>
        <v>61801</v>
      </c>
      <c r="F36" s="121">
        <f>SUM(D36:E36)</f>
        <v>61801</v>
      </c>
      <c r="G36" s="121">
        <f>SUM(O36,W36,AE36,AM36,AU36,BC36)</f>
        <v>0</v>
      </c>
      <c r="H36" s="121">
        <f>SUM(P36,X36,AF36,AN36,AV36,BD36)</f>
        <v>21135</v>
      </c>
      <c r="I36" s="121">
        <f>SUM(G36:H36)</f>
        <v>21135</v>
      </c>
      <c r="J36" s="120" t="s">
        <v>346</v>
      </c>
      <c r="K36" s="119" t="s">
        <v>347</v>
      </c>
      <c r="L36" s="121">
        <v>0</v>
      </c>
      <c r="M36" s="121">
        <v>61801</v>
      </c>
      <c r="N36" s="121">
        <f>IF(AND(L36&lt;&gt;"",M36&lt;&gt;""),SUM(L36:M36),"")</f>
        <v>61801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348</v>
      </c>
      <c r="S36" s="119" t="s">
        <v>349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0</v>
      </c>
      <c r="X36" s="121">
        <v>21135</v>
      </c>
      <c r="Y36" s="121">
        <f>IF(AND(W36&lt;&gt;"",X36&lt;&gt;""),SUM(W36:X36),"")</f>
        <v>21135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44</v>
      </c>
      <c r="B37" s="120" t="s">
        <v>441</v>
      </c>
      <c r="C37" s="119" t="s">
        <v>442</v>
      </c>
      <c r="D37" s="121">
        <f>SUM(L37,T37,AB37,AJ37,AR37,AZ37)</f>
        <v>0</v>
      </c>
      <c r="E37" s="121">
        <f>SUM(M37,U37,AC37,AK37,AS37,BA37)</f>
        <v>53978</v>
      </c>
      <c r="F37" s="121">
        <f>SUM(D37:E37)</f>
        <v>53978</v>
      </c>
      <c r="G37" s="121">
        <f>SUM(O37,W37,AE37,AM37,AU37,BC37)</f>
        <v>0</v>
      </c>
      <c r="H37" s="121">
        <f>SUM(P37,X37,AF37,AN37,AV37,BD37)</f>
        <v>276953</v>
      </c>
      <c r="I37" s="121">
        <f>SUM(G37:H37)</f>
        <v>276953</v>
      </c>
      <c r="J37" s="120" t="s">
        <v>436</v>
      </c>
      <c r="K37" s="119" t="s">
        <v>437</v>
      </c>
      <c r="L37" s="121">
        <v>0</v>
      </c>
      <c r="M37" s="121">
        <v>25956</v>
      </c>
      <c r="N37" s="121">
        <f>IF(AND(L37&lt;&gt;"",M37&lt;&gt;""),SUM(L37:M37),"")</f>
        <v>25956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353</v>
      </c>
      <c r="S37" s="119" t="s">
        <v>354</v>
      </c>
      <c r="T37" s="121">
        <v>0</v>
      </c>
      <c r="U37" s="121">
        <v>28022</v>
      </c>
      <c r="V37" s="121">
        <f>IF(AND(T37&lt;&gt;"",U37&lt;&gt;""),SUM(T37:U37),"")</f>
        <v>28022</v>
      </c>
      <c r="W37" s="121">
        <v>0</v>
      </c>
      <c r="X37" s="121">
        <v>276953</v>
      </c>
      <c r="Y37" s="121">
        <f>IF(AND(W37&lt;&gt;"",X37&lt;&gt;""),SUM(W37:X37),"")</f>
        <v>276953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44</v>
      </c>
      <c r="B38" s="120" t="s">
        <v>444</v>
      </c>
      <c r="C38" s="119" t="s">
        <v>445</v>
      </c>
      <c r="D38" s="121">
        <f>SUM(L38,T38,AB38,AJ38,AR38,AZ38)</f>
        <v>0</v>
      </c>
      <c r="E38" s="121">
        <f>SUM(M38,U38,AC38,AK38,AS38,BA38)</f>
        <v>0</v>
      </c>
      <c r="F38" s="121">
        <f>SUM(D38:E38)</f>
        <v>0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/>
      <c r="K38" s="119"/>
      <c r="L38" s="121"/>
      <c r="M38" s="121"/>
      <c r="N38" s="121" t="str">
        <f>IF(AND(L38&lt;&gt;"",M38&lt;&gt;""),SUM(L38:M38),"")</f>
        <v/>
      </c>
      <c r="O38" s="121"/>
      <c r="P38" s="121"/>
      <c r="Q38" s="121" t="str">
        <f>IF(AND(O38&lt;&gt;"",P38&lt;&gt;""),SUM(O38:P38),"")</f>
        <v/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44</v>
      </c>
      <c r="B39" s="120" t="s">
        <v>447</v>
      </c>
      <c r="C39" s="119" t="s">
        <v>448</v>
      </c>
      <c r="D39" s="121">
        <f>SUM(L39,T39,AB39,AJ39,AR39,AZ39)</f>
        <v>987</v>
      </c>
      <c r="E39" s="121">
        <f>SUM(M39,U39,AC39,AK39,AS39,BA39)</f>
        <v>33538</v>
      </c>
      <c r="F39" s="121">
        <f>SUM(D39:E39)</f>
        <v>34525</v>
      </c>
      <c r="G39" s="121">
        <f>SUM(O39,W39,AE39,AM39,AU39,BC39)</f>
        <v>0</v>
      </c>
      <c r="H39" s="121">
        <f>SUM(P39,X39,AF39,AN39,AV39,BD39)</f>
        <v>22857</v>
      </c>
      <c r="I39" s="121">
        <f>SUM(G39:H39)</f>
        <v>22857</v>
      </c>
      <c r="J39" s="120" t="s">
        <v>360</v>
      </c>
      <c r="K39" s="119" t="s">
        <v>450</v>
      </c>
      <c r="L39" s="121">
        <v>987</v>
      </c>
      <c r="M39" s="121">
        <v>33538</v>
      </c>
      <c r="N39" s="121">
        <f>IF(AND(L39&lt;&gt;"",M39&lt;&gt;""),SUM(L39:M39),"")</f>
        <v>34525</v>
      </c>
      <c r="O39" s="121">
        <v>0</v>
      </c>
      <c r="P39" s="121">
        <v>0</v>
      </c>
      <c r="Q39" s="121">
        <f>IF(AND(O39&lt;&gt;"",P39&lt;&gt;""),SUM(O39:P39),"")</f>
        <v>0</v>
      </c>
      <c r="R39" s="120" t="s">
        <v>358</v>
      </c>
      <c r="S39" s="119" t="s">
        <v>451</v>
      </c>
      <c r="T39" s="121">
        <v>0</v>
      </c>
      <c r="U39" s="121">
        <v>0</v>
      </c>
      <c r="V39" s="121">
        <f>IF(AND(T39&lt;&gt;"",U39&lt;&gt;""),SUM(T39:U39),"")</f>
        <v>0</v>
      </c>
      <c r="W39" s="121">
        <v>0</v>
      </c>
      <c r="X39" s="121">
        <v>22857</v>
      </c>
      <c r="Y39" s="121">
        <f>IF(AND(W39&lt;&gt;"",X39&lt;&gt;""),SUM(W39:X39),"")</f>
        <v>22857</v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44</v>
      </c>
      <c r="B40" s="120" t="s">
        <v>452</v>
      </c>
      <c r="C40" s="119" t="s">
        <v>453</v>
      </c>
      <c r="D40" s="121">
        <f>SUM(L40,T40,AB40,AJ40,AR40,AZ40)</f>
        <v>0</v>
      </c>
      <c r="E40" s="121">
        <f>SUM(M40,U40,AC40,AK40,AS40,BA40)</f>
        <v>16815</v>
      </c>
      <c r="F40" s="121">
        <f>SUM(D40:E40)</f>
        <v>16815</v>
      </c>
      <c r="G40" s="121">
        <f>SUM(O40,W40,AE40,AM40,AU40,BC40)</f>
        <v>0</v>
      </c>
      <c r="H40" s="121">
        <f>SUM(P40,X40,AF40,AN40,AV40,BD40)</f>
        <v>11954</v>
      </c>
      <c r="I40" s="121">
        <f>SUM(G40:H40)</f>
        <v>11954</v>
      </c>
      <c r="J40" s="120" t="s">
        <v>360</v>
      </c>
      <c r="K40" s="119" t="s">
        <v>361</v>
      </c>
      <c r="L40" s="121">
        <v>0</v>
      </c>
      <c r="M40" s="121">
        <v>16815</v>
      </c>
      <c r="N40" s="121">
        <f>IF(AND(L40&lt;&gt;"",M40&lt;&gt;""),SUM(L40:M40),"")</f>
        <v>16815</v>
      </c>
      <c r="O40" s="121">
        <v>0</v>
      </c>
      <c r="P40" s="121">
        <v>0</v>
      </c>
      <c r="Q40" s="121">
        <f>IF(AND(O40&lt;&gt;"",P40&lt;&gt;""),SUM(O40:P40),"")</f>
        <v>0</v>
      </c>
      <c r="R40" s="120" t="s">
        <v>358</v>
      </c>
      <c r="S40" s="119" t="s">
        <v>359</v>
      </c>
      <c r="T40" s="121">
        <v>0</v>
      </c>
      <c r="U40" s="121">
        <v>0</v>
      </c>
      <c r="V40" s="121">
        <f>IF(AND(T40&lt;&gt;"",U40&lt;&gt;""),SUM(T40:U40),"")</f>
        <v>0</v>
      </c>
      <c r="W40" s="121">
        <v>0</v>
      </c>
      <c r="X40" s="121">
        <v>11954</v>
      </c>
      <c r="Y40" s="121">
        <f>IF(AND(W40&lt;&gt;"",X40&lt;&gt;""),SUM(W40:X40),"")</f>
        <v>11954</v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44</v>
      </c>
      <c r="B41" s="120" t="s">
        <v>455</v>
      </c>
      <c r="C41" s="119" t="s">
        <v>456</v>
      </c>
      <c r="D41" s="121">
        <f>SUM(L41,T41,AB41,AJ41,AR41,AZ41)</f>
        <v>2106</v>
      </c>
      <c r="E41" s="121">
        <f>SUM(M41,U41,AC41,AK41,AS41,BA41)</f>
        <v>80251</v>
      </c>
      <c r="F41" s="121">
        <f>SUM(D41:E41)</f>
        <v>82357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 t="s">
        <v>368</v>
      </c>
      <c r="K41" s="119" t="s">
        <v>369</v>
      </c>
      <c r="L41" s="121">
        <v>0</v>
      </c>
      <c r="M41" s="121">
        <v>5793</v>
      </c>
      <c r="N41" s="121">
        <f>IF(AND(L41&lt;&gt;"",M41&lt;&gt;""),SUM(L41:M41),"")</f>
        <v>5793</v>
      </c>
      <c r="O41" s="121">
        <v>0</v>
      </c>
      <c r="P41" s="121">
        <v>0</v>
      </c>
      <c r="Q41" s="121">
        <f>IF(AND(O41&lt;&gt;"",P41&lt;&gt;""),SUM(O41:P41),"")</f>
        <v>0</v>
      </c>
      <c r="R41" s="120" t="s">
        <v>360</v>
      </c>
      <c r="S41" s="119" t="s">
        <v>361</v>
      </c>
      <c r="T41" s="121">
        <v>2106</v>
      </c>
      <c r="U41" s="121">
        <v>74458</v>
      </c>
      <c r="V41" s="121">
        <f>IF(AND(T41&lt;&gt;"",U41&lt;&gt;""),SUM(T41:U41),"")</f>
        <v>76564</v>
      </c>
      <c r="W41" s="121">
        <v>0</v>
      </c>
      <c r="X41" s="121">
        <v>0</v>
      </c>
      <c r="Y41" s="121">
        <f>IF(AND(W41&lt;&gt;"",X41&lt;&gt;""),SUM(W41:X41),"")</f>
        <v>0</v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1">
    <sortCondition ref="A8:A41"/>
    <sortCondition ref="B8:B41"/>
    <sortCondition ref="C8:C41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高知県</v>
      </c>
      <c r="B7" s="139" t="str">
        <f>'廃棄物事業経費（市町村）'!B7</f>
        <v>39000</v>
      </c>
      <c r="C7" s="138" t="s">
        <v>33</v>
      </c>
      <c r="D7" s="140">
        <f>SUM(H7,L7,P7,T7,X7,AB7,AF7,AJ7,AN7,AR7,AV7,AZ7,BD7,BH7,BL7,BP7,BT7,BX7,CB7,CF7,CJ7,CN7,CR7,CV7,CZ7,DD7,DH7,DL7,DP7,DT7)</f>
        <v>2901631</v>
      </c>
      <c r="E7" s="140">
        <f>SUM(I7,M7,Q7,U7,Y7,AC7,AG7,AK7,AO7,AS7,AW7,BA7,BE7,BI7,BM7,BQ7,BU7,BY7,CC7,CG7,CK7,CO7,CS7,CW7,DA7,DE7,DI7,DM7,DQ7,DU7)</f>
        <v>1672171</v>
      </c>
      <c r="F7" s="141">
        <f>COUNTIF(F$8:F$1000,"&lt;&gt;")</f>
        <v>14</v>
      </c>
      <c r="G7" s="141">
        <f>COUNTIF(G$8:G$1000,"&lt;&gt;")</f>
        <v>14</v>
      </c>
      <c r="H7" s="140">
        <f>SUM(H$8:H$1000)</f>
        <v>1228557</v>
      </c>
      <c r="I7" s="140">
        <f>SUM(I$8:I$1000)</f>
        <v>1008979</v>
      </c>
      <c r="J7" s="141">
        <f>COUNTIF(J$8:J$1000,"&lt;&gt;")</f>
        <v>14</v>
      </c>
      <c r="K7" s="141">
        <f>COUNTIF(K$8:K$1000,"&lt;&gt;")</f>
        <v>14</v>
      </c>
      <c r="L7" s="140">
        <f>SUM(L$8:L$1000)</f>
        <v>903566</v>
      </c>
      <c r="M7" s="140">
        <f>SUM(M$8:M$1000)</f>
        <v>291436</v>
      </c>
      <c r="N7" s="141">
        <f>COUNTIF(N$8:N$1000,"&lt;&gt;")</f>
        <v>10</v>
      </c>
      <c r="O7" s="141">
        <f>COUNTIF(O$8:O$1000,"&lt;&gt;")</f>
        <v>10</v>
      </c>
      <c r="P7" s="140">
        <f>SUM(P$8:P$1000)</f>
        <v>478750</v>
      </c>
      <c r="Q7" s="140">
        <f>SUM(Q$8:Q$1000)</f>
        <v>344197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113520</v>
      </c>
      <c r="U7" s="140">
        <f>SUM(U$8:U$1000)</f>
        <v>14102</v>
      </c>
      <c r="V7" s="141">
        <f>COUNTIF(V$8:V$1000,"&lt;&gt;")</f>
        <v>4</v>
      </c>
      <c r="W7" s="141">
        <f>COUNTIF(W$8:W$1000,"&lt;&gt;")</f>
        <v>4</v>
      </c>
      <c r="X7" s="140">
        <f>SUM(X$8:X$1000)</f>
        <v>68021</v>
      </c>
      <c r="Y7" s="140">
        <f>SUM(Y$8:Y$1000)</f>
        <v>13457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46327</v>
      </c>
      <c r="AC7" s="140">
        <f>SUM(AC$8:AC$1000)</f>
        <v>0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14078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15917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32895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44</v>
      </c>
      <c r="B8" s="120" t="s">
        <v>373</v>
      </c>
      <c r="C8" s="119" t="s">
        <v>378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113800</v>
      </c>
      <c r="F8" s="120" t="s">
        <v>370</v>
      </c>
      <c r="G8" s="119" t="s">
        <v>371</v>
      </c>
      <c r="H8" s="121">
        <v>0</v>
      </c>
      <c r="I8" s="121">
        <v>64502</v>
      </c>
      <c r="J8" s="120" t="s">
        <v>375</v>
      </c>
      <c r="K8" s="119" t="s">
        <v>376</v>
      </c>
      <c r="L8" s="121">
        <v>0</v>
      </c>
      <c r="M8" s="121">
        <v>49298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44</v>
      </c>
      <c r="B9" s="120" t="s">
        <v>348</v>
      </c>
      <c r="C9" s="119" t="s">
        <v>349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150000</v>
      </c>
      <c r="F9" s="120" t="s">
        <v>343</v>
      </c>
      <c r="G9" s="119" t="s">
        <v>344</v>
      </c>
      <c r="H9" s="121">
        <v>0</v>
      </c>
      <c r="I9" s="121">
        <v>77637</v>
      </c>
      <c r="J9" s="120" t="s">
        <v>416</v>
      </c>
      <c r="K9" s="119" t="s">
        <v>417</v>
      </c>
      <c r="L9" s="121">
        <v>0</v>
      </c>
      <c r="M9" s="121">
        <v>51228</v>
      </c>
      <c r="N9" s="120" t="s">
        <v>438</v>
      </c>
      <c r="O9" s="119" t="s">
        <v>439</v>
      </c>
      <c r="P9" s="121">
        <v>0</v>
      </c>
      <c r="Q9" s="121">
        <v>21135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44</v>
      </c>
      <c r="B10" s="120" t="s">
        <v>422</v>
      </c>
      <c r="C10" s="119" t="s">
        <v>423</v>
      </c>
      <c r="D10" s="121">
        <f>SUM(H10,L10,P10,T10,X10,AB10,AF10,AJ10,AN10,AR10,AV10,AZ10,BD10,BH10,BL10,BP10,BT10,BX10,CB10,CF10,CJ10,CN10,CR10,CV10,CZ10,DD10,DH10,DL10,DP10,DT10)</f>
        <v>116790</v>
      </c>
      <c r="E10" s="121">
        <f>SUM(I10,M10,Q10,U10,Y10,AC10,AG10,AK10,AO10,AS10,AW10,BA10,BE10,BI10,BM10,BQ10,BU10,BY10,CC10,CG10,CK10,CO10,CS10,CW10,DA10,DE10,DI10,DM10,DQ10,DU10)</f>
        <v>41470</v>
      </c>
      <c r="F10" s="120" t="s">
        <v>427</v>
      </c>
      <c r="G10" s="119" t="s">
        <v>428</v>
      </c>
      <c r="H10" s="121">
        <v>55534</v>
      </c>
      <c r="I10" s="121">
        <v>19988</v>
      </c>
      <c r="J10" s="120" t="s">
        <v>430</v>
      </c>
      <c r="K10" s="119" t="s">
        <v>431</v>
      </c>
      <c r="L10" s="121">
        <v>31051</v>
      </c>
      <c r="M10" s="121">
        <v>11012</v>
      </c>
      <c r="N10" s="120" t="s">
        <v>419</v>
      </c>
      <c r="O10" s="119" t="s">
        <v>420</v>
      </c>
      <c r="P10" s="121">
        <v>30205</v>
      </c>
      <c r="Q10" s="121">
        <v>10470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44</v>
      </c>
      <c r="B11" s="120" t="s">
        <v>341</v>
      </c>
      <c r="C11" s="119" t="s">
        <v>342</v>
      </c>
      <c r="D11" s="121">
        <f>SUM(H11,L11,P11,T11,X11,AB11,AF11,AJ11,AN11,AR11,AV11,AZ11,BD11,BH11,BL11,BP11,BT11,BX11,CB11,CF11,CJ11,CN11,CR11,CV11,CZ11,DD11,DH11,DL11,DP11,DT11)</f>
        <v>739262</v>
      </c>
      <c r="E11" s="121">
        <f>SUM(I11,M11,Q11,U11,Y11,AC11,AG11,AK11,AO11,AS11,AW11,BA11,BE11,BI11,BM11,BQ11,BU11,BY11,CC11,CG11,CK11,CO11,CS11,CW11,DA11,DE11,DI11,DM11,DQ11,DU11)</f>
        <v>0</v>
      </c>
      <c r="F11" s="120" t="s">
        <v>338</v>
      </c>
      <c r="G11" s="119" t="s">
        <v>339</v>
      </c>
      <c r="H11" s="121">
        <v>320826</v>
      </c>
      <c r="I11" s="121">
        <v>0</v>
      </c>
      <c r="J11" s="120" t="s">
        <v>370</v>
      </c>
      <c r="K11" s="119" t="s">
        <v>371</v>
      </c>
      <c r="L11" s="121">
        <v>231454</v>
      </c>
      <c r="M11" s="121">
        <v>0</v>
      </c>
      <c r="N11" s="120" t="s">
        <v>375</v>
      </c>
      <c r="O11" s="119" t="s">
        <v>376</v>
      </c>
      <c r="P11" s="121">
        <v>186982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44</v>
      </c>
      <c r="B12" s="120" t="s">
        <v>360</v>
      </c>
      <c r="C12" s="119" t="s">
        <v>361</v>
      </c>
      <c r="D12" s="121">
        <f>SUM(H12,L12,P12,T12,X12,AB12,AF12,AJ12,AN12,AR12,AV12,AZ12,BD12,BH12,BL12,BP12,BT12,BX12,CB12,CF12,CJ12,CN12,CR12,CV12,CZ12,DD12,DH12,DL12,DP12,DT12)</f>
        <v>581104</v>
      </c>
      <c r="E12" s="121">
        <f>SUM(I12,M12,Q12,U12,Y12,AC12,AG12,AK12,AO12,AS12,AW12,BA12,BE12,BI12,BM12,BQ12,BU12,BY12,CC12,CG12,CK12,CO12,CS12,CW12,DA12,DE12,DI12,DM12,DQ12,DU12)</f>
        <v>0</v>
      </c>
      <c r="F12" s="120" t="s">
        <v>365</v>
      </c>
      <c r="G12" s="119" t="s">
        <v>366</v>
      </c>
      <c r="H12" s="121">
        <v>220561</v>
      </c>
      <c r="I12" s="121">
        <v>0</v>
      </c>
      <c r="J12" s="120" t="s">
        <v>355</v>
      </c>
      <c r="K12" s="119" t="s">
        <v>356</v>
      </c>
      <c r="L12" s="121">
        <v>134882</v>
      </c>
      <c r="M12" s="121">
        <v>0</v>
      </c>
      <c r="N12" s="120" t="s">
        <v>362</v>
      </c>
      <c r="O12" s="119" t="s">
        <v>363</v>
      </c>
      <c r="P12" s="121">
        <v>97757</v>
      </c>
      <c r="Q12" s="121">
        <v>0</v>
      </c>
      <c r="R12" s="120" t="s">
        <v>455</v>
      </c>
      <c r="S12" s="119" t="s">
        <v>456</v>
      </c>
      <c r="T12" s="121">
        <v>76564</v>
      </c>
      <c r="U12" s="121">
        <v>0</v>
      </c>
      <c r="V12" s="120" t="s">
        <v>447</v>
      </c>
      <c r="W12" s="119" t="s">
        <v>448</v>
      </c>
      <c r="X12" s="121">
        <v>34525</v>
      </c>
      <c r="Y12" s="121">
        <v>0</v>
      </c>
      <c r="Z12" s="120" t="s">
        <v>452</v>
      </c>
      <c r="AA12" s="119" t="s">
        <v>453</v>
      </c>
      <c r="AB12" s="121">
        <v>16815</v>
      </c>
      <c r="AC12" s="121">
        <v>0</v>
      </c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44</v>
      </c>
      <c r="B13" s="120" t="s">
        <v>368</v>
      </c>
      <c r="C13" s="119" t="s">
        <v>369</v>
      </c>
      <c r="D13" s="121">
        <f>SUM(H13,L13,P13,T13,X13,AB13,AF13,AJ13,AN13,AR13,AV13,AZ13,BD13,BH13,BL13,BP13,BT13,BX13,CB13,CF13,CJ13,CN13,CR13,CV13,CZ13,DD13,DH13,DL13,DP13,DT13)</f>
        <v>26861</v>
      </c>
      <c r="E13" s="121">
        <f>SUM(I13,M13,Q13,U13,Y13,AC13,AG13,AK13,AO13,AS13,AW13,BA13,BE13,BI13,BM13,BQ13,BU13,BY13,CC13,CG13,CK13,CO13,CS13,CW13,DA13,DE13,DI13,DM13,DQ13,DU13)</f>
        <v>0</v>
      </c>
      <c r="F13" s="120" t="s">
        <v>365</v>
      </c>
      <c r="G13" s="119" t="s">
        <v>366</v>
      </c>
      <c r="H13" s="121">
        <v>21068</v>
      </c>
      <c r="I13" s="121">
        <v>0</v>
      </c>
      <c r="J13" s="120" t="s">
        <v>455</v>
      </c>
      <c r="K13" s="119" t="s">
        <v>456</v>
      </c>
      <c r="L13" s="121">
        <v>5793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44</v>
      </c>
      <c r="B14" s="120" t="s">
        <v>436</v>
      </c>
      <c r="C14" s="119" t="s">
        <v>437</v>
      </c>
      <c r="D14" s="121">
        <f>SUM(H14,L14,P14,T14,X14,AB14,AF14,AJ14,AN14,AR14,AV14,AZ14,BD14,BH14,BL14,BP14,BT14,BX14,CB14,CF14,CJ14,CN14,CR14,CV14,CZ14,DD14,DH14,DL14,DP14,DT14)</f>
        <v>64890</v>
      </c>
      <c r="E14" s="121">
        <f>SUM(I14,M14,Q14,U14,Y14,AC14,AG14,AK14,AO14,AS14,AW14,BA14,BE14,BI14,BM14,BQ14,BU14,BY14,CC14,CG14,CK14,CO14,CS14,CW14,DA14,DE14,DI14,DM14,DQ14,DU14)</f>
        <v>0</v>
      </c>
      <c r="F14" s="120" t="s">
        <v>433</v>
      </c>
      <c r="G14" s="119" t="s">
        <v>434</v>
      </c>
      <c r="H14" s="121">
        <v>38934</v>
      </c>
      <c r="I14" s="121">
        <v>0</v>
      </c>
      <c r="J14" s="120" t="s">
        <v>441</v>
      </c>
      <c r="K14" s="119" t="s">
        <v>442</v>
      </c>
      <c r="L14" s="121">
        <v>25956</v>
      </c>
      <c r="M14" s="121">
        <v>0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44</v>
      </c>
      <c r="B15" s="120" t="s">
        <v>353</v>
      </c>
      <c r="C15" s="119" t="s">
        <v>354</v>
      </c>
      <c r="D15" s="121">
        <f>SUM(H15,L15,P15,T15,X15,AB15,AF15,AJ15,AN15,AR15,AV15,AZ15,BD15,BH15,BL15,BP15,BT15,BX15,CB15,CF15,CJ15,CN15,CR15,CV15,CZ15,DD15,DH15,DL15,DP15,DT15)</f>
        <v>283839</v>
      </c>
      <c r="E15" s="121">
        <f>SUM(I15,M15,Q15,U15,Y15,AC15,AG15,AK15,AO15,AS15,AW15,BA15,BE15,BI15,BM15,BQ15,BU15,BY15,CC15,CG15,CK15,CO15,CS15,CW15,DA15,DE15,DI15,DM15,DQ15,DU15)</f>
        <v>1062460</v>
      </c>
      <c r="F15" s="120" t="s">
        <v>350</v>
      </c>
      <c r="G15" s="119" t="s">
        <v>351</v>
      </c>
      <c r="H15" s="121">
        <v>198905</v>
      </c>
      <c r="I15" s="121">
        <v>670109</v>
      </c>
      <c r="J15" s="120" t="s">
        <v>424</v>
      </c>
      <c r="K15" s="119" t="s">
        <v>425</v>
      </c>
      <c r="L15" s="121">
        <v>56912</v>
      </c>
      <c r="M15" s="121">
        <v>115398</v>
      </c>
      <c r="N15" s="120" t="s">
        <v>441</v>
      </c>
      <c r="O15" s="119" t="s">
        <v>442</v>
      </c>
      <c r="P15" s="121">
        <v>28022</v>
      </c>
      <c r="Q15" s="121">
        <v>276953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44</v>
      </c>
      <c r="B16" s="120" t="s">
        <v>330</v>
      </c>
      <c r="C16" s="119" t="s">
        <v>331</v>
      </c>
      <c r="D16" s="121">
        <f>SUM(H16,L16,P16,T16,X16,AB16,AF16,AJ16,AN16,AR16,AV16,AZ16,BD16,BH16,BL16,BP16,BT16,BX16,CB16,CF16,CJ16,CN16,CR16,CV16,CZ16,DD16,DH16,DL16,DP16,DT16)</f>
        <v>45015</v>
      </c>
      <c r="E16" s="121">
        <f>SUM(I16,M16,Q16,U16,Y16,AC16,AG16,AK16,AO16,AS16,AW16,BA16,BE16,BI16,BM16,BQ16,BU16,BY16,CC16,CG16,CK16,CO16,CS16,CW16,DA16,DE16,DI16,DM16,DQ16,DU16)</f>
        <v>84234</v>
      </c>
      <c r="F16" s="120" t="s">
        <v>327</v>
      </c>
      <c r="G16" s="119" t="s">
        <v>328</v>
      </c>
      <c r="H16" s="121">
        <v>39721</v>
      </c>
      <c r="I16" s="121">
        <v>74328</v>
      </c>
      <c r="J16" s="120" t="s">
        <v>379</v>
      </c>
      <c r="K16" s="119" t="s">
        <v>380</v>
      </c>
      <c r="L16" s="121">
        <v>5294</v>
      </c>
      <c r="M16" s="121">
        <v>9906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44</v>
      </c>
      <c r="B17" s="120" t="s">
        <v>358</v>
      </c>
      <c r="C17" s="119" t="s">
        <v>359</v>
      </c>
      <c r="D17" s="121">
        <f>SUM(H17,L17,P17,T17,X17,AB17,AF17,AJ17,AN17,AR17,AV17,AZ17,BD17,BH17,BL17,BP17,BT17,BX17,CB17,CF17,CJ17,CN17,CR17,CV17,CZ17,DD17,DH17,DL17,DP17,DT17)</f>
        <v>0</v>
      </c>
      <c r="E17" s="121">
        <f>SUM(I17,M17,Q17,U17,Y17,AC17,AG17,AK17,AO17,AS17,AW17,BA17,BE17,BI17,BM17,BQ17,BU17,BY17,CC17,CG17,CK17,CO17,CS17,CW17,DA17,DE17,DI17,DM17,DQ17,DU17)</f>
        <v>106478</v>
      </c>
      <c r="F17" s="120" t="s">
        <v>355</v>
      </c>
      <c r="G17" s="119" t="s">
        <v>356</v>
      </c>
      <c r="H17" s="121">
        <v>0</v>
      </c>
      <c r="I17" s="121">
        <v>71667</v>
      </c>
      <c r="J17" s="120" t="s">
        <v>447</v>
      </c>
      <c r="K17" s="119" t="s">
        <v>448</v>
      </c>
      <c r="L17" s="121">
        <v>0</v>
      </c>
      <c r="M17" s="121">
        <v>22857</v>
      </c>
      <c r="N17" s="120" t="s">
        <v>452</v>
      </c>
      <c r="O17" s="119" t="s">
        <v>453</v>
      </c>
      <c r="P17" s="121">
        <v>0</v>
      </c>
      <c r="Q17" s="121">
        <v>11954</v>
      </c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44</v>
      </c>
      <c r="B18" s="120" t="s">
        <v>405</v>
      </c>
      <c r="C18" s="119" t="s">
        <v>406</v>
      </c>
      <c r="D18" s="121">
        <f>SUM(H18,L18,P18,T18,X18,AB18,AF18,AJ18,AN18,AR18,AV18,AZ18,BD18,BH18,BL18,BP18,BT18,BX18,CB18,CF18,CJ18,CN18,CR18,CV18,CZ18,DD18,DH18,DL18,DP18,DT18)</f>
        <v>114058</v>
      </c>
      <c r="E18" s="121">
        <f>SUM(I18,M18,Q18,U18,Y18,AC18,AG18,AK18,AO18,AS18,AW18,BA18,BE18,BI18,BM18,BQ18,BU18,BY18,CC18,CG18,CK18,CO18,CS18,CW18,DA18,DE18,DI18,DM18,DQ18,DU18)</f>
        <v>25919</v>
      </c>
      <c r="F18" s="120" t="s">
        <v>407</v>
      </c>
      <c r="G18" s="119" t="s">
        <v>408</v>
      </c>
      <c r="H18" s="121">
        <v>26829</v>
      </c>
      <c r="I18" s="121">
        <v>7636</v>
      </c>
      <c r="J18" s="120" t="s">
        <v>402</v>
      </c>
      <c r="K18" s="119" t="s">
        <v>403</v>
      </c>
      <c r="L18" s="121">
        <v>36682</v>
      </c>
      <c r="M18" s="121">
        <v>8414</v>
      </c>
      <c r="N18" s="120" t="s">
        <v>410</v>
      </c>
      <c r="O18" s="119" t="s">
        <v>411</v>
      </c>
      <c r="P18" s="121">
        <v>41446</v>
      </c>
      <c r="Q18" s="121">
        <v>4929</v>
      </c>
      <c r="R18" s="120" t="s">
        <v>413</v>
      </c>
      <c r="S18" s="119" t="s">
        <v>414</v>
      </c>
      <c r="T18" s="121">
        <v>3731</v>
      </c>
      <c r="U18" s="121">
        <v>474</v>
      </c>
      <c r="V18" s="120" t="s">
        <v>416</v>
      </c>
      <c r="W18" s="119" t="s">
        <v>417</v>
      </c>
      <c r="X18" s="121">
        <v>5370</v>
      </c>
      <c r="Y18" s="121">
        <v>4466</v>
      </c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44</v>
      </c>
      <c r="B19" s="120" t="s">
        <v>332</v>
      </c>
      <c r="C19" s="119" t="s">
        <v>337</v>
      </c>
      <c r="D19" s="121">
        <f>SUM(H19,L19,P19,T19,X19,AB19,AF19,AJ19,AN19,AR19,AV19,AZ19,BD19,BH19,BL19,BP19,BT19,BX19,CB19,CF19,CJ19,CN19,CR19,CV19,CZ19,DD19,DH19,DL19,DP19,DT19)</f>
        <v>499808</v>
      </c>
      <c r="E19" s="121">
        <f>SUM(I19,M19,Q19,U19,Y19,AC19,AG19,AK19,AO19,AS19,AW19,BA19,BE19,BI19,BM19,BQ19,BU19,BY19,CC19,CG19,CK19,CO19,CS19,CW19,DA19,DE19,DI19,DM19,DQ19,DU19)</f>
        <v>0</v>
      </c>
      <c r="F19" s="120" t="s">
        <v>327</v>
      </c>
      <c r="G19" s="119" t="s">
        <v>328</v>
      </c>
      <c r="H19" s="121">
        <v>118335</v>
      </c>
      <c r="I19" s="121">
        <v>0</v>
      </c>
      <c r="J19" s="120" t="s">
        <v>334</v>
      </c>
      <c r="K19" s="119" t="s">
        <v>335</v>
      </c>
      <c r="L19" s="121">
        <v>198772</v>
      </c>
      <c r="M19" s="121">
        <v>0</v>
      </c>
      <c r="N19" s="120" t="s">
        <v>379</v>
      </c>
      <c r="O19" s="119" t="s">
        <v>380</v>
      </c>
      <c r="P19" s="121">
        <v>30706</v>
      </c>
      <c r="Q19" s="121">
        <v>0</v>
      </c>
      <c r="R19" s="120" t="s">
        <v>382</v>
      </c>
      <c r="S19" s="119" t="s">
        <v>383</v>
      </c>
      <c r="T19" s="121">
        <v>32202</v>
      </c>
      <c r="U19" s="121">
        <v>0</v>
      </c>
      <c r="V19" s="120" t="s">
        <v>387</v>
      </c>
      <c r="W19" s="119" t="s">
        <v>388</v>
      </c>
      <c r="X19" s="121">
        <v>27391</v>
      </c>
      <c r="Y19" s="121">
        <v>0</v>
      </c>
      <c r="Z19" s="120" t="s">
        <v>390</v>
      </c>
      <c r="AA19" s="119" t="s">
        <v>391</v>
      </c>
      <c r="AB19" s="121">
        <v>29512</v>
      </c>
      <c r="AC19" s="121">
        <v>0</v>
      </c>
      <c r="AD19" s="120" t="s">
        <v>393</v>
      </c>
      <c r="AE19" s="119" t="s">
        <v>394</v>
      </c>
      <c r="AF19" s="121">
        <v>14078</v>
      </c>
      <c r="AG19" s="121">
        <v>0</v>
      </c>
      <c r="AH19" s="120" t="s">
        <v>396</v>
      </c>
      <c r="AI19" s="119" t="s">
        <v>397</v>
      </c>
      <c r="AJ19" s="121">
        <v>15917</v>
      </c>
      <c r="AK19" s="121">
        <v>0</v>
      </c>
      <c r="AL19" s="120" t="s">
        <v>399</v>
      </c>
      <c r="AM19" s="119" t="s">
        <v>400</v>
      </c>
      <c r="AN19" s="121">
        <v>32895</v>
      </c>
      <c r="AO19" s="121">
        <v>0</v>
      </c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44</v>
      </c>
      <c r="B20" s="120" t="s">
        <v>385</v>
      </c>
      <c r="C20" s="119" t="s">
        <v>386</v>
      </c>
      <c r="D20" s="121">
        <f>SUM(H20,L20,P20,T20,X20,AB20,AF20,AJ20,AN20,AR20,AV20,AZ20,BD20,BH20,BL20,BP20,BT20,BX20,CB20,CF20,CJ20,CN20,CR20,CV20,CZ20,DD20,DH20,DL20,DP20,DT20)</f>
        <v>7743</v>
      </c>
      <c r="E20" s="121">
        <f>SUM(I20,M20,Q20,U20,Y20,AC20,AG20,AK20,AO20,AS20,AW20,BA20,BE20,BI20,BM20,BQ20,BU20,BY20,CC20,CG20,CK20,CO20,CS20,CW20,DA20,DE20,DI20,DM20,DQ20,DU20)</f>
        <v>87810</v>
      </c>
      <c r="F20" s="120" t="s">
        <v>382</v>
      </c>
      <c r="G20" s="119" t="s">
        <v>383</v>
      </c>
      <c r="H20" s="121">
        <v>2257</v>
      </c>
      <c r="I20" s="121">
        <v>23112</v>
      </c>
      <c r="J20" s="120" t="s">
        <v>387</v>
      </c>
      <c r="K20" s="119" t="s">
        <v>388</v>
      </c>
      <c r="L20" s="121">
        <v>1897</v>
      </c>
      <c r="M20" s="121">
        <v>23323</v>
      </c>
      <c r="N20" s="120" t="s">
        <v>390</v>
      </c>
      <c r="O20" s="119" t="s">
        <v>391</v>
      </c>
      <c r="P20" s="121">
        <v>1831</v>
      </c>
      <c r="Q20" s="121">
        <v>18756</v>
      </c>
      <c r="R20" s="120" t="s">
        <v>393</v>
      </c>
      <c r="S20" s="119" t="s">
        <v>394</v>
      </c>
      <c r="T20" s="121">
        <v>1023</v>
      </c>
      <c r="U20" s="121">
        <v>13628</v>
      </c>
      <c r="V20" s="120" t="s">
        <v>396</v>
      </c>
      <c r="W20" s="119" t="s">
        <v>397</v>
      </c>
      <c r="X20" s="121">
        <v>735</v>
      </c>
      <c r="Y20" s="121">
        <v>8991</v>
      </c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44</v>
      </c>
      <c r="B21" s="120" t="s">
        <v>346</v>
      </c>
      <c r="C21" s="119" t="s">
        <v>347</v>
      </c>
      <c r="D21" s="121">
        <f>SUM(H21,L21,P21,T21,X21,AB21,AF21,AJ21,AN21,AR21,AV21,AZ21,BD21,BH21,BL21,BP21,BT21,BX21,CB21,CF21,CJ21,CN21,CR21,CV21,CZ21,DD21,DH21,DL21,DP21,DT21)</f>
        <v>422261</v>
      </c>
      <c r="E21" s="121">
        <f>SUM(I21,M21,Q21,U21,Y21,AC21,AG21,AK21,AO21,AS21,AW21,BA21,BE21,BI21,BM21,BQ21,BU21,BY21,CC21,CG21,CK21,CO21,CS21,CW21,DA21,DE21,DI21,DM21,DQ21,DU21)</f>
        <v>0</v>
      </c>
      <c r="F21" s="120" t="s">
        <v>343</v>
      </c>
      <c r="G21" s="119" t="s">
        <v>344</v>
      </c>
      <c r="H21" s="121">
        <v>185587</v>
      </c>
      <c r="I21" s="121">
        <v>0</v>
      </c>
      <c r="J21" s="120" t="s">
        <v>416</v>
      </c>
      <c r="K21" s="119" t="s">
        <v>417</v>
      </c>
      <c r="L21" s="121">
        <v>174873</v>
      </c>
      <c r="M21" s="121">
        <v>0</v>
      </c>
      <c r="N21" s="120" t="s">
        <v>438</v>
      </c>
      <c r="O21" s="119" t="s">
        <v>439</v>
      </c>
      <c r="P21" s="121">
        <v>61801</v>
      </c>
      <c r="Q21" s="121">
        <v>0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1">
    <sortCondition ref="A8:A21"/>
    <sortCondition ref="B8:B21"/>
    <sortCondition ref="C8:C21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39000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39201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39202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39203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39204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39205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39206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39208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39209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39210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39211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39212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39301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39302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39303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39304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39305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39306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39307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39341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39344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39363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39364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39386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39387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39401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39402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39403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39405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39410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39411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39412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39424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39427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39428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39820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39822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39823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39840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39844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39848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39853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39854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39855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39867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39871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39873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39878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39880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2018-02-27T05:55:53Z</dcterms:modified>
</cp:coreProperties>
</file>