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38愛媛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J27" i="1" l="1"/>
  <c r="J25" i="1"/>
  <c r="J23" i="1"/>
  <c r="J21" i="1"/>
  <c r="J19" i="1"/>
  <c r="J17" i="1"/>
  <c r="J15" i="1"/>
  <c r="J13" i="1"/>
  <c r="J11" i="1"/>
  <c r="J9" i="1"/>
  <c r="L27" i="1"/>
  <c r="L25" i="1"/>
  <c r="L23" i="1"/>
  <c r="L21" i="1"/>
  <c r="L19" i="1"/>
  <c r="L17" i="1"/>
  <c r="L15" i="1"/>
  <c r="L13" i="1"/>
  <c r="L11" i="1"/>
  <c r="L9" i="1"/>
  <c r="N27" i="1"/>
  <c r="N25" i="1"/>
  <c r="N23" i="1"/>
  <c r="N21" i="1"/>
  <c r="N19" i="1"/>
  <c r="N17" i="1"/>
  <c r="N15" i="1"/>
  <c r="N13" i="1"/>
  <c r="N11" i="1"/>
  <c r="N9" i="1"/>
  <c r="Q27" i="1"/>
  <c r="Q25" i="1"/>
  <c r="Q23" i="1"/>
  <c r="Q21" i="1"/>
  <c r="Q19" i="1"/>
  <c r="Q17" i="1"/>
  <c r="Q15" i="1"/>
  <c r="Q13" i="1"/>
  <c r="Q11" i="1"/>
  <c r="Q9" i="1"/>
  <c r="J26" i="1"/>
  <c r="J24" i="1"/>
  <c r="J22" i="1"/>
  <c r="J20" i="1"/>
  <c r="J18" i="1"/>
  <c r="J16" i="1"/>
  <c r="J14" i="1"/>
  <c r="J12" i="1"/>
  <c r="J10" i="1"/>
  <c r="J8" i="1"/>
  <c r="L26" i="1"/>
  <c r="L24" i="1"/>
  <c r="L22" i="1"/>
  <c r="L20" i="1"/>
  <c r="L18" i="1"/>
  <c r="L16" i="1"/>
  <c r="L14" i="1"/>
  <c r="L12" i="1"/>
  <c r="L10" i="1"/>
  <c r="L8" i="1"/>
  <c r="N26" i="1"/>
  <c r="N24" i="1"/>
  <c r="N22" i="1"/>
  <c r="N20" i="1"/>
  <c r="N18" i="1"/>
  <c r="N16" i="1"/>
  <c r="N14" i="1"/>
  <c r="N12" i="1"/>
  <c r="N10" i="1"/>
  <c r="N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L7" i="1"/>
  <c r="J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<sst xmlns="http://schemas.openxmlformats.org/spreadsheetml/2006/main" count="664" uniqueCount="315">
  <si>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</si>
  <si>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</si>
  <si>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</si>
  <si>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</si>
  <si>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</si>
  <si>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</si>
  <si>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</si>
  <si>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</si>
  <si>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</si>
  <si>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</si>
  <si>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</si>
  <si>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</si>
  <si>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</si>
  <si>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</si>
  <si>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</si>
  <si>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</si>
  <si>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</si>
  <si>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</si>
  <si>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</si>
  <si>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</si>
  <si>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</si>
  <si>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</si>
  <si>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</si>
  <si>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</si>
  <si>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</si>
  <si>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</si>
  <si>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</si>
  <si>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</si>
  <si>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</si>
  <si>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</si>
  <si>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</si>
  <si>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</si>
  <si>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</si>
  <si>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</si>
  <si>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</si>
  <si>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</si>
  <si>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</si>
  <si>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</si>
  <si>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</si>
  <si>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</si>
  <si>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</si>
  <si>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</si>
  <si>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</si>
  <si>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</si>
  <si>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</si>
  <si>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</si>
  <si>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</si>
  <si>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</si>
  <si>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</si>
  <si>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</si>
  <si>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</si>
  <si>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</si>
  <si>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</si>
  <si>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</si>
  <si>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</si>
  <si>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</si>
  <si>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</si>
  <si>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</si>
  <si>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</si>
  <si>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</si>
  <si>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</si>
  <si>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</si>
  <si>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</si>
  <si>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</si>
  <si>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</si>
  <si>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</si>
  <si>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</si>
  <si>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</si>
  <si>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</si>
  <si>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</si>
  <si>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</si>
  <si>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</si>
  <si>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</si>
  <si>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</si>
  <si>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</si>
  <si>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</si>
  <si>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</si>
  <si>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</si>
  <si>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</si>
  <si>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</si>
  <si>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</si>
  <si>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</si>
  <si>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</si>
  <si>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</si>
  <si>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</si>
  <si>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</si>
  <si>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</si>
  <si>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</si>
  <si>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</si>
  <si>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</si>
  <si>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</si>
  <si>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</si>
  <si>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</si>
  <si>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</si>
  <si>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</si>
  <si>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</si>
  <si>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</si>
  <si>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</si>
  <si>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</si>
  <si>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</si>
  <si>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</si>
  <si>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</si>
  <si>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</si>
  <si>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</si>
  <si>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</si>
  <si>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</si>
  <si>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</si>
  <si>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</si>
  <si>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</si>
  <si>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</si>
  <si>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</si>
  <si>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</si>
  <si>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</si>
  <si>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</si>
  <si>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</si>
  <si>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</si>
  <si>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</si>
  <si>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</si>
  <si>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</si>
  <si>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</si>
  <si>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</si>
  <si>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</si>
  <si>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</si>
  <si>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</si>
  <si>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</si>
  <si>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</si>
  <si>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</si>
  <si>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</si>
  <si>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</si>
  <si>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</si>
  <si>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</si>
  <si>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</si>
  <si>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</si>
  <si>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</si>
  <si>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</si>
  <si>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</si>
  <si>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</si>
  <si>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</si>
  <si>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</si>
  <si>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</si>
  <si>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</si>
  <si>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</si>
  <si>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</si>
  <si>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</si>
  <si>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</si>
  <si>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</si>
  <si>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</si>
  <si>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</si>
  <si>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</si>
  <si>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</si>
  <si>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</si>
  <si>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</si>
  <si>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</si>
  <si>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</si>
  <si>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</si>
  <si>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</si>
  <si>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</si>
  <si>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</si>
  <si>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</si>
  <si>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</si>
  <si>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</si>
  <si>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</si>
  <si>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</si>
  <si>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</si>
  <si>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</si>
  <si>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</si>
  <si>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</si>
  <si>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</si>
  <si>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</si>
  <si>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</si>
  <si>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</si>
  <si>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</si>
  <si>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</si>
  <si>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</si>
  <si>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</si>
  <si>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</si>
  <si>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</si>
  <si>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</si>
  <si>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</si>
  <si>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</si>
  <si>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</si>
  <si>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</si>
  <si>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</si>
  <si>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</si>
  <si>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</si>
  <si>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</si>
  <si>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</si>
  <si>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</si>
  <si>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</si>
  <si>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</si>
  <si>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</si>
  <si>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</si>
  <si>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</si>
  <si>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</si>
  <si>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</si>
  <si>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</si>
  <si>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</si>
  <si>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</si>
  <si>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</si>
  <si>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</si>
  <si>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</si>
  <si>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</si>
  <si>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</si>
  <si>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</si>
  <si>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</si>
  <si>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</si>
  <si>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</si>
  <si>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</si>
  <si>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</si>
  <si>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</si>
  <si>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</si>
  <si>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</si>
  <si>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</si>
  <si>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</si>
  <si>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</si>
  <si>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</si>
  <si>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</si>
  <si>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</si>
  <si>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</si>
  <si>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</si>
  <si>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</si>
  <si>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</si>
  <si>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</si>
  <si>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</si>
  <si>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</si>
  <si>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</si>
  <si>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</si>
  <si>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</si>
  <si>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</si>
  <si>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</si>
  <si>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</si>
  <si>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</si>
  <si>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</si>
  <si>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</si>
  <si>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</si>
  <si>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</si>
  <si>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</si>
  <si>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</si>
  <si>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</si>
  <si>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</si>
  <si>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</si>
  <si>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</si>
  <si>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</si>
  <si>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</si>
  <si>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</si>
  <si>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</si>
  <si>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</si>
  <si>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</si>
  <si>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</si>
  <si>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</si>
  <si>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</si>
  <si>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38000</t>
  </si>
  <si>
    <t>水洗化人口等（平成28年度実績）</t>
    <phoneticPr fontId="3"/>
  </si>
  <si>
    <t>し尿処理の状況（平成28年度実績）</t>
    <phoneticPr fontId="3"/>
  </si>
  <si>
    <t>38201</t>
  </si>
  <si>
    <t>松山市</t>
  </si>
  <si>
    <t>○</t>
  </si>
  <si>
    <t>381201</t>
    <phoneticPr fontId="3"/>
  </si>
  <si>
    <t>38202</t>
  </si>
  <si>
    <t>今治市</t>
  </si>
  <si>
    <t>381202</t>
    <phoneticPr fontId="3"/>
  </si>
  <si>
    <t>38203</t>
  </si>
  <si>
    <t>宇和島市</t>
  </si>
  <si>
    <t>381203</t>
    <phoneticPr fontId="3"/>
  </si>
  <si>
    <t>38204</t>
  </si>
  <si>
    <t>八幡浜市</t>
  </si>
  <si>
    <t>381204</t>
    <phoneticPr fontId="3"/>
  </si>
  <si>
    <t>38205</t>
  </si>
  <si>
    <t>新居浜市</t>
  </si>
  <si>
    <t>381205</t>
    <phoneticPr fontId="3"/>
  </si>
  <si>
    <t>38206</t>
  </si>
  <si>
    <t>西条市</t>
  </si>
  <si>
    <t>381206</t>
    <phoneticPr fontId="3"/>
  </si>
  <si>
    <t>38207</t>
  </si>
  <si>
    <t>大洲市</t>
  </si>
  <si>
    <t>381207</t>
    <phoneticPr fontId="3"/>
  </si>
  <si>
    <t>38210</t>
  </si>
  <si>
    <t>伊予市</t>
  </si>
  <si>
    <t>381210</t>
    <phoneticPr fontId="3"/>
  </si>
  <si>
    <t>38213</t>
  </si>
  <si>
    <t>四国中央市</t>
  </si>
  <si>
    <t>381213</t>
    <phoneticPr fontId="3"/>
  </si>
  <si>
    <t>38214</t>
  </si>
  <si>
    <t>西予市</t>
  </si>
  <si>
    <t>381214</t>
    <phoneticPr fontId="3"/>
  </si>
  <si>
    <t>38215</t>
  </si>
  <si>
    <t>東温市</t>
  </si>
  <si>
    <t>381215</t>
    <phoneticPr fontId="3"/>
  </si>
  <si>
    <t>38356</t>
  </si>
  <si>
    <t>上島町</t>
  </si>
  <si>
    <t>381356</t>
    <phoneticPr fontId="3"/>
  </si>
  <si>
    <t>38386</t>
  </si>
  <si>
    <t>久万高原町</t>
  </si>
  <si>
    <t>381386</t>
    <phoneticPr fontId="3"/>
  </si>
  <si>
    <t>38401</t>
  </si>
  <si>
    <t>松前町</t>
  </si>
  <si>
    <t>381401</t>
    <phoneticPr fontId="3"/>
  </si>
  <si>
    <t>38402</t>
  </si>
  <si>
    <t>砥部町</t>
  </si>
  <si>
    <t>381402</t>
    <phoneticPr fontId="3"/>
  </si>
  <si>
    <t>38422</t>
  </si>
  <si>
    <t>内子町</t>
  </si>
  <si>
    <t>381422</t>
    <phoneticPr fontId="3"/>
  </si>
  <si>
    <t>38442</t>
  </si>
  <si>
    <t>伊方町</t>
  </si>
  <si>
    <t>381442</t>
    <phoneticPr fontId="3"/>
  </si>
  <si>
    <t>38484</t>
  </si>
  <si>
    <t>松野町</t>
  </si>
  <si>
    <t>381484</t>
    <phoneticPr fontId="3"/>
  </si>
  <si>
    <t>38488</t>
  </si>
  <si>
    <t>鬼北町</t>
  </si>
  <si>
    <t>381488</t>
    <phoneticPr fontId="3"/>
  </si>
  <si>
    <t>38506</t>
  </si>
  <si>
    <t>愛南町</t>
  </si>
  <si>
    <t>381506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</si>
</sst>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16</v>
      </c>
      <c r="B7" s="116" t="s">
        <v>251</v>
      </c>
      <c r="C7" s="109" t="s">
        <v>200</v>
      </c>
      <c r="D7" s="110">
        <f>+SUM(E7,+I7)</f>
        <v>1406767</v>
      </c>
      <c r="E7" s="110">
        <f>+SUM(G7,+H7)</f>
        <v>143424</v>
      </c>
      <c r="F7" s="111">
        <f>IF(D7&gt;0,E7/D7*100,"-")</f>
        <v>10.195291757625819</v>
      </c>
      <c r="G7" s="108">
        <f>SUM(G$8:G$1000)</f>
        <v>142611</v>
      </c>
      <c r="H7" s="108">
        <f>SUM(H$8:H$1000)</f>
        <v>813</v>
      </c>
      <c r="I7" s="110">
        <f>+SUM(K7,+M7,+O7)</f>
        <v>1263343</v>
      </c>
      <c r="J7" s="111">
        <f>IF(D7&gt;0,I7/D7*100,"-")</f>
        <v>89.804708242374176</v>
      </c>
      <c r="K7" s="108">
        <f>SUM(K$8:K$1000)</f>
        <v>710372</v>
      </c>
      <c r="L7" s="111">
        <f>IF(D7&gt;0,K7/D7*100,"-")</f>
        <v>50.496777362562526</v>
      </c>
      <c r="M7" s="108">
        <f>SUM(M$8:M$1000)</f>
        <v>3326</v>
      </c>
      <c r="N7" s="111">
        <f>IF(D7&gt;0,M7/D7*100,"-")</f>
        <v>0.23642863388180133</v>
      </c>
      <c r="O7" s="108">
        <f>SUM(O$8:O$1000)</f>
        <v>549645</v>
      </c>
      <c r="P7" s="108">
        <f>SUM(P$8:P$1000)</f>
        <v>297508</v>
      </c>
      <c r="Q7" s="111">
        <f>IF(D7&gt;0,O7/D7*100,"-")</f>
        <v>39.07150224592985</v>
      </c>
      <c r="R7" s="108">
        <f>SUM(R$8:R$1000)</f>
        <v>10524</v>
      </c>
      <c r="S7" s="112">
        <f t="shared" ref="S7:Z7" si="0">COUNTIF(S$8:S$1000,"○")</f>
        <v>15</v>
      </c>
      <c r="T7" s="112">
        <f t="shared" si="0"/>
        <v>3</v>
      </c>
      <c r="U7" s="112">
        <f t="shared" si="0"/>
        <v>1</v>
      </c>
      <c r="V7" s="112">
        <f t="shared" si="0"/>
        <v>1</v>
      </c>
      <c r="W7" s="112">
        <f t="shared" si="0"/>
        <v>14</v>
      </c>
      <c r="X7" s="112">
        <f t="shared" si="0"/>
        <v>2</v>
      </c>
      <c r="Y7" s="112">
        <f t="shared" si="0"/>
        <v>1</v>
      </c>
      <c r="Z7" s="112">
        <f t="shared" si="0"/>
        <v>3</v>
      </c>
      <c r="AA7" s="188"/>
      <c r="AB7" s="188"/>
    </row>
    <row r="8" spans="1:28" s="105" customFormat="1" ht="13.5" customHeight="1">
      <c r="A8" s="101" t="s">
        <v>16</v>
      </c>
      <c r="B8" s="102" t="s">
        <v>254</v>
      </c>
      <c r="C8" s="101" t="s">
        <v>255</v>
      </c>
      <c r="D8" s="103">
        <f>+SUM(E8,+I8)</f>
        <v>516089</v>
      </c>
      <c r="E8" s="103">
        <f>+SUM(G8,+H8)</f>
        <v>16177</v>
      </c>
      <c r="F8" s="104">
        <f>IF(D8&gt;0,E8/D8*100,"-")</f>
        <v>3.1345368725161746</v>
      </c>
      <c r="G8" s="103">
        <v>16042</v>
      </c>
      <c r="H8" s="103">
        <v>135</v>
      </c>
      <c r="I8" s="103">
        <f>+SUM(K8,+M8,+O8)</f>
        <v>499912</v>
      </c>
      <c r="J8" s="104">
        <f>IF(D8&gt;0,I8/D8*100,"-")</f>
        <v>96.865463127483835</v>
      </c>
      <c r="K8" s="103">
        <v>294021</v>
      </c>
      <c r="L8" s="104">
        <f>IF(D8&gt;0,K8/D8*100,"-")</f>
        <v>56.970987562222795</v>
      </c>
      <c r="M8" s="103">
        <v>0</v>
      </c>
      <c r="N8" s="104">
        <f>IF(D8&gt;0,M8/D8*100,"-")</f>
        <v>0</v>
      </c>
      <c r="O8" s="103">
        <v>205891</v>
      </c>
      <c r="P8" s="103">
        <v>121590</v>
      </c>
      <c r="Q8" s="104">
        <f>IF(D8&gt;0,O8/D8*100,"-")</f>
        <v>39.894475565261025</v>
      </c>
      <c r="R8" s="103">
        <v>2819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16</v>
      </c>
      <c r="B9" s="102" t="s">
        <v>258</v>
      </c>
      <c r="C9" s="101" t="s">
        <v>259</v>
      </c>
      <c r="D9" s="103">
        <f>+SUM(E9,+I9)</f>
        <v>163786</v>
      </c>
      <c r="E9" s="103">
        <f>+SUM(G9,+H9)</f>
        <v>5388</v>
      </c>
      <c r="F9" s="104">
        <f>IF(D9&gt;0,E9/D9*100,"-")</f>
        <v>3.2896584567667566</v>
      </c>
      <c r="G9" s="103">
        <v>5351</v>
      </c>
      <c r="H9" s="103">
        <v>37</v>
      </c>
      <c r="I9" s="103">
        <f>+SUM(K9,+M9,+O9)</f>
        <v>158398</v>
      </c>
      <c r="J9" s="104">
        <f>IF(D9&gt;0,I9/D9*100,"-")</f>
        <v>96.710341543233241</v>
      </c>
      <c r="K9" s="103">
        <v>114533</v>
      </c>
      <c r="L9" s="104">
        <f>IF(D9&gt;0,K9/D9*100,"-")</f>
        <v>69.928443212484581</v>
      </c>
      <c r="M9" s="103">
        <v>2598</v>
      </c>
      <c r="N9" s="104">
        <f>IF(D9&gt;0,M9/D9*100,"-")</f>
        <v>1.5862161601113649</v>
      </c>
      <c r="O9" s="103">
        <v>41267</v>
      </c>
      <c r="P9" s="103">
        <v>19972</v>
      </c>
      <c r="Q9" s="104">
        <f>IF(D9&gt;0,O9/D9*100,"-")</f>
        <v>25.195682170637294</v>
      </c>
      <c r="R9" s="103">
        <v>2821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16</v>
      </c>
      <c r="B10" s="102" t="s">
        <v>261</v>
      </c>
      <c r="C10" s="101" t="s">
        <v>262</v>
      </c>
      <c r="D10" s="103">
        <f>+SUM(E10,+I10)</f>
        <v>79099</v>
      </c>
      <c r="E10" s="103">
        <f>+SUM(G10,+H10)</f>
        <v>14200</v>
      </c>
      <c r="F10" s="104">
        <f>IF(D10&gt;0,E10/D10*100,"-")</f>
        <v>17.952186500461448</v>
      </c>
      <c r="G10" s="103">
        <v>14200</v>
      </c>
      <c r="H10" s="103">
        <v>0</v>
      </c>
      <c r="I10" s="103">
        <f>+SUM(K10,+M10,+O10)</f>
        <v>64899</v>
      </c>
      <c r="J10" s="104">
        <f>IF(D10&gt;0,I10/D10*100,"-")</f>
        <v>82.047813499538563</v>
      </c>
      <c r="K10" s="103">
        <v>15022</v>
      </c>
      <c r="L10" s="104">
        <f>IF(D10&gt;0,K10/D10*100,"-")</f>
        <v>18.991390535910693</v>
      </c>
      <c r="M10" s="103">
        <v>0</v>
      </c>
      <c r="N10" s="104">
        <f>IF(D10&gt;0,M10/D10*100,"-")</f>
        <v>0</v>
      </c>
      <c r="O10" s="103">
        <v>49877</v>
      </c>
      <c r="P10" s="103">
        <v>24461</v>
      </c>
      <c r="Q10" s="104">
        <f>IF(D10&gt;0,O10/D10*100,"-")</f>
        <v>63.056422963627853</v>
      </c>
      <c r="R10" s="103">
        <v>334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16</v>
      </c>
      <c r="B11" s="102" t="s">
        <v>264</v>
      </c>
      <c r="C11" s="101" t="s">
        <v>265</v>
      </c>
      <c r="D11" s="103">
        <f>+SUM(E11,+I11)</f>
        <v>34907</v>
      </c>
      <c r="E11" s="103">
        <f>+SUM(G11,+H11)</f>
        <v>2704</v>
      </c>
      <c r="F11" s="104">
        <f>IF(D11&gt;0,E11/D11*100,"-")</f>
        <v>7.74629730426562</v>
      </c>
      <c r="G11" s="103">
        <v>2704</v>
      </c>
      <c r="H11" s="103">
        <v>0</v>
      </c>
      <c r="I11" s="103">
        <f>+SUM(K11,+M11,+O11)</f>
        <v>32203</v>
      </c>
      <c r="J11" s="104">
        <f>IF(D11&gt;0,I11/D11*100,"-")</f>
        <v>92.25370269573439</v>
      </c>
      <c r="K11" s="103">
        <v>21709</v>
      </c>
      <c r="L11" s="104">
        <f>IF(D11&gt;0,K11/D11*100,"-")</f>
        <v>62.190964562981634</v>
      </c>
      <c r="M11" s="103">
        <v>0</v>
      </c>
      <c r="N11" s="104">
        <f>IF(D11&gt;0,M11/D11*100,"-")</f>
        <v>0</v>
      </c>
      <c r="O11" s="103">
        <v>10494</v>
      </c>
      <c r="P11" s="103">
        <v>3907</v>
      </c>
      <c r="Q11" s="104">
        <f>IF(D11&gt;0,O11/D11*100,"-")</f>
        <v>30.062738132752742</v>
      </c>
      <c r="R11" s="103">
        <v>131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16</v>
      </c>
      <c r="B12" s="102" t="s">
        <v>267</v>
      </c>
      <c r="C12" s="101" t="s">
        <v>268</v>
      </c>
      <c r="D12" s="103">
        <f>+SUM(E12,+I12)</f>
        <v>121744</v>
      </c>
      <c r="E12" s="103">
        <f>+SUM(G12,+H12)</f>
        <v>12641</v>
      </c>
      <c r="F12" s="104">
        <f>IF(D12&gt;0,E12/D12*100,"-")</f>
        <v>10.383263240898936</v>
      </c>
      <c r="G12" s="103">
        <v>12641</v>
      </c>
      <c r="H12" s="103">
        <v>0</v>
      </c>
      <c r="I12" s="103">
        <f>+SUM(K12,+M12,+O12)</f>
        <v>109103</v>
      </c>
      <c r="J12" s="104">
        <f>IF(D12&gt;0,I12/D12*100,"-")</f>
        <v>89.616736759101073</v>
      </c>
      <c r="K12" s="103">
        <v>71913</v>
      </c>
      <c r="L12" s="104">
        <f>IF(D12&gt;0,K12/D12*100,"-")</f>
        <v>59.069030095939027</v>
      </c>
      <c r="M12" s="103">
        <v>0</v>
      </c>
      <c r="N12" s="104">
        <f>IF(D12&gt;0,M12/D12*100,"-")</f>
        <v>0</v>
      </c>
      <c r="O12" s="103">
        <v>37190</v>
      </c>
      <c r="P12" s="103">
        <v>15212</v>
      </c>
      <c r="Q12" s="104">
        <f>IF(D12&gt;0,O12/D12*100,"-")</f>
        <v>30.547706663162046</v>
      </c>
      <c r="R12" s="103">
        <v>951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16</v>
      </c>
      <c r="B13" s="102" t="s">
        <v>270</v>
      </c>
      <c r="C13" s="101" t="s">
        <v>271</v>
      </c>
      <c r="D13" s="103">
        <f>+SUM(E13,+I13)</f>
        <v>111783</v>
      </c>
      <c r="E13" s="103">
        <f>+SUM(G13,+H13)</f>
        <v>22934</v>
      </c>
      <c r="F13" s="104">
        <f>IF(D13&gt;0,E13/D13*100,"-")</f>
        <v>20.516536503761753</v>
      </c>
      <c r="G13" s="103">
        <v>22823</v>
      </c>
      <c r="H13" s="103">
        <v>111</v>
      </c>
      <c r="I13" s="103">
        <f>+SUM(K13,+M13,+O13)</f>
        <v>88849</v>
      </c>
      <c r="J13" s="104">
        <f>IF(D13&gt;0,I13/D13*100,"-")</f>
        <v>79.483463496238244</v>
      </c>
      <c r="K13" s="103">
        <v>57986</v>
      </c>
      <c r="L13" s="104">
        <f>IF(D13&gt;0,K13/D13*100,"-")</f>
        <v>51.873719617473135</v>
      </c>
      <c r="M13" s="103">
        <v>0</v>
      </c>
      <c r="N13" s="104">
        <f>IF(D13&gt;0,M13/D13*100,"-")</f>
        <v>0</v>
      </c>
      <c r="O13" s="103">
        <v>30863</v>
      </c>
      <c r="P13" s="103">
        <v>20023</v>
      </c>
      <c r="Q13" s="104">
        <f>IF(D13&gt;0,O13/D13*100,"-")</f>
        <v>27.609743878765109</v>
      </c>
      <c r="R13" s="103">
        <v>1195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16</v>
      </c>
      <c r="B14" s="102" t="s">
        <v>273</v>
      </c>
      <c r="C14" s="101" t="s">
        <v>274</v>
      </c>
      <c r="D14" s="103">
        <f>+SUM(E14,+I14)</f>
        <v>44953</v>
      </c>
      <c r="E14" s="103">
        <f>+SUM(G14,+H14)</f>
        <v>9343</v>
      </c>
      <c r="F14" s="104">
        <f>IF(D14&gt;0,E14/D14*100,"-")</f>
        <v>20.783929882321537</v>
      </c>
      <c r="G14" s="103">
        <v>9247</v>
      </c>
      <c r="H14" s="103">
        <v>96</v>
      </c>
      <c r="I14" s="103">
        <f>+SUM(K14,+M14,+O14)</f>
        <v>35610</v>
      </c>
      <c r="J14" s="104">
        <f>IF(D14&gt;0,I14/D14*100,"-")</f>
        <v>79.216070117678456</v>
      </c>
      <c r="K14" s="103">
        <v>4832</v>
      </c>
      <c r="L14" s="104">
        <f>IF(D14&gt;0,K14/D14*100,"-")</f>
        <v>10.749004515827643</v>
      </c>
      <c r="M14" s="103">
        <v>0</v>
      </c>
      <c r="N14" s="104">
        <f>IF(D14&gt;0,M14/D14*100,"-")</f>
        <v>0</v>
      </c>
      <c r="O14" s="103">
        <v>30778</v>
      </c>
      <c r="P14" s="103">
        <v>16146</v>
      </c>
      <c r="Q14" s="104">
        <f>IF(D14&gt;0,O14/D14*100,"-")</f>
        <v>68.46706560185082</v>
      </c>
      <c r="R14" s="103">
        <v>141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16</v>
      </c>
      <c r="B15" s="102" t="s">
        <v>276</v>
      </c>
      <c r="C15" s="101" t="s">
        <v>277</v>
      </c>
      <c r="D15" s="103">
        <f>+SUM(E15,+I15)</f>
        <v>37937</v>
      </c>
      <c r="E15" s="103">
        <f>+SUM(G15,+H15)</f>
        <v>3118</v>
      </c>
      <c r="F15" s="104">
        <f>IF(D15&gt;0,E15/D15*100,"-")</f>
        <v>8.2188892110604428</v>
      </c>
      <c r="G15" s="103">
        <v>3080</v>
      </c>
      <c r="H15" s="103">
        <v>38</v>
      </c>
      <c r="I15" s="103">
        <f>+SUM(K15,+M15,+O15)</f>
        <v>34819</v>
      </c>
      <c r="J15" s="104">
        <f>IF(D15&gt;0,I15/D15*100,"-")</f>
        <v>91.781110788939557</v>
      </c>
      <c r="K15" s="103">
        <v>21256</v>
      </c>
      <c r="L15" s="104">
        <f>IF(D15&gt;0,K15/D15*100,"-")</f>
        <v>56.029733505548677</v>
      </c>
      <c r="M15" s="103">
        <v>0</v>
      </c>
      <c r="N15" s="104">
        <f>IF(D15&gt;0,M15/D15*100,"-")</f>
        <v>0</v>
      </c>
      <c r="O15" s="103">
        <v>13563</v>
      </c>
      <c r="P15" s="103">
        <v>8554</v>
      </c>
      <c r="Q15" s="104">
        <f>IF(D15&gt;0,O15/D15*100,"-")</f>
        <v>35.75137728339088</v>
      </c>
      <c r="R15" s="103">
        <v>220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16</v>
      </c>
      <c r="B16" s="102" t="s">
        <v>279</v>
      </c>
      <c r="C16" s="101" t="s">
        <v>280</v>
      </c>
      <c r="D16" s="103">
        <f>+SUM(E16,+I16)</f>
        <v>89611</v>
      </c>
      <c r="E16" s="103">
        <f>+SUM(G16,+H16)</f>
        <v>7966</v>
      </c>
      <c r="F16" s="104">
        <f>IF(D16&gt;0,E16/D16*100,"-")</f>
        <v>8.889533651002667</v>
      </c>
      <c r="G16" s="103">
        <v>7835</v>
      </c>
      <c r="H16" s="103">
        <v>131</v>
      </c>
      <c r="I16" s="103">
        <f>+SUM(K16,+M16,+O16)</f>
        <v>81645</v>
      </c>
      <c r="J16" s="104">
        <f>IF(D16&gt;0,I16/D16*100,"-")</f>
        <v>91.110466348997335</v>
      </c>
      <c r="K16" s="103">
        <v>55543</v>
      </c>
      <c r="L16" s="104">
        <f>IF(D16&gt;0,K16/D16*100,"-")</f>
        <v>61.982345917353896</v>
      </c>
      <c r="M16" s="103">
        <v>488</v>
      </c>
      <c r="N16" s="104">
        <f>IF(D16&gt;0,M16/D16*100,"-")</f>
        <v>0.54457600071419809</v>
      </c>
      <c r="O16" s="103">
        <v>25614</v>
      </c>
      <c r="P16" s="103">
        <v>11321</v>
      </c>
      <c r="Q16" s="104">
        <f>IF(D16&gt;0,O16/D16*100,"-")</f>
        <v>28.583544430929237</v>
      </c>
      <c r="R16" s="103">
        <v>719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16</v>
      </c>
      <c r="B17" s="102" t="s">
        <v>282</v>
      </c>
      <c r="C17" s="101" t="s">
        <v>283</v>
      </c>
      <c r="D17" s="103">
        <f>+SUM(E17,+I17)</f>
        <v>39892</v>
      </c>
      <c r="E17" s="103">
        <f>+SUM(G17,+H17)</f>
        <v>15369</v>
      </c>
      <c r="F17" s="104">
        <f>IF(D17&gt;0,E17/D17*100,"-")</f>
        <v>38.52652160834252</v>
      </c>
      <c r="G17" s="103">
        <v>15369</v>
      </c>
      <c r="H17" s="103">
        <v>0</v>
      </c>
      <c r="I17" s="103">
        <f>+SUM(K17,+M17,+O17)</f>
        <v>24523</v>
      </c>
      <c r="J17" s="104">
        <f>IF(D17&gt;0,I17/D17*100,"-")</f>
        <v>61.47347839165748</v>
      </c>
      <c r="K17" s="103">
        <v>5006</v>
      </c>
      <c r="L17" s="104">
        <f>IF(D17&gt;0,K17/D17*100,"-")</f>
        <v>12.548881981349643</v>
      </c>
      <c r="M17" s="103">
        <v>0</v>
      </c>
      <c r="N17" s="104">
        <f>IF(D17&gt;0,M17/D17*100,"-")</f>
        <v>0</v>
      </c>
      <c r="O17" s="103">
        <v>19517</v>
      </c>
      <c r="P17" s="103">
        <v>5866</v>
      </c>
      <c r="Q17" s="104">
        <f>IF(D17&gt;0,O17/D17*100,"-")</f>
        <v>48.924596410307828</v>
      </c>
      <c r="R17" s="103">
        <v>248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16</v>
      </c>
      <c r="B18" s="102" t="s">
        <v>285</v>
      </c>
      <c r="C18" s="101" t="s">
        <v>286</v>
      </c>
      <c r="D18" s="103">
        <f>+SUM(E18,+I18)</f>
        <v>33637</v>
      </c>
      <c r="E18" s="103">
        <f>+SUM(G18,+H18)</f>
        <v>2465</v>
      </c>
      <c r="F18" s="104">
        <f>IF(D18&gt;0,E18/D18*100,"-")</f>
        <v>7.3282397360049947</v>
      </c>
      <c r="G18" s="103">
        <v>2429</v>
      </c>
      <c r="H18" s="103">
        <v>36</v>
      </c>
      <c r="I18" s="103">
        <f>+SUM(K18,+M18,+O18)</f>
        <v>31172</v>
      </c>
      <c r="J18" s="104">
        <f>IF(D18&gt;0,I18/D18*100,"-")</f>
        <v>92.671760263995012</v>
      </c>
      <c r="K18" s="103">
        <v>20913</v>
      </c>
      <c r="L18" s="104">
        <f>IF(D18&gt;0,K18/D18*100,"-")</f>
        <v>62.172607545262657</v>
      </c>
      <c r="M18" s="103">
        <v>0</v>
      </c>
      <c r="N18" s="104">
        <f>IF(D18&gt;0,M18/D18*100,"-")</f>
        <v>0</v>
      </c>
      <c r="O18" s="103">
        <v>10259</v>
      </c>
      <c r="P18" s="103">
        <v>7202</v>
      </c>
      <c r="Q18" s="104">
        <f>IF(D18&gt;0,O18/D18*100,"-")</f>
        <v>30.499152718732347</v>
      </c>
      <c r="R18" s="103">
        <v>164</v>
      </c>
      <c r="S18" s="101"/>
      <c r="T18" s="101" t="s">
        <v>256</v>
      </c>
      <c r="U18" s="101"/>
      <c r="V18" s="101"/>
      <c r="W18" s="101"/>
      <c r="X18" s="101" t="s">
        <v>256</v>
      </c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16</v>
      </c>
      <c r="B19" s="102" t="s">
        <v>288</v>
      </c>
      <c r="C19" s="101" t="s">
        <v>289</v>
      </c>
      <c r="D19" s="103">
        <f>+SUM(E19,+I19)</f>
        <v>7078</v>
      </c>
      <c r="E19" s="103">
        <f>+SUM(G19,+H19)</f>
        <v>289</v>
      </c>
      <c r="F19" s="104">
        <f>IF(D19&gt;0,E19/D19*100,"-")</f>
        <v>4.0830743147781856</v>
      </c>
      <c r="G19" s="103">
        <v>289</v>
      </c>
      <c r="H19" s="103">
        <v>0</v>
      </c>
      <c r="I19" s="103">
        <f>+SUM(K19,+M19,+O19)</f>
        <v>6789</v>
      </c>
      <c r="J19" s="104">
        <f>IF(D19&gt;0,I19/D19*100,"-")</f>
        <v>95.916925685221813</v>
      </c>
      <c r="K19" s="103">
        <v>5073</v>
      </c>
      <c r="L19" s="104">
        <f>IF(D19&gt;0,K19/D19*100,"-")</f>
        <v>71.672788923424704</v>
      </c>
      <c r="M19" s="103">
        <v>184</v>
      </c>
      <c r="N19" s="104">
        <f>IF(D19&gt;0,M19/D19*100,"-")</f>
        <v>2.5996044080248657</v>
      </c>
      <c r="O19" s="103">
        <v>1532</v>
      </c>
      <c r="P19" s="103">
        <v>406</v>
      </c>
      <c r="Q19" s="104">
        <f>IF(D19&gt;0,O19/D19*100,"-")</f>
        <v>21.644532353772252</v>
      </c>
      <c r="R19" s="103">
        <v>322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16</v>
      </c>
      <c r="B20" s="102" t="s">
        <v>291</v>
      </c>
      <c r="C20" s="101" t="s">
        <v>292</v>
      </c>
      <c r="D20" s="103">
        <f>+SUM(E20,+I20)</f>
        <v>8857</v>
      </c>
      <c r="E20" s="103">
        <f>+SUM(G20,+H20)</f>
        <v>3267</v>
      </c>
      <c r="F20" s="104">
        <f>IF(D20&gt;0,E20/D20*100,"-")</f>
        <v>36.886078807722704</v>
      </c>
      <c r="G20" s="103">
        <v>3241</v>
      </c>
      <c r="H20" s="103">
        <v>26</v>
      </c>
      <c r="I20" s="103">
        <f>+SUM(K20,+M20,+O20)</f>
        <v>5590</v>
      </c>
      <c r="J20" s="104">
        <f>IF(D20&gt;0,I20/D20*100,"-")</f>
        <v>63.113921192277303</v>
      </c>
      <c r="K20" s="103">
        <v>2443</v>
      </c>
      <c r="L20" s="104">
        <f>IF(D20&gt;0,K20/D20*100,"-")</f>
        <v>27.582702946821726</v>
      </c>
      <c r="M20" s="103">
        <v>0</v>
      </c>
      <c r="N20" s="104">
        <f>IF(D20&gt;0,M20/D20*100,"-")</f>
        <v>0</v>
      </c>
      <c r="O20" s="103">
        <v>3147</v>
      </c>
      <c r="P20" s="103">
        <v>2611</v>
      </c>
      <c r="Q20" s="104">
        <f>IF(D20&gt;0,O20/D20*100,"-")</f>
        <v>35.53121824545557</v>
      </c>
      <c r="R20" s="103">
        <v>40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16</v>
      </c>
      <c r="B21" s="102" t="s">
        <v>294</v>
      </c>
      <c r="C21" s="101" t="s">
        <v>295</v>
      </c>
      <c r="D21" s="103">
        <f>+SUM(E21,+I21)</f>
        <v>30888</v>
      </c>
      <c r="E21" s="103">
        <f>+SUM(G21,+H21)</f>
        <v>5149</v>
      </c>
      <c r="F21" s="104">
        <f>IF(D21&gt;0,E21/D21*100,"-")</f>
        <v>16.669904169904171</v>
      </c>
      <c r="G21" s="103">
        <v>5149</v>
      </c>
      <c r="H21" s="103">
        <v>0</v>
      </c>
      <c r="I21" s="103">
        <f>+SUM(K21,+M21,+O21)</f>
        <v>25739</v>
      </c>
      <c r="J21" s="104">
        <f>IF(D21&gt;0,I21/D21*100,"-")</f>
        <v>83.330095830095829</v>
      </c>
      <c r="K21" s="103">
        <v>7062</v>
      </c>
      <c r="L21" s="104">
        <f>IF(D21&gt;0,K21/D21*100,"-")</f>
        <v>22.863247863247864</v>
      </c>
      <c r="M21" s="103">
        <v>0</v>
      </c>
      <c r="N21" s="104">
        <f>IF(D21&gt;0,M21/D21*100,"-")</f>
        <v>0</v>
      </c>
      <c r="O21" s="103">
        <v>18677</v>
      </c>
      <c r="P21" s="103">
        <v>10520</v>
      </c>
      <c r="Q21" s="104">
        <f>IF(D21&gt;0,O21/D21*100,"-")</f>
        <v>60.466847966847972</v>
      </c>
      <c r="R21" s="103">
        <v>122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16</v>
      </c>
      <c r="B22" s="102" t="s">
        <v>297</v>
      </c>
      <c r="C22" s="101" t="s">
        <v>298</v>
      </c>
      <c r="D22" s="103">
        <f>+SUM(E22,+I22)</f>
        <v>21635</v>
      </c>
      <c r="E22" s="103">
        <f>+SUM(G22,+H22)</f>
        <v>1582</v>
      </c>
      <c r="F22" s="104">
        <f>IF(D22&gt;0,E22/D22*100,"-")</f>
        <v>7.3122255604344808</v>
      </c>
      <c r="G22" s="103">
        <v>1554</v>
      </c>
      <c r="H22" s="103">
        <v>28</v>
      </c>
      <c r="I22" s="103">
        <f>+SUM(K22,+M22,+O22)</f>
        <v>20053</v>
      </c>
      <c r="J22" s="104">
        <f>IF(D22&gt;0,I22/D22*100,"-")</f>
        <v>92.687774439565516</v>
      </c>
      <c r="K22" s="103">
        <v>5467</v>
      </c>
      <c r="L22" s="104">
        <f>IF(D22&gt;0,K22/D22*100,"-")</f>
        <v>25.269239657961634</v>
      </c>
      <c r="M22" s="103">
        <v>0</v>
      </c>
      <c r="N22" s="104">
        <f>IF(D22&gt;0,M22/D22*100,"-")</f>
        <v>0</v>
      </c>
      <c r="O22" s="103">
        <v>14586</v>
      </c>
      <c r="P22" s="103">
        <v>9855</v>
      </c>
      <c r="Q22" s="104">
        <f>IF(D22&gt;0,O22/D22*100,"-")</f>
        <v>67.418534781603881</v>
      </c>
      <c r="R22" s="103">
        <v>45</v>
      </c>
      <c r="S22" s="101"/>
      <c r="T22" s="101" t="s">
        <v>256</v>
      </c>
      <c r="U22" s="101"/>
      <c r="V22" s="101"/>
      <c r="W22" s="101"/>
      <c r="X22" s="101" t="s">
        <v>256</v>
      </c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16</v>
      </c>
      <c r="B23" s="102" t="s">
        <v>300</v>
      </c>
      <c r="C23" s="101" t="s">
        <v>301</v>
      </c>
      <c r="D23" s="103">
        <f>+SUM(E23,+I23)</f>
        <v>17249</v>
      </c>
      <c r="E23" s="103">
        <f>+SUM(G23,+H23)</f>
        <v>4969</v>
      </c>
      <c r="F23" s="104">
        <f>IF(D23&gt;0,E23/D23*100,"-")</f>
        <v>28.807467099541999</v>
      </c>
      <c r="G23" s="103">
        <v>4794</v>
      </c>
      <c r="H23" s="103">
        <v>175</v>
      </c>
      <c r="I23" s="103">
        <f>+SUM(K23,+M23,+O23)</f>
        <v>12280</v>
      </c>
      <c r="J23" s="104">
        <f>IF(D23&gt;0,I23/D23*100,"-")</f>
        <v>71.192532900457991</v>
      </c>
      <c r="K23" s="103">
        <v>5133</v>
      </c>
      <c r="L23" s="104">
        <f>IF(D23&gt;0,K23/D23*100,"-")</f>
        <v>29.758246854890142</v>
      </c>
      <c r="M23" s="103">
        <v>0</v>
      </c>
      <c r="N23" s="104">
        <f>IF(D23&gt;0,M23/D23*100,"-")</f>
        <v>0</v>
      </c>
      <c r="O23" s="103">
        <v>7147</v>
      </c>
      <c r="P23" s="103">
        <v>6429</v>
      </c>
      <c r="Q23" s="104">
        <f>IF(D23&gt;0,O23/D23*100,"-")</f>
        <v>41.434286045567859</v>
      </c>
      <c r="R23" s="103">
        <v>30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16</v>
      </c>
      <c r="B24" s="102" t="s">
        <v>303</v>
      </c>
      <c r="C24" s="101" t="s">
        <v>304</v>
      </c>
      <c r="D24" s="103">
        <f>+SUM(E24,+I24)</f>
        <v>9979</v>
      </c>
      <c r="E24" s="103">
        <f>+SUM(G24,+H24)</f>
        <v>2538</v>
      </c>
      <c r="F24" s="104">
        <f>IF(D24&gt;0,E24/D24*100,"-")</f>
        <v>25.433410161338809</v>
      </c>
      <c r="G24" s="103">
        <v>2538</v>
      </c>
      <c r="H24" s="103">
        <v>0</v>
      </c>
      <c r="I24" s="103">
        <f>+SUM(K24,+M24,+O24)</f>
        <v>7441</v>
      </c>
      <c r="J24" s="104">
        <f>IF(D24&gt;0,I24/D24*100,"-")</f>
        <v>74.566589838661187</v>
      </c>
      <c r="K24" s="103">
        <v>2460</v>
      </c>
      <c r="L24" s="104">
        <f>IF(D24&gt;0,K24/D24*100,"-")</f>
        <v>24.651768714300029</v>
      </c>
      <c r="M24" s="103">
        <v>56</v>
      </c>
      <c r="N24" s="104">
        <f>IF(D24&gt;0,M24/D24*100,"-")</f>
        <v>0.56117847479707383</v>
      </c>
      <c r="O24" s="103">
        <v>4925</v>
      </c>
      <c r="P24" s="103">
        <v>1083</v>
      </c>
      <c r="Q24" s="104">
        <f>IF(D24&gt;0,O24/D24*100,"-")</f>
        <v>49.353642649564087</v>
      </c>
      <c r="R24" s="103">
        <v>58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16</v>
      </c>
      <c r="B25" s="102" t="s">
        <v>306</v>
      </c>
      <c r="C25" s="101" t="s">
        <v>307</v>
      </c>
      <c r="D25" s="103">
        <f>+SUM(E25,+I25)</f>
        <v>4126</v>
      </c>
      <c r="E25" s="103">
        <f>+SUM(G25,+H25)</f>
        <v>1986</v>
      </c>
      <c r="F25" s="104">
        <f>IF(D25&gt;0,E25/D25*100,"-")</f>
        <v>48.133785748909361</v>
      </c>
      <c r="G25" s="103">
        <v>1986</v>
      </c>
      <c r="H25" s="103">
        <v>0</v>
      </c>
      <c r="I25" s="103">
        <f>+SUM(K25,+M25,+O25)</f>
        <v>2140</v>
      </c>
      <c r="J25" s="104">
        <f>IF(D25&gt;0,I25/D25*100,"-")</f>
        <v>51.866214251090646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2140</v>
      </c>
      <c r="P25" s="103">
        <v>1963</v>
      </c>
      <c r="Q25" s="104">
        <f>IF(D25&gt;0,O25/D25*100,"-")</f>
        <v>51.866214251090646</v>
      </c>
      <c r="R25" s="103">
        <v>17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16</v>
      </c>
      <c r="B26" s="102" t="s">
        <v>309</v>
      </c>
      <c r="C26" s="101" t="s">
        <v>310</v>
      </c>
      <c r="D26" s="103">
        <f>+SUM(E26,+I26)</f>
        <v>10882</v>
      </c>
      <c r="E26" s="103">
        <f>+SUM(G26,+H26)</f>
        <v>4454</v>
      </c>
      <c r="F26" s="104">
        <f>IF(D26&gt;0,E26/D26*100,"-")</f>
        <v>40.929976107333211</v>
      </c>
      <c r="G26" s="103">
        <v>4454</v>
      </c>
      <c r="H26" s="103">
        <v>0</v>
      </c>
      <c r="I26" s="103">
        <f>+SUM(K26,+M26,+O26)</f>
        <v>6428</v>
      </c>
      <c r="J26" s="104">
        <f>IF(D26&gt;0,I26/D26*100,"-")</f>
        <v>59.070023892666789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6428</v>
      </c>
      <c r="P26" s="103">
        <v>3166</v>
      </c>
      <c r="Q26" s="104">
        <f>IF(D26&gt;0,O26/D26*100,"-")</f>
        <v>59.070023892666789</v>
      </c>
      <c r="R26" s="103">
        <v>73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16</v>
      </c>
      <c r="B27" s="102" t="s">
        <v>312</v>
      </c>
      <c r="C27" s="101" t="s">
        <v>313</v>
      </c>
      <c r="D27" s="103">
        <f>+SUM(E27,+I27)</f>
        <v>22635</v>
      </c>
      <c r="E27" s="103">
        <f>+SUM(G27,+H27)</f>
        <v>6885</v>
      </c>
      <c r="F27" s="104">
        <f>IF(D27&gt;0,E27/D27*100,"-")</f>
        <v>30.417495029821072</v>
      </c>
      <c r="G27" s="103">
        <v>6885</v>
      </c>
      <c r="H27" s="103">
        <v>0</v>
      </c>
      <c r="I27" s="103">
        <f>+SUM(K27,+M27,+O27)</f>
        <v>15750</v>
      </c>
      <c r="J27" s="104">
        <f>IF(D27&gt;0,I27/D27*100,"-")</f>
        <v>69.582504970178931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15750</v>
      </c>
      <c r="P27" s="103">
        <v>7221</v>
      </c>
      <c r="Q27" s="104">
        <f>IF(D27&gt;0,O27/D27*100,"-")</f>
        <v>69.582504970178931</v>
      </c>
      <c r="R27" s="103">
        <v>74</v>
      </c>
      <c r="S27" s="101"/>
      <c r="T27" s="101"/>
      <c r="U27" s="101" t="s">
        <v>256</v>
      </c>
      <c r="V27" s="101"/>
      <c r="W27" s="101"/>
      <c r="X27" s="101"/>
      <c r="Y27" s="101" t="s">
        <v>256</v>
      </c>
      <c r="Z27" s="101"/>
      <c r="AA27" s="189" t="s">
        <v>314</v>
      </c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7">
    <sortCondition ref="A8:A27"/>
    <sortCondition ref="B8:B27"/>
    <sortCondition ref="C8:C2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愛媛県</v>
      </c>
      <c r="B7" s="107" t="str">
        <f>水洗化人口等!B7</f>
        <v>38000</v>
      </c>
      <c r="C7" s="106" t="s">
        <v>200</v>
      </c>
      <c r="D7" s="108">
        <f>SUM(E7,+H7,+K7)</f>
        <v>392929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12420</v>
      </c>
      <c r="I7" s="108">
        <f>SUM(I$8:I$1000)</f>
        <v>7711</v>
      </c>
      <c r="J7" s="108">
        <f>SUM(J$8:J$1000)</f>
        <v>4709</v>
      </c>
      <c r="K7" s="108">
        <f>SUM(L7:M7)</f>
        <v>380509</v>
      </c>
      <c r="L7" s="108">
        <f>SUM(L$8:L$1000)</f>
        <v>116562</v>
      </c>
      <c r="M7" s="108">
        <f>SUM(M$8:M$1000)</f>
        <v>263947</v>
      </c>
      <c r="N7" s="108">
        <f>SUM(O7,+V7,+AC7)</f>
        <v>393535</v>
      </c>
      <c r="O7" s="108">
        <f>SUM(P7:U7)</f>
        <v>124273</v>
      </c>
      <c r="P7" s="108">
        <f t="shared" ref="P7:U7" si="0">SUM(P$8:P$1000)</f>
        <v>124067</v>
      </c>
      <c r="Q7" s="108">
        <f t="shared" si="0"/>
        <v>0</v>
      </c>
      <c r="R7" s="108">
        <f t="shared" si="0"/>
        <v>0</v>
      </c>
      <c r="S7" s="108">
        <f t="shared" si="0"/>
        <v>206</v>
      </c>
      <c r="T7" s="108">
        <f t="shared" si="0"/>
        <v>0</v>
      </c>
      <c r="U7" s="108">
        <f t="shared" si="0"/>
        <v>0</v>
      </c>
      <c r="V7" s="108">
        <f>SUM(W7:AB7)</f>
        <v>268656</v>
      </c>
      <c r="W7" s="108">
        <f t="shared" ref="W7:AB7" si="1">SUM(W$8:W$1000)</f>
        <v>266994</v>
      </c>
      <c r="X7" s="108">
        <f t="shared" si="1"/>
        <v>0</v>
      </c>
      <c r="Y7" s="108">
        <f t="shared" si="1"/>
        <v>0</v>
      </c>
      <c r="Z7" s="108">
        <f t="shared" si="1"/>
        <v>1045</v>
      </c>
      <c r="AA7" s="108">
        <f t="shared" si="1"/>
        <v>0</v>
      </c>
      <c r="AB7" s="108">
        <f t="shared" si="1"/>
        <v>617</v>
      </c>
      <c r="AC7" s="108">
        <f>SUM(AD7:AE7)</f>
        <v>606</v>
      </c>
      <c r="AD7" s="108">
        <f>SUM(AD$8:AD$1000)</f>
        <v>606</v>
      </c>
      <c r="AE7" s="108">
        <f>SUM(AE$8:AE$1000)</f>
        <v>0</v>
      </c>
      <c r="AF7" s="108">
        <f>SUM(AG7:AI7)</f>
        <v>6248</v>
      </c>
      <c r="AG7" s="108">
        <f>SUM(AG$8:AG$1000)</f>
        <v>6248</v>
      </c>
      <c r="AH7" s="108">
        <f>SUM(AH$8:AH$1000)</f>
        <v>0</v>
      </c>
      <c r="AI7" s="108">
        <f>SUM(AI$8:AI$1000)</f>
        <v>0</v>
      </c>
      <c r="AJ7" s="108">
        <f>SUM(AK7:AS7)</f>
        <v>37514</v>
      </c>
      <c r="AK7" s="108">
        <f t="shared" ref="AK7:AS7" si="2">SUM(AK$8:AK$1000)</f>
        <v>31709</v>
      </c>
      <c r="AL7" s="108">
        <f t="shared" si="2"/>
        <v>13</v>
      </c>
      <c r="AM7" s="108">
        <f t="shared" si="2"/>
        <v>5619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173</v>
      </c>
      <c r="AS7" s="108">
        <f t="shared" si="2"/>
        <v>0</v>
      </c>
      <c r="AT7" s="108">
        <f>SUM(AU7:AY7)</f>
        <v>505</v>
      </c>
      <c r="AU7" s="108">
        <f>SUM(AU$8:AU$1000)</f>
        <v>456</v>
      </c>
      <c r="AV7" s="108">
        <f>SUM(AV$8:AV$1000)</f>
        <v>0</v>
      </c>
      <c r="AW7" s="108">
        <f>SUM(AW$8:AW$1000)</f>
        <v>49</v>
      </c>
      <c r="AX7" s="108">
        <f>SUM(AX$8:AX$1000)</f>
        <v>0</v>
      </c>
      <c r="AY7" s="108">
        <f>SUM(AY$8:AY$1000)</f>
        <v>0</v>
      </c>
      <c r="AZ7" s="108">
        <f>SUM(BA7:BC7)</f>
        <v>1191</v>
      </c>
      <c r="BA7" s="108">
        <f>SUM(BA$8:BA$1000)</f>
        <v>1191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16</v>
      </c>
      <c r="B8" s="113" t="s">
        <v>254</v>
      </c>
      <c r="C8" s="101" t="s">
        <v>255</v>
      </c>
      <c r="D8" s="103">
        <f>SUM(E8,+H8,+K8)</f>
        <v>118046</v>
      </c>
      <c r="E8" s="103">
        <f>SUM(F8:G8)</f>
        <v>0</v>
      </c>
      <c r="F8" s="103">
        <v>0</v>
      </c>
      <c r="G8" s="103">
        <v>0</v>
      </c>
      <c r="H8" s="103">
        <f>SUM(I8:J8)</f>
        <v>52</v>
      </c>
      <c r="I8" s="103">
        <v>52</v>
      </c>
      <c r="J8" s="103">
        <v>0</v>
      </c>
      <c r="K8" s="103">
        <f>SUM(L8:M8)</f>
        <v>117994</v>
      </c>
      <c r="L8" s="103">
        <v>13058</v>
      </c>
      <c r="M8" s="103">
        <v>104936</v>
      </c>
      <c r="N8" s="103">
        <f>SUM(O8,+V8,+AC8)</f>
        <v>118156</v>
      </c>
      <c r="O8" s="103">
        <f>SUM(P8:U8)</f>
        <v>13110</v>
      </c>
      <c r="P8" s="103">
        <v>13110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104936</v>
      </c>
      <c r="W8" s="103">
        <v>104936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110</v>
      </c>
      <c r="AD8" s="103">
        <v>110</v>
      </c>
      <c r="AE8" s="103">
        <v>0</v>
      </c>
      <c r="AF8" s="103">
        <f>SUM(AG8:AI8)</f>
        <v>3631</v>
      </c>
      <c r="AG8" s="103">
        <v>3631</v>
      </c>
      <c r="AH8" s="103">
        <v>0</v>
      </c>
      <c r="AI8" s="103">
        <v>0</v>
      </c>
      <c r="AJ8" s="103">
        <f>SUM(AK8:AS8)</f>
        <v>3631</v>
      </c>
      <c r="AK8" s="103">
        <v>0</v>
      </c>
      <c r="AL8" s="103">
        <v>0</v>
      </c>
      <c r="AM8" s="103">
        <v>3583</v>
      </c>
      <c r="AN8" s="103">
        <v>0</v>
      </c>
      <c r="AO8" s="103">
        <v>0</v>
      </c>
      <c r="AP8" s="103">
        <v>0</v>
      </c>
      <c r="AQ8" s="103">
        <v>0</v>
      </c>
      <c r="AR8" s="103">
        <v>48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16</v>
      </c>
      <c r="B9" s="113" t="s">
        <v>258</v>
      </c>
      <c r="C9" s="101" t="s">
        <v>259</v>
      </c>
      <c r="D9" s="103">
        <f>SUM(E9,+H9,+K9)</f>
        <v>25745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25745</v>
      </c>
      <c r="L9" s="103">
        <v>4644</v>
      </c>
      <c r="M9" s="103">
        <v>21101</v>
      </c>
      <c r="N9" s="103">
        <f>SUM(O9,+V9,+AC9)</f>
        <v>25785</v>
      </c>
      <c r="O9" s="103">
        <f>SUM(P9:U9)</f>
        <v>4644</v>
      </c>
      <c r="P9" s="103">
        <v>4644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21101</v>
      </c>
      <c r="W9" s="103">
        <v>21101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40</v>
      </c>
      <c r="AD9" s="103">
        <v>40</v>
      </c>
      <c r="AE9" s="103">
        <v>0</v>
      </c>
      <c r="AF9" s="103">
        <f>SUM(AG9:AI9)</f>
        <v>36</v>
      </c>
      <c r="AG9" s="103">
        <v>36</v>
      </c>
      <c r="AH9" s="103">
        <v>0</v>
      </c>
      <c r="AI9" s="103">
        <v>0</v>
      </c>
      <c r="AJ9" s="103">
        <f>SUM(AK9:AS9)</f>
        <v>36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36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933</v>
      </c>
      <c r="BA9" s="103">
        <v>933</v>
      </c>
      <c r="BB9" s="103">
        <v>0</v>
      </c>
      <c r="BC9" s="103">
        <v>0</v>
      </c>
    </row>
    <row r="10" spans="1:55" s="105" customFormat="1" ht="13.5" customHeight="1">
      <c r="A10" s="115" t="s">
        <v>16</v>
      </c>
      <c r="B10" s="113" t="s">
        <v>261</v>
      </c>
      <c r="C10" s="101" t="s">
        <v>262</v>
      </c>
      <c r="D10" s="103">
        <f>SUM(E10,+H10,+K10)</f>
        <v>41529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41529</v>
      </c>
      <c r="L10" s="103">
        <v>24031</v>
      </c>
      <c r="M10" s="103">
        <v>17498</v>
      </c>
      <c r="N10" s="103">
        <f>SUM(O10,+V10,+AC10)</f>
        <v>41529</v>
      </c>
      <c r="O10" s="103">
        <f>SUM(P10:U10)</f>
        <v>24031</v>
      </c>
      <c r="P10" s="103">
        <v>24031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17498</v>
      </c>
      <c r="W10" s="103">
        <v>17498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860</v>
      </c>
      <c r="AG10" s="103">
        <v>860</v>
      </c>
      <c r="AH10" s="103">
        <v>0</v>
      </c>
      <c r="AI10" s="103">
        <v>0</v>
      </c>
      <c r="AJ10" s="103">
        <f>SUM(AK10:AS10)</f>
        <v>860</v>
      </c>
      <c r="AK10" s="103">
        <v>0</v>
      </c>
      <c r="AL10" s="103">
        <v>0</v>
      </c>
      <c r="AM10" s="103">
        <v>860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16</v>
      </c>
      <c r="B11" s="113" t="s">
        <v>264</v>
      </c>
      <c r="C11" s="101" t="s">
        <v>265</v>
      </c>
      <c r="D11" s="103">
        <f>SUM(E11,+H11,+K11)</f>
        <v>7394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7394</v>
      </c>
      <c r="L11" s="103">
        <v>2696</v>
      </c>
      <c r="M11" s="103">
        <v>4698</v>
      </c>
      <c r="N11" s="103">
        <f>SUM(O11,+V11,+AC11)</f>
        <v>7394</v>
      </c>
      <c r="O11" s="103">
        <f>SUM(P11:U11)</f>
        <v>2696</v>
      </c>
      <c r="P11" s="103">
        <v>2696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4698</v>
      </c>
      <c r="W11" s="103">
        <v>4698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12</v>
      </c>
      <c r="AG11" s="103">
        <v>12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12</v>
      </c>
      <c r="AU11" s="103">
        <v>12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16</v>
      </c>
      <c r="B12" s="113" t="s">
        <v>267</v>
      </c>
      <c r="C12" s="101" t="s">
        <v>268</v>
      </c>
      <c r="D12" s="103">
        <f>SUM(E12,+H12,+K12)</f>
        <v>32086</v>
      </c>
      <c r="E12" s="103">
        <f>SUM(F12:G12)</f>
        <v>0</v>
      </c>
      <c r="F12" s="103">
        <v>0</v>
      </c>
      <c r="G12" s="103">
        <v>0</v>
      </c>
      <c r="H12" s="103">
        <f>SUM(I12:J12)</f>
        <v>825</v>
      </c>
      <c r="I12" s="103">
        <v>825</v>
      </c>
      <c r="J12" s="103">
        <v>0</v>
      </c>
      <c r="K12" s="103">
        <f>SUM(L12:M12)</f>
        <v>31261</v>
      </c>
      <c r="L12" s="103">
        <v>15307</v>
      </c>
      <c r="M12" s="103">
        <v>15954</v>
      </c>
      <c r="N12" s="103">
        <f>SUM(O12,+V12,+AC12)</f>
        <v>32086</v>
      </c>
      <c r="O12" s="103">
        <f>SUM(P12:U12)</f>
        <v>16132</v>
      </c>
      <c r="P12" s="103">
        <v>16132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15954</v>
      </c>
      <c r="W12" s="103">
        <v>15954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117</v>
      </c>
      <c r="AG12" s="103">
        <v>117</v>
      </c>
      <c r="AH12" s="103">
        <v>0</v>
      </c>
      <c r="AI12" s="103">
        <v>0</v>
      </c>
      <c r="AJ12" s="103">
        <f>SUM(AK12:AS12)</f>
        <v>1086</v>
      </c>
      <c r="AK12" s="103">
        <v>1086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117</v>
      </c>
      <c r="AU12" s="103">
        <v>117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16</v>
      </c>
      <c r="B13" s="113" t="s">
        <v>270</v>
      </c>
      <c r="C13" s="101" t="s">
        <v>271</v>
      </c>
      <c r="D13" s="103">
        <f>SUM(E13,+H13,+K13)</f>
        <v>26888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26888</v>
      </c>
      <c r="L13" s="103">
        <v>9146</v>
      </c>
      <c r="M13" s="103">
        <v>17742</v>
      </c>
      <c r="N13" s="103">
        <f>SUM(O13,+V13,+AC13)</f>
        <v>26945</v>
      </c>
      <c r="O13" s="103">
        <f>SUM(P13:U13)</f>
        <v>9146</v>
      </c>
      <c r="P13" s="103">
        <v>9146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17742</v>
      </c>
      <c r="W13" s="103">
        <v>17742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57</v>
      </c>
      <c r="AD13" s="103">
        <v>57</v>
      </c>
      <c r="AE13" s="103">
        <v>0</v>
      </c>
      <c r="AF13" s="103">
        <f>SUM(AG13:AI13)</f>
        <v>59</v>
      </c>
      <c r="AG13" s="103">
        <v>59</v>
      </c>
      <c r="AH13" s="103">
        <v>0</v>
      </c>
      <c r="AI13" s="103">
        <v>0</v>
      </c>
      <c r="AJ13" s="103">
        <f>SUM(AK13:AS13)</f>
        <v>1439</v>
      </c>
      <c r="AK13" s="103">
        <v>1439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59</v>
      </c>
      <c r="AU13" s="103">
        <v>59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16</v>
      </c>
      <c r="B14" s="113" t="s">
        <v>273</v>
      </c>
      <c r="C14" s="101" t="s">
        <v>274</v>
      </c>
      <c r="D14" s="103">
        <f>SUM(E14,+H14,+K14)</f>
        <v>17015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17015</v>
      </c>
      <c r="L14" s="103">
        <v>6011</v>
      </c>
      <c r="M14" s="103">
        <v>11004</v>
      </c>
      <c r="N14" s="103">
        <f>SUM(O14,+V14,+AC14)</f>
        <v>17077</v>
      </c>
      <c r="O14" s="103">
        <f>SUM(P14:U14)</f>
        <v>6011</v>
      </c>
      <c r="P14" s="103">
        <v>6011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11004</v>
      </c>
      <c r="W14" s="103">
        <v>11004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62</v>
      </c>
      <c r="AD14" s="103">
        <v>62</v>
      </c>
      <c r="AE14" s="103">
        <v>0</v>
      </c>
      <c r="AF14" s="103">
        <f>SUM(AG14:AI14)</f>
        <v>51</v>
      </c>
      <c r="AG14" s="103">
        <v>51</v>
      </c>
      <c r="AH14" s="103">
        <v>0</v>
      </c>
      <c r="AI14" s="103">
        <v>0</v>
      </c>
      <c r="AJ14" s="103">
        <f>SUM(AK14:AS14)</f>
        <v>17015</v>
      </c>
      <c r="AK14" s="103">
        <v>17015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51</v>
      </c>
      <c r="AU14" s="103">
        <v>51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16</v>
      </c>
      <c r="B15" s="113" t="s">
        <v>276</v>
      </c>
      <c r="C15" s="101" t="s">
        <v>277</v>
      </c>
      <c r="D15" s="103">
        <f>SUM(E15,+H15,+K15)</f>
        <v>13003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13003</v>
      </c>
      <c r="L15" s="103">
        <v>2686</v>
      </c>
      <c r="M15" s="103">
        <v>10317</v>
      </c>
      <c r="N15" s="103">
        <f>SUM(O15,+V15,+AC15)</f>
        <v>13027</v>
      </c>
      <c r="O15" s="103">
        <f>SUM(P15:U15)</f>
        <v>2686</v>
      </c>
      <c r="P15" s="103">
        <v>2686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10317</v>
      </c>
      <c r="W15" s="103">
        <v>10317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24</v>
      </c>
      <c r="AD15" s="103">
        <v>24</v>
      </c>
      <c r="AE15" s="103">
        <v>0</v>
      </c>
      <c r="AF15" s="103">
        <f>SUM(AG15:AI15)</f>
        <v>45</v>
      </c>
      <c r="AG15" s="103">
        <v>45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45</v>
      </c>
      <c r="AU15" s="103">
        <v>45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21</v>
      </c>
      <c r="BA15" s="103">
        <v>21</v>
      </c>
      <c r="BB15" s="103">
        <v>0</v>
      </c>
      <c r="BC15" s="103">
        <v>0</v>
      </c>
    </row>
    <row r="16" spans="1:55" s="105" customFormat="1" ht="13.5" customHeight="1">
      <c r="A16" s="115" t="s">
        <v>16</v>
      </c>
      <c r="B16" s="113" t="s">
        <v>279</v>
      </c>
      <c r="C16" s="101" t="s">
        <v>280</v>
      </c>
      <c r="D16" s="103">
        <f>SUM(E16,+H16,+K16)</f>
        <v>20140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20140</v>
      </c>
      <c r="L16" s="103">
        <v>6207</v>
      </c>
      <c r="M16" s="103">
        <v>13933</v>
      </c>
      <c r="N16" s="103">
        <f>SUM(O16,+V16,+AC16)</f>
        <v>20236</v>
      </c>
      <c r="O16" s="103">
        <f>SUM(P16:U16)</f>
        <v>6207</v>
      </c>
      <c r="P16" s="103">
        <v>6207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13933</v>
      </c>
      <c r="W16" s="103">
        <v>13933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96</v>
      </c>
      <c r="AD16" s="103">
        <v>96</v>
      </c>
      <c r="AE16" s="103">
        <v>0</v>
      </c>
      <c r="AF16" s="103">
        <f>SUM(AG16:AI16)</f>
        <v>74</v>
      </c>
      <c r="AG16" s="103">
        <v>74</v>
      </c>
      <c r="AH16" s="103">
        <v>0</v>
      </c>
      <c r="AI16" s="103">
        <v>0</v>
      </c>
      <c r="AJ16" s="103">
        <f>SUM(AK16:AS16)</f>
        <v>6741</v>
      </c>
      <c r="AK16" s="103">
        <v>6728</v>
      </c>
      <c r="AL16" s="103">
        <v>13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74</v>
      </c>
      <c r="AU16" s="103">
        <v>74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13</v>
      </c>
      <c r="BA16" s="103">
        <v>13</v>
      </c>
      <c r="BB16" s="103">
        <v>0</v>
      </c>
      <c r="BC16" s="103">
        <v>0</v>
      </c>
    </row>
    <row r="17" spans="1:55" s="105" customFormat="1" ht="13.5" customHeight="1">
      <c r="A17" s="115" t="s">
        <v>16</v>
      </c>
      <c r="B17" s="113" t="s">
        <v>282</v>
      </c>
      <c r="C17" s="101" t="s">
        <v>283</v>
      </c>
      <c r="D17" s="103">
        <f>SUM(E17,+H17,+K17)</f>
        <v>14454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14454</v>
      </c>
      <c r="L17" s="103">
        <v>10166</v>
      </c>
      <c r="M17" s="103">
        <v>4288</v>
      </c>
      <c r="N17" s="103">
        <f>SUM(O17,+V17,+AC17)</f>
        <v>14454</v>
      </c>
      <c r="O17" s="103">
        <f>SUM(P17:U17)</f>
        <v>10166</v>
      </c>
      <c r="P17" s="103">
        <v>10166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4288</v>
      </c>
      <c r="W17" s="103">
        <v>4288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84</v>
      </c>
      <c r="AG17" s="103">
        <v>84</v>
      </c>
      <c r="AH17" s="103">
        <v>0</v>
      </c>
      <c r="AI17" s="103">
        <v>0</v>
      </c>
      <c r="AJ17" s="103">
        <f>SUM(AK17:AS17)</f>
        <v>558</v>
      </c>
      <c r="AK17" s="103">
        <v>528</v>
      </c>
      <c r="AL17" s="103">
        <v>0</v>
      </c>
      <c r="AM17" s="103">
        <v>30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84</v>
      </c>
      <c r="AU17" s="103">
        <v>54</v>
      </c>
      <c r="AV17" s="103">
        <v>0</v>
      </c>
      <c r="AW17" s="103">
        <v>30</v>
      </c>
      <c r="AX17" s="103">
        <v>0</v>
      </c>
      <c r="AY17" s="103">
        <v>0</v>
      </c>
      <c r="AZ17" s="103">
        <f>SUM(BA17:BC17)</f>
        <v>30</v>
      </c>
      <c r="BA17" s="103">
        <v>30</v>
      </c>
      <c r="BB17" s="103">
        <v>0</v>
      </c>
      <c r="BC17" s="103">
        <v>0</v>
      </c>
    </row>
    <row r="18" spans="1:55" s="105" customFormat="1" ht="13.5" customHeight="1">
      <c r="A18" s="115" t="s">
        <v>16</v>
      </c>
      <c r="B18" s="113" t="s">
        <v>285</v>
      </c>
      <c r="C18" s="101" t="s">
        <v>286</v>
      </c>
      <c r="D18" s="103">
        <f>SUM(E18,+H18,+K18)</f>
        <v>9971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9971</v>
      </c>
      <c r="L18" s="103">
        <v>1884</v>
      </c>
      <c r="M18" s="103">
        <v>8087</v>
      </c>
      <c r="N18" s="103">
        <f>SUM(O18,+V18,+AC18)</f>
        <v>9999</v>
      </c>
      <c r="O18" s="103">
        <f>SUM(P18:U18)</f>
        <v>1884</v>
      </c>
      <c r="P18" s="103">
        <v>1884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8087</v>
      </c>
      <c r="W18" s="103">
        <v>8087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28</v>
      </c>
      <c r="AD18" s="103">
        <v>28</v>
      </c>
      <c r="AE18" s="103">
        <v>0</v>
      </c>
      <c r="AF18" s="103">
        <f>SUM(AG18:AI18)</f>
        <v>307</v>
      </c>
      <c r="AG18" s="103">
        <v>307</v>
      </c>
      <c r="AH18" s="103">
        <v>0</v>
      </c>
      <c r="AI18" s="103">
        <v>0</v>
      </c>
      <c r="AJ18" s="103">
        <f>SUM(AK18:AS18)</f>
        <v>307</v>
      </c>
      <c r="AK18" s="103">
        <v>0</v>
      </c>
      <c r="AL18" s="103">
        <v>0</v>
      </c>
      <c r="AM18" s="103">
        <v>303</v>
      </c>
      <c r="AN18" s="103">
        <v>0</v>
      </c>
      <c r="AO18" s="103">
        <v>0</v>
      </c>
      <c r="AP18" s="103">
        <v>0</v>
      </c>
      <c r="AQ18" s="103">
        <v>0</v>
      </c>
      <c r="AR18" s="103">
        <v>4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16</v>
      </c>
      <c r="B19" s="113" t="s">
        <v>288</v>
      </c>
      <c r="C19" s="101" t="s">
        <v>289</v>
      </c>
      <c r="D19" s="103">
        <f>SUM(E19,+H19,+K19)</f>
        <v>1251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1251</v>
      </c>
      <c r="L19" s="103">
        <v>206</v>
      </c>
      <c r="M19" s="103">
        <v>1045</v>
      </c>
      <c r="N19" s="103">
        <f>SUM(O19,+V19,+AC19)</f>
        <v>1251</v>
      </c>
      <c r="O19" s="103">
        <f>SUM(P19:U19)</f>
        <v>206</v>
      </c>
      <c r="P19" s="103">
        <v>0</v>
      </c>
      <c r="Q19" s="103">
        <v>0</v>
      </c>
      <c r="R19" s="103">
        <v>0</v>
      </c>
      <c r="S19" s="103">
        <v>206</v>
      </c>
      <c r="T19" s="103">
        <v>0</v>
      </c>
      <c r="U19" s="103">
        <v>0</v>
      </c>
      <c r="V19" s="103">
        <f>SUM(W19:AB19)</f>
        <v>1045</v>
      </c>
      <c r="W19" s="103">
        <v>0</v>
      </c>
      <c r="X19" s="103">
        <v>0</v>
      </c>
      <c r="Y19" s="103">
        <v>0</v>
      </c>
      <c r="Z19" s="103">
        <v>1045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16</v>
      </c>
      <c r="B20" s="113" t="s">
        <v>291</v>
      </c>
      <c r="C20" s="101" t="s">
        <v>292</v>
      </c>
      <c r="D20" s="103">
        <f>SUM(E20,+H20,+K20)</f>
        <v>4499</v>
      </c>
      <c r="E20" s="103">
        <f>SUM(F20:G20)</f>
        <v>0</v>
      </c>
      <c r="F20" s="103">
        <v>0</v>
      </c>
      <c r="G20" s="103">
        <v>0</v>
      </c>
      <c r="H20" s="103">
        <f>SUM(I20:J20)</f>
        <v>2876</v>
      </c>
      <c r="I20" s="103">
        <v>2259</v>
      </c>
      <c r="J20" s="103">
        <v>617</v>
      </c>
      <c r="K20" s="103">
        <f>SUM(L20:M20)</f>
        <v>1623</v>
      </c>
      <c r="L20" s="103">
        <v>0</v>
      </c>
      <c r="M20" s="103">
        <v>1623</v>
      </c>
      <c r="N20" s="103">
        <f>SUM(O20,+V20,+AC20)</f>
        <v>4507</v>
      </c>
      <c r="O20" s="103">
        <f>SUM(P20:U20)</f>
        <v>2259</v>
      </c>
      <c r="P20" s="103">
        <v>2259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2240</v>
      </c>
      <c r="W20" s="103">
        <v>1623</v>
      </c>
      <c r="X20" s="103">
        <v>0</v>
      </c>
      <c r="Y20" s="103">
        <v>0</v>
      </c>
      <c r="Z20" s="103">
        <v>0</v>
      </c>
      <c r="AA20" s="103">
        <v>0</v>
      </c>
      <c r="AB20" s="103">
        <v>617</v>
      </c>
      <c r="AC20" s="103">
        <f>SUM(AD20:AE20)</f>
        <v>8</v>
      </c>
      <c r="AD20" s="103">
        <v>8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177</v>
      </c>
      <c r="BA20" s="103">
        <v>177</v>
      </c>
      <c r="BB20" s="103">
        <v>0</v>
      </c>
      <c r="BC20" s="103">
        <v>0</v>
      </c>
    </row>
    <row r="21" spans="1:55" s="105" customFormat="1" ht="13.5" customHeight="1">
      <c r="A21" s="115" t="s">
        <v>16</v>
      </c>
      <c r="B21" s="113" t="s">
        <v>294</v>
      </c>
      <c r="C21" s="101" t="s">
        <v>295</v>
      </c>
      <c r="D21" s="103">
        <f>SUM(E21,+H21,+K21)</f>
        <v>12042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12042</v>
      </c>
      <c r="L21" s="103">
        <v>3265</v>
      </c>
      <c r="M21" s="103">
        <v>8777</v>
      </c>
      <c r="N21" s="103">
        <f>SUM(O21,+V21,+AC21)</f>
        <v>12042</v>
      </c>
      <c r="O21" s="103">
        <f>SUM(P21:U21)</f>
        <v>3265</v>
      </c>
      <c r="P21" s="103">
        <v>3265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8777</v>
      </c>
      <c r="W21" s="103">
        <v>8777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29</v>
      </c>
      <c r="AG21" s="103">
        <v>29</v>
      </c>
      <c r="AH21" s="103">
        <v>0</v>
      </c>
      <c r="AI21" s="103">
        <v>0</v>
      </c>
      <c r="AJ21" s="103">
        <f>SUM(AK21:AS21)</f>
        <v>29</v>
      </c>
      <c r="AK21" s="103">
        <v>29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29</v>
      </c>
      <c r="AU21" s="103">
        <v>29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17</v>
      </c>
      <c r="BA21" s="103">
        <v>17</v>
      </c>
      <c r="BB21" s="103">
        <v>0</v>
      </c>
      <c r="BC21" s="103">
        <v>0</v>
      </c>
    </row>
    <row r="22" spans="1:55" s="105" customFormat="1" ht="13.5" customHeight="1">
      <c r="A22" s="115" t="s">
        <v>16</v>
      </c>
      <c r="B22" s="113" t="s">
        <v>297</v>
      </c>
      <c r="C22" s="101" t="s">
        <v>298</v>
      </c>
      <c r="D22" s="103">
        <f>SUM(E22,+H22,+K22)</f>
        <v>11181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11181</v>
      </c>
      <c r="L22" s="103">
        <v>1264</v>
      </c>
      <c r="M22" s="103">
        <v>9917</v>
      </c>
      <c r="N22" s="103">
        <f>SUM(O22,+V22,+AC22)</f>
        <v>11194</v>
      </c>
      <c r="O22" s="103">
        <f>SUM(P22:U22)</f>
        <v>1264</v>
      </c>
      <c r="P22" s="103">
        <v>1264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9917</v>
      </c>
      <c r="W22" s="103">
        <v>9917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13</v>
      </c>
      <c r="AD22" s="103">
        <v>13</v>
      </c>
      <c r="AE22" s="103">
        <v>0</v>
      </c>
      <c r="AF22" s="103">
        <f>SUM(AG22:AI22)</f>
        <v>335</v>
      </c>
      <c r="AG22" s="103">
        <v>335</v>
      </c>
      <c r="AH22" s="103">
        <v>0</v>
      </c>
      <c r="AI22" s="103">
        <v>0</v>
      </c>
      <c r="AJ22" s="103">
        <f>SUM(AK22:AS22)</f>
        <v>632</v>
      </c>
      <c r="AK22" s="103">
        <v>298</v>
      </c>
      <c r="AL22" s="103">
        <v>0</v>
      </c>
      <c r="AM22" s="103">
        <v>330</v>
      </c>
      <c r="AN22" s="103">
        <v>0</v>
      </c>
      <c r="AO22" s="103">
        <v>0</v>
      </c>
      <c r="AP22" s="103">
        <v>0</v>
      </c>
      <c r="AQ22" s="103">
        <v>0</v>
      </c>
      <c r="AR22" s="103">
        <v>4</v>
      </c>
      <c r="AS22" s="103">
        <v>0</v>
      </c>
      <c r="AT22" s="103">
        <f>SUM(AU22:AY22)</f>
        <v>1</v>
      </c>
      <c r="AU22" s="103">
        <v>1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16</v>
      </c>
      <c r="B23" s="113" t="s">
        <v>300</v>
      </c>
      <c r="C23" s="101" t="s">
        <v>301</v>
      </c>
      <c r="D23" s="103">
        <f>SUM(E23,+H23,+K23)</f>
        <v>4586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4586</v>
      </c>
      <c r="L23" s="103">
        <v>2048</v>
      </c>
      <c r="M23" s="103">
        <v>2538</v>
      </c>
      <c r="N23" s="103">
        <f>SUM(O23,+V23,+AC23)</f>
        <v>4754</v>
      </c>
      <c r="O23" s="103">
        <f>SUM(P23:U23)</f>
        <v>2048</v>
      </c>
      <c r="P23" s="103">
        <v>2048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2538</v>
      </c>
      <c r="W23" s="103">
        <v>2538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168</v>
      </c>
      <c r="AD23" s="103">
        <v>168</v>
      </c>
      <c r="AE23" s="103">
        <v>0</v>
      </c>
      <c r="AF23" s="103">
        <f>SUM(AG23:AI23)</f>
        <v>14</v>
      </c>
      <c r="AG23" s="103">
        <v>14</v>
      </c>
      <c r="AH23" s="103">
        <v>0</v>
      </c>
      <c r="AI23" s="103">
        <v>0</v>
      </c>
      <c r="AJ23" s="103">
        <f>SUM(AK23:AS23)</f>
        <v>4586</v>
      </c>
      <c r="AK23" s="103">
        <v>4586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14</v>
      </c>
      <c r="AU23" s="103">
        <v>14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16</v>
      </c>
      <c r="B24" s="113" t="s">
        <v>303</v>
      </c>
      <c r="C24" s="101" t="s">
        <v>304</v>
      </c>
      <c r="D24" s="103">
        <f>SUM(E24,+H24,+K24)</f>
        <v>4400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4400</v>
      </c>
      <c r="L24" s="103">
        <v>2404</v>
      </c>
      <c r="M24" s="103">
        <v>1996</v>
      </c>
      <c r="N24" s="103">
        <f>SUM(O24,+V24,+AC24)</f>
        <v>4400</v>
      </c>
      <c r="O24" s="103">
        <f>SUM(P24:U24)</f>
        <v>2404</v>
      </c>
      <c r="P24" s="103">
        <v>2404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1996</v>
      </c>
      <c r="W24" s="103">
        <v>1996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16</v>
      </c>
      <c r="B25" s="113" t="s">
        <v>306</v>
      </c>
      <c r="C25" s="101" t="s">
        <v>307</v>
      </c>
      <c r="D25" s="103">
        <f>SUM(E25,+H25,+K25)</f>
        <v>3926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3926</v>
      </c>
      <c r="L25" s="103">
        <v>2428</v>
      </c>
      <c r="M25" s="103">
        <v>1498</v>
      </c>
      <c r="N25" s="103">
        <f>SUM(O25,+V25,+AC25)</f>
        <v>3926</v>
      </c>
      <c r="O25" s="103">
        <f>SUM(P25:U25)</f>
        <v>2428</v>
      </c>
      <c r="P25" s="103">
        <v>2428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1498</v>
      </c>
      <c r="W25" s="103">
        <v>1498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81</v>
      </c>
      <c r="AG25" s="103">
        <v>81</v>
      </c>
      <c r="AH25" s="103">
        <v>0</v>
      </c>
      <c r="AI25" s="103">
        <v>0</v>
      </c>
      <c r="AJ25" s="103">
        <f>SUM(AK25:AS25)</f>
        <v>81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81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16</v>
      </c>
      <c r="B26" s="113" t="s">
        <v>309</v>
      </c>
      <c r="C26" s="101" t="s">
        <v>310</v>
      </c>
      <c r="D26" s="103">
        <f>SUM(E26,+H26,+K26)</f>
        <v>8667</v>
      </c>
      <c r="E26" s="103">
        <f>SUM(F26:G26)</f>
        <v>0</v>
      </c>
      <c r="F26" s="103">
        <v>0</v>
      </c>
      <c r="G26" s="103">
        <v>0</v>
      </c>
      <c r="H26" s="103">
        <f>SUM(I26:J26)</f>
        <v>8667</v>
      </c>
      <c r="I26" s="103">
        <v>4575</v>
      </c>
      <c r="J26" s="103">
        <v>4092</v>
      </c>
      <c r="K26" s="103">
        <f>SUM(L26:M26)</f>
        <v>0</v>
      </c>
      <c r="L26" s="103">
        <v>0</v>
      </c>
      <c r="M26" s="103">
        <v>0</v>
      </c>
      <c r="N26" s="103">
        <f>SUM(O26,+V26,+AC26)</f>
        <v>8667</v>
      </c>
      <c r="O26" s="103">
        <f>SUM(P26:U26)</f>
        <v>4575</v>
      </c>
      <c r="P26" s="103">
        <v>4575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4092</v>
      </c>
      <c r="W26" s="103">
        <v>4092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179</v>
      </c>
      <c r="AG26" s="103">
        <v>179</v>
      </c>
      <c r="AH26" s="103">
        <v>0</v>
      </c>
      <c r="AI26" s="103">
        <v>0</v>
      </c>
      <c r="AJ26" s="103">
        <f>SUM(AK26:AS26)</f>
        <v>179</v>
      </c>
      <c r="AK26" s="103">
        <v>0</v>
      </c>
      <c r="AL26" s="103">
        <v>0</v>
      </c>
      <c r="AM26" s="103">
        <v>179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16</v>
      </c>
      <c r="B27" s="113" t="s">
        <v>312</v>
      </c>
      <c r="C27" s="101" t="s">
        <v>313</v>
      </c>
      <c r="D27" s="103">
        <f>SUM(E27,+H27,+K27)</f>
        <v>16106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16106</v>
      </c>
      <c r="L27" s="103">
        <v>9111</v>
      </c>
      <c r="M27" s="103">
        <v>6995</v>
      </c>
      <c r="N27" s="103">
        <f>SUM(O27,+V27,+AC27)</f>
        <v>16106</v>
      </c>
      <c r="O27" s="103">
        <f>SUM(P27:U27)</f>
        <v>9111</v>
      </c>
      <c r="P27" s="103">
        <v>9111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6995</v>
      </c>
      <c r="W27" s="103">
        <v>6995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334</v>
      </c>
      <c r="AG27" s="103">
        <v>334</v>
      </c>
      <c r="AH27" s="103">
        <v>0</v>
      </c>
      <c r="AI27" s="103">
        <v>0</v>
      </c>
      <c r="AJ27" s="103">
        <f>SUM(AK27:AS27)</f>
        <v>334</v>
      </c>
      <c r="AK27" s="103">
        <v>0</v>
      </c>
      <c r="AL27" s="103">
        <v>0</v>
      </c>
      <c r="AM27" s="103">
        <v>334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19</v>
      </c>
      <c r="AU27" s="103">
        <v>0</v>
      </c>
      <c r="AV27" s="103">
        <v>0</v>
      </c>
      <c r="AW27" s="103">
        <v>19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7">
    <sortCondition ref="A8:A27"/>
    <sortCondition ref="B8:B27"/>
    <sortCondition ref="C8:C2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38000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38201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38206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38207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38213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38214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38215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38356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38386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38401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38402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38422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38442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38484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38488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38506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2018-02-13T09:09:20Z</dcterms:modified>
</cp:coreProperties>
</file>