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37香川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市町村分担金内訳!$A$6:$DU$13</definedName>
    <definedName name="_xlnm._FilterDatabase" localSheetId="4" hidden="1">組合分担金内訳!$A$6:$BE$23</definedName>
    <definedName name="_xlnm._FilterDatabase" localSheetId="3" hidden="1">'廃棄物事業経費（歳出）'!$A$6:$CI$30</definedName>
    <definedName name="_xlnm._FilterDatabase" localSheetId="2" hidden="1">'廃棄物事業経費（歳入）'!$A$6:$AE$30</definedName>
    <definedName name="_xlnm._FilterDatabase" localSheetId="0" hidden="1">'廃棄物事業経費（市町村）'!$A$6:$DJ$23</definedName>
    <definedName name="_xlnm._FilterDatabase" localSheetId="1" hidden="1">'廃棄物事業経費（組合）'!$A$6:$DJ$13</definedName>
    <definedName name="_xlnm.Print_Area" localSheetId="6">経費集計!$A$1:$M$33</definedName>
    <definedName name="_xlnm.Print_Area" localSheetId="5">市町村分担金内訳!$2:$14</definedName>
    <definedName name="_xlnm.Print_Area" localSheetId="4">組合分担金内訳!$2:$24</definedName>
    <definedName name="_xlnm.Print_Area" localSheetId="3">'廃棄物事業経費（歳出）'!$2:$31</definedName>
    <definedName name="_xlnm.Print_Area" localSheetId="2">'廃棄物事業経費（歳入）'!$2:$31</definedName>
    <definedName name="_xlnm.Print_Area" localSheetId="0">'廃棄物事業経費（市町村）'!$2:$24</definedName>
    <definedName name="_xlnm.Print_Area" localSheetId="1">'廃棄物事業経費（組合）'!$2:$14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D8" i="6"/>
  <c r="D9" i="6"/>
  <c r="D10" i="6"/>
  <c r="D11" i="6"/>
  <c r="D12" i="6"/>
  <c r="D13" i="6"/>
  <c r="D14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N8" i="4"/>
  <c r="AN9" i="4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F8" i="4"/>
  <c r="BG8" i="4" s="1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I8" i="2"/>
  <c r="DI9" i="2"/>
  <c r="DI10" i="2"/>
  <c r="DI11" i="2"/>
  <c r="DI12" i="2"/>
  <c r="DI13" i="2"/>
  <c r="DI14" i="2"/>
  <c r="DH8" i="2"/>
  <c r="DH9" i="2"/>
  <c r="DH10" i="2"/>
  <c r="DH11" i="2"/>
  <c r="DH12" i="2"/>
  <c r="DH13" i="2"/>
  <c r="DH14" i="2"/>
  <c r="DF8" i="2"/>
  <c r="DF9" i="2"/>
  <c r="DF10" i="2"/>
  <c r="DF11" i="2"/>
  <c r="DF12" i="2"/>
  <c r="DF13" i="2"/>
  <c r="DF14" i="2"/>
  <c r="DE8" i="2"/>
  <c r="DE9" i="2"/>
  <c r="DE10" i="2"/>
  <c r="DE11" i="2"/>
  <c r="DE12" i="2"/>
  <c r="DE13" i="2"/>
  <c r="DE14" i="2"/>
  <c r="DD8" i="2"/>
  <c r="DD9" i="2"/>
  <c r="DD10" i="2"/>
  <c r="DD11" i="2"/>
  <c r="DD12" i="2"/>
  <c r="DD13" i="2"/>
  <c r="DD14" i="2"/>
  <c r="DC8" i="2"/>
  <c r="DC9" i="2"/>
  <c r="DC10" i="2"/>
  <c r="DC11" i="2"/>
  <c r="DC12" i="2"/>
  <c r="DC13" i="2"/>
  <c r="DC14" i="2"/>
  <c r="DA8" i="2"/>
  <c r="DA9" i="2"/>
  <c r="DA10" i="2"/>
  <c r="DA11" i="2"/>
  <c r="DA12" i="2"/>
  <c r="DA13" i="2"/>
  <c r="DA14" i="2"/>
  <c r="CZ8" i="2"/>
  <c r="CZ9" i="2"/>
  <c r="CZ10" i="2"/>
  <c r="CZ11" i="2"/>
  <c r="CZ12" i="2"/>
  <c r="CZ13" i="2"/>
  <c r="CZ14" i="2"/>
  <c r="CY8" i="2"/>
  <c r="CY9" i="2"/>
  <c r="CY10" i="2"/>
  <c r="CY11" i="2"/>
  <c r="CY12" i="2"/>
  <c r="CY13" i="2"/>
  <c r="CY14" i="2"/>
  <c r="CX8" i="2"/>
  <c r="CX9" i="2"/>
  <c r="CX10" i="2"/>
  <c r="CX11" i="2"/>
  <c r="CX12" i="2"/>
  <c r="CX13" i="2"/>
  <c r="CX14" i="2"/>
  <c r="CV8" i="2"/>
  <c r="CV9" i="2"/>
  <c r="CV10" i="2"/>
  <c r="CV11" i="2"/>
  <c r="CV12" i="2"/>
  <c r="CV13" i="2"/>
  <c r="CV14" i="2"/>
  <c r="CU8" i="2"/>
  <c r="CU9" i="2"/>
  <c r="CU10" i="2"/>
  <c r="CU11" i="2"/>
  <c r="CU12" i="2"/>
  <c r="CU13" i="2"/>
  <c r="CU14" i="2"/>
  <c r="CT8" i="2"/>
  <c r="CT9" i="2"/>
  <c r="CT10" i="2"/>
  <c r="CT11" i="2"/>
  <c r="CT12" i="2"/>
  <c r="CT13" i="2"/>
  <c r="CT14" i="2"/>
  <c r="CS8" i="2"/>
  <c r="CS9" i="2"/>
  <c r="CS10" i="2"/>
  <c r="CS11" i="2"/>
  <c r="CS12" i="2"/>
  <c r="CS13" i="2"/>
  <c r="CS14" i="2"/>
  <c r="CO8" i="2"/>
  <c r="CO9" i="2"/>
  <c r="CO10" i="2"/>
  <c r="CO11" i="2"/>
  <c r="CO12" i="2"/>
  <c r="CO13" i="2"/>
  <c r="CO14" i="2"/>
  <c r="CN8" i="2"/>
  <c r="CN9" i="2"/>
  <c r="CN10" i="2"/>
  <c r="CN11" i="2"/>
  <c r="CN12" i="2"/>
  <c r="CN13" i="2"/>
  <c r="CN14" i="2"/>
  <c r="CM8" i="2"/>
  <c r="CM9" i="2"/>
  <c r="CM10" i="2"/>
  <c r="CM11" i="2"/>
  <c r="CM12" i="2"/>
  <c r="CM13" i="2"/>
  <c r="CM14" i="2"/>
  <c r="CL8" i="2"/>
  <c r="CL9" i="2"/>
  <c r="CL10" i="2"/>
  <c r="CL11" i="2"/>
  <c r="CL12" i="2"/>
  <c r="CL13" i="2"/>
  <c r="CL14" i="2"/>
  <c r="CK8" i="2"/>
  <c r="CK9" i="2"/>
  <c r="CK10" i="2"/>
  <c r="CK11" i="2"/>
  <c r="CK12" i="2"/>
  <c r="CK13" i="2"/>
  <c r="CK14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O8" i="2"/>
  <c r="CQ8" i="2" s="1"/>
  <c r="BO10" i="2"/>
  <c r="BO12" i="2"/>
  <c r="CQ12" i="2" s="1"/>
  <c r="BO14" i="2"/>
  <c r="BH8" i="2"/>
  <c r="BH9" i="2"/>
  <c r="CJ9" i="2" s="1"/>
  <c r="BH10" i="2"/>
  <c r="BH11" i="2"/>
  <c r="CJ11" i="2" s="1"/>
  <c r="BH12" i="2"/>
  <c r="BH13" i="2"/>
  <c r="CJ13" i="2" s="1"/>
  <c r="BH14" i="2"/>
  <c r="BG8" i="2"/>
  <c r="BG10" i="2"/>
  <c r="BG12" i="2"/>
  <c r="BG14" i="2"/>
  <c r="AX8" i="2"/>
  <c r="AX9" i="2"/>
  <c r="AX10" i="2"/>
  <c r="AX11" i="2"/>
  <c r="AX12" i="2"/>
  <c r="AX13" i="2"/>
  <c r="AX14" i="2"/>
  <c r="AS8" i="2"/>
  <c r="AS9" i="2"/>
  <c r="AS10" i="2"/>
  <c r="AS11" i="2"/>
  <c r="AS12" i="2"/>
  <c r="AS13" i="2"/>
  <c r="AS14" i="2"/>
  <c r="AN8" i="2"/>
  <c r="AM8" i="2" s="1"/>
  <c r="AN9" i="2"/>
  <c r="AN10" i="2"/>
  <c r="AM10" i="2" s="1"/>
  <c r="AN11" i="2"/>
  <c r="AN12" i="2"/>
  <c r="AM12" i="2" s="1"/>
  <c r="AN13" i="2"/>
  <c r="AN14" i="2"/>
  <c r="AM14" i="2" s="1"/>
  <c r="AM9" i="2"/>
  <c r="BF9" i="2" s="1"/>
  <c r="AM11" i="2"/>
  <c r="BF11" i="2" s="1"/>
  <c r="AM13" i="2"/>
  <c r="BF13" i="2" s="1"/>
  <c r="AF8" i="2"/>
  <c r="CJ8" i="2" s="1"/>
  <c r="AF9" i="2"/>
  <c r="AF10" i="2"/>
  <c r="CJ10" i="2" s="1"/>
  <c r="AF11" i="2"/>
  <c r="AF12" i="2"/>
  <c r="CJ12" i="2" s="1"/>
  <c r="AF13" i="2"/>
  <c r="AF14" i="2"/>
  <c r="CJ14" i="2" s="1"/>
  <c r="AE9" i="2"/>
  <c r="AE11" i="2"/>
  <c r="AE13" i="2"/>
  <c r="AD8" i="2"/>
  <c r="AD9" i="2"/>
  <c r="AD10" i="2"/>
  <c r="AD11" i="2"/>
  <c r="AD12" i="2"/>
  <c r="AD13" i="2"/>
  <c r="AD14" i="2"/>
  <c r="AC8" i="2"/>
  <c r="AC9" i="2"/>
  <c r="AC10" i="2"/>
  <c r="AC11" i="2"/>
  <c r="AC12" i="2"/>
  <c r="AC13" i="2"/>
  <c r="AC14" i="2"/>
  <c r="AB8" i="2"/>
  <c r="AB9" i="2"/>
  <c r="AB10" i="2"/>
  <c r="AB11" i="2"/>
  <c r="AB12" i="2"/>
  <c r="AB13" i="2"/>
  <c r="AB14" i="2"/>
  <c r="AA8" i="2"/>
  <c r="AA9" i="2"/>
  <c r="AA10" i="2"/>
  <c r="AA11" i="2"/>
  <c r="AA12" i="2"/>
  <c r="AA13" i="2"/>
  <c r="AA14" i="2"/>
  <c r="Z8" i="2"/>
  <c r="Z9" i="2"/>
  <c r="Z10" i="2"/>
  <c r="Z11" i="2"/>
  <c r="Z12" i="2"/>
  <c r="Z13" i="2"/>
  <c r="Z14" i="2"/>
  <c r="Y8" i="2"/>
  <c r="Y9" i="2"/>
  <c r="Y10" i="2"/>
  <c r="Y11" i="2"/>
  <c r="Y12" i="2"/>
  <c r="Y13" i="2"/>
  <c r="Y14" i="2"/>
  <c r="X8" i="2"/>
  <c r="X9" i="2"/>
  <c r="X10" i="2"/>
  <c r="X11" i="2"/>
  <c r="X12" i="2"/>
  <c r="X13" i="2"/>
  <c r="X14" i="2"/>
  <c r="N8" i="2"/>
  <c r="N9" i="2"/>
  <c r="M9" i="2" s="1"/>
  <c r="N10" i="2"/>
  <c r="N11" i="2"/>
  <c r="M11" i="2" s="1"/>
  <c r="N12" i="2"/>
  <c r="N13" i="2"/>
  <c r="M13" i="2" s="1"/>
  <c r="N14" i="2"/>
  <c r="M8" i="2"/>
  <c r="V8" i="2" s="1"/>
  <c r="M10" i="2"/>
  <c r="V10" i="2" s="1"/>
  <c r="M12" i="2"/>
  <c r="V12" i="2" s="1"/>
  <c r="M14" i="2"/>
  <c r="V14" i="2" s="1"/>
  <c r="E8" i="2"/>
  <c r="D8" i="2" s="1"/>
  <c r="E9" i="2"/>
  <c r="W9" i="2" s="1"/>
  <c r="E10" i="2"/>
  <c r="D10" i="2" s="1"/>
  <c r="E11" i="2"/>
  <c r="W11" i="2" s="1"/>
  <c r="E12" i="2"/>
  <c r="D12" i="2" s="1"/>
  <c r="E13" i="2"/>
  <c r="W13" i="2" s="1"/>
  <c r="E14" i="2"/>
  <c r="D14" i="2" s="1"/>
  <c r="D9" i="2"/>
  <c r="V9" i="2" s="1"/>
  <c r="D13" i="2"/>
  <c r="V1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O8" i="1"/>
  <c r="BO10" i="1"/>
  <c r="BO12" i="1"/>
  <c r="BO14" i="1"/>
  <c r="BO16" i="1"/>
  <c r="BO18" i="1"/>
  <c r="BO20" i="1"/>
  <c r="BO22" i="1"/>
  <c r="BO24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G8" i="1"/>
  <c r="BG10" i="1"/>
  <c r="BG12" i="1"/>
  <c r="BG14" i="1"/>
  <c r="BG16" i="1"/>
  <c r="BG18" i="1"/>
  <c r="BG20" i="1"/>
  <c r="BG22" i="1"/>
  <c r="BG24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M8" i="1"/>
  <c r="AM9" i="1"/>
  <c r="BF9" i="1" s="1"/>
  <c r="AM10" i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M22" i="1" s="1"/>
  <c r="N23" i="1"/>
  <c r="N24" i="1"/>
  <c r="M24" i="1" s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3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D18" i="1" s="1"/>
  <c r="V18" i="1" s="1"/>
  <c r="E19" i="1"/>
  <c r="W19" i="1" s="1"/>
  <c r="E20" i="1"/>
  <c r="D20" i="1" s="1"/>
  <c r="V20" i="1" s="1"/>
  <c r="E21" i="1"/>
  <c r="W21" i="1" s="1"/>
  <c r="E22" i="1"/>
  <c r="D22" i="1" s="1"/>
  <c r="V22" i="1" s="1"/>
  <c r="E23" i="1"/>
  <c r="W23" i="1" s="1"/>
  <c r="E24" i="1"/>
  <c r="D24" i="1" s="1"/>
  <c r="V24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9" i="1"/>
  <c r="V19" i="1" s="1"/>
  <c r="D21" i="1"/>
  <c r="V21" i="1" s="1"/>
  <c r="D23" i="1"/>
  <c r="V23" i="1" s="1"/>
  <c r="AE30" i="4" l="1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BG9" i="4"/>
  <c r="BF14" i="2"/>
  <c r="BF10" i="2"/>
  <c r="CQ14" i="2"/>
  <c r="CQ10" i="2"/>
  <c r="CI14" i="2"/>
  <c r="D11" i="2"/>
  <c r="V11" i="2" s="1"/>
  <c r="W14" i="2"/>
  <c r="W12" i="2"/>
  <c r="W10" i="2"/>
  <c r="W8" i="2"/>
  <c r="AE14" i="2"/>
  <c r="AE12" i="2"/>
  <c r="CI12" i="2" s="1"/>
  <c r="AE10" i="2"/>
  <c r="CI10" i="2" s="1"/>
  <c r="AE8" i="2"/>
  <c r="BF8" i="2" s="1"/>
  <c r="BG13" i="2"/>
  <c r="CI13" i="2" s="1"/>
  <c r="BG11" i="2"/>
  <c r="CI11" i="2" s="1"/>
  <c r="BG9" i="2"/>
  <c r="CI9" i="2" s="1"/>
  <c r="BO13" i="2"/>
  <c r="BO11" i="2"/>
  <c r="BO9" i="2"/>
  <c r="CH14" i="2"/>
  <c r="CH12" i="2"/>
  <c r="CH10" i="2"/>
  <c r="CH8" i="2"/>
  <c r="W24" i="1"/>
  <c r="W22" i="1"/>
  <c r="W20" i="1"/>
  <c r="W18" i="1"/>
  <c r="BF10" i="1"/>
  <c r="BF8" i="1"/>
  <c r="CI22" i="1"/>
  <c r="CI18" i="1"/>
  <c r="CI14" i="1"/>
  <c r="CI10" i="1"/>
  <c r="CJ24" i="1"/>
  <c r="CJ22" i="1"/>
  <c r="CJ20" i="1"/>
  <c r="CJ18" i="1"/>
  <c r="CJ16" i="1"/>
  <c r="CJ14" i="1"/>
  <c r="CJ12" i="1"/>
  <c r="CJ10" i="1"/>
  <c r="CJ8" i="1"/>
  <c r="CH22" i="1"/>
  <c r="DJ22" i="1" s="1"/>
  <c r="CQ22" i="1"/>
  <c r="CH18" i="1"/>
  <c r="DJ18" i="1" s="1"/>
  <c r="CH14" i="1"/>
  <c r="DJ14" i="1" s="1"/>
  <c r="CH10" i="1"/>
  <c r="DJ10" i="1" s="1"/>
  <c r="CR24" i="1"/>
  <c r="CR22" i="1"/>
  <c r="CR20" i="1"/>
  <c r="CR18" i="1"/>
  <c r="CR16" i="1"/>
  <c r="CR14" i="1"/>
  <c r="CR12" i="1"/>
  <c r="CR10" i="1"/>
  <c r="CR8" i="1"/>
  <c r="CW23" i="1"/>
  <c r="CW21" i="1"/>
  <c r="CW19" i="1"/>
  <c r="CW17" i="1"/>
  <c r="CW15" i="1"/>
  <c r="CW13" i="1"/>
  <c r="CW11" i="1"/>
  <c r="CW9" i="1"/>
  <c r="DB24" i="1"/>
  <c r="DB22" i="1"/>
  <c r="DB20" i="1"/>
  <c r="DB18" i="1"/>
  <c r="DB16" i="1"/>
  <c r="DB14" i="1"/>
  <c r="DB12" i="1"/>
  <c r="DB10" i="1"/>
  <c r="DB8" i="1"/>
  <c r="CI24" i="1"/>
  <c r="CI20" i="1"/>
  <c r="CI16" i="1"/>
  <c r="CI12" i="1"/>
  <c r="CI8" i="1"/>
  <c r="CJ23" i="1"/>
  <c r="BG23" i="1"/>
  <c r="CI23" i="1" s="1"/>
  <c r="CJ21" i="1"/>
  <c r="BG21" i="1"/>
  <c r="CI21" i="1" s="1"/>
  <c r="CJ19" i="1"/>
  <c r="BG19" i="1"/>
  <c r="CI19" i="1" s="1"/>
  <c r="CJ17" i="1"/>
  <c r="BG17" i="1"/>
  <c r="CI17" i="1" s="1"/>
  <c r="CJ15" i="1"/>
  <c r="BG15" i="1"/>
  <c r="CI15" i="1" s="1"/>
  <c r="CJ13" i="1"/>
  <c r="BG13" i="1"/>
  <c r="CI13" i="1" s="1"/>
  <c r="CJ11" i="1"/>
  <c r="BG11" i="1"/>
  <c r="CI11" i="1" s="1"/>
  <c r="CJ9" i="1"/>
  <c r="BG9" i="1"/>
  <c r="CI9" i="1" s="1"/>
  <c r="CH24" i="1"/>
  <c r="DJ24" i="1" s="1"/>
  <c r="CQ24" i="1"/>
  <c r="CH20" i="1"/>
  <c r="DJ20" i="1" s="1"/>
  <c r="CH16" i="1"/>
  <c r="DJ16" i="1" s="1"/>
  <c r="CH12" i="1"/>
  <c r="DJ12" i="1" s="1"/>
  <c r="CH8" i="1"/>
  <c r="DJ8" i="1" s="1"/>
  <c r="CR23" i="1"/>
  <c r="CR21" i="1"/>
  <c r="CR19" i="1"/>
  <c r="CR17" i="1"/>
  <c r="CR15" i="1"/>
  <c r="CR13" i="1"/>
  <c r="CR11" i="1"/>
  <c r="CR9" i="1"/>
  <c r="CW24" i="1"/>
  <c r="CW22" i="1"/>
  <c r="CW20" i="1"/>
  <c r="CW18" i="1"/>
  <c r="CW16" i="1"/>
  <c r="CW14" i="1"/>
  <c r="CW12" i="1"/>
  <c r="CW10" i="1"/>
  <c r="CW8" i="1"/>
  <c r="DB23" i="1"/>
  <c r="DB21" i="1"/>
  <c r="DB19" i="1"/>
  <c r="DB17" i="1"/>
  <c r="DB15" i="1"/>
  <c r="DB13" i="1"/>
  <c r="DB11" i="1"/>
  <c r="DB9" i="1"/>
  <c r="BO23" i="1"/>
  <c r="BO21" i="1"/>
  <c r="BO19" i="1"/>
  <c r="BO17" i="1"/>
  <c r="BO15" i="1"/>
  <c r="BO13" i="1"/>
  <c r="BO11" i="1"/>
  <c r="BO9" i="1"/>
  <c r="CQ20" i="1"/>
  <c r="CQ18" i="1"/>
  <c r="CQ16" i="1"/>
  <c r="CQ14" i="1"/>
  <c r="CQ12" i="1"/>
  <c r="CQ10" i="1"/>
  <c r="CQ8" i="1"/>
  <c r="CI9" i="4" l="1"/>
  <c r="DJ10" i="2"/>
  <c r="DJ14" i="2"/>
  <c r="CQ11" i="2"/>
  <c r="CH11" i="2"/>
  <c r="DJ11" i="2" s="1"/>
  <c r="CI8" i="2"/>
  <c r="BF12" i="2"/>
  <c r="DJ8" i="2"/>
  <c r="DJ12" i="2"/>
  <c r="CQ9" i="2"/>
  <c r="CH9" i="2"/>
  <c r="DJ9" i="2" s="1"/>
  <c r="CQ13" i="2"/>
  <c r="CH13" i="2"/>
  <c r="DJ13" i="2" s="1"/>
  <c r="CQ9" i="1"/>
  <c r="CH9" i="1"/>
  <c r="DJ9" i="1" s="1"/>
  <c r="CQ13" i="1"/>
  <c r="CH13" i="1"/>
  <c r="DJ13" i="1" s="1"/>
  <c r="CQ17" i="1"/>
  <c r="CH17" i="1"/>
  <c r="DJ17" i="1" s="1"/>
  <c r="CQ21" i="1"/>
  <c r="CH21" i="1"/>
  <c r="DJ21" i="1" s="1"/>
  <c r="CQ11" i="1"/>
  <c r="CH11" i="1"/>
  <c r="DJ11" i="1" s="1"/>
  <c r="CQ15" i="1"/>
  <c r="CH15" i="1"/>
  <c r="DJ15" i="1" s="1"/>
  <c r="CQ19" i="1"/>
  <c r="CH19" i="1"/>
  <c r="DJ19" i="1" s="1"/>
  <c r="CQ23" i="1"/>
  <c r="CH23" i="1"/>
  <c r="DJ23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DE7" i="2" l="1"/>
  <c r="DH7" i="2"/>
  <c r="E7" i="6"/>
  <c r="D7" i="6"/>
  <c r="DD7" i="2"/>
  <c r="BZ7" i="2"/>
  <c r="DA7" i="2"/>
  <c r="CY7" i="2"/>
  <c r="BU7" i="2"/>
  <c r="CU7" i="2"/>
  <c r="CT7" i="2"/>
  <c r="BP7" i="2"/>
  <c r="CS7" i="2"/>
  <c r="CO7" i="2"/>
  <c r="CN7" i="2"/>
  <c r="CM7" i="2"/>
  <c r="BH7" i="2"/>
  <c r="BG7" i="2" s="1"/>
  <c r="CK7" i="2"/>
  <c r="DI7" i="2"/>
  <c r="DF7" i="2"/>
  <c r="AX7" i="2"/>
  <c r="DC7" i="2"/>
  <c r="CZ7" i="2"/>
  <c r="AS7" i="2"/>
  <c r="CX7" i="2"/>
  <c r="CL7" i="2"/>
  <c r="AF7" i="2"/>
  <c r="AE7" i="2" s="1"/>
  <c r="AC7" i="2"/>
  <c r="AA7" i="2"/>
  <c r="Y7" i="2"/>
  <c r="N7" i="2"/>
  <c r="M7" i="2" s="1"/>
  <c r="AD7" i="2"/>
  <c r="Z7" i="2"/>
  <c r="E7" i="2"/>
  <c r="D7" i="2" s="1"/>
  <c r="X7" i="2"/>
  <c r="AN7" i="2"/>
  <c r="AB7" i="2"/>
  <c r="CV7" i="2"/>
  <c r="D7" i="5"/>
  <c r="G7" i="5"/>
  <c r="AG7" i="5"/>
  <c r="AW7" i="5"/>
  <c r="H7" i="5"/>
  <c r="V7" i="5"/>
  <c r="AL7" i="5"/>
  <c r="BB7" i="5"/>
  <c r="E7" i="5"/>
  <c r="AD7" i="5"/>
  <c r="AT7" i="5"/>
  <c r="BZ7" i="4"/>
  <c r="AB7" i="3"/>
  <c r="N7" i="5"/>
  <c r="Q7" i="5"/>
  <c r="Y7" i="5"/>
  <c r="AO7" i="5"/>
  <c r="BE7" i="5"/>
  <c r="F7" i="5"/>
  <c r="CH7" i="4"/>
  <c r="CG7" i="4"/>
  <c r="CF7" i="4"/>
  <c r="CE7" i="4"/>
  <c r="CD7" i="4"/>
  <c r="CC7" i="4"/>
  <c r="AY7" i="4"/>
  <c r="CB7" i="4"/>
  <c r="BY7" i="4"/>
  <c r="AT7" i="4"/>
  <c r="BX7" i="4"/>
  <c r="BU7" i="4"/>
  <c r="BT7" i="4"/>
  <c r="BS7" i="4"/>
  <c r="AO7" i="4"/>
  <c r="BR7" i="4"/>
  <c r="BO7" i="4"/>
  <c r="BN7" i="4"/>
  <c r="BM7" i="4"/>
  <c r="BL7" i="4"/>
  <c r="BK7" i="4"/>
  <c r="AG7" i="4"/>
  <c r="AF7" i="4" s="1"/>
  <c r="W7" i="4"/>
  <c r="CA7" i="4" s="1"/>
  <c r="R7" i="4"/>
  <c r="BV7" i="4" s="1"/>
  <c r="BW7" i="4"/>
  <c r="M7" i="4"/>
  <c r="E7" i="4"/>
  <c r="D7" i="4" s="1"/>
  <c r="BJ7" i="4"/>
  <c r="AD7" i="3"/>
  <c r="AC7" i="3"/>
  <c r="AA7" i="3"/>
  <c r="Z7" i="3"/>
  <c r="Y7" i="3"/>
  <c r="N7" i="3"/>
  <c r="M7" i="3" s="1"/>
  <c r="X7" i="3"/>
  <c r="E7" i="3"/>
  <c r="D7" i="3" s="1"/>
  <c r="DH7" i="1"/>
  <c r="DF7" i="1"/>
  <c r="DE7" i="1"/>
  <c r="DD7" i="1"/>
  <c r="CZ7" i="1"/>
  <c r="CY7" i="1"/>
  <c r="BU7" i="1"/>
  <c r="CV7" i="1"/>
  <c r="CT7" i="1"/>
  <c r="BP7" i="1"/>
  <c r="CP7" i="1"/>
  <c r="CO7" i="1"/>
  <c r="CN7" i="1"/>
  <c r="CM7" i="1"/>
  <c r="CL7" i="1"/>
  <c r="CK7" i="1"/>
  <c r="DI7" i="1"/>
  <c r="DG7" i="1"/>
  <c r="AX7" i="1"/>
  <c r="DC7" i="1"/>
  <c r="CU7" i="1"/>
  <c r="AN7" i="1"/>
  <c r="CS7" i="1"/>
  <c r="AD7" i="1"/>
  <c r="AC7" i="1"/>
  <c r="AA7" i="1"/>
  <c r="Z7" i="1"/>
  <c r="Y7" i="1"/>
  <c r="X7" i="1"/>
  <c r="N7" i="1"/>
  <c r="M7" i="1" s="1"/>
  <c r="E7" i="1"/>
  <c r="D7" i="1" s="1"/>
  <c r="CX7" i="1"/>
  <c r="AF7" i="1"/>
  <c r="AE7" i="1" s="1"/>
  <c r="AS7" i="1"/>
  <c r="BH7" i="1"/>
  <c r="BG7" i="1" s="1"/>
  <c r="DA7" i="1"/>
  <c r="BZ7" i="1"/>
  <c r="AF2" i="8"/>
  <c r="CI7" i="2" l="1"/>
  <c r="BO7" i="2"/>
  <c r="CH7" i="2" s="1"/>
  <c r="CW7" i="2"/>
  <c r="DB7" i="2"/>
  <c r="CR7" i="2"/>
  <c r="CJ7" i="2"/>
  <c r="AM7" i="2"/>
  <c r="V7" i="2"/>
  <c r="W7" i="2"/>
  <c r="CR7" i="1"/>
  <c r="AN7" i="4"/>
  <c r="BG7" i="4" s="1"/>
  <c r="I7" i="5"/>
  <c r="CW7" i="1"/>
  <c r="BQ7" i="4"/>
  <c r="BH7" i="4"/>
  <c r="L7" i="4"/>
  <c r="BI7" i="4"/>
  <c r="AE7" i="4"/>
  <c r="V7" i="3"/>
  <c r="W7" i="3"/>
  <c r="DB7" i="1"/>
  <c r="BO7" i="1"/>
  <c r="AM7" i="1"/>
  <c r="BF7" i="1" s="1"/>
  <c r="CI7" i="1"/>
  <c r="CJ7" i="1"/>
  <c r="V7" i="1"/>
  <c r="W7" i="1"/>
  <c r="CH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CQ7" i="2" l="1"/>
  <c r="BF7" i="2"/>
  <c r="DJ7" i="2" s="1"/>
  <c r="CI7" i="4"/>
  <c r="BP7" i="4"/>
  <c r="CQ7" i="1"/>
  <c r="DJ7" i="1"/>
  <c r="E21" i="8"/>
  <c r="M13" i="8"/>
  <c r="M14" i="8" s="1"/>
  <c r="E13" i="8"/>
  <c r="E16" i="8" s="1"/>
  <c r="F21" i="8"/>
  <c r="F13" i="8"/>
  <c r="L29" i="8"/>
  <c r="L30" i="8" s="1"/>
  <c r="M29" i="8"/>
  <c r="L13" i="8"/>
  <c r="E14" i="8" l="1"/>
  <c r="E17" i="8" s="1"/>
  <c r="M30" i="8"/>
  <c r="M33" i="8" s="1"/>
  <c r="M32" i="8"/>
  <c r="F16" i="8"/>
  <c r="F14" i="8"/>
  <c r="F17" i="8" s="1"/>
  <c r="L32" i="8"/>
  <c r="L14" i="8"/>
  <c r="L33" i="8" s="1"/>
</calcChain>
</file>

<file path=xl/sharedStrings.xml><?xml version="1.0" encoding="utf-8"?>
<sst xmlns="http://schemas.openxmlformats.org/spreadsheetml/2006/main" count="1935" uniqueCount="400">
  <si>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</si>
  <si>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</si>
  <si>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</si>
  <si>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</si>
  <si>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</si>
  <si>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</si>
  <si>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</si>
  <si>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</si>
  <si>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</si>
  <si>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</si>
  <si>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</si>
  <si>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</si>
  <si>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</si>
  <si>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</si>
  <si>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</si>
  <si>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</si>
  <si>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</si>
  <si>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</si>
  <si>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</si>
  <si>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</si>
  <si>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</si>
  <si>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</si>
  <si>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</si>
  <si>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</si>
  <si>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</si>
  <si>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</si>
  <si>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</si>
  <si>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</si>
  <si>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</si>
  <si>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</si>
  <si>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</si>
  <si>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</si>
  <si>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</si>
  <si>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</si>
  <si>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</si>
  <si>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</si>
  <si>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</si>
  <si>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</si>
  <si>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</si>
  <si>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</si>
  <si>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</si>
  <si>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</si>
  <si>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</si>
  <si>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</si>
  <si>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</si>
  <si>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</si>
  <si>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</si>
  <si>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</si>
  <si>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</si>
  <si>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</si>
  <si>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</si>
  <si>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</si>
  <si>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</si>
  <si>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</si>
  <si>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</si>
  <si>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</si>
  <si>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</si>
  <si>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</si>
  <si>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</si>
  <si>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</si>
  <si>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</si>
  <si>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</si>
  <si>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</si>
  <si>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</si>
  <si>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</si>
  <si>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</si>
  <si>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</si>
  <si>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</si>
  <si>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</si>
  <si>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</si>
  <si>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</si>
  <si>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</si>
  <si>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</si>
  <si>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</si>
  <si>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</si>
  <si>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</si>
  <si>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</si>
  <si>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</si>
  <si>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</si>
  <si>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</si>
  <si>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</si>
  <si>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</si>
  <si>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</si>
  <si>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</si>
  <si>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</si>
  <si>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</si>
  <si>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</si>
  <si>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</si>
  <si>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</si>
  <si>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</si>
  <si>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</si>
  <si>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</si>
  <si>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</si>
  <si>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</si>
  <si>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</si>
  <si>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</si>
  <si>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</si>
  <si>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</si>
  <si>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</si>
  <si>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</si>
  <si>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</si>
  <si>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</si>
  <si>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</si>
  <si>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</si>
  <si>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</si>
  <si>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</si>
  <si>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</si>
  <si>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</si>
  <si>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</si>
  <si>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</si>
  <si>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</si>
  <si>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</si>
  <si>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</si>
  <si>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</si>
  <si>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</si>
  <si>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</si>
  <si>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</si>
  <si>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</si>
  <si>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</si>
  <si>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</si>
  <si>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</si>
  <si>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</si>
  <si>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</si>
  <si>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</si>
  <si>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</si>
  <si>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</si>
  <si>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</si>
  <si>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</si>
  <si>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</si>
  <si>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</si>
  <si>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</si>
  <si>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</si>
  <si>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</si>
  <si>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</si>
  <si>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</si>
  <si>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</si>
  <si>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</si>
  <si>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</si>
  <si>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</si>
  <si>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</si>
  <si>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</si>
  <si>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</si>
  <si>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</si>
  <si>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</si>
  <si>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</si>
  <si>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</si>
  <si>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</si>
  <si>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</si>
  <si>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</si>
  <si>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</si>
  <si>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</si>
  <si>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</si>
  <si>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</si>
  <si>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</si>
  <si>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</si>
  <si>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</si>
  <si>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</si>
  <si>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</si>
  <si>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</si>
  <si>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</si>
  <si>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</si>
  <si>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</si>
  <si>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</si>
  <si>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</si>
  <si>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</si>
  <si>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</si>
  <si>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</si>
  <si>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</si>
  <si>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</si>
  <si>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</si>
  <si>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</si>
  <si>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</si>
  <si>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</si>
  <si>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</si>
  <si>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</si>
  <si>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</si>
  <si>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</si>
  <si>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</si>
  <si>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</si>
  <si>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</si>
  <si>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</si>
  <si>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</si>
  <si>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</si>
  <si>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</si>
  <si>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</si>
  <si>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</si>
  <si>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</si>
  <si>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</si>
  <si>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</si>
  <si>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</si>
  <si>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</si>
  <si>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</si>
  <si>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</si>
  <si>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</si>
  <si>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</si>
  <si>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</si>
  <si>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</si>
  <si>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</si>
  <si>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</si>
  <si>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</si>
  <si>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</si>
  <si>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</si>
  <si>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</si>
  <si>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</si>
  <si>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</si>
  <si>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</si>
  <si>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</si>
  <si>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</si>
  <si>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</si>
  <si>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</si>
  <si>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</si>
  <si>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</si>
  <si>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</si>
  <si>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</si>
  <si>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</si>
  <si>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</si>
  <si>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</si>
  <si>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</si>
  <si>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</si>
  <si>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</si>
  <si>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</si>
  <si>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</si>
  <si>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</si>
  <si>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</si>
  <si>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</si>
  <si>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</si>
  <si>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</si>
  <si>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</si>
  <si>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</si>
  <si>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</si>
  <si>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</si>
  <si>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</si>
  <si>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</si>
  <si>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</si>
  <si>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</si>
  <si>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</si>
  <si>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</si>
  <si>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</si>
  <si>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</si>
  <si>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</si>
  <si>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</si>
  <si>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</si>
  <si>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</si>
  <si>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</si>
  <si>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</si>
  <si>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</si>
  <si>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</si>
  <si>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</si>
  <si>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</si>
  <si>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</si>
  <si>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</si>
  <si>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</si>
  <si>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</si>
  <si>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</si>
  <si>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</si>
  <si>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</si>
  <si>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</si>
  <si>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</si>
  <si>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</si>
  <si>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</si>
  <si>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</si>
  <si>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</si>
  <si>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</si>
  <si>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</si>
  <si>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</si>
  <si>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</si>
  <si>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</si>
  <si>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</si>
  <si>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</si>
  <si>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</si>
  <si>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</si>
  <si>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</si>
  <si>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</si>
  <si>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</si>
  <si>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</si>
  <si>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</si>
  <si>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</si>
  <si>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</si>
  <si>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</si>
  <si>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</si>
  <si>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</si>
  <si>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</si>
  <si>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</si>
  <si>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</si>
  <si>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</si>
  <si>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</si>
  <si>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</si>
  <si>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</si>
  <si>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</si>
  <si>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</si>
  <si>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</si>
  <si>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</si>
  <si>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</si>
  <si>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</si>
  <si>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</si>
  <si>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</si>
  <si>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</si>
  <si>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</si>
  <si>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</si>
  <si>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</si>
  <si>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</si>
  <si>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</si>
  <si>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</si>
  <si>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</si>
  <si>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</si>
  <si>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</si>
  <si>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</si>
  <si>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</si>
  <si>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</si>
  <si>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</si>
  <si>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</si>
  <si>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</si>
  <si>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</si>
  <si>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</si>
  <si>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</si>
  <si>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</si>
  <si>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</si>
  <si>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37000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</si>
  <si>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</si>
  <si>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</si>
  <si>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</si>
  <si>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</si>
  <si>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</si>
  <si>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</si>
  <si>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37201</t>
  </si>
  <si>
    <t>高松市</t>
  </si>
  <si>
    <t>371201</t>
  </si>
  <si>
    <t>37202</t>
  </si>
  <si>
    <t>丸亀市</t>
  </si>
  <si>
    <t>371202</t>
  </si>
  <si>
    <t>37867</t>
  </si>
  <si>
    <t>中讃広域行政事務組合</t>
  </si>
  <si>
    <t>37203</t>
  </si>
  <si>
    <t>坂出市</t>
  </si>
  <si>
    <t>371203</t>
  </si>
  <si>
    <t>37869</t>
  </si>
  <si>
    <t>坂出、宇多津広域行政事務組合</t>
  </si>
  <si>
    <t>37204</t>
  </si>
  <si>
    <t>善通寺市</t>
  </si>
  <si>
    <t>371204</t>
  </si>
  <si>
    <t>37205</t>
  </si>
  <si>
    <t>観音寺市</t>
  </si>
  <si>
    <t>371205</t>
  </si>
  <si>
    <t>37864</t>
  </si>
  <si>
    <t>三観広域行政組合</t>
  </si>
  <si>
    <t>37833</t>
  </si>
  <si>
    <t>三観衛生組合</t>
  </si>
  <si>
    <t>37206</t>
  </si>
  <si>
    <t>さぬき市</t>
  </si>
  <si>
    <t>371206</t>
  </si>
  <si>
    <t>37858</t>
  </si>
  <si>
    <t>大川広域行政組合</t>
  </si>
  <si>
    <t>37882</t>
  </si>
  <si>
    <t>香川県東部清掃施設組合</t>
  </si>
  <si>
    <t>37207</t>
  </si>
  <si>
    <t>東かがわ市</t>
  </si>
  <si>
    <t>371207</t>
  </si>
  <si>
    <t>香川県東部</t>
  </si>
  <si>
    <t>大川広域</t>
  </si>
  <si>
    <t>37208</t>
  </si>
  <si>
    <t>三豊市</t>
  </si>
  <si>
    <t>371208</t>
  </si>
  <si>
    <t>37322</t>
  </si>
  <si>
    <t>土庄町</t>
  </si>
  <si>
    <t>371322</t>
  </si>
  <si>
    <t>37866</t>
  </si>
  <si>
    <t>小豆地区広域行政事務組合</t>
  </si>
  <si>
    <t>37324</t>
  </si>
  <si>
    <t>小豆島町</t>
  </si>
  <si>
    <t>371324</t>
  </si>
  <si>
    <t>37341</t>
  </si>
  <si>
    <t>三木町</t>
  </si>
  <si>
    <t>371341</t>
  </si>
  <si>
    <t>37364</t>
  </si>
  <si>
    <t>直島町</t>
  </si>
  <si>
    <t>371364</t>
  </si>
  <si>
    <t>37386</t>
  </si>
  <si>
    <t>宇多津町</t>
  </si>
  <si>
    <t>371386</t>
  </si>
  <si>
    <t>37387</t>
  </si>
  <si>
    <t>綾川町</t>
  </si>
  <si>
    <t>371387</t>
  </si>
  <si>
    <t>37403</t>
  </si>
  <si>
    <t>琴平町</t>
  </si>
  <si>
    <t>371403</t>
  </si>
  <si>
    <t>37404</t>
  </si>
  <si>
    <t>多度津町</t>
  </si>
  <si>
    <t>371404</t>
  </si>
  <si>
    <t>中讃広域</t>
  </si>
  <si>
    <t>37406</t>
  </si>
  <si>
    <t>まんのう町</t>
  </si>
  <si>
    <t>371406</t>
  </si>
  <si>
    <t>372003</t>
  </si>
  <si>
    <t>372006</t>
  </si>
  <si>
    <t>372004</t>
  </si>
  <si>
    <t>372005</t>
  </si>
  <si>
    <t>372007</t>
  </si>
  <si>
    <t>372002</t>
  </si>
  <si>
    <t>372001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</si>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</sst>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42</v>
      </c>
      <c r="B7" s="154" t="s">
        <v>317</v>
      </c>
      <c r="C7" s="138" t="s">
        <v>33</v>
      </c>
      <c r="D7" s="140">
        <f>SUM(E7,+L7)</f>
        <v>14452745</v>
      </c>
      <c r="E7" s="140">
        <f>SUM(F7:I7,K7)</f>
        <v>3721514</v>
      </c>
      <c r="F7" s="140">
        <f t="shared" ref="F7:L7" si="0">SUM(F$8:F$1000)</f>
        <v>499655</v>
      </c>
      <c r="G7" s="140">
        <f t="shared" si="0"/>
        <v>1177</v>
      </c>
      <c r="H7" s="140">
        <f t="shared" si="0"/>
        <v>738500</v>
      </c>
      <c r="I7" s="140">
        <f t="shared" si="0"/>
        <v>2092086</v>
      </c>
      <c r="J7" s="143" t="s">
        <v>314</v>
      </c>
      <c r="K7" s="140">
        <f t="shared" si="0"/>
        <v>390096</v>
      </c>
      <c r="L7" s="140">
        <f t="shared" si="0"/>
        <v>10731231</v>
      </c>
      <c r="M7" s="140">
        <f>SUM(N7,+U7)</f>
        <v>2457043</v>
      </c>
      <c r="N7" s="140">
        <f>SUM(O7:R7,T7)</f>
        <v>899915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34200</v>
      </c>
      <c r="R7" s="140">
        <f t="shared" si="1"/>
        <v>743972</v>
      </c>
      <c r="S7" s="143" t="s">
        <v>314</v>
      </c>
      <c r="T7" s="140">
        <f t="shared" si="1"/>
        <v>121743</v>
      </c>
      <c r="U7" s="140">
        <f t="shared" si="1"/>
        <v>1557128</v>
      </c>
      <c r="V7" s="140">
        <f t="shared" ref="V7:AA7" si="2">+SUM(D7,M7)</f>
        <v>16909788</v>
      </c>
      <c r="W7" s="140">
        <f t="shared" si="2"/>
        <v>4621429</v>
      </c>
      <c r="X7" s="140">
        <f t="shared" si="2"/>
        <v>499655</v>
      </c>
      <c r="Y7" s="140">
        <f t="shared" si="2"/>
        <v>1177</v>
      </c>
      <c r="Z7" s="140">
        <f t="shared" si="2"/>
        <v>772700</v>
      </c>
      <c r="AA7" s="140">
        <f t="shared" si="2"/>
        <v>2836058</v>
      </c>
      <c r="AB7" s="142" t="str">
        <f>IF(+SUM(J7,S7)=0,"-",+SUM(J7,S7))</f>
        <v>-</v>
      </c>
      <c r="AC7" s="140">
        <f>+SUM(K7,T7)</f>
        <v>511839</v>
      </c>
      <c r="AD7" s="140">
        <f>+SUM(L7,U7)</f>
        <v>12288359</v>
      </c>
      <c r="AE7" s="140">
        <f>SUM(AF7,+AK7)</f>
        <v>2482935</v>
      </c>
      <c r="AF7" s="140">
        <f>SUM(AG7:AJ7)</f>
        <v>2482935</v>
      </c>
      <c r="AG7" s="140">
        <f t="shared" ref="AG7:AL7" si="3">SUM(AG$8:AG$1000)</f>
        <v>51807</v>
      </c>
      <c r="AH7" s="140">
        <f t="shared" si="3"/>
        <v>2118270</v>
      </c>
      <c r="AI7" s="140">
        <f t="shared" si="3"/>
        <v>310963</v>
      </c>
      <c r="AJ7" s="140">
        <f t="shared" si="3"/>
        <v>1895</v>
      </c>
      <c r="AK7" s="140">
        <f t="shared" si="3"/>
        <v>0</v>
      </c>
      <c r="AL7" s="140">
        <f t="shared" si="3"/>
        <v>584671</v>
      </c>
      <c r="AM7" s="140">
        <f>SUM(AN7,AS7,AW7,AX7,BD7)</f>
        <v>8936856</v>
      </c>
      <c r="AN7" s="140">
        <f>SUM(AO7:AR7)</f>
        <v>3114800</v>
      </c>
      <c r="AO7" s="140">
        <f>SUM(AO$8:AO$1000)</f>
        <v>930238</v>
      </c>
      <c r="AP7" s="140">
        <f>SUM(AP$8:AP$1000)</f>
        <v>1852402</v>
      </c>
      <c r="AQ7" s="140">
        <f>SUM(AQ$8:AQ$1000)</f>
        <v>257549</v>
      </c>
      <c r="AR7" s="140">
        <f>SUM(AR$8:AR$1000)</f>
        <v>74611</v>
      </c>
      <c r="AS7" s="140">
        <f>SUM(AT7:AV7)</f>
        <v>805758</v>
      </c>
      <c r="AT7" s="140">
        <f>SUM(AT$8:AT$1000)</f>
        <v>368151</v>
      </c>
      <c r="AU7" s="140">
        <f>SUM(AU$8:AU$1000)</f>
        <v>308467</v>
      </c>
      <c r="AV7" s="140">
        <f>SUM(AV$8:AV$1000)</f>
        <v>129140</v>
      </c>
      <c r="AW7" s="140">
        <f>SUM(AW$8:AW$1000)</f>
        <v>65357</v>
      </c>
      <c r="AX7" s="140">
        <f>SUM(AY7:BB7)</f>
        <v>4950941</v>
      </c>
      <c r="AY7" s="140">
        <f t="shared" ref="AY7:BE7" si="4">SUM(AY$8:AY$1000)</f>
        <v>2444608</v>
      </c>
      <c r="AZ7" s="140">
        <f t="shared" si="4"/>
        <v>2081119</v>
      </c>
      <c r="BA7" s="140">
        <f t="shared" si="4"/>
        <v>358712</v>
      </c>
      <c r="BB7" s="140">
        <f t="shared" si="4"/>
        <v>66502</v>
      </c>
      <c r="BC7" s="140">
        <f t="shared" si="4"/>
        <v>1963939</v>
      </c>
      <c r="BD7" s="140">
        <f t="shared" si="4"/>
        <v>0</v>
      </c>
      <c r="BE7" s="140">
        <f t="shared" si="4"/>
        <v>484344</v>
      </c>
      <c r="BF7" s="140">
        <f>SUM(AE7,+AM7,+BE7)</f>
        <v>11904135</v>
      </c>
      <c r="BG7" s="140">
        <f>SUM(BH7,+BM7)</f>
        <v>38311</v>
      </c>
      <c r="BH7" s="140">
        <f>SUM(BI7:BL7)</f>
        <v>38311</v>
      </c>
      <c r="BI7" s="140">
        <f t="shared" ref="BI7:BN7" si="5">SUM(BI$8:BI$1000)</f>
        <v>12721</v>
      </c>
      <c r="BJ7" s="140">
        <f t="shared" si="5"/>
        <v>2283</v>
      </c>
      <c r="BK7" s="140">
        <f t="shared" si="5"/>
        <v>23246</v>
      </c>
      <c r="BL7" s="140">
        <f t="shared" si="5"/>
        <v>61</v>
      </c>
      <c r="BM7" s="140">
        <f t="shared" si="5"/>
        <v>0</v>
      </c>
      <c r="BN7" s="140">
        <f t="shared" si="5"/>
        <v>60548</v>
      </c>
      <c r="BO7" s="140">
        <f>SUM(BP7,BU7,BY7,BZ7,CF7)</f>
        <v>1716441</v>
      </c>
      <c r="BP7" s="140">
        <f>SUM(BQ7:BT7)</f>
        <v>500179</v>
      </c>
      <c r="BQ7" s="140">
        <f>SUM(BQ$8:BQ$1000)</f>
        <v>238130</v>
      </c>
      <c r="BR7" s="140">
        <f>SUM(BR$8:BR$1000)</f>
        <v>202467</v>
      </c>
      <c r="BS7" s="140">
        <f>SUM(BS$8:BS$1000)</f>
        <v>34036</v>
      </c>
      <c r="BT7" s="140">
        <f>SUM(BT$8:BT$1000)</f>
        <v>25546</v>
      </c>
      <c r="BU7" s="140">
        <f>SUM(BV7:BX7)</f>
        <v>464273</v>
      </c>
      <c r="BV7" s="140">
        <f>SUM(BV$8:BV$1000)</f>
        <v>156485</v>
      </c>
      <c r="BW7" s="140">
        <f>SUM(BW$8:BW$1000)</f>
        <v>210901</v>
      </c>
      <c r="BX7" s="140">
        <f>SUM(BX$8:BX$1000)</f>
        <v>96887</v>
      </c>
      <c r="BY7" s="140">
        <f>SUM(BY$8:BY$1000)</f>
        <v>26317</v>
      </c>
      <c r="BZ7" s="140">
        <f>SUM(CA7:CD7)</f>
        <v>725672</v>
      </c>
      <c r="CA7" s="140">
        <f t="shared" ref="CA7:CG7" si="6">SUM(CA$8:CA$1000)</f>
        <v>308962</v>
      </c>
      <c r="CB7" s="140">
        <f t="shared" si="6"/>
        <v>197639</v>
      </c>
      <c r="CC7" s="140">
        <f t="shared" si="6"/>
        <v>190046</v>
      </c>
      <c r="CD7" s="140">
        <f t="shared" si="6"/>
        <v>29025</v>
      </c>
      <c r="CE7" s="140">
        <f t="shared" si="6"/>
        <v>601418</v>
      </c>
      <c r="CF7" s="140">
        <f t="shared" si="6"/>
        <v>0</v>
      </c>
      <c r="CG7" s="140">
        <f t="shared" si="6"/>
        <v>40325</v>
      </c>
      <c r="CH7" s="140">
        <f>SUM(BG7,+BO7,+CG7)</f>
        <v>1795077</v>
      </c>
      <c r="CI7" s="140">
        <f t="shared" ref="CI7:DJ7" si="7">SUM(AE7,+BG7)</f>
        <v>2521246</v>
      </c>
      <c r="CJ7" s="140">
        <f t="shared" si="7"/>
        <v>2521246</v>
      </c>
      <c r="CK7" s="140">
        <f t="shared" si="7"/>
        <v>64528</v>
      </c>
      <c r="CL7" s="140">
        <f t="shared" si="7"/>
        <v>2120553</v>
      </c>
      <c r="CM7" s="140">
        <f t="shared" si="7"/>
        <v>334209</v>
      </c>
      <c r="CN7" s="140">
        <f t="shared" si="7"/>
        <v>1956</v>
      </c>
      <c r="CO7" s="140">
        <f t="shared" si="7"/>
        <v>0</v>
      </c>
      <c r="CP7" s="140">
        <f t="shared" si="7"/>
        <v>645219</v>
      </c>
      <c r="CQ7" s="140">
        <f t="shared" si="7"/>
        <v>10653297</v>
      </c>
      <c r="CR7" s="140">
        <f t="shared" si="7"/>
        <v>3614979</v>
      </c>
      <c r="CS7" s="140">
        <f t="shared" si="7"/>
        <v>1168368</v>
      </c>
      <c r="CT7" s="140">
        <f t="shared" si="7"/>
        <v>2054869</v>
      </c>
      <c r="CU7" s="140">
        <f t="shared" si="7"/>
        <v>291585</v>
      </c>
      <c r="CV7" s="140">
        <f t="shared" si="7"/>
        <v>100157</v>
      </c>
      <c r="CW7" s="140">
        <f t="shared" si="7"/>
        <v>1270031</v>
      </c>
      <c r="CX7" s="140">
        <f t="shared" si="7"/>
        <v>524636</v>
      </c>
      <c r="CY7" s="140">
        <f t="shared" si="7"/>
        <v>519368</v>
      </c>
      <c r="CZ7" s="140">
        <f t="shared" si="7"/>
        <v>226027</v>
      </c>
      <c r="DA7" s="140">
        <f t="shared" si="7"/>
        <v>91674</v>
      </c>
      <c r="DB7" s="140">
        <f t="shared" si="7"/>
        <v>5676613</v>
      </c>
      <c r="DC7" s="140">
        <f t="shared" si="7"/>
        <v>2753570</v>
      </c>
      <c r="DD7" s="140">
        <f t="shared" si="7"/>
        <v>2278758</v>
      </c>
      <c r="DE7" s="140">
        <f t="shared" si="7"/>
        <v>548758</v>
      </c>
      <c r="DF7" s="140">
        <f t="shared" si="7"/>
        <v>95527</v>
      </c>
      <c r="DG7" s="140">
        <f t="shared" si="7"/>
        <v>2565357</v>
      </c>
      <c r="DH7" s="140">
        <f t="shared" si="7"/>
        <v>0</v>
      </c>
      <c r="DI7" s="140">
        <f t="shared" si="7"/>
        <v>524669</v>
      </c>
      <c r="DJ7" s="140">
        <f t="shared" si="7"/>
        <v>13699212</v>
      </c>
    </row>
    <row r="8" spans="1:114" s="136" customFormat="1" ht="13.5" customHeight="1" x14ac:dyDescent="0.15">
      <c r="A8" s="119" t="s">
        <v>42</v>
      </c>
      <c r="B8" s="120" t="s">
        <v>324</v>
      </c>
      <c r="C8" s="119" t="s">
        <v>325</v>
      </c>
      <c r="D8" s="121">
        <f>SUM(E8,+L8)</f>
        <v>7456607</v>
      </c>
      <c r="E8" s="121">
        <f>SUM(F8:I8,K8)</f>
        <v>2561067</v>
      </c>
      <c r="F8" s="121">
        <v>499655</v>
      </c>
      <c r="G8" s="121">
        <v>0</v>
      </c>
      <c r="H8" s="121">
        <v>548600</v>
      </c>
      <c r="I8" s="121">
        <v>1342735</v>
      </c>
      <c r="J8" s="122" t="s">
        <v>399</v>
      </c>
      <c r="K8" s="121">
        <v>170077</v>
      </c>
      <c r="L8" s="121">
        <v>4895540</v>
      </c>
      <c r="M8" s="121">
        <f>SUM(N8,+U8)</f>
        <v>593026</v>
      </c>
      <c r="N8" s="121">
        <f>SUM(O8:R8,T8)</f>
        <v>125369</v>
      </c>
      <c r="O8" s="121">
        <v>0</v>
      </c>
      <c r="P8" s="121">
        <v>0</v>
      </c>
      <c r="Q8" s="121">
        <v>11800</v>
      </c>
      <c r="R8" s="121">
        <v>0</v>
      </c>
      <c r="S8" s="122" t="s">
        <v>399</v>
      </c>
      <c r="T8" s="121">
        <v>113569</v>
      </c>
      <c r="U8" s="121">
        <v>467657</v>
      </c>
      <c r="V8" s="121">
        <f>+SUM(D8,M8)</f>
        <v>8049633</v>
      </c>
      <c r="W8" s="121">
        <f>+SUM(E8,N8)</f>
        <v>2686436</v>
      </c>
      <c r="X8" s="121">
        <f>+SUM(F8,O8)</f>
        <v>499655</v>
      </c>
      <c r="Y8" s="121">
        <f>+SUM(G8,P8)</f>
        <v>0</v>
      </c>
      <c r="Z8" s="121">
        <f>+SUM(H8,Q8)</f>
        <v>560400</v>
      </c>
      <c r="AA8" s="121">
        <f>+SUM(I8,R8)</f>
        <v>1342735</v>
      </c>
      <c r="AB8" s="122" t="str">
        <f>IF(+SUM(J8,S8)=0,"-",+SUM(J8,S8))</f>
        <v>-</v>
      </c>
      <c r="AC8" s="121">
        <f>+SUM(K8,T8)</f>
        <v>283646</v>
      </c>
      <c r="AD8" s="121">
        <f>+SUM(L8,U8)</f>
        <v>5363197</v>
      </c>
      <c r="AE8" s="121">
        <f>SUM(AF8,+AK8)</f>
        <v>2175279</v>
      </c>
      <c r="AF8" s="121">
        <f>SUM(AG8:AJ8)</f>
        <v>2175279</v>
      </c>
      <c r="AG8" s="121">
        <v>0</v>
      </c>
      <c r="AH8" s="121">
        <v>1998613</v>
      </c>
      <c r="AI8" s="121">
        <v>176666</v>
      </c>
      <c r="AJ8" s="121">
        <v>0</v>
      </c>
      <c r="AK8" s="121">
        <v>0</v>
      </c>
      <c r="AL8" s="121">
        <v>0</v>
      </c>
      <c r="AM8" s="121">
        <f>SUM(AN8,AS8,AW8,AX8,BD8)</f>
        <v>5258717</v>
      </c>
      <c r="AN8" s="121">
        <f>SUM(AO8:AR8)</f>
        <v>1643362</v>
      </c>
      <c r="AO8" s="121">
        <v>554295</v>
      </c>
      <c r="AP8" s="121">
        <v>888513</v>
      </c>
      <c r="AQ8" s="121">
        <v>152586</v>
      </c>
      <c r="AR8" s="121">
        <v>47968</v>
      </c>
      <c r="AS8" s="121">
        <f>SUM(AT8:AV8)</f>
        <v>532370</v>
      </c>
      <c r="AT8" s="121">
        <v>237935</v>
      </c>
      <c r="AU8" s="121">
        <v>238374</v>
      </c>
      <c r="AV8" s="121">
        <v>56061</v>
      </c>
      <c r="AW8" s="121">
        <v>12829</v>
      </c>
      <c r="AX8" s="121">
        <f>SUM(AY8:BB8)</f>
        <v>3070156</v>
      </c>
      <c r="AY8" s="121">
        <v>1307151</v>
      </c>
      <c r="AZ8" s="121">
        <v>1758813</v>
      </c>
      <c r="BA8" s="121">
        <v>4192</v>
      </c>
      <c r="BB8" s="121">
        <v>0</v>
      </c>
      <c r="BC8" s="121">
        <v>0</v>
      </c>
      <c r="BD8" s="121">
        <v>0</v>
      </c>
      <c r="BE8" s="121">
        <v>22611</v>
      </c>
      <c r="BF8" s="121">
        <f>SUM(AE8,+AM8,+BE8)</f>
        <v>7456607</v>
      </c>
      <c r="BG8" s="121">
        <f>SUM(BH8,+BM8)</f>
        <v>36732</v>
      </c>
      <c r="BH8" s="121">
        <f>SUM(BI8:BL8)</f>
        <v>36732</v>
      </c>
      <c r="BI8" s="121">
        <v>12721</v>
      </c>
      <c r="BJ8" s="121">
        <v>2283</v>
      </c>
      <c r="BK8" s="121">
        <v>21728</v>
      </c>
      <c r="BL8" s="121">
        <v>0</v>
      </c>
      <c r="BM8" s="121">
        <v>0</v>
      </c>
      <c r="BN8" s="121">
        <v>0</v>
      </c>
      <c r="BO8" s="121">
        <f>SUM(BP8,BU8,BY8,BZ8,CF8)</f>
        <v>556294</v>
      </c>
      <c r="BP8" s="121">
        <f>SUM(BQ8:BT8)</f>
        <v>173677</v>
      </c>
      <c r="BQ8" s="121">
        <v>131973</v>
      </c>
      <c r="BR8" s="121">
        <v>0</v>
      </c>
      <c r="BS8" s="121">
        <v>16158</v>
      </c>
      <c r="BT8" s="121">
        <v>25546</v>
      </c>
      <c r="BU8" s="121">
        <f>SUM(BV8:BX8)</f>
        <v>328574</v>
      </c>
      <c r="BV8" s="121">
        <v>120652</v>
      </c>
      <c r="BW8" s="121">
        <v>111035</v>
      </c>
      <c r="BX8" s="121">
        <v>96887</v>
      </c>
      <c r="BY8" s="121">
        <v>0</v>
      </c>
      <c r="BZ8" s="121">
        <f>SUM(CA8:CD8)</f>
        <v>54043</v>
      </c>
      <c r="CA8" s="121">
        <v>8085</v>
      </c>
      <c r="CB8" s="121">
        <v>4674</v>
      </c>
      <c r="CC8" s="121">
        <v>40058</v>
      </c>
      <c r="CD8" s="121">
        <v>1226</v>
      </c>
      <c r="CE8" s="121">
        <v>0</v>
      </c>
      <c r="CF8" s="121">
        <v>0</v>
      </c>
      <c r="CG8" s="121">
        <v>0</v>
      </c>
      <c r="CH8" s="121">
        <f>SUM(BG8,+BO8,+CG8)</f>
        <v>593026</v>
      </c>
      <c r="CI8" s="121">
        <f>SUM(AE8,+BG8)</f>
        <v>2212011</v>
      </c>
      <c r="CJ8" s="121">
        <f>SUM(AF8,+BH8)</f>
        <v>2212011</v>
      </c>
      <c r="CK8" s="121">
        <f>SUM(AG8,+BI8)</f>
        <v>12721</v>
      </c>
      <c r="CL8" s="121">
        <f>SUM(AH8,+BJ8)</f>
        <v>2000896</v>
      </c>
      <c r="CM8" s="121">
        <f>SUM(AI8,+BK8)</f>
        <v>198394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5815011</v>
      </c>
      <c r="CR8" s="121">
        <f>SUM(AN8,+BP8)</f>
        <v>1817039</v>
      </c>
      <c r="CS8" s="121">
        <f>SUM(AO8,+BQ8)</f>
        <v>686268</v>
      </c>
      <c r="CT8" s="121">
        <f>SUM(AP8,+BR8)</f>
        <v>888513</v>
      </c>
      <c r="CU8" s="121">
        <f>SUM(AQ8,+BS8)</f>
        <v>168744</v>
      </c>
      <c r="CV8" s="121">
        <f>SUM(AR8,+BT8)</f>
        <v>73514</v>
      </c>
      <c r="CW8" s="121">
        <f>SUM(AS8,+BU8)</f>
        <v>860944</v>
      </c>
      <c r="CX8" s="121">
        <f>SUM(AT8,+BV8)</f>
        <v>358587</v>
      </c>
      <c r="CY8" s="121">
        <f>SUM(AU8,+BW8)</f>
        <v>349409</v>
      </c>
      <c r="CZ8" s="121">
        <f>SUM(AV8,+BX8)</f>
        <v>152948</v>
      </c>
      <c r="DA8" s="121">
        <f>SUM(AW8,+BY8)</f>
        <v>12829</v>
      </c>
      <c r="DB8" s="121">
        <f>SUM(AX8,+BZ8)</f>
        <v>3124199</v>
      </c>
      <c r="DC8" s="121">
        <f>SUM(AY8,+CA8)</f>
        <v>1315236</v>
      </c>
      <c r="DD8" s="121">
        <f>SUM(AZ8,+CB8)</f>
        <v>1763487</v>
      </c>
      <c r="DE8" s="121">
        <f>SUM(BA8,+CC8)</f>
        <v>44250</v>
      </c>
      <c r="DF8" s="121">
        <f>SUM(BB8,+CD8)</f>
        <v>1226</v>
      </c>
      <c r="DG8" s="121">
        <f>SUM(BC8,+CE8)</f>
        <v>0</v>
      </c>
      <c r="DH8" s="121">
        <f>SUM(BD8,+CF8)</f>
        <v>0</v>
      </c>
      <c r="DI8" s="121">
        <f>SUM(BE8,+CG8)</f>
        <v>22611</v>
      </c>
      <c r="DJ8" s="121">
        <f>SUM(BF8,+CH8)</f>
        <v>8049633</v>
      </c>
    </row>
    <row r="9" spans="1:114" s="136" customFormat="1" ht="13.5" customHeight="1" x14ac:dyDescent="0.15">
      <c r="A9" s="119" t="s">
        <v>42</v>
      </c>
      <c r="B9" s="120" t="s">
        <v>327</v>
      </c>
      <c r="C9" s="119" t="s">
        <v>328</v>
      </c>
      <c r="D9" s="121">
        <f>SUM(E9,+L9)</f>
        <v>1399561</v>
      </c>
      <c r="E9" s="121">
        <f>SUM(F9:I9,K9)</f>
        <v>228532</v>
      </c>
      <c r="F9" s="121">
        <v>0</v>
      </c>
      <c r="G9" s="121">
        <v>0</v>
      </c>
      <c r="H9" s="121">
        <v>23300</v>
      </c>
      <c r="I9" s="121">
        <v>162893</v>
      </c>
      <c r="J9" s="122" t="s">
        <v>399</v>
      </c>
      <c r="K9" s="121">
        <v>42339</v>
      </c>
      <c r="L9" s="121">
        <v>1171029</v>
      </c>
      <c r="M9" s="121">
        <f>SUM(N9,+U9)</f>
        <v>238838</v>
      </c>
      <c r="N9" s="121">
        <f>SUM(O9:R9,T9)</f>
        <v>115471</v>
      </c>
      <c r="O9" s="121">
        <v>0</v>
      </c>
      <c r="P9" s="121">
        <v>0</v>
      </c>
      <c r="Q9" s="121">
        <v>12100</v>
      </c>
      <c r="R9" s="121">
        <v>103371</v>
      </c>
      <c r="S9" s="122" t="s">
        <v>399</v>
      </c>
      <c r="T9" s="121">
        <v>0</v>
      </c>
      <c r="U9" s="121">
        <v>123367</v>
      </c>
      <c r="V9" s="121">
        <f>+SUM(D9,M9)</f>
        <v>1638399</v>
      </c>
      <c r="W9" s="121">
        <f>+SUM(E9,N9)</f>
        <v>344003</v>
      </c>
      <c r="X9" s="121">
        <f>+SUM(F9,O9)</f>
        <v>0</v>
      </c>
      <c r="Y9" s="121">
        <f>+SUM(G9,P9)</f>
        <v>0</v>
      </c>
      <c r="Z9" s="121">
        <f>+SUM(H9,Q9)</f>
        <v>35400</v>
      </c>
      <c r="AA9" s="121">
        <f>+SUM(I9,R9)</f>
        <v>266264</v>
      </c>
      <c r="AB9" s="122" t="str">
        <f>IF(+SUM(J9,S9)=0,"-",+SUM(J9,S9))</f>
        <v>-</v>
      </c>
      <c r="AC9" s="121">
        <f>+SUM(K9,T9)</f>
        <v>42339</v>
      </c>
      <c r="AD9" s="121">
        <f>+SUM(L9,U9)</f>
        <v>1294396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640864</v>
      </c>
      <c r="AN9" s="121">
        <f>SUM(AO9:AR9)</f>
        <v>435215</v>
      </c>
      <c r="AO9" s="121">
        <v>57681</v>
      </c>
      <c r="AP9" s="121">
        <v>347532</v>
      </c>
      <c r="AQ9" s="121">
        <v>30002</v>
      </c>
      <c r="AR9" s="121">
        <v>0</v>
      </c>
      <c r="AS9" s="121">
        <f>SUM(AT9:AV9)</f>
        <v>34154</v>
      </c>
      <c r="AT9" s="121">
        <v>25423</v>
      </c>
      <c r="AU9" s="121">
        <v>8731</v>
      </c>
      <c r="AV9" s="121">
        <v>0</v>
      </c>
      <c r="AW9" s="121">
        <v>28565</v>
      </c>
      <c r="AX9" s="121">
        <f>SUM(AY9:BB9)</f>
        <v>142930</v>
      </c>
      <c r="AY9" s="121">
        <v>112810</v>
      </c>
      <c r="AZ9" s="121">
        <v>0</v>
      </c>
      <c r="BA9" s="121">
        <v>0</v>
      </c>
      <c r="BB9" s="121">
        <v>30120</v>
      </c>
      <c r="BC9" s="121">
        <v>569719</v>
      </c>
      <c r="BD9" s="121">
        <v>0</v>
      </c>
      <c r="BE9" s="121">
        <v>188978</v>
      </c>
      <c r="BF9" s="121">
        <f>SUM(AE9,+AM9,+BE9)</f>
        <v>829842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123271</v>
      </c>
      <c r="BP9" s="121">
        <f>SUM(BQ9:BT9)</f>
        <v>47636</v>
      </c>
      <c r="BQ9" s="121">
        <v>10888</v>
      </c>
      <c r="BR9" s="121">
        <v>36748</v>
      </c>
      <c r="BS9" s="121">
        <v>0</v>
      </c>
      <c r="BT9" s="121">
        <v>0</v>
      </c>
      <c r="BU9" s="121">
        <f>SUM(BV9:BX9)</f>
        <v>10408</v>
      </c>
      <c r="BV9" s="121">
        <v>10408</v>
      </c>
      <c r="BW9" s="121">
        <v>0</v>
      </c>
      <c r="BX9" s="121">
        <v>0</v>
      </c>
      <c r="BY9" s="121">
        <v>14623</v>
      </c>
      <c r="BZ9" s="121">
        <f>SUM(CA9:CD9)</f>
        <v>50604</v>
      </c>
      <c r="CA9" s="121">
        <v>48211</v>
      </c>
      <c r="CB9" s="121">
        <v>0</v>
      </c>
      <c r="CC9" s="121">
        <v>0</v>
      </c>
      <c r="CD9" s="121">
        <v>2393</v>
      </c>
      <c r="CE9" s="121">
        <v>98523</v>
      </c>
      <c r="CF9" s="121">
        <v>0</v>
      </c>
      <c r="CG9" s="121">
        <v>17044</v>
      </c>
      <c r="CH9" s="121">
        <f>SUM(BG9,+BO9,+CG9)</f>
        <v>140315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764135</v>
      </c>
      <c r="CR9" s="121">
        <f>SUM(AN9,+BP9)</f>
        <v>482851</v>
      </c>
      <c r="CS9" s="121">
        <f>SUM(AO9,+BQ9)</f>
        <v>68569</v>
      </c>
      <c r="CT9" s="121">
        <f>SUM(AP9,+BR9)</f>
        <v>384280</v>
      </c>
      <c r="CU9" s="121">
        <f>SUM(AQ9,+BS9)</f>
        <v>30002</v>
      </c>
      <c r="CV9" s="121">
        <f>SUM(AR9,+BT9)</f>
        <v>0</v>
      </c>
      <c r="CW9" s="121">
        <f>SUM(AS9,+BU9)</f>
        <v>44562</v>
      </c>
      <c r="CX9" s="121">
        <f>SUM(AT9,+BV9)</f>
        <v>35831</v>
      </c>
      <c r="CY9" s="121">
        <f>SUM(AU9,+BW9)</f>
        <v>8731</v>
      </c>
      <c r="CZ9" s="121">
        <f>SUM(AV9,+BX9)</f>
        <v>0</v>
      </c>
      <c r="DA9" s="121">
        <f>SUM(AW9,+BY9)</f>
        <v>43188</v>
      </c>
      <c r="DB9" s="121">
        <f>SUM(AX9,+BZ9)</f>
        <v>193534</v>
      </c>
      <c r="DC9" s="121">
        <f>SUM(AY9,+CA9)</f>
        <v>161021</v>
      </c>
      <c r="DD9" s="121">
        <f>SUM(AZ9,+CB9)</f>
        <v>0</v>
      </c>
      <c r="DE9" s="121">
        <f>SUM(BA9,+CC9)</f>
        <v>0</v>
      </c>
      <c r="DF9" s="121">
        <f>SUM(BB9,+CD9)</f>
        <v>32513</v>
      </c>
      <c r="DG9" s="121">
        <f>SUM(BC9,+CE9)</f>
        <v>668242</v>
      </c>
      <c r="DH9" s="121">
        <f>SUM(BD9,+CF9)</f>
        <v>0</v>
      </c>
      <c r="DI9" s="121">
        <f>SUM(BE9,+CG9)</f>
        <v>206022</v>
      </c>
      <c r="DJ9" s="121">
        <f>SUM(BF9,+CH9)</f>
        <v>970157</v>
      </c>
    </row>
    <row r="10" spans="1:114" s="136" customFormat="1" ht="13.5" customHeight="1" x14ac:dyDescent="0.15">
      <c r="A10" s="119" t="s">
        <v>42</v>
      </c>
      <c r="B10" s="120" t="s">
        <v>332</v>
      </c>
      <c r="C10" s="119" t="s">
        <v>333</v>
      </c>
      <c r="D10" s="121">
        <f>SUM(E10,+L10)</f>
        <v>731117</v>
      </c>
      <c r="E10" s="121">
        <f>SUM(F10:I10,K10)</f>
        <v>209934</v>
      </c>
      <c r="F10" s="121">
        <v>0</v>
      </c>
      <c r="G10" s="121">
        <v>0</v>
      </c>
      <c r="H10" s="121">
        <v>90100</v>
      </c>
      <c r="I10" s="121">
        <v>108027</v>
      </c>
      <c r="J10" s="122" t="s">
        <v>399</v>
      </c>
      <c r="K10" s="121">
        <v>11807</v>
      </c>
      <c r="L10" s="121">
        <v>521183</v>
      </c>
      <c r="M10" s="121">
        <f>SUM(N10,+U10)</f>
        <v>281971</v>
      </c>
      <c r="N10" s="121">
        <f>SUM(O10:R10,T10)</f>
        <v>62021</v>
      </c>
      <c r="O10" s="121">
        <v>0</v>
      </c>
      <c r="P10" s="121">
        <v>0</v>
      </c>
      <c r="Q10" s="121">
        <v>3800</v>
      </c>
      <c r="R10" s="121">
        <v>58221</v>
      </c>
      <c r="S10" s="122" t="s">
        <v>399</v>
      </c>
      <c r="T10" s="121">
        <v>0</v>
      </c>
      <c r="U10" s="121">
        <v>219950</v>
      </c>
      <c r="V10" s="121">
        <f>+SUM(D10,M10)</f>
        <v>1013088</v>
      </c>
      <c r="W10" s="121">
        <f>+SUM(E10,N10)</f>
        <v>271955</v>
      </c>
      <c r="X10" s="121">
        <f>+SUM(F10,O10)</f>
        <v>0</v>
      </c>
      <c r="Y10" s="121">
        <f>+SUM(G10,P10)</f>
        <v>0</v>
      </c>
      <c r="Z10" s="121">
        <f>+SUM(H10,Q10)</f>
        <v>93900</v>
      </c>
      <c r="AA10" s="121">
        <f>+SUM(I10,R10)</f>
        <v>166248</v>
      </c>
      <c r="AB10" s="122" t="str">
        <f>IF(+SUM(J10,S10)=0,"-",+SUM(J10,S10))</f>
        <v>-</v>
      </c>
      <c r="AC10" s="121">
        <f>+SUM(K10,T10)</f>
        <v>11807</v>
      </c>
      <c r="AD10" s="121">
        <f>+SUM(L10,U10)</f>
        <v>741133</v>
      </c>
      <c r="AE10" s="121">
        <f>SUM(AF10,+AK10)</f>
        <v>133848</v>
      </c>
      <c r="AF10" s="121">
        <f>SUM(AG10:AJ10)</f>
        <v>133848</v>
      </c>
      <c r="AG10" s="121">
        <v>0</v>
      </c>
      <c r="AH10" s="121">
        <v>119441</v>
      </c>
      <c r="AI10" s="121">
        <v>14407</v>
      </c>
      <c r="AJ10" s="121">
        <v>0</v>
      </c>
      <c r="AK10" s="121">
        <v>0</v>
      </c>
      <c r="AL10" s="121">
        <v>0</v>
      </c>
      <c r="AM10" s="121">
        <f>SUM(AN10,AS10,AW10,AX10,BD10)</f>
        <v>487009</v>
      </c>
      <c r="AN10" s="121">
        <f>SUM(AO10:AR10)</f>
        <v>254352</v>
      </c>
      <c r="AO10" s="121">
        <v>72841</v>
      </c>
      <c r="AP10" s="121">
        <v>147803</v>
      </c>
      <c r="AQ10" s="121">
        <v>24553</v>
      </c>
      <c r="AR10" s="121">
        <v>9155</v>
      </c>
      <c r="AS10" s="121">
        <f>SUM(AT10:AV10)</f>
        <v>44414</v>
      </c>
      <c r="AT10" s="121">
        <v>8719</v>
      </c>
      <c r="AU10" s="121">
        <v>24636</v>
      </c>
      <c r="AV10" s="121">
        <v>11059</v>
      </c>
      <c r="AW10" s="121">
        <v>3920</v>
      </c>
      <c r="AX10" s="121">
        <f>SUM(AY10:BB10)</f>
        <v>184323</v>
      </c>
      <c r="AY10" s="121">
        <v>88102</v>
      </c>
      <c r="AZ10" s="121">
        <v>90781</v>
      </c>
      <c r="BA10" s="121">
        <v>5440</v>
      </c>
      <c r="BB10" s="121">
        <v>0</v>
      </c>
      <c r="BC10" s="121">
        <v>60611</v>
      </c>
      <c r="BD10" s="121">
        <v>0</v>
      </c>
      <c r="BE10" s="121">
        <v>49649</v>
      </c>
      <c r="BF10" s="121">
        <f>SUM(AE10,+AM10,+BE10)</f>
        <v>670506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125000</v>
      </c>
      <c r="BP10" s="121">
        <f>SUM(BQ10:BT10)</f>
        <v>108957</v>
      </c>
      <c r="BQ10" s="121">
        <v>20035</v>
      </c>
      <c r="BR10" s="121">
        <v>88922</v>
      </c>
      <c r="BS10" s="121">
        <v>0</v>
      </c>
      <c r="BT10" s="121">
        <v>0</v>
      </c>
      <c r="BU10" s="121">
        <f>SUM(BV10:BX10)</f>
        <v>10913</v>
      </c>
      <c r="BV10" s="121">
        <v>10913</v>
      </c>
      <c r="BW10" s="121">
        <v>0</v>
      </c>
      <c r="BX10" s="121">
        <v>0</v>
      </c>
      <c r="BY10" s="121">
        <v>5130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156949</v>
      </c>
      <c r="CF10" s="121">
        <v>0</v>
      </c>
      <c r="CG10" s="121">
        <v>22</v>
      </c>
      <c r="CH10" s="121">
        <f>SUM(BG10,+BO10,+CG10)</f>
        <v>125022</v>
      </c>
      <c r="CI10" s="121">
        <f>SUM(AE10,+BG10)</f>
        <v>133848</v>
      </c>
      <c r="CJ10" s="121">
        <f>SUM(AF10,+BH10)</f>
        <v>133848</v>
      </c>
      <c r="CK10" s="121">
        <f>SUM(AG10,+BI10)</f>
        <v>0</v>
      </c>
      <c r="CL10" s="121">
        <f>SUM(AH10,+BJ10)</f>
        <v>119441</v>
      </c>
      <c r="CM10" s="121">
        <f>SUM(AI10,+BK10)</f>
        <v>14407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612009</v>
      </c>
      <c r="CR10" s="121">
        <f>SUM(AN10,+BP10)</f>
        <v>363309</v>
      </c>
      <c r="CS10" s="121">
        <f>SUM(AO10,+BQ10)</f>
        <v>92876</v>
      </c>
      <c r="CT10" s="121">
        <f>SUM(AP10,+BR10)</f>
        <v>236725</v>
      </c>
      <c r="CU10" s="121">
        <f>SUM(AQ10,+BS10)</f>
        <v>24553</v>
      </c>
      <c r="CV10" s="121">
        <f>SUM(AR10,+BT10)</f>
        <v>9155</v>
      </c>
      <c r="CW10" s="121">
        <f>SUM(AS10,+BU10)</f>
        <v>55327</v>
      </c>
      <c r="CX10" s="121">
        <f>SUM(AT10,+BV10)</f>
        <v>19632</v>
      </c>
      <c r="CY10" s="121">
        <f>SUM(AU10,+BW10)</f>
        <v>24636</v>
      </c>
      <c r="CZ10" s="121">
        <f>SUM(AV10,+BX10)</f>
        <v>11059</v>
      </c>
      <c r="DA10" s="121">
        <f>SUM(AW10,+BY10)</f>
        <v>9050</v>
      </c>
      <c r="DB10" s="121">
        <f>SUM(AX10,+BZ10)</f>
        <v>184323</v>
      </c>
      <c r="DC10" s="121">
        <f>SUM(AY10,+CA10)</f>
        <v>88102</v>
      </c>
      <c r="DD10" s="121">
        <f>SUM(AZ10,+CB10)</f>
        <v>90781</v>
      </c>
      <c r="DE10" s="121">
        <f>SUM(BA10,+CC10)</f>
        <v>5440</v>
      </c>
      <c r="DF10" s="121">
        <f>SUM(BB10,+CD10)</f>
        <v>0</v>
      </c>
      <c r="DG10" s="121">
        <f>SUM(BC10,+CE10)</f>
        <v>217560</v>
      </c>
      <c r="DH10" s="121">
        <f>SUM(BD10,+CF10)</f>
        <v>0</v>
      </c>
      <c r="DI10" s="121">
        <f>SUM(BE10,+CG10)</f>
        <v>49671</v>
      </c>
      <c r="DJ10" s="121">
        <f>SUM(BF10,+CH10)</f>
        <v>795528</v>
      </c>
    </row>
    <row r="11" spans="1:114" s="136" customFormat="1" ht="13.5" customHeight="1" x14ac:dyDescent="0.15">
      <c r="A11" s="119" t="s">
        <v>42</v>
      </c>
      <c r="B11" s="120" t="s">
        <v>337</v>
      </c>
      <c r="C11" s="119" t="s">
        <v>338</v>
      </c>
      <c r="D11" s="121">
        <f>SUM(E11,+L11)</f>
        <v>372497</v>
      </c>
      <c r="E11" s="121">
        <f>SUM(F11:I11,K11)</f>
        <v>119166</v>
      </c>
      <c r="F11" s="121">
        <v>0</v>
      </c>
      <c r="G11" s="121">
        <v>0</v>
      </c>
      <c r="H11" s="121">
        <v>2100</v>
      </c>
      <c r="I11" s="121">
        <v>32573</v>
      </c>
      <c r="J11" s="122" t="s">
        <v>399</v>
      </c>
      <c r="K11" s="121">
        <v>84493</v>
      </c>
      <c r="L11" s="121">
        <v>253331</v>
      </c>
      <c r="M11" s="121">
        <f>SUM(N11,+U11)</f>
        <v>54677</v>
      </c>
      <c r="N11" s="121">
        <f>SUM(O11:R11,T11)</f>
        <v>43572</v>
      </c>
      <c r="O11" s="121">
        <v>0</v>
      </c>
      <c r="P11" s="121">
        <v>0</v>
      </c>
      <c r="Q11" s="121">
        <v>0</v>
      </c>
      <c r="R11" s="121">
        <v>43572</v>
      </c>
      <c r="S11" s="122" t="s">
        <v>399</v>
      </c>
      <c r="T11" s="121">
        <v>0</v>
      </c>
      <c r="U11" s="121">
        <v>11105</v>
      </c>
      <c r="V11" s="121">
        <f>+SUM(D11,M11)</f>
        <v>427174</v>
      </c>
      <c r="W11" s="121">
        <f>+SUM(E11,N11)</f>
        <v>162738</v>
      </c>
      <c r="X11" s="121">
        <f>+SUM(F11,O11)</f>
        <v>0</v>
      </c>
      <c r="Y11" s="121">
        <f>+SUM(G11,P11)</f>
        <v>0</v>
      </c>
      <c r="Z11" s="121">
        <f>+SUM(H11,Q11)</f>
        <v>2100</v>
      </c>
      <c r="AA11" s="121">
        <f>+SUM(I11,R11)</f>
        <v>76145</v>
      </c>
      <c r="AB11" s="122" t="str">
        <f>IF(+SUM(J11,S11)=0,"-",+SUM(J11,S11))</f>
        <v>-</v>
      </c>
      <c r="AC11" s="121">
        <f>+SUM(K11,T11)</f>
        <v>84493</v>
      </c>
      <c r="AD11" s="121">
        <f>+SUM(L11,U11)</f>
        <v>264436</v>
      </c>
      <c r="AE11" s="121">
        <f>SUM(AF11,+AK11)</f>
        <v>80938</v>
      </c>
      <c r="AF11" s="121">
        <f>SUM(AG11:AJ11)</f>
        <v>80938</v>
      </c>
      <c r="AG11" s="121">
        <v>0</v>
      </c>
      <c r="AH11" s="121">
        <v>0</v>
      </c>
      <c r="AI11" s="121">
        <v>80938</v>
      </c>
      <c r="AJ11" s="121">
        <v>0</v>
      </c>
      <c r="AK11" s="121">
        <v>0</v>
      </c>
      <c r="AL11" s="121">
        <v>0</v>
      </c>
      <c r="AM11" s="121">
        <f>SUM(AN11,AS11,AW11,AX11,BD11)</f>
        <v>186816</v>
      </c>
      <c r="AN11" s="121">
        <f>SUM(AO11:AR11)</f>
        <v>108498</v>
      </c>
      <c r="AO11" s="121">
        <v>16582</v>
      </c>
      <c r="AP11" s="121">
        <v>64341</v>
      </c>
      <c r="AQ11" s="121">
        <v>27575</v>
      </c>
      <c r="AR11" s="121">
        <v>0</v>
      </c>
      <c r="AS11" s="121">
        <f>SUM(AT11:AV11)</f>
        <v>40170</v>
      </c>
      <c r="AT11" s="121">
        <v>26448</v>
      </c>
      <c r="AU11" s="121">
        <v>13722</v>
      </c>
      <c r="AV11" s="121">
        <v>0</v>
      </c>
      <c r="AW11" s="121">
        <v>3067</v>
      </c>
      <c r="AX11" s="121">
        <f>SUM(AY11:BB11)</f>
        <v>35081</v>
      </c>
      <c r="AY11" s="121">
        <v>28300</v>
      </c>
      <c r="AZ11" s="121">
        <v>6781</v>
      </c>
      <c r="BA11" s="121">
        <v>0</v>
      </c>
      <c r="BB11" s="121">
        <v>0</v>
      </c>
      <c r="BC11" s="121">
        <v>96315</v>
      </c>
      <c r="BD11" s="121">
        <v>0</v>
      </c>
      <c r="BE11" s="121">
        <v>8428</v>
      </c>
      <c r="BF11" s="121">
        <f>SUM(AE11,+AM11,+BE11)</f>
        <v>276182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23695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785</v>
      </c>
      <c r="BV11" s="121">
        <v>785</v>
      </c>
      <c r="BW11" s="121">
        <v>0</v>
      </c>
      <c r="BX11" s="121">
        <v>0</v>
      </c>
      <c r="BY11" s="121">
        <v>0</v>
      </c>
      <c r="BZ11" s="121">
        <f>SUM(CA11:CD11)</f>
        <v>22910</v>
      </c>
      <c r="CA11" s="121">
        <v>22910</v>
      </c>
      <c r="CB11" s="121">
        <v>0</v>
      </c>
      <c r="CC11" s="121">
        <v>0</v>
      </c>
      <c r="CD11" s="121">
        <v>0</v>
      </c>
      <c r="CE11" s="121">
        <v>27375</v>
      </c>
      <c r="CF11" s="121">
        <v>0</v>
      </c>
      <c r="CG11" s="121">
        <v>3607</v>
      </c>
      <c r="CH11" s="121">
        <f>SUM(BG11,+BO11,+CG11)</f>
        <v>27302</v>
      </c>
      <c r="CI11" s="121">
        <f>SUM(AE11,+BG11)</f>
        <v>80938</v>
      </c>
      <c r="CJ11" s="121">
        <f>SUM(AF11,+BH11)</f>
        <v>80938</v>
      </c>
      <c r="CK11" s="121">
        <f>SUM(AG11,+BI11)</f>
        <v>0</v>
      </c>
      <c r="CL11" s="121">
        <f>SUM(AH11,+BJ11)</f>
        <v>0</v>
      </c>
      <c r="CM11" s="121">
        <f>SUM(AI11,+BK11)</f>
        <v>80938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210511</v>
      </c>
      <c r="CR11" s="121">
        <f>SUM(AN11,+BP11)</f>
        <v>108498</v>
      </c>
      <c r="CS11" s="121">
        <f>SUM(AO11,+BQ11)</f>
        <v>16582</v>
      </c>
      <c r="CT11" s="121">
        <f>SUM(AP11,+BR11)</f>
        <v>64341</v>
      </c>
      <c r="CU11" s="121">
        <f>SUM(AQ11,+BS11)</f>
        <v>27575</v>
      </c>
      <c r="CV11" s="121">
        <f>SUM(AR11,+BT11)</f>
        <v>0</v>
      </c>
      <c r="CW11" s="121">
        <f>SUM(AS11,+BU11)</f>
        <v>40955</v>
      </c>
      <c r="CX11" s="121">
        <f>SUM(AT11,+BV11)</f>
        <v>27233</v>
      </c>
      <c r="CY11" s="121">
        <f>SUM(AU11,+BW11)</f>
        <v>13722</v>
      </c>
      <c r="CZ11" s="121">
        <f>SUM(AV11,+BX11)</f>
        <v>0</v>
      </c>
      <c r="DA11" s="121">
        <f>SUM(AW11,+BY11)</f>
        <v>3067</v>
      </c>
      <c r="DB11" s="121">
        <f>SUM(AX11,+BZ11)</f>
        <v>57991</v>
      </c>
      <c r="DC11" s="121">
        <f>SUM(AY11,+CA11)</f>
        <v>51210</v>
      </c>
      <c r="DD11" s="121">
        <f>SUM(AZ11,+CB11)</f>
        <v>6781</v>
      </c>
      <c r="DE11" s="121">
        <f>SUM(BA11,+CC11)</f>
        <v>0</v>
      </c>
      <c r="DF11" s="121">
        <f>SUM(BB11,+CD11)</f>
        <v>0</v>
      </c>
      <c r="DG11" s="121">
        <f>SUM(BC11,+CE11)</f>
        <v>123690</v>
      </c>
      <c r="DH11" s="121">
        <f>SUM(BD11,+CF11)</f>
        <v>0</v>
      </c>
      <c r="DI11" s="121">
        <f>SUM(BE11,+CG11)</f>
        <v>12035</v>
      </c>
      <c r="DJ11" s="121">
        <f>SUM(BF11,+CH11)</f>
        <v>303484</v>
      </c>
    </row>
    <row r="12" spans="1:114" s="136" customFormat="1" ht="13.5" customHeight="1" x14ac:dyDescent="0.15">
      <c r="A12" s="119" t="s">
        <v>42</v>
      </c>
      <c r="B12" s="120" t="s">
        <v>340</v>
      </c>
      <c r="C12" s="119" t="s">
        <v>341</v>
      </c>
      <c r="D12" s="121">
        <f>SUM(E12,+L12)</f>
        <v>723711</v>
      </c>
      <c r="E12" s="121">
        <f>SUM(F12:I12,K12)</f>
        <v>30158</v>
      </c>
      <c r="F12" s="121">
        <v>0</v>
      </c>
      <c r="G12" s="121">
        <v>0</v>
      </c>
      <c r="H12" s="121">
        <v>17000</v>
      </c>
      <c r="I12" s="121">
        <v>3377</v>
      </c>
      <c r="J12" s="122" t="s">
        <v>399</v>
      </c>
      <c r="K12" s="121">
        <v>9781</v>
      </c>
      <c r="L12" s="121">
        <v>693553</v>
      </c>
      <c r="M12" s="121">
        <f>SUM(N12,+U12)</f>
        <v>366285</v>
      </c>
      <c r="N12" s="121">
        <f>SUM(O12:R12,T12)</f>
        <v>134020</v>
      </c>
      <c r="O12" s="121">
        <v>0</v>
      </c>
      <c r="P12" s="121">
        <v>0</v>
      </c>
      <c r="Q12" s="121">
        <v>0</v>
      </c>
      <c r="R12" s="121">
        <v>134020</v>
      </c>
      <c r="S12" s="122" t="s">
        <v>399</v>
      </c>
      <c r="T12" s="121">
        <v>0</v>
      </c>
      <c r="U12" s="121">
        <v>232265</v>
      </c>
      <c r="V12" s="121">
        <f>+SUM(D12,M12)</f>
        <v>1089996</v>
      </c>
      <c r="W12" s="121">
        <f>+SUM(E12,N12)</f>
        <v>164178</v>
      </c>
      <c r="X12" s="121">
        <f>+SUM(F12,O12)</f>
        <v>0</v>
      </c>
      <c r="Y12" s="121">
        <f>+SUM(G12,P12)</f>
        <v>0</v>
      </c>
      <c r="Z12" s="121">
        <f>+SUM(H12,Q12)</f>
        <v>17000</v>
      </c>
      <c r="AA12" s="121">
        <f>+SUM(I12,R12)</f>
        <v>137397</v>
      </c>
      <c r="AB12" s="122" t="str">
        <f>IF(+SUM(J12,S12)=0,"-",+SUM(J12,S12))</f>
        <v>-</v>
      </c>
      <c r="AC12" s="121">
        <f>+SUM(K12,T12)</f>
        <v>9781</v>
      </c>
      <c r="AD12" s="121">
        <f>+SUM(L12,U12)</f>
        <v>925818</v>
      </c>
      <c r="AE12" s="121">
        <f>SUM(AF12,+AK12)</f>
        <v>51807</v>
      </c>
      <c r="AF12" s="121">
        <f>SUM(AG12:AJ12)</f>
        <v>51807</v>
      </c>
      <c r="AG12" s="121">
        <v>51807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614415</v>
      </c>
      <c r="AN12" s="121">
        <f>SUM(AO12:AR12)</f>
        <v>153586</v>
      </c>
      <c r="AO12" s="121">
        <v>17347</v>
      </c>
      <c r="AP12" s="121">
        <v>136239</v>
      </c>
      <c r="AQ12" s="121">
        <v>0</v>
      </c>
      <c r="AR12" s="121">
        <v>0</v>
      </c>
      <c r="AS12" s="121">
        <f>SUM(AT12:AV12)</f>
        <v>30079</v>
      </c>
      <c r="AT12" s="121">
        <v>18105</v>
      </c>
      <c r="AU12" s="121">
        <v>0</v>
      </c>
      <c r="AV12" s="121">
        <v>11974</v>
      </c>
      <c r="AW12" s="121">
        <v>0</v>
      </c>
      <c r="AX12" s="121">
        <f>SUM(AY12:BB12)</f>
        <v>430750</v>
      </c>
      <c r="AY12" s="121">
        <v>83862</v>
      </c>
      <c r="AZ12" s="121">
        <v>34331</v>
      </c>
      <c r="BA12" s="121">
        <v>312557</v>
      </c>
      <c r="BB12" s="121">
        <v>0</v>
      </c>
      <c r="BC12" s="121">
        <v>21066</v>
      </c>
      <c r="BD12" s="121">
        <v>0</v>
      </c>
      <c r="BE12" s="121">
        <v>36423</v>
      </c>
      <c r="BF12" s="121">
        <f>SUM(AE12,+AM12,+BE12)</f>
        <v>702645</v>
      </c>
      <c r="BG12" s="121">
        <f>SUM(BH12,+BM12)</f>
        <v>1579</v>
      </c>
      <c r="BH12" s="121">
        <f>SUM(BI12:BL12)</f>
        <v>1579</v>
      </c>
      <c r="BI12" s="121">
        <v>0</v>
      </c>
      <c r="BJ12" s="121">
        <v>0</v>
      </c>
      <c r="BK12" s="121">
        <v>1518</v>
      </c>
      <c r="BL12" s="121">
        <v>61</v>
      </c>
      <c r="BM12" s="121">
        <v>0</v>
      </c>
      <c r="BN12" s="121">
        <v>38078</v>
      </c>
      <c r="BO12" s="121">
        <f>SUM(BP12,BU12,BY12,BZ12,CF12)</f>
        <v>316025</v>
      </c>
      <c r="BP12" s="121">
        <f>SUM(BQ12:BT12)</f>
        <v>31962</v>
      </c>
      <c r="BQ12" s="121">
        <v>12298</v>
      </c>
      <c r="BR12" s="121">
        <v>1786</v>
      </c>
      <c r="BS12" s="121">
        <v>17878</v>
      </c>
      <c r="BT12" s="121">
        <v>0</v>
      </c>
      <c r="BU12" s="121">
        <f>SUM(BV12:BX12)</f>
        <v>94340</v>
      </c>
      <c r="BV12" s="121">
        <v>0</v>
      </c>
      <c r="BW12" s="121">
        <v>94340</v>
      </c>
      <c r="BX12" s="121">
        <v>0</v>
      </c>
      <c r="BY12" s="121">
        <v>0</v>
      </c>
      <c r="BZ12" s="121">
        <f>SUM(CA12:CD12)</f>
        <v>189723</v>
      </c>
      <c r="CA12" s="121">
        <v>72995</v>
      </c>
      <c r="CB12" s="121">
        <v>84667</v>
      </c>
      <c r="CC12" s="121">
        <v>10087</v>
      </c>
      <c r="CD12" s="121">
        <v>21974</v>
      </c>
      <c r="CE12" s="121">
        <v>0</v>
      </c>
      <c r="CF12" s="121">
        <v>0</v>
      </c>
      <c r="CG12" s="121">
        <v>10603</v>
      </c>
      <c r="CH12" s="121">
        <f>SUM(BG12,+BO12,+CG12)</f>
        <v>328207</v>
      </c>
      <c r="CI12" s="121">
        <f>SUM(AE12,+BG12)</f>
        <v>53386</v>
      </c>
      <c r="CJ12" s="121">
        <f>SUM(AF12,+BH12)</f>
        <v>53386</v>
      </c>
      <c r="CK12" s="121">
        <f>SUM(AG12,+BI12)</f>
        <v>51807</v>
      </c>
      <c r="CL12" s="121">
        <f>SUM(AH12,+BJ12)</f>
        <v>0</v>
      </c>
      <c r="CM12" s="121">
        <f>SUM(AI12,+BK12)</f>
        <v>1518</v>
      </c>
      <c r="CN12" s="121">
        <f>SUM(AJ12,+BL12)</f>
        <v>61</v>
      </c>
      <c r="CO12" s="121">
        <f>SUM(AK12,+BM12)</f>
        <v>0</v>
      </c>
      <c r="CP12" s="121">
        <f>SUM(AL12,+BN12)</f>
        <v>38078</v>
      </c>
      <c r="CQ12" s="121">
        <f>SUM(AM12,+BO12)</f>
        <v>930440</v>
      </c>
      <c r="CR12" s="121">
        <f>SUM(AN12,+BP12)</f>
        <v>185548</v>
      </c>
      <c r="CS12" s="121">
        <f>SUM(AO12,+BQ12)</f>
        <v>29645</v>
      </c>
      <c r="CT12" s="121">
        <f>SUM(AP12,+BR12)</f>
        <v>138025</v>
      </c>
      <c r="CU12" s="121">
        <f>SUM(AQ12,+BS12)</f>
        <v>17878</v>
      </c>
      <c r="CV12" s="121">
        <f>SUM(AR12,+BT12)</f>
        <v>0</v>
      </c>
      <c r="CW12" s="121">
        <f>SUM(AS12,+BU12)</f>
        <v>124419</v>
      </c>
      <c r="CX12" s="121">
        <f>SUM(AT12,+BV12)</f>
        <v>18105</v>
      </c>
      <c r="CY12" s="121">
        <f>SUM(AU12,+BW12)</f>
        <v>94340</v>
      </c>
      <c r="CZ12" s="121">
        <f>SUM(AV12,+BX12)</f>
        <v>11974</v>
      </c>
      <c r="DA12" s="121">
        <f>SUM(AW12,+BY12)</f>
        <v>0</v>
      </c>
      <c r="DB12" s="121">
        <f>SUM(AX12,+BZ12)</f>
        <v>620473</v>
      </c>
      <c r="DC12" s="121">
        <f>SUM(AY12,+CA12)</f>
        <v>156857</v>
      </c>
      <c r="DD12" s="121">
        <f>SUM(AZ12,+CB12)</f>
        <v>118998</v>
      </c>
      <c r="DE12" s="121">
        <f>SUM(BA12,+CC12)</f>
        <v>322644</v>
      </c>
      <c r="DF12" s="121">
        <f>SUM(BB12,+CD12)</f>
        <v>21974</v>
      </c>
      <c r="DG12" s="121">
        <f>SUM(BC12,+CE12)</f>
        <v>21066</v>
      </c>
      <c r="DH12" s="121">
        <f>SUM(BD12,+CF12)</f>
        <v>0</v>
      </c>
      <c r="DI12" s="121">
        <f>SUM(BE12,+CG12)</f>
        <v>47026</v>
      </c>
      <c r="DJ12" s="121">
        <f>SUM(BF12,+CH12)</f>
        <v>1030852</v>
      </c>
    </row>
    <row r="13" spans="1:114" s="136" customFormat="1" ht="13.5" customHeight="1" x14ac:dyDescent="0.15">
      <c r="A13" s="119" t="s">
        <v>42</v>
      </c>
      <c r="B13" s="120" t="s">
        <v>347</v>
      </c>
      <c r="C13" s="119" t="s">
        <v>348</v>
      </c>
      <c r="D13" s="121">
        <f>SUM(E13,+L13)</f>
        <v>846898</v>
      </c>
      <c r="E13" s="121">
        <f>SUM(F13:I13,K13)</f>
        <v>80801</v>
      </c>
      <c r="F13" s="121">
        <v>0</v>
      </c>
      <c r="G13" s="121">
        <v>0</v>
      </c>
      <c r="H13" s="121">
        <v>0</v>
      </c>
      <c r="I13" s="121">
        <v>80475</v>
      </c>
      <c r="J13" s="122" t="s">
        <v>399</v>
      </c>
      <c r="K13" s="121">
        <v>326</v>
      </c>
      <c r="L13" s="121">
        <v>766097</v>
      </c>
      <c r="M13" s="121">
        <f>SUM(N13,+U13)</f>
        <v>90371</v>
      </c>
      <c r="N13" s="121">
        <f>SUM(O13:R13,T13)</f>
        <v>36123</v>
      </c>
      <c r="O13" s="121">
        <v>0</v>
      </c>
      <c r="P13" s="121">
        <v>0</v>
      </c>
      <c r="Q13" s="121">
        <v>0</v>
      </c>
      <c r="R13" s="121">
        <v>36123</v>
      </c>
      <c r="S13" s="122" t="s">
        <v>399</v>
      </c>
      <c r="T13" s="121">
        <v>0</v>
      </c>
      <c r="U13" s="121">
        <v>54248</v>
      </c>
      <c r="V13" s="121">
        <f>+SUM(D13,M13)</f>
        <v>937269</v>
      </c>
      <c r="W13" s="121">
        <f>+SUM(E13,N13)</f>
        <v>116924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116598</v>
      </c>
      <c r="AB13" s="122" t="str">
        <f>IF(+SUM(J13,S13)=0,"-",+SUM(J13,S13))</f>
        <v>-</v>
      </c>
      <c r="AC13" s="121">
        <f>+SUM(K13,T13)</f>
        <v>326</v>
      </c>
      <c r="AD13" s="121">
        <f>+SUM(L13,U13)</f>
        <v>820345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333402</v>
      </c>
      <c r="AM13" s="121">
        <f>SUM(AN13,AS13,AW13,AX13,BD13)</f>
        <v>180396</v>
      </c>
      <c r="AN13" s="121">
        <f>SUM(AO13:AR13)</f>
        <v>3399</v>
      </c>
      <c r="AO13" s="121">
        <v>3399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176997</v>
      </c>
      <c r="AY13" s="121">
        <v>175619</v>
      </c>
      <c r="AZ13" s="121">
        <v>0</v>
      </c>
      <c r="BA13" s="121">
        <v>0</v>
      </c>
      <c r="BB13" s="121">
        <v>1378</v>
      </c>
      <c r="BC13" s="121">
        <v>333100</v>
      </c>
      <c r="BD13" s="121">
        <v>0</v>
      </c>
      <c r="BE13" s="121">
        <v>0</v>
      </c>
      <c r="BF13" s="121">
        <f>SUM(AE13,+AM13,+BE13)</f>
        <v>180396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16371</v>
      </c>
      <c r="BP13" s="121">
        <f>SUM(BQ13:BT13)</f>
        <v>2336</v>
      </c>
      <c r="BQ13" s="121">
        <v>2336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14035</v>
      </c>
      <c r="CA13" s="121">
        <v>14035</v>
      </c>
      <c r="CB13" s="121">
        <v>0</v>
      </c>
      <c r="CC13" s="121">
        <v>0</v>
      </c>
      <c r="CD13" s="121">
        <v>0</v>
      </c>
      <c r="CE13" s="121">
        <v>74000</v>
      </c>
      <c r="CF13" s="121">
        <v>0</v>
      </c>
      <c r="CG13" s="121">
        <v>0</v>
      </c>
      <c r="CH13" s="121">
        <f>SUM(BG13,+BO13,+CG13)</f>
        <v>16371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333402</v>
      </c>
      <c r="CQ13" s="121">
        <f>SUM(AM13,+BO13)</f>
        <v>196767</v>
      </c>
      <c r="CR13" s="121">
        <f>SUM(AN13,+BP13)</f>
        <v>5735</v>
      </c>
      <c r="CS13" s="121">
        <f>SUM(AO13,+BQ13)</f>
        <v>5735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191032</v>
      </c>
      <c r="DC13" s="121">
        <f>SUM(AY13,+CA13)</f>
        <v>189654</v>
      </c>
      <c r="DD13" s="121">
        <f>SUM(AZ13,+CB13)</f>
        <v>0</v>
      </c>
      <c r="DE13" s="121">
        <f>SUM(BA13,+CC13)</f>
        <v>0</v>
      </c>
      <c r="DF13" s="121">
        <f>SUM(BB13,+CD13)</f>
        <v>1378</v>
      </c>
      <c r="DG13" s="121">
        <f>SUM(BC13,+CE13)</f>
        <v>407100</v>
      </c>
      <c r="DH13" s="121">
        <f>SUM(BD13,+CF13)</f>
        <v>0</v>
      </c>
      <c r="DI13" s="121">
        <f>SUM(BE13,+CG13)</f>
        <v>0</v>
      </c>
      <c r="DJ13" s="121">
        <f>SUM(BF13,+CH13)</f>
        <v>196767</v>
      </c>
    </row>
    <row r="14" spans="1:114" s="136" customFormat="1" ht="13.5" customHeight="1" x14ac:dyDescent="0.15">
      <c r="A14" s="119" t="s">
        <v>42</v>
      </c>
      <c r="B14" s="120" t="s">
        <v>354</v>
      </c>
      <c r="C14" s="119" t="s">
        <v>355</v>
      </c>
      <c r="D14" s="121">
        <f>SUM(E14,+L14)</f>
        <v>642493</v>
      </c>
      <c r="E14" s="121">
        <f>SUM(F14:I14,K14)</f>
        <v>44309</v>
      </c>
      <c r="F14" s="121">
        <v>0</v>
      </c>
      <c r="G14" s="121">
        <v>0</v>
      </c>
      <c r="H14" s="121">
        <v>0</v>
      </c>
      <c r="I14" s="121">
        <v>43871</v>
      </c>
      <c r="J14" s="122" t="s">
        <v>399</v>
      </c>
      <c r="K14" s="121">
        <v>438</v>
      </c>
      <c r="L14" s="121">
        <v>598184</v>
      </c>
      <c r="M14" s="121">
        <f>SUM(N14,+U14)</f>
        <v>125718</v>
      </c>
      <c r="N14" s="121">
        <f>SUM(O14:R14,T14)</f>
        <v>42744</v>
      </c>
      <c r="O14" s="121">
        <v>0</v>
      </c>
      <c r="P14" s="121">
        <v>0</v>
      </c>
      <c r="Q14" s="121">
        <v>0</v>
      </c>
      <c r="R14" s="121">
        <v>42614</v>
      </c>
      <c r="S14" s="122" t="s">
        <v>399</v>
      </c>
      <c r="T14" s="121">
        <v>130</v>
      </c>
      <c r="U14" s="121">
        <v>82974</v>
      </c>
      <c r="V14" s="121">
        <f>+SUM(D14,M14)</f>
        <v>768211</v>
      </c>
      <c r="W14" s="121">
        <f>+SUM(E14,N14)</f>
        <v>87053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86485</v>
      </c>
      <c r="AB14" s="122" t="str">
        <f>IF(+SUM(J14,S14)=0,"-",+SUM(J14,S14))</f>
        <v>-</v>
      </c>
      <c r="AC14" s="121">
        <f>+SUM(K14,T14)</f>
        <v>568</v>
      </c>
      <c r="AD14" s="121">
        <f>+SUM(L14,U14)</f>
        <v>681158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229915</v>
      </c>
      <c r="AM14" s="121">
        <f>SUM(AN14,AS14,AW14,AX14,BD14)</f>
        <v>162569</v>
      </c>
      <c r="AN14" s="121">
        <f>SUM(AO14:AR14)</f>
        <v>26943</v>
      </c>
      <c r="AO14" s="121">
        <v>8668</v>
      </c>
      <c r="AP14" s="121">
        <v>0</v>
      </c>
      <c r="AQ14" s="121">
        <v>18275</v>
      </c>
      <c r="AR14" s="121">
        <v>0</v>
      </c>
      <c r="AS14" s="121">
        <f>SUM(AT14:AV14)</f>
        <v>5516</v>
      </c>
      <c r="AT14" s="121">
        <v>82</v>
      </c>
      <c r="AU14" s="121">
        <v>5434</v>
      </c>
      <c r="AV14" s="121">
        <v>0</v>
      </c>
      <c r="AW14" s="121">
        <v>0</v>
      </c>
      <c r="AX14" s="121">
        <f>SUM(AY14:BB14)</f>
        <v>130110</v>
      </c>
      <c r="AY14" s="121">
        <v>124789</v>
      </c>
      <c r="AZ14" s="121">
        <v>5321</v>
      </c>
      <c r="BA14" s="121">
        <v>0</v>
      </c>
      <c r="BB14" s="121">
        <v>0</v>
      </c>
      <c r="BC14" s="121">
        <v>218838</v>
      </c>
      <c r="BD14" s="121">
        <v>0</v>
      </c>
      <c r="BE14" s="121">
        <v>31171</v>
      </c>
      <c r="BF14" s="121">
        <f>SUM(AE14,+AM14,+BE14)</f>
        <v>193740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54250</v>
      </c>
      <c r="BP14" s="121">
        <f>SUM(BQ14:BT14)</f>
        <v>8153</v>
      </c>
      <c r="BQ14" s="121">
        <v>8153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46097</v>
      </c>
      <c r="CA14" s="121">
        <v>14584</v>
      </c>
      <c r="CB14" s="121">
        <v>30430</v>
      </c>
      <c r="CC14" s="121">
        <v>0</v>
      </c>
      <c r="CD14" s="121">
        <v>1083</v>
      </c>
      <c r="CE14" s="121">
        <v>71468</v>
      </c>
      <c r="CF14" s="121">
        <v>0</v>
      </c>
      <c r="CG14" s="121">
        <v>0</v>
      </c>
      <c r="CH14" s="121">
        <f>SUM(BG14,+BO14,+CG14)</f>
        <v>54250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229915</v>
      </c>
      <c r="CQ14" s="121">
        <f>SUM(AM14,+BO14)</f>
        <v>216819</v>
      </c>
      <c r="CR14" s="121">
        <f>SUM(AN14,+BP14)</f>
        <v>35096</v>
      </c>
      <c r="CS14" s="121">
        <f>SUM(AO14,+BQ14)</f>
        <v>16821</v>
      </c>
      <c r="CT14" s="121">
        <f>SUM(AP14,+BR14)</f>
        <v>0</v>
      </c>
      <c r="CU14" s="121">
        <f>SUM(AQ14,+BS14)</f>
        <v>18275</v>
      </c>
      <c r="CV14" s="121">
        <f>SUM(AR14,+BT14)</f>
        <v>0</v>
      </c>
      <c r="CW14" s="121">
        <f>SUM(AS14,+BU14)</f>
        <v>5516</v>
      </c>
      <c r="CX14" s="121">
        <f>SUM(AT14,+BV14)</f>
        <v>82</v>
      </c>
      <c r="CY14" s="121">
        <f>SUM(AU14,+BW14)</f>
        <v>5434</v>
      </c>
      <c r="CZ14" s="121">
        <f>SUM(AV14,+BX14)</f>
        <v>0</v>
      </c>
      <c r="DA14" s="121">
        <f>SUM(AW14,+BY14)</f>
        <v>0</v>
      </c>
      <c r="DB14" s="121">
        <f>SUM(AX14,+BZ14)</f>
        <v>176207</v>
      </c>
      <c r="DC14" s="121">
        <f>SUM(AY14,+CA14)</f>
        <v>139373</v>
      </c>
      <c r="DD14" s="121">
        <f>SUM(AZ14,+CB14)</f>
        <v>35751</v>
      </c>
      <c r="DE14" s="121">
        <f>SUM(BA14,+CC14)</f>
        <v>0</v>
      </c>
      <c r="DF14" s="121">
        <f>SUM(BB14,+CD14)</f>
        <v>1083</v>
      </c>
      <c r="DG14" s="121">
        <f>SUM(BC14,+CE14)</f>
        <v>290306</v>
      </c>
      <c r="DH14" s="121">
        <f>SUM(BD14,+CF14)</f>
        <v>0</v>
      </c>
      <c r="DI14" s="121">
        <f>SUM(BE14,+CG14)</f>
        <v>31171</v>
      </c>
      <c r="DJ14" s="121">
        <f>SUM(BF14,+CH14)</f>
        <v>247990</v>
      </c>
    </row>
    <row r="15" spans="1:114" s="136" customFormat="1" ht="13.5" customHeight="1" x14ac:dyDescent="0.15">
      <c r="A15" s="119" t="s">
        <v>42</v>
      </c>
      <c r="B15" s="120" t="s">
        <v>359</v>
      </c>
      <c r="C15" s="119" t="s">
        <v>360</v>
      </c>
      <c r="D15" s="121">
        <f>SUM(E15,+L15)</f>
        <v>500541</v>
      </c>
      <c r="E15" s="121">
        <f>SUM(F15:I15,K15)</f>
        <v>124613</v>
      </c>
      <c r="F15" s="121">
        <v>0</v>
      </c>
      <c r="G15" s="121">
        <v>0</v>
      </c>
      <c r="H15" s="121">
        <v>0</v>
      </c>
      <c r="I15" s="121">
        <v>115076</v>
      </c>
      <c r="J15" s="122" t="s">
        <v>399</v>
      </c>
      <c r="K15" s="121">
        <v>9537</v>
      </c>
      <c r="L15" s="121">
        <v>375928</v>
      </c>
      <c r="M15" s="121">
        <f>SUM(N15,+U15)</f>
        <v>174229</v>
      </c>
      <c r="N15" s="121">
        <f>SUM(O15:R15,T15)</f>
        <v>88230</v>
      </c>
      <c r="O15" s="121">
        <v>0</v>
      </c>
      <c r="P15" s="121">
        <v>0</v>
      </c>
      <c r="Q15" s="121">
        <v>0</v>
      </c>
      <c r="R15" s="121">
        <v>84909</v>
      </c>
      <c r="S15" s="122" t="s">
        <v>399</v>
      </c>
      <c r="T15" s="121">
        <v>3321</v>
      </c>
      <c r="U15" s="121">
        <v>85999</v>
      </c>
      <c r="V15" s="121">
        <f>+SUM(D15,M15)</f>
        <v>674770</v>
      </c>
      <c r="W15" s="121">
        <f>+SUM(E15,N15)</f>
        <v>212843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199985</v>
      </c>
      <c r="AB15" s="122" t="str">
        <f>IF(+SUM(J15,S15)=0,"-",+SUM(J15,S15))</f>
        <v>-</v>
      </c>
      <c r="AC15" s="121">
        <f>+SUM(K15,T15)</f>
        <v>12858</v>
      </c>
      <c r="AD15" s="121">
        <f>+SUM(L15,U15)</f>
        <v>461927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394542</v>
      </c>
      <c r="AN15" s="121">
        <f>SUM(AO15:AR15)</f>
        <v>8139</v>
      </c>
      <c r="AO15" s="121">
        <v>8139</v>
      </c>
      <c r="AP15" s="121">
        <v>0</v>
      </c>
      <c r="AQ15" s="121">
        <v>0</v>
      </c>
      <c r="AR15" s="121">
        <v>0</v>
      </c>
      <c r="AS15" s="121">
        <f>SUM(AT15:AV15)</f>
        <v>80</v>
      </c>
      <c r="AT15" s="121">
        <v>80</v>
      </c>
      <c r="AU15" s="121">
        <v>0</v>
      </c>
      <c r="AV15" s="121">
        <v>0</v>
      </c>
      <c r="AW15" s="121">
        <v>0</v>
      </c>
      <c r="AX15" s="121">
        <f>SUM(AY15:BB15)</f>
        <v>386323</v>
      </c>
      <c r="AY15" s="121">
        <v>321316</v>
      </c>
      <c r="AZ15" s="121">
        <v>36607</v>
      </c>
      <c r="BA15" s="121">
        <v>378</v>
      </c>
      <c r="BB15" s="121">
        <v>28022</v>
      </c>
      <c r="BC15" s="121">
        <v>87685</v>
      </c>
      <c r="BD15" s="121">
        <v>0</v>
      </c>
      <c r="BE15" s="121">
        <v>18314</v>
      </c>
      <c r="BF15" s="121">
        <f>SUM(AE15,+AM15,+BE15)</f>
        <v>412856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22470</v>
      </c>
      <c r="BO15" s="121">
        <f>SUM(BP15,BU15,BY15,BZ15,CF15)</f>
        <v>39419</v>
      </c>
      <c r="BP15" s="121">
        <f>SUM(BQ15:BT15)</f>
        <v>10713</v>
      </c>
      <c r="BQ15" s="121">
        <v>10713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28706</v>
      </c>
      <c r="CA15" s="121">
        <v>0</v>
      </c>
      <c r="CB15" s="121">
        <v>0</v>
      </c>
      <c r="CC15" s="121">
        <v>26381</v>
      </c>
      <c r="CD15" s="121">
        <v>2325</v>
      </c>
      <c r="CE15" s="121">
        <v>106550</v>
      </c>
      <c r="CF15" s="121">
        <v>0</v>
      </c>
      <c r="CG15" s="121">
        <v>5790</v>
      </c>
      <c r="CH15" s="121">
        <f>SUM(BG15,+BO15,+CG15)</f>
        <v>45209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22470</v>
      </c>
      <c r="CQ15" s="121">
        <f>SUM(AM15,+BO15)</f>
        <v>433961</v>
      </c>
      <c r="CR15" s="121">
        <f>SUM(AN15,+BP15)</f>
        <v>18852</v>
      </c>
      <c r="CS15" s="121">
        <f>SUM(AO15,+BQ15)</f>
        <v>18852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80</v>
      </c>
      <c r="CX15" s="121">
        <f>SUM(AT15,+BV15)</f>
        <v>80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415029</v>
      </c>
      <c r="DC15" s="121">
        <f>SUM(AY15,+CA15)</f>
        <v>321316</v>
      </c>
      <c r="DD15" s="121">
        <f>SUM(AZ15,+CB15)</f>
        <v>36607</v>
      </c>
      <c r="DE15" s="121">
        <f>SUM(BA15,+CC15)</f>
        <v>26759</v>
      </c>
      <c r="DF15" s="121">
        <f>SUM(BB15,+CD15)</f>
        <v>30347</v>
      </c>
      <c r="DG15" s="121">
        <f>SUM(BC15,+CE15)</f>
        <v>194235</v>
      </c>
      <c r="DH15" s="121">
        <f>SUM(BD15,+CF15)</f>
        <v>0</v>
      </c>
      <c r="DI15" s="121">
        <f>SUM(BE15,+CG15)</f>
        <v>24104</v>
      </c>
      <c r="DJ15" s="121">
        <f>SUM(BF15,+CH15)</f>
        <v>458065</v>
      </c>
    </row>
    <row r="16" spans="1:114" s="136" customFormat="1" ht="13.5" customHeight="1" x14ac:dyDescent="0.15">
      <c r="A16" s="119" t="s">
        <v>42</v>
      </c>
      <c r="B16" s="120" t="s">
        <v>362</v>
      </c>
      <c r="C16" s="119" t="s">
        <v>363</v>
      </c>
      <c r="D16" s="121">
        <f>SUM(E16,+L16)</f>
        <v>229962</v>
      </c>
      <c r="E16" s="121">
        <f>SUM(F16:I16,K16)</f>
        <v>31823</v>
      </c>
      <c r="F16" s="121">
        <v>0</v>
      </c>
      <c r="G16" s="121">
        <v>0</v>
      </c>
      <c r="H16" s="121">
        <v>5900</v>
      </c>
      <c r="I16" s="121">
        <v>25569</v>
      </c>
      <c r="J16" s="122" t="s">
        <v>399</v>
      </c>
      <c r="K16" s="121">
        <v>354</v>
      </c>
      <c r="L16" s="121">
        <v>198139</v>
      </c>
      <c r="M16" s="121">
        <f>SUM(N16,+U16)</f>
        <v>76451</v>
      </c>
      <c r="N16" s="121">
        <f>SUM(O16:R16,T16)</f>
        <v>73045</v>
      </c>
      <c r="O16" s="121">
        <v>0</v>
      </c>
      <c r="P16" s="121">
        <v>0</v>
      </c>
      <c r="Q16" s="121">
        <v>0</v>
      </c>
      <c r="R16" s="121">
        <v>73025</v>
      </c>
      <c r="S16" s="122" t="s">
        <v>399</v>
      </c>
      <c r="T16" s="121">
        <v>20</v>
      </c>
      <c r="U16" s="121">
        <v>3406</v>
      </c>
      <c r="V16" s="121">
        <f>+SUM(D16,M16)</f>
        <v>306413</v>
      </c>
      <c r="W16" s="121">
        <f>+SUM(E16,N16)</f>
        <v>104868</v>
      </c>
      <c r="X16" s="121">
        <f>+SUM(F16,O16)</f>
        <v>0</v>
      </c>
      <c r="Y16" s="121">
        <f>+SUM(G16,P16)</f>
        <v>0</v>
      </c>
      <c r="Z16" s="121">
        <f>+SUM(H16,Q16)</f>
        <v>5900</v>
      </c>
      <c r="AA16" s="121">
        <f>+SUM(I16,R16)</f>
        <v>98594</v>
      </c>
      <c r="AB16" s="122" t="str">
        <f>IF(+SUM(J16,S16)=0,"-",+SUM(J16,S16))</f>
        <v>-</v>
      </c>
      <c r="AC16" s="121">
        <f>+SUM(K16,T16)</f>
        <v>374</v>
      </c>
      <c r="AD16" s="121">
        <f>+SUM(L16,U16)</f>
        <v>201545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107237</v>
      </c>
      <c r="AN16" s="121">
        <f>SUM(AO16:AR16)</f>
        <v>72023</v>
      </c>
      <c r="AO16" s="121">
        <v>15674</v>
      </c>
      <c r="AP16" s="121">
        <v>49894</v>
      </c>
      <c r="AQ16" s="121">
        <v>0</v>
      </c>
      <c r="AR16" s="121">
        <v>6455</v>
      </c>
      <c r="AS16" s="121">
        <f>SUM(AT16:AV16)</f>
        <v>29232</v>
      </c>
      <c r="AT16" s="121">
        <v>13973</v>
      </c>
      <c r="AU16" s="121">
        <v>0</v>
      </c>
      <c r="AV16" s="121">
        <v>15259</v>
      </c>
      <c r="AW16" s="121">
        <v>5982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105181</v>
      </c>
      <c r="BD16" s="121">
        <v>0</v>
      </c>
      <c r="BE16" s="121">
        <v>17544</v>
      </c>
      <c r="BF16" s="121">
        <f>SUM(AE16,+AM16,+BE16)</f>
        <v>124781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75137</v>
      </c>
      <c r="BP16" s="121">
        <f>SUM(BQ16:BT16)</f>
        <v>19092</v>
      </c>
      <c r="BQ16" s="121">
        <v>14565</v>
      </c>
      <c r="BR16" s="121">
        <v>4527</v>
      </c>
      <c r="BS16" s="121">
        <v>0</v>
      </c>
      <c r="BT16" s="121">
        <v>0</v>
      </c>
      <c r="BU16" s="121">
        <f>SUM(BV16:BX16)</f>
        <v>4160</v>
      </c>
      <c r="BV16" s="121">
        <v>4160</v>
      </c>
      <c r="BW16" s="121">
        <v>0</v>
      </c>
      <c r="BX16" s="121">
        <v>0</v>
      </c>
      <c r="BY16" s="121">
        <v>0</v>
      </c>
      <c r="BZ16" s="121">
        <f>SUM(CA16:CD16)</f>
        <v>51885</v>
      </c>
      <c r="CA16" s="121">
        <v>51885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1314</v>
      </c>
      <c r="CH16" s="121">
        <f>SUM(BG16,+BO16,+CG16)</f>
        <v>76451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182374</v>
      </c>
      <c r="CR16" s="121">
        <f>SUM(AN16,+BP16)</f>
        <v>91115</v>
      </c>
      <c r="CS16" s="121">
        <f>SUM(AO16,+BQ16)</f>
        <v>30239</v>
      </c>
      <c r="CT16" s="121">
        <f>SUM(AP16,+BR16)</f>
        <v>54421</v>
      </c>
      <c r="CU16" s="121">
        <f>SUM(AQ16,+BS16)</f>
        <v>0</v>
      </c>
      <c r="CV16" s="121">
        <f>SUM(AR16,+BT16)</f>
        <v>6455</v>
      </c>
      <c r="CW16" s="121">
        <f>SUM(AS16,+BU16)</f>
        <v>33392</v>
      </c>
      <c r="CX16" s="121">
        <f>SUM(AT16,+BV16)</f>
        <v>18133</v>
      </c>
      <c r="CY16" s="121">
        <f>SUM(AU16,+BW16)</f>
        <v>0</v>
      </c>
      <c r="CZ16" s="121">
        <f>SUM(AV16,+BX16)</f>
        <v>15259</v>
      </c>
      <c r="DA16" s="121">
        <f>SUM(AW16,+BY16)</f>
        <v>5982</v>
      </c>
      <c r="DB16" s="121">
        <f>SUM(AX16,+BZ16)</f>
        <v>51885</v>
      </c>
      <c r="DC16" s="121">
        <f>SUM(AY16,+CA16)</f>
        <v>51885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1">
        <f>SUM(BC16,+CE16)</f>
        <v>105181</v>
      </c>
      <c r="DH16" s="121">
        <f>SUM(BD16,+CF16)</f>
        <v>0</v>
      </c>
      <c r="DI16" s="121">
        <f>SUM(BE16,+CG16)</f>
        <v>18858</v>
      </c>
      <c r="DJ16" s="121">
        <f>SUM(BF16,+CH16)</f>
        <v>201232</v>
      </c>
    </row>
    <row r="17" spans="1:114" s="136" customFormat="1" ht="13.5" customHeight="1" x14ac:dyDescent="0.15">
      <c r="A17" s="119" t="s">
        <v>42</v>
      </c>
      <c r="B17" s="120" t="s">
        <v>367</v>
      </c>
      <c r="C17" s="119" t="s">
        <v>368</v>
      </c>
      <c r="D17" s="121">
        <f>SUM(E17,+L17)</f>
        <v>226353</v>
      </c>
      <c r="E17" s="121">
        <f>SUM(F17:I17,K17)</f>
        <v>84629</v>
      </c>
      <c r="F17" s="121">
        <v>0</v>
      </c>
      <c r="G17" s="121">
        <v>0</v>
      </c>
      <c r="H17" s="121">
        <v>51500</v>
      </c>
      <c r="I17" s="121">
        <v>32065</v>
      </c>
      <c r="J17" s="122" t="s">
        <v>399</v>
      </c>
      <c r="K17" s="121">
        <v>1064</v>
      </c>
      <c r="L17" s="121">
        <v>141724</v>
      </c>
      <c r="M17" s="121">
        <f>SUM(N17,+U17)</f>
        <v>112809</v>
      </c>
      <c r="N17" s="121">
        <f>SUM(O17:R17,T17)</f>
        <v>63172</v>
      </c>
      <c r="O17" s="121">
        <v>0</v>
      </c>
      <c r="P17" s="121">
        <v>0</v>
      </c>
      <c r="Q17" s="121">
        <v>6500</v>
      </c>
      <c r="R17" s="121">
        <v>56652</v>
      </c>
      <c r="S17" s="122" t="s">
        <v>399</v>
      </c>
      <c r="T17" s="121">
        <v>20</v>
      </c>
      <c r="U17" s="121">
        <v>49637</v>
      </c>
      <c r="V17" s="121">
        <f>+SUM(D17,M17)</f>
        <v>339162</v>
      </c>
      <c r="W17" s="121">
        <f>+SUM(E17,N17)</f>
        <v>147801</v>
      </c>
      <c r="X17" s="121">
        <f>+SUM(F17,O17)</f>
        <v>0</v>
      </c>
      <c r="Y17" s="121">
        <f>+SUM(G17,P17)</f>
        <v>0</v>
      </c>
      <c r="Z17" s="121">
        <f>+SUM(H17,Q17)</f>
        <v>58000</v>
      </c>
      <c r="AA17" s="121">
        <f>+SUM(I17,R17)</f>
        <v>88717</v>
      </c>
      <c r="AB17" s="122" t="str">
        <f>IF(+SUM(J17,S17)=0,"-",+SUM(J17,S17))</f>
        <v>-</v>
      </c>
      <c r="AC17" s="121">
        <f>+SUM(K17,T17)</f>
        <v>1084</v>
      </c>
      <c r="AD17" s="121">
        <f>+SUM(L17,U17)</f>
        <v>191361</v>
      </c>
      <c r="AE17" s="121">
        <f>SUM(AF17,+AK17)</f>
        <v>19050</v>
      </c>
      <c r="AF17" s="121">
        <f>SUM(AG17:AJ17)</f>
        <v>19050</v>
      </c>
      <c r="AG17" s="121">
        <v>0</v>
      </c>
      <c r="AH17" s="121">
        <v>0</v>
      </c>
      <c r="AI17" s="121">
        <v>19050</v>
      </c>
      <c r="AJ17" s="121">
        <v>0</v>
      </c>
      <c r="AK17" s="121">
        <v>0</v>
      </c>
      <c r="AL17" s="121">
        <v>0</v>
      </c>
      <c r="AM17" s="121">
        <f>SUM(AN17,AS17,AW17,AX17,BD17)</f>
        <v>99692</v>
      </c>
      <c r="AN17" s="121">
        <f>SUM(AO17:AR17)</f>
        <v>30672</v>
      </c>
      <c r="AO17" s="121">
        <v>10579</v>
      </c>
      <c r="AP17" s="121">
        <v>11664</v>
      </c>
      <c r="AQ17" s="121">
        <v>0</v>
      </c>
      <c r="AR17" s="121">
        <v>8429</v>
      </c>
      <c r="AS17" s="121">
        <f>SUM(AT17:AV17)</f>
        <v>20683</v>
      </c>
      <c r="AT17" s="121">
        <v>1088</v>
      </c>
      <c r="AU17" s="121">
        <v>0</v>
      </c>
      <c r="AV17" s="121">
        <v>19595</v>
      </c>
      <c r="AW17" s="121">
        <v>0</v>
      </c>
      <c r="AX17" s="121">
        <f>SUM(AY17:BB17)</f>
        <v>48337</v>
      </c>
      <c r="AY17" s="121">
        <v>34056</v>
      </c>
      <c r="AZ17" s="121">
        <v>0</v>
      </c>
      <c r="BA17" s="121">
        <v>14281</v>
      </c>
      <c r="BB17" s="121">
        <v>0</v>
      </c>
      <c r="BC17" s="121">
        <v>107611</v>
      </c>
      <c r="BD17" s="121">
        <v>0</v>
      </c>
      <c r="BE17" s="121">
        <v>0</v>
      </c>
      <c r="BF17" s="121">
        <f>SUM(AE17,+AM17,+BE17)</f>
        <v>118742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112809</v>
      </c>
      <c r="BP17" s="121">
        <f>SUM(BQ17:BT17)</f>
        <v>33639</v>
      </c>
      <c r="BQ17" s="121">
        <v>4362</v>
      </c>
      <c r="BR17" s="121">
        <v>29277</v>
      </c>
      <c r="BS17" s="121">
        <v>0</v>
      </c>
      <c r="BT17" s="121">
        <v>0</v>
      </c>
      <c r="BU17" s="121">
        <f>SUM(BV17:BX17)</f>
        <v>2384</v>
      </c>
      <c r="BV17" s="121">
        <v>2384</v>
      </c>
      <c r="BW17" s="121">
        <v>0</v>
      </c>
      <c r="BX17" s="121">
        <v>0</v>
      </c>
      <c r="BY17" s="121">
        <v>6564</v>
      </c>
      <c r="BZ17" s="121">
        <f>SUM(CA17:CD17)</f>
        <v>70222</v>
      </c>
      <c r="CA17" s="121">
        <v>194</v>
      </c>
      <c r="CB17" s="121">
        <v>70028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112809</v>
      </c>
      <c r="CI17" s="121">
        <f>SUM(AE17,+BG17)</f>
        <v>19050</v>
      </c>
      <c r="CJ17" s="121">
        <f>SUM(AF17,+BH17)</f>
        <v>19050</v>
      </c>
      <c r="CK17" s="121">
        <f>SUM(AG17,+BI17)</f>
        <v>0</v>
      </c>
      <c r="CL17" s="121">
        <f>SUM(AH17,+BJ17)</f>
        <v>0</v>
      </c>
      <c r="CM17" s="121">
        <f>SUM(AI17,+BK17)</f>
        <v>19050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212501</v>
      </c>
      <c r="CR17" s="121">
        <f>SUM(AN17,+BP17)</f>
        <v>64311</v>
      </c>
      <c r="CS17" s="121">
        <f>SUM(AO17,+BQ17)</f>
        <v>14941</v>
      </c>
      <c r="CT17" s="121">
        <f>SUM(AP17,+BR17)</f>
        <v>40941</v>
      </c>
      <c r="CU17" s="121">
        <f>SUM(AQ17,+BS17)</f>
        <v>0</v>
      </c>
      <c r="CV17" s="121">
        <f>SUM(AR17,+BT17)</f>
        <v>8429</v>
      </c>
      <c r="CW17" s="121">
        <f>SUM(AS17,+BU17)</f>
        <v>23067</v>
      </c>
      <c r="CX17" s="121">
        <f>SUM(AT17,+BV17)</f>
        <v>3472</v>
      </c>
      <c r="CY17" s="121">
        <f>SUM(AU17,+BW17)</f>
        <v>0</v>
      </c>
      <c r="CZ17" s="121">
        <f>SUM(AV17,+BX17)</f>
        <v>19595</v>
      </c>
      <c r="DA17" s="121">
        <f>SUM(AW17,+BY17)</f>
        <v>6564</v>
      </c>
      <c r="DB17" s="121">
        <f>SUM(AX17,+BZ17)</f>
        <v>118559</v>
      </c>
      <c r="DC17" s="121">
        <f>SUM(AY17,+CA17)</f>
        <v>34250</v>
      </c>
      <c r="DD17" s="121">
        <f>SUM(AZ17,+CB17)</f>
        <v>70028</v>
      </c>
      <c r="DE17" s="121">
        <f>SUM(BA17,+CC17)</f>
        <v>14281</v>
      </c>
      <c r="DF17" s="121">
        <f>SUM(BB17,+CD17)</f>
        <v>0</v>
      </c>
      <c r="DG17" s="121">
        <f>SUM(BC17,+CE17)</f>
        <v>107611</v>
      </c>
      <c r="DH17" s="121">
        <f>SUM(BD17,+CF17)</f>
        <v>0</v>
      </c>
      <c r="DI17" s="121">
        <f>SUM(BE17,+CG17)</f>
        <v>0</v>
      </c>
      <c r="DJ17" s="121">
        <f>SUM(BF17,+CH17)</f>
        <v>231551</v>
      </c>
    </row>
    <row r="18" spans="1:114" s="136" customFormat="1" ht="13.5" customHeight="1" x14ac:dyDescent="0.15">
      <c r="A18" s="119" t="s">
        <v>42</v>
      </c>
      <c r="B18" s="120" t="s">
        <v>370</v>
      </c>
      <c r="C18" s="119" t="s">
        <v>371</v>
      </c>
      <c r="D18" s="121">
        <f>SUM(E18,+L18)</f>
        <v>328342</v>
      </c>
      <c r="E18" s="121">
        <f>SUM(F18:I18,K18)</f>
        <v>35289</v>
      </c>
      <c r="F18" s="121">
        <v>0</v>
      </c>
      <c r="G18" s="121">
        <v>0</v>
      </c>
      <c r="H18" s="121">
        <v>0</v>
      </c>
      <c r="I18" s="121">
        <v>35289</v>
      </c>
      <c r="J18" s="122" t="s">
        <v>399</v>
      </c>
      <c r="K18" s="121">
        <v>0</v>
      </c>
      <c r="L18" s="121">
        <v>293053</v>
      </c>
      <c r="M18" s="121">
        <f>SUM(N18,+U18)</f>
        <v>101825</v>
      </c>
      <c r="N18" s="121">
        <f>SUM(O18:R18,T18)</f>
        <v>36627</v>
      </c>
      <c r="O18" s="121">
        <v>0</v>
      </c>
      <c r="P18" s="121">
        <v>0</v>
      </c>
      <c r="Q18" s="121">
        <v>0</v>
      </c>
      <c r="R18" s="121">
        <v>36627</v>
      </c>
      <c r="S18" s="122" t="s">
        <v>399</v>
      </c>
      <c r="T18" s="121">
        <v>0</v>
      </c>
      <c r="U18" s="121">
        <v>65198</v>
      </c>
      <c r="V18" s="121">
        <f>+SUM(D18,M18)</f>
        <v>430167</v>
      </c>
      <c r="W18" s="121">
        <f>+SUM(E18,N18)</f>
        <v>71916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71916</v>
      </c>
      <c r="AB18" s="122" t="str">
        <f>IF(+SUM(J18,S18)=0,"-",+SUM(J18,S18))</f>
        <v>-</v>
      </c>
      <c r="AC18" s="121">
        <f>+SUM(K18,T18)</f>
        <v>0</v>
      </c>
      <c r="AD18" s="121">
        <f>+SUM(L18,U18)</f>
        <v>358251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21354</v>
      </c>
      <c r="AM18" s="121">
        <f>SUM(AN18,AS18,AW18,AX18,BD18)</f>
        <v>157214</v>
      </c>
      <c r="AN18" s="121">
        <f>SUM(AO18:AR18)</f>
        <v>115362</v>
      </c>
      <c r="AO18" s="121">
        <v>52172</v>
      </c>
      <c r="AP18" s="121">
        <v>63190</v>
      </c>
      <c r="AQ18" s="121">
        <v>0</v>
      </c>
      <c r="AR18" s="121">
        <v>0</v>
      </c>
      <c r="AS18" s="121">
        <f>SUM(AT18:AV18)</f>
        <v>17907</v>
      </c>
      <c r="AT18" s="121">
        <v>9470</v>
      </c>
      <c r="AU18" s="121">
        <v>3732</v>
      </c>
      <c r="AV18" s="121">
        <v>4705</v>
      </c>
      <c r="AW18" s="121">
        <v>0</v>
      </c>
      <c r="AX18" s="121">
        <f>SUM(AY18:BB18)</f>
        <v>23945</v>
      </c>
      <c r="AY18" s="121">
        <v>379</v>
      </c>
      <c r="AZ18" s="121">
        <v>1458</v>
      </c>
      <c r="BA18" s="121">
        <v>17449</v>
      </c>
      <c r="BB18" s="121">
        <v>4659</v>
      </c>
      <c r="BC18" s="121">
        <v>149774</v>
      </c>
      <c r="BD18" s="121">
        <v>0</v>
      </c>
      <c r="BE18" s="121">
        <v>0</v>
      </c>
      <c r="BF18" s="121">
        <f>SUM(AE18,+AM18,+BE18)</f>
        <v>157214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101825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4828</v>
      </c>
      <c r="BV18" s="121">
        <v>0</v>
      </c>
      <c r="BW18" s="121">
        <v>4828</v>
      </c>
      <c r="BX18" s="121">
        <v>0</v>
      </c>
      <c r="BY18" s="121">
        <v>0</v>
      </c>
      <c r="BZ18" s="121">
        <f>SUM(CA18:CD18)</f>
        <v>96997</v>
      </c>
      <c r="CA18" s="121">
        <v>21825</v>
      </c>
      <c r="CB18" s="121">
        <v>2786</v>
      </c>
      <c r="CC18" s="121">
        <v>72362</v>
      </c>
      <c r="CD18" s="121">
        <v>24</v>
      </c>
      <c r="CE18" s="121">
        <v>0</v>
      </c>
      <c r="CF18" s="121">
        <v>0</v>
      </c>
      <c r="CG18" s="121">
        <v>0</v>
      </c>
      <c r="CH18" s="121">
        <f>SUM(BG18,+BO18,+CG18)</f>
        <v>101825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21354</v>
      </c>
      <c r="CQ18" s="121">
        <f>SUM(AM18,+BO18)</f>
        <v>259039</v>
      </c>
      <c r="CR18" s="121">
        <f>SUM(AN18,+BP18)</f>
        <v>115362</v>
      </c>
      <c r="CS18" s="121">
        <f>SUM(AO18,+BQ18)</f>
        <v>52172</v>
      </c>
      <c r="CT18" s="121">
        <f>SUM(AP18,+BR18)</f>
        <v>63190</v>
      </c>
      <c r="CU18" s="121">
        <f>SUM(AQ18,+BS18)</f>
        <v>0</v>
      </c>
      <c r="CV18" s="121">
        <f>SUM(AR18,+BT18)</f>
        <v>0</v>
      </c>
      <c r="CW18" s="121">
        <f>SUM(AS18,+BU18)</f>
        <v>22735</v>
      </c>
      <c r="CX18" s="121">
        <f>SUM(AT18,+BV18)</f>
        <v>9470</v>
      </c>
      <c r="CY18" s="121">
        <f>SUM(AU18,+BW18)</f>
        <v>8560</v>
      </c>
      <c r="CZ18" s="121">
        <f>SUM(AV18,+BX18)</f>
        <v>4705</v>
      </c>
      <c r="DA18" s="121">
        <f>SUM(AW18,+BY18)</f>
        <v>0</v>
      </c>
      <c r="DB18" s="121">
        <f>SUM(AX18,+BZ18)</f>
        <v>120942</v>
      </c>
      <c r="DC18" s="121">
        <f>SUM(AY18,+CA18)</f>
        <v>22204</v>
      </c>
      <c r="DD18" s="121">
        <f>SUM(AZ18,+CB18)</f>
        <v>4244</v>
      </c>
      <c r="DE18" s="121">
        <f>SUM(BA18,+CC18)</f>
        <v>89811</v>
      </c>
      <c r="DF18" s="121">
        <f>SUM(BB18,+CD18)</f>
        <v>4683</v>
      </c>
      <c r="DG18" s="121">
        <f>SUM(BC18,+CE18)</f>
        <v>149774</v>
      </c>
      <c r="DH18" s="121">
        <f>SUM(BD18,+CF18)</f>
        <v>0</v>
      </c>
      <c r="DI18" s="121">
        <f>SUM(BE18,+CG18)</f>
        <v>0</v>
      </c>
      <c r="DJ18" s="121">
        <f>SUM(BF18,+CH18)</f>
        <v>259039</v>
      </c>
    </row>
    <row r="19" spans="1:114" s="136" customFormat="1" ht="13.5" customHeight="1" x14ac:dyDescent="0.15">
      <c r="A19" s="119" t="s">
        <v>42</v>
      </c>
      <c r="B19" s="120" t="s">
        <v>373</v>
      </c>
      <c r="C19" s="119" t="s">
        <v>374</v>
      </c>
      <c r="D19" s="121">
        <f>SUM(E19,+L19)</f>
        <v>85358</v>
      </c>
      <c r="E19" s="121">
        <f>SUM(F19:I19,K19)</f>
        <v>11916</v>
      </c>
      <c r="F19" s="121">
        <v>0</v>
      </c>
      <c r="G19" s="121">
        <v>1177</v>
      </c>
      <c r="H19" s="121">
        <v>0</v>
      </c>
      <c r="I19" s="121">
        <v>6675</v>
      </c>
      <c r="J19" s="122" t="s">
        <v>399</v>
      </c>
      <c r="K19" s="121">
        <v>4064</v>
      </c>
      <c r="L19" s="121">
        <v>73442</v>
      </c>
      <c r="M19" s="121">
        <f>SUM(N19,+U19)</f>
        <v>17354</v>
      </c>
      <c r="N19" s="121">
        <f>SUM(O19:R19,T19)</f>
        <v>8758</v>
      </c>
      <c r="O19" s="121">
        <v>0</v>
      </c>
      <c r="P19" s="121">
        <v>0</v>
      </c>
      <c r="Q19" s="121">
        <v>0</v>
      </c>
      <c r="R19" s="121">
        <v>8758</v>
      </c>
      <c r="S19" s="122" t="s">
        <v>399</v>
      </c>
      <c r="T19" s="121">
        <v>0</v>
      </c>
      <c r="U19" s="121">
        <v>8596</v>
      </c>
      <c r="V19" s="121">
        <f>+SUM(D19,M19)</f>
        <v>102712</v>
      </c>
      <c r="W19" s="121">
        <f>+SUM(E19,N19)</f>
        <v>20674</v>
      </c>
      <c r="X19" s="121">
        <f>+SUM(F19,O19)</f>
        <v>0</v>
      </c>
      <c r="Y19" s="121">
        <f>+SUM(G19,P19)</f>
        <v>1177</v>
      </c>
      <c r="Z19" s="121">
        <f>+SUM(H19,Q19)</f>
        <v>0</v>
      </c>
      <c r="AA19" s="121">
        <f>+SUM(I19,R19)</f>
        <v>15433</v>
      </c>
      <c r="AB19" s="122" t="str">
        <f>IF(+SUM(J19,S19)=0,"-",+SUM(J19,S19))</f>
        <v>-</v>
      </c>
      <c r="AC19" s="121">
        <f>+SUM(K19,T19)</f>
        <v>4064</v>
      </c>
      <c r="AD19" s="121">
        <f>+SUM(L19,U19)</f>
        <v>82038</v>
      </c>
      <c r="AE19" s="121">
        <f>SUM(AF19,+AK19)</f>
        <v>1399</v>
      </c>
      <c r="AF19" s="121">
        <f>SUM(AG19:AJ19)</f>
        <v>1399</v>
      </c>
      <c r="AG19" s="121">
        <v>0</v>
      </c>
      <c r="AH19" s="121">
        <v>216</v>
      </c>
      <c r="AI19" s="121">
        <v>1183</v>
      </c>
      <c r="AJ19" s="121">
        <v>0</v>
      </c>
      <c r="AK19" s="121">
        <v>0</v>
      </c>
      <c r="AL19" s="121">
        <v>0</v>
      </c>
      <c r="AM19" s="121">
        <f>SUM(AN19,AS19,AW19,AX19,BD19)</f>
        <v>83721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16057</v>
      </c>
      <c r="AT19" s="121">
        <v>3333</v>
      </c>
      <c r="AU19" s="121">
        <v>11596</v>
      </c>
      <c r="AV19" s="121">
        <v>1128</v>
      </c>
      <c r="AW19" s="121">
        <v>0</v>
      </c>
      <c r="AX19" s="121">
        <f>SUM(AY19:BB19)</f>
        <v>67664</v>
      </c>
      <c r="AY19" s="121">
        <v>12632</v>
      </c>
      <c r="AZ19" s="121">
        <v>53941</v>
      </c>
      <c r="BA19" s="121">
        <v>1091</v>
      </c>
      <c r="BB19" s="121">
        <v>0</v>
      </c>
      <c r="BC19" s="121">
        <v>0</v>
      </c>
      <c r="BD19" s="121">
        <v>0</v>
      </c>
      <c r="BE19" s="121">
        <v>238</v>
      </c>
      <c r="BF19" s="121">
        <f>SUM(AE19,+AM19,+BE19)</f>
        <v>85358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17354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908</v>
      </c>
      <c r="BV19" s="121">
        <v>210</v>
      </c>
      <c r="BW19" s="121">
        <v>698</v>
      </c>
      <c r="BX19" s="121">
        <v>0</v>
      </c>
      <c r="BY19" s="121">
        <v>0</v>
      </c>
      <c r="BZ19" s="121">
        <f>SUM(CA19:CD19)</f>
        <v>16446</v>
      </c>
      <c r="CA19" s="121">
        <v>11392</v>
      </c>
      <c r="CB19" s="121">
        <v>5054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f>SUM(BG19,+BO19,+CG19)</f>
        <v>17354</v>
      </c>
      <c r="CI19" s="121">
        <f>SUM(AE19,+BG19)</f>
        <v>1399</v>
      </c>
      <c r="CJ19" s="121">
        <f>SUM(AF19,+BH19)</f>
        <v>1399</v>
      </c>
      <c r="CK19" s="121">
        <f>SUM(AG19,+BI19)</f>
        <v>0</v>
      </c>
      <c r="CL19" s="121">
        <f>SUM(AH19,+BJ19)</f>
        <v>216</v>
      </c>
      <c r="CM19" s="121">
        <f>SUM(AI19,+BK19)</f>
        <v>1183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101075</v>
      </c>
      <c r="CR19" s="121">
        <f>SUM(AN19,+BP19)</f>
        <v>0</v>
      </c>
      <c r="CS19" s="121">
        <f>SUM(AO19,+BQ19)</f>
        <v>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16965</v>
      </c>
      <c r="CX19" s="121">
        <f>SUM(AT19,+BV19)</f>
        <v>3543</v>
      </c>
      <c r="CY19" s="121">
        <f>SUM(AU19,+BW19)</f>
        <v>12294</v>
      </c>
      <c r="CZ19" s="121">
        <f>SUM(AV19,+BX19)</f>
        <v>1128</v>
      </c>
      <c r="DA19" s="121">
        <f>SUM(AW19,+BY19)</f>
        <v>0</v>
      </c>
      <c r="DB19" s="121">
        <f>SUM(AX19,+BZ19)</f>
        <v>84110</v>
      </c>
      <c r="DC19" s="121">
        <f>SUM(AY19,+CA19)</f>
        <v>24024</v>
      </c>
      <c r="DD19" s="121">
        <f>SUM(AZ19,+CB19)</f>
        <v>58995</v>
      </c>
      <c r="DE19" s="121">
        <f>SUM(BA19,+CC19)</f>
        <v>1091</v>
      </c>
      <c r="DF19" s="121">
        <f>SUM(BB19,+CD19)</f>
        <v>0</v>
      </c>
      <c r="DG19" s="121">
        <f>SUM(BC19,+CE19)</f>
        <v>0</v>
      </c>
      <c r="DH19" s="121">
        <f>SUM(BD19,+CF19)</f>
        <v>0</v>
      </c>
      <c r="DI19" s="121">
        <f>SUM(BE19,+CG19)</f>
        <v>238</v>
      </c>
      <c r="DJ19" s="121">
        <f>SUM(BF19,+CH19)</f>
        <v>102712</v>
      </c>
    </row>
    <row r="20" spans="1:114" s="136" customFormat="1" ht="13.5" customHeight="1" x14ac:dyDescent="0.15">
      <c r="A20" s="119" t="s">
        <v>42</v>
      </c>
      <c r="B20" s="120" t="s">
        <v>376</v>
      </c>
      <c r="C20" s="119" t="s">
        <v>377</v>
      </c>
      <c r="D20" s="121">
        <f>SUM(E20,+L20)</f>
        <v>180435</v>
      </c>
      <c r="E20" s="121">
        <f>SUM(F20:I20,K20)</f>
        <v>25581</v>
      </c>
      <c r="F20" s="121">
        <v>0</v>
      </c>
      <c r="G20" s="121">
        <v>0</v>
      </c>
      <c r="H20" s="121">
        <v>0</v>
      </c>
      <c r="I20" s="121">
        <v>20723</v>
      </c>
      <c r="J20" s="122" t="s">
        <v>399</v>
      </c>
      <c r="K20" s="121">
        <v>4858</v>
      </c>
      <c r="L20" s="121">
        <v>154854</v>
      </c>
      <c r="M20" s="121">
        <f>SUM(N20,+U20)</f>
        <v>36121</v>
      </c>
      <c r="N20" s="121">
        <f>SUM(O20:R20,T20)</f>
        <v>3360</v>
      </c>
      <c r="O20" s="121">
        <v>0</v>
      </c>
      <c r="P20" s="121">
        <v>0</v>
      </c>
      <c r="Q20" s="121">
        <v>0</v>
      </c>
      <c r="R20" s="121">
        <v>3351</v>
      </c>
      <c r="S20" s="122" t="s">
        <v>399</v>
      </c>
      <c r="T20" s="121">
        <v>9</v>
      </c>
      <c r="U20" s="121">
        <v>32761</v>
      </c>
      <c r="V20" s="121">
        <f>+SUM(D20,M20)</f>
        <v>216556</v>
      </c>
      <c r="W20" s="121">
        <f>+SUM(E20,N20)</f>
        <v>28941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24074</v>
      </c>
      <c r="AB20" s="122" t="str">
        <f>IF(+SUM(J20,S20)=0,"-",+SUM(J20,S20))</f>
        <v>-</v>
      </c>
      <c r="AC20" s="121">
        <f>+SUM(K20,T20)</f>
        <v>4867</v>
      </c>
      <c r="AD20" s="121">
        <f>+SUM(L20,U20)</f>
        <v>187615</v>
      </c>
      <c r="AE20" s="121">
        <f>SUM(AF20,+AK20)</f>
        <v>1895</v>
      </c>
      <c r="AF20" s="121">
        <f>SUM(AG20:AJ20)</f>
        <v>1895</v>
      </c>
      <c r="AG20" s="121">
        <v>0</v>
      </c>
      <c r="AH20" s="121">
        <v>0</v>
      </c>
      <c r="AI20" s="121">
        <v>0</v>
      </c>
      <c r="AJ20" s="121">
        <v>1895</v>
      </c>
      <c r="AK20" s="121">
        <v>0</v>
      </c>
      <c r="AL20" s="121">
        <v>0</v>
      </c>
      <c r="AM20" s="121">
        <f>SUM(AN20,AS20,AW20,AX20,BD20)</f>
        <v>145078</v>
      </c>
      <c r="AN20" s="121">
        <f>SUM(AO20:AR20)</f>
        <v>110050</v>
      </c>
      <c r="AO20" s="121">
        <v>31252</v>
      </c>
      <c r="AP20" s="121">
        <v>78798</v>
      </c>
      <c r="AQ20" s="121">
        <v>0</v>
      </c>
      <c r="AR20" s="121">
        <v>0</v>
      </c>
      <c r="AS20" s="121">
        <f>SUM(AT20:AV20)</f>
        <v>10316</v>
      </c>
      <c r="AT20" s="121">
        <v>10316</v>
      </c>
      <c r="AU20" s="121">
        <v>0</v>
      </c>
      <c r="AV20" s="121">
        <v>0</v>
      </c>
      <c r="AW20" s="121">
        <v>0</v>
      </c>
      <c r="AX20" s="121">
        <f>SUM(AY20:BB20)</f>
        <v>24712</v>
      </c>
      <c r="AY20" s="121">
        <v>23981</v>
      </c>
      <c r="AZ20" s="121">
        <v>68</v>
      </c>
      <c r="BA20" s="121">
        <v>0</v>
      </c>
      <c r="BB20" s="121">
        <v>663</v>
      </c>
      <c r="BC20" s="121">
        <v>22448</v>
      </c>
      <c r="BD20" s="121">
        <v>0</v>
      </c>
      <c r="BE20" s="121">
        <v>11014</v>
      </c>
      <c r="BF20" s="121">
        <f>SUM(AE20,+AM20,+BE20)</f>
        <v>157987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23957</v>
      </c>
      <c r="BP20" s="121">
        <f>SUM(BQ20:BT20)</f>
        <v>23072</v>
      </c>
      <c r="BQ20" s="121">
        <v>8817</v>
      </c>
      <c r="BR20" s="121">
        <v>14255</v>
      </c>
      <c r="BS20" s="121">
        <v>0</v>
      </c>
      <c r="BT20" s="121">
        <v>0</v>
      </c>
      <c r="BU20" s="121">
        <f>SUM(BV20:BX20)</f>
        <v>885</v>
      </c>
      <c r="BV20" s="121">
        <v>885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10759</v>
      </c>
      <c r="CF20" s="121">
        <v>0</v>
      </c>
      <c r="CG20" s="121">
        <v>1405</v>
      </c>
      <c r="CH20" s="121">
        <f>SUM(BG20,+BO20,+CG20)</f>
        <v>25362</v>
      </c>
      <c r="CI20" s="121">
        <f>SUM(AE20,+BG20)</f>
        <v>1895</v>
      </c>
      <c r="CJ20" s="121">
        <f>SUM(AF20,+BH20)</f>
        <v>1895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1895</v>
      </c>
      <c r="CO20" s="121">
        <f>SUM(AK20,+BM20)</f>
        <v>0</v>
      </c>
      <c r="CP20" s="121">
        <f>SUM(AL20,+BN20)</f>
        <v>0</v>
      </c>
      <c r="CQ20" s="121">
        <f>SUM(AM20,+BO20)</f>
        <v>169035</v>
      </c>
      <c r="CR20" s="121">
        <f>SUM(AN20,+BP20)</f>
        <v>133122</v>
      </c>
      <c r="CS20" s="121">
        <f>SUM(AO20,+BQ20)</f>
        <v>40069</v>
      </c>
      <c r="CT20" s="121">
        <f>SUM(AP20,+BR20)</f>
        <v>93053</v>
      </c>
      <c r="CU20" s="121">
        <f>SUM(AQ20,+BS20)</f>
        <v>0</v>
      </c>
      <c r="CV20" s="121">
        <f>SUM(AR20,+BT20)</f>
        <v>0</v>
      </c>
      <c r="CW20" s="121">
        <f>SUM(AS20,+BU20)</f>
        <v>11201</v>
      </c>
      <c r="CX20" s="121">
        <f>SUM(AT20,+BV20)</f>
        <v>11201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24712</v>
      </c>
      <c r="DC20" s="121">
        <f>SUM(AY20,+CA20)</f>
        <v>23981</v>
      </c>
      <c r="DD20" s="121">
        <f>SUM(AZ20,+CB20)</f>
        <v>68</v>
      </c>
      <c r="DE20" s="121">
        <f>SUM(BA20,+CC20)</f>
        <v>0</v>
      </c>
      <c r="DF20" s="121">
        <f>SUM(BB20,+CD20)</f>
        <v>663</v>
      </c>
      <c r="DG20" s="121">
        <f>SUM(BC20,+CE20)</f>
        <v>33207</v>
      </c>
      <c r="DH20" s="121">
        <f>SUM(BD20,+CF20)</f>
        <v>0</v>
      </c>
      <c r="DI20" s="121">
        <f>SUM(BE20,+CG20)</f>
        <v>12419</v>
      </c>
      <c r="DJ20" s="121">
        <f>SUM(BF20,+CH20)</f>
        <v>183349</v>
      </c>
    </row>
    <row r="21" spans="1:114" s="136" customFormat="1" ht="13.5" customHeight="1" x14ac:dyDescent="0.15">
      <c r="A21" s="119" t="s">
        <v>42</v>
      </c>
      <c r="B21" s="120" t="s">
        <v>379</v>
      </c>
      <c r="C21" s="119" t="s">
        <v>380</v>
      </c>
      <c r="D21" s="121">
        <f>SUM(E21,+L21)</f>
        <v>300939</v>
      </c>
      <c r="E21" s="121">
        <f>SUM(F21:I21,K21)</f>
        <v>56315</v>
      </c>
      <c r="F21" s="121">
        <v>0</v>
      </c>
      <c r="G21" s="121">
        <v>0</v>
      </c>
      <c r="H21" s="121">
        <v>0</v>
      </c>
      <c r="I21" s="121">
        <v>22118</v>
      </c>
      <c r="J21" s="122" t="s">
        <v>399</v>
      </c>
      <c r="K21" s="121">
        <v>34197</v>
      </c>
      <c r="L21" s="121">
        <v>244624</v>
      </c>
      <c r="M21" s="121">
        <f>SUM(N21,+U21)</f>
        <v>49045</v>
      </c>
      <c r="N21" s="121">
        <f>SUM(O21:R21,T21)</f>
        <v>4674</v>
      </c>
      <c r="O21" s="121">
        <v>0</v>
      </c>
      <c r="P21" s="121">
        <v>0</v>
      </c>
      <c r="Q21" s="121">
        <v>0</v>
      </c>
      <c r="R21" s="121">
        <v>0</v>
      </c>
      <c r="S21" s="122" t="s">
        <v>399</v>
      </c>
      <c r="T21" s="121">
        <v>4674</v>
      </c>
      <c r="U21" s="121">
        <v>44371</v>
      </c>
      <c r="V21" s="121">
        <f>+SUM(D21,M21)</f>
        <v>349984</v>
      </c>
      <c r="W21" s="121">
        <f>+SUM(E21,N21)</f>
        <v>60989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22118</v>
      </c>
      <c r="AB21" s="122" t="str">
        <f>IF(+SUM(J21,S21)=0,"-",+SUM(J21,S21))</f>
        <v>-</v>
      </c>
      <c r="AC21" s="121">
        <f>+SUM(K21,T21)</f>
        <v>38871</v>
      </c>
      <c r="AD21" s="121">
        <f>+SUM(L21,U21)</f>
        <v>288995</v>
      </c>
      <c r="AE21" s="121">
        <f>SUM(AF21,+AK21)</f>
        <v>18719</v>
      </c>
      <c r="AF21" s="121">
        <f>SUM(AG21:AJ21)</f>
        <v>18719</v>
      </c>
      <c r="AG21" s="121">
        <v>0</v>
      </c>
      <c r="AH21" s="121">
        <v>0</v>
      </c>
      <c r="AI21" s="121">
        <v>18719</v>
      </c>
      <c r="AJ21" s="121">
        <v>0</v>
      </c>
      <c r="AK21" s="121">
        <v>0</v>
      </c>
      <c r="AL21" s="121">
        <v>0</v>
      </c>
      <c r="AM21" s="121">
        <f>SUM(AN21,AS21,AW21,AX21,BD21)</f>
        <v>183051</v>
      </c>
      <c r="AN21" s="121">
        <f>SUM(AO21:AR21)</f>
        <v>4786</v>
      </c>
      <c r="AO21" s="121">
        <v>2182</v>
      </c>
      <c r="AP21" s="121">
        <v>0</v>
      </c>
      <c r="AQ21" s="121">
        <v>0</v>
      </c>
      <c r="AR21" s="121">
        <v>2604</v>
      </c>
      <c r="AS21" s="121">
        <f>SUM(AT21:AV21)</f>
        <v>9359</v>
      </c>
      <c r="AT21" s="121">
        <v>0</v>
      </c>
      <c r="AU21" s="121">
        <v>0</v>
      </c>
      <c r="AV21" s="121">
        <v>9359</v>
      </c>
      <c r="AW21" s="121">
        <v>0</v>
      </c>
      <c r="AX21" s="121">
        <f>SUM(AY21:BB21)</f>
        <v>168906</v>
      </c>
      <c r="AY21" s="121">
        <v>87006</v>
      </c>
      <c r="AZ21" s="121">
        <v>78654</v>
      </c>
      <c r="BA21" s="121">
        <v>3246</v>
      </c>
      <c r="BB21" s="121">
        <v>0</v>
      </c>
      <c r="BC21" s="121">
        <v>0</v>
      </c>
      <c r="BD21" s="121">
        <v>0</v>
      </c>
      <c r="BE21" s="121">
        <v>99169</v>
      </c>
      <c r="BF21" s="121">
        <f>SUM(AE21,+AM21,+BE21)</f>
        <v>300939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48505</v>
      </c>
      <c r="BP21" s="121">
        <f>SUM(BQ21:BT21)</f>
        <v>1854</v>
      </c>
      <c r="BQ21" s="121">
        <v>1854</v>
      </c>
      <c r="BR21" s="121">
        <v>0</v>
      </c>
      <c r="BS21" s="121">
        <v>0</v>
      </c>
      <c r="BT21" s="121">
        <v>0</v>
      </c>
      <c r="BU21" s="121">
        <f>SUM(BV21:BX21)</f>
        <v>3674</v>
      </c>
      <c r="BV21" s="121">
        <v>3674</v>
      </c>
      <c r="BW21" s="121">
        <v>0</v>
      </c>
      <c r="BX21" s="121">
        <v>0</v>
      </c>
      <c r="BY21" s="121">
        <v>0</v>
      </c>
      <c r="BZ21" s="121">
        <f>SUM(CA21:CD21)</f>
        <v>42977</v>
      </c>
      <c r="CA21" s="121">
        <v>1819</v>
      </c>
      <c r="CB21" s="121">
        <v>0</v>
      </c>
      <c r="CC21" s="121">
        <v>41158</v>
      </c>
      <c r="CD21" s="121">
        <v>0</v>
      </c>
      <c r="CE21" s="121">
        <v>0</v>
      </c>
      <c r="CF21" s="121">
        <v>0</v>
      </c>
      <c r="CG21" s="121">
        <v>540</v>
      </c>
      <c r="CH21" s="121">
        <f>SUM(BG21,+BO21,+CG21)</f>
        <v>49045</v>
      </c>
      <c r="CI21" s="121">
        <f>SUM(AE21,+BG21)</f>
        <v>18719</v>
      </c>
      <c r="CJ21" s="121">
        <f>SUM(AF21,+BH21)</f>
        <v>18719</v>
      </c>
      <c r="CK21" s="121">
        <f>SUM(AG21,+BI21)</f>
        <v>0</v>
      </c>
      <c r="CL21" s="121">
        <f>SUM(AH21,+BJ21)</f>
        <v>0</v>
      </c>
      <c r="CM21" s="121">
        <f>SUM(AI21,+BK21)</f>
        <v>18719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231556</v>
      </c>
      <c r="CR21" s="121">
        <f>SUM(AN21,+BP21)</f>
        <v>6640</v>
      </c>
      <c r="CS21" s="121">
        <f>SUM(AO21,+BQ21)</f>
        <v>4036</v>
      </c>
      <c r="CT21" s="121">
        <f>SUM(AP21,+BR21)</f>
        <v>0</v>
      </c>
      <c r="CU21" s="121">
        <f>SUM(AQ21,+BS21)</f>
        <v>0</v>
      </c>
      <c r="CV21" s="121">
        <f>SUM(AR21,+BT21)</f>
        <v>2604</v>
      </c>
      <c r="CW21" s="121">
        <f>SUM(AS21,+BU21)</f>
        <v>13033</v>
      </c>
      <c r="CX21" s="121">
        <f>SUM(AT21,+BV21)</f>
        <v>3674</v>
      </c>
      <c r="CY21" s="121">
        <f>SUM(AU21,+BW21)</f>
        <v>0</v>
      </c>
      <c r="CZ21" s="121">
        <f>SUM(AV21,+BX21)</f>
        <v>9359</v>
      </c>
      <c r="DA21" s="121">
        <f>SUM(AW21,+BY21)</f>
        <v>0</v>
      </c>
      <c r="DB21" s="121">
        <f>SUM(AX21,+BZ21)</f>
        <v>211883</v>
      </c>
      <c r="DC21" s="121">
        <f>SUM(AY21,+CA21)</f>
        <v>88825</v>
      </c>
      <c r="DD21" s="121">
        <f>SUM(AZ21,+CB21)</f>
        <v>78654</v>
      </c>
      <c r="DE21" s="121">
        <f>SUM(BA21,+CC21)</f>
        <v>44404</v>
      </c>
      <c r="DF21" s="121">
        <f>SUM(BB21,+CD21)</f>
        <v>0</v>
      </c>
      <c r="DG21" s="121">
        <f>SUM(BC21,+CE21)</f>
        <v>0</v>
      </c>
      <c r="DH21" s="121">
        <f>SUM(BD21,+CF21)</f>
        <v>0</v>
      </c>
      <c r="DI21" s="121">
        <f>SUM(BE21,+CG21)</f>
        <v>99709</v>
      </c>
      <c r="DJ21" s="121">
        <f>SUM(BF21,+CH21)</f>
        <v>349984</v>
      </c>
    </row>
    <row r="22" spans="1:114" s="136" customFormat="1" ht="13.5" customHeight="1" x14ac:dyDescent="0.15">
      <c r="A22" s="119" t="s">
        <v>42</v>
      </c>
      <c r="B22" s="120" t="s">
        <v>382</v>
      </c>
      <c r="C22" s="119" t="s">
        <v>383</v>
      </c>
      <c r="D22" s="121">
        <f>SUM(E22,+L22)</f>
        <v>116037</v>
      </c>
      <c r="E22" s="121">
        <f>SUM(F22:I22,K22)</f>
        <v>16252</v>
      </c>
      <c r="F22" s="121">
        <v>0</v>
      </c>
      <c r="G22" s="121">
        <v>0</v>
      </c>
      <c r="H22" s="121">
        <v>0</v>
      </c>
      <c r="I22" s="121">
        <v>12349</v>
      </c>
      <c r="J22" s="122" t="s">
        <v>399</v>
      </c>
      <c r="K22" s="121">
        <v>3903</v>
      </c>
      <c r="L22" s="121">
        <v>99785</v>
      </c>
      <c r="M22" s="121">
        <f>SUM(N22,+U22)</f>
        <v>41941</v>
      </c>
      <c r="N22" s="121">
        <f>SUM(O22:R22,T22)</f>
        <v>20881</v>
      </c>
      <c r="O22" s="121">
        <v>0</v>
      </c>
      <c r="P22" s="121">
        <v>0</v>
      </c>
      <c r="Q22" s="121">
        <v>0</v>
      </c>
      <c r="R22" s="121">
        <v>20881</v>
      </c>
      <c r="S22" s="122" t="s">
        <v>399</v>
      </c>
      <c r="T22" s="121">
        <v>0</v>
      </c>
      <c r="U22" s="121">
        <v>21060</v>
      </c>
      <c r="V22" s="121">
        <f>+SUM(D22,M22)</f>
        <v>157978</v>
      </c>
      <c r="W22" s="121">
        <f>+SUM(E22,N22)</f>
        <v>37133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33230</v>
      </c>
      <c r="AB22" s="122" t="str">
        <f>IF(+SUM(J22,S22)=0,"-",+SUM(J22,S22))</f>
        <v>-</v>
      </c>
      <c r="AC22" s="121">
        <f>+SUM(K22,T22)</f>
        <v>3903</v>
      </c>
      <c r="AD22" s="121">
        <f>+SUM(L22,U22)</f>
        <v>120845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69639</v>
      </c>
      <c r="AN22" s="121">
        <f>SUM(AO22:AR22)</f>
        <v>61543</v>
      </c>
      <c r="AO22" s="121">
        <v>15695</v>
      </c>
      <c r="AP22" s="121">
        <v>45848</v>
      </c>
      <c r="AQ22" s="121">
        <v>0</v>
      </c>
      <c r="AR22" s="121">
        <v>0</v>
      </c>
      <c r="AS22" s="121">
        <f>SUM(AT22:AV22)</f>
        <v>2393</v>
      </c>
      <c r="AT22" s="121">
        <v>2393</v>
      </c>
      <c r="AU22" s="121">
        <v>0</v>
      </c>
      <c r="AV22" s="121">
        <v>0</v>
      </c>
      <c r="AW22" s="121">
        <v>0</v>
      </c>
      <c r="AX22" s="121">
        <f>SUM(AY22:BB22)</f>
        <v>5703</v>
      </c>
      <c r="AY22" s="121">
        <v>1012</v>
      </c>
      <c r="AZ22" s="121">
        <v>4691</v>
      </c>
      <c r="BA22" s="121">
        <v>0</v>
      </c>
      <c r="BB22" s="121">
        <v>0</v>
      </c>
      <c r="BC22" s="121">
        <v>46398</v>
      </c>
      <c r="BD22" s="121">
        <v>0</v>
      </c>
      <c r="BE22" s="121">
        <v>0</v>
      </c>
      <c r="BF22" s="121">
        <f>SUM(AE22,+AM22,+BE22)</f>
        <v>69639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28264</v>
      </c>
      <c r="BP22" s="121">
        <f>SUM(BQ22:BT22)</f>
        <v>4332</v>
      </c>
      <c r="BQ22" s="121">
        <v>4332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23932</v>
      </c>
      <c r="CA22" s="121">
        <v>23932</v>
      </c>
      <c r="CB22" s="121">
        <v>0</v>
      </c>
      <c r="CC22" s="121">
        <v>0</v>
      </c>
      <c r="CD22" s="121">
        <v>0</v>
      </c>
      <c r="CE22" s="121">
        <v>13677</v>
      </c>
      <c r="CF22" s="121">
        <v>0</v>
      </c>
      <c r="CG22" s="121">
        <v>0</v>
      </c>
      <c r="CH22" s="121">
        <f>SUM(BG22,+BO22,+CG22)</f>
        <v>28264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97903</v>
      </c>
      <c r="CR22" s="121">
        <f>SUM(AN22,+BP22)</f>
        <v>65875</v>
      </c>
      <c r="CS22" s="121">
        <f>SUM(AO22,+BQ22)</f>
        <v>20027</v>
      </c>
      <c r="CT22" s="121">
        <f>SUM(AP22,+BR22)</f>
        <v>45848</v>
      </c>
      <c r="CU22" s="121">
        <f>SUM(AQ22,+BS22)</f>
        <v>0</v>
      </c>
      <c r="CV22" s="121">
        <f>SUM(AR22,+BT22)</f>
        <v>0</v>
      </c>
      <c r="CW22" s="121">
        <f>SUM(AS22,+BU22)</f>
        <v>2393</v>
      </c>
      <c r="CX22" s="121">
        <f>SUM(AT22,+BV22)</f>
        <v>2393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29635</v>
      </c>
      <c r="DC22" s="121">
        <f>SUM(AY22,+CA22)</f>
        <v>24944</v>
      </c>
      <c r="DD22" s="121">
        <f>SUM(AZ22,+CB22)</f>
        <v>4691</v>
      </c>
      <c r="DE22" s="121">
        <f>SUM(BA22,+CC22)</f>
        <v>0</v>
      </c>
      <c r="DF22" s="121">
        <f>SUM(BB22,+CD22)</f>
        <v>0</v>
      </c>
      <c r="DG22" s="121">
        <f>SUM(BC22,+CE22)</f>
        <v>60075</v>
      </c>
      <c r="DH22" s="121">
        <f>SUM(BD22,+CF22)</f>
        <v>0</v>
      </c>
      <c r="DI22" s="121">
        <f>SUM(BE22,+CG22)</f>
        <v>0</v>
      </c>
      <c r="DJ22" s="121">
        <f>SUM(BF22,+CH22)</f>
        <v>97903</v>
      </c>
    </row>
    <row r="23" spans="1:114" s="136" customFormat="1" ht="13.5" customHeight="1" x14ac:dyDescent="0.15">
      <c r="A23" s="119" t="s">
        <v>42</v>
      </c>
      <c r="B23" s="120" t="s">
        <v>385</v>
      </c>
      <c r="C23" s="119" t="s">
        <v>386</v>
      </c>
      <c r="D23" s="121">
        <f>SUM(E23,+L23)</f>
        <v>201386</v>
      </c>
      <c r="E23" s="121">
        <f>SUM(F23:I23,K23)</f>
        <v>35002</v>
      </c>
      <c r="F23" s="121">
        <v>0</v>
      </c>
      <c r="G23" s="121">
        <v>0</v>
      </c>
      <c r="H23" s="121">
        <v>0</v>
      </c>
      <c r="I23" s="121">
        <v>35002</v>
      </c>
      <c r="J23" s="122" t="s">
        <v>399</v>
      </c>
      <c r="K23" s="121">
        <v>0</v>
      </c>
      <c r="L23" s="121">
        <v>166384</v>
      </c>
      <c r="M23" s="121">
        <f>SUM(N23,+U23)</f>
        <v>37008</v>
      </c>
      <c r="N23" s="121">
        <f>SUM(O23:R23,T23)</f>
        <v>14982</v>
      </c>
      <c r="O23" s="121">
        <v>0</v>
      </c>
      <c r="P23" s="121">
        <v>0</v>
      </c>
      <c r="Q23" s="121">
        <v>0</v>
      </c>
      <c r="R23" s="121">
        <v>14982</v>
      </c>
      <c r="S23" s="122" t="s">
        <v>399</v>
      </c>
      <c r="T23" s="121">
        <v>0</v>
      </c>
      <c r="U23" s="121">
        <v>22026</v>
      </c>
      <c r="V23" s="121">
        <f>+SUM(D23,M23)</f>
        <v>238394</v>
      </c>
      <c r="W23" s="121">
        <f>+SUM(E23,N23)</f>
        <v>49984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49984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188410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97223</v>
      </c>
      <c r="AN23" s="121">
        <f>SUM(AO23:AR23)</f>
        <v>57447</v>
      </c>
      <c r="AO23" s="121">
        <v>57447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39776</v>
      </c>
      <c r="AY23" s="121">
        <v>38038</v>
      </c>
      <c r="AZ23" s="121">
        <v>0</v>
      </c>
      <c r="BA23" s="121">
        <v>78</v>
      </c>
      <c r="BB23" s="121">
        <v>1660</v>
      </c>
      <c r="BC23" s="121">
        <v>104163</v>
      </c>
      <c r="BD23" s="121">
        <v>0</v>
      </c>
      <c r="BE23" s="121">
        <v>0</v>
      </c>
      <c r="BF23" s="121">
        <f>SUM(AE23,+AM23,+BE23)</f>
        <v>97223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15498</v>
      </c>
      <c r="BP23" s="121">
        <f>SUM(BQ23:BT23)</f>
        <v>1079</v>
      </c>
      <c r="BQ23" s="121">
        <v>1079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14419</v>
      </c>
      <c r="CA23" s="121">
        <v>14419</v>
      </c>
      <c r="CB23" s="121">
        <v>0</v>
      </c>
      <c r="CC23" s="121">
        <v>0</v>
      </c>
      <c r="CD23" s="121">
        <v>0</v>
      </c>
      <c r="CE23" s="121">
        <v>21510</v>
      </c>
      <c r="CF23" s="121">
        <v>0</v>
      </c>
      <c r="CG23" s="121">
        <v>0</v>
      </c>
      <c r="CH23" s="121">
        <f>SUM(BG23,+BO23,+CG23)</f>
        <v>15498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112721</v>
      </c>
      <c r="CR23" s="121">
        <f>SUM(AN23,+BP23)</f>
        <v>58526</v>
      </c>
      <c r="CS23" s="121">
        <f>SUM(AO23,+BQ23)</f>
        <v>58526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54195</v>
      </c>
      <c r="DC23" s="121">
        <f>SUM(AY23,+CA23)</f>
        <v>52457</v>
      </c>
      <c r="DD23" s="121">
        <f>SUM(AZ23,+CB23)</f>
        <v>0</v>
      </c>
      <c r="DE23" s="121">
        <f>SUM(BA23,+CC23)</f>
        <v>78</v>
      </c>
      <c r="DF23" s="121">
        <f>SUM(BB23,+CD23)</f>
        <v>1660</v>
      </c>
      <c r="DG23" s="121">
        <f>SUM(BC23,+CE23)</f>
        <v>125673</v>
      </c>
      <c r="DH23" s="121">
        <f>SUM(BD23,+CF23)</f>
        <v>0</v>
      </c>
      <c r="DI23" s="121">
        <f>SUM(BE23,+CG23)</f>
        <v>0</v>
      </c>
      <c r="DJ23" s="121">
        <f>SUM(BF23,+CH23)</f>
        <v>112721</v>
      </c>
    </row>
    <row r="24" spans="1:114" s="136" customFormat="1" ht="13.5" customHeight="1" x14ac:dyDescent="0.15">
      <c r="A24" s="119" t="s">
        <v>42</v>
      </c>
      <c r="B24" s="120" t="s">
        <v>389</v>
      </c>
      <c r="C24" s="119" t="s">
        <v>390</v>
      </c>
      <c r="D24" s="121">
        <f>SUM(E24,+L24)</f>
        <v>110508</v>
      </c>
      <c r="E24" s="121">
        <f>SUM(F24:I24,K24)</f>
        <v>26127</v>
      </c>
      <c r="F24" s="121">
        <v>0</v>
      </c>
      <c r="G24" s="121">
        <v>0</v>
      </c>
      <c r="H24" s="121">
        <v>0</v>
      </c>
      <c r="I24" s="121">
        <v>13269</v>
      </c>
      <c r="J24" s="122" t="s">
        <v>399</v>
      </c>
      <c r="K24" s="121">
        <v>12858</v>
      </c>
      <c r="L24" s="121">
        <v>84381</v>
      </c>
      <c r="M24" s="121">
        <f>SUM(N24,+U24)</f>
        <v>59374</v>
      </c>
      <c r="N24" s="121">
        <f>SUM(O24:R24,T24)</f>
        <v>26866</v>
      </c>
      <c r="O24" s="121">
        <v>0</v>
      </c>
      <c r="P24" s="121">
        <v>0</v>
      </c>
      <c r="Q24" s="121">
        <v>0</v>
      </c>
      <c r="R24" s="121">
        <v>26866</v>
      </c>
      <c r="S24" s="122" t="s">
        <v>399</v>
      </c>
      <c r="T24" s="121">
        <v>0</v>
      </c>
      <c r="U24" s="121">
        <v>32508</v>
      </c>
      <c r="V24" s="121">
        <f>+SUM(D24,M24)</f>
        <v>169882</v>
      </c>
      <c r="W24" s="121">
        <f>+SUM(E24,N24)</f>
        <v>52993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40135</v>
      </c>
      <c r="AB24" s="122" t="str">
        <f>IF(+SUM(J24,S24)=0,"-",+SUM(J24,S24))</f>
        <v>-</v>
      </c>
      <c r="AC24" s="121">
        <f>+SUM(K24,T24)</f>
        <v>12858</v>
      </c>
      <c r="AD24" s="121">
        <f>+SUM(L24,U24)</f>
        <v>116889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68673</v>
      </c>
      <c r="AN24" s="121">
        <f>SUM(AO24:AR24)</f>
        <v>29423</v>
      </c>
      <c r="AO24" s="121">
        <v>6285</v>
      </c>
      <c r="AP24" s="121">
        <v>18580</v>
      </c>
      <c r="AQ24" s="121">
        <v>4558</v>
      </c>
      <c r="AR24" s="121">
        <v>0</v>
      </c>
      <c r="AS24" s="121">
        <f>SUM(AT24:AV24)</f>
        <v>13028</v>
      </c>
      <c r="AT24" s="121">
        <v>10786</v>
      </c>
      <c r="AU24" s="121">
        <v>2242</v>
      </c>
      <c r="AV24" s="121">
        <v>0</v>
      </c>
      <c r="AW24" s="121">
        <v>10994</v>
      </c>
      <c r="AX24" s="121">
        <f>SUM(AY24:BB24)</f>
        <v>15228</v>
      </c>
      <c r="AY24" s="121">
        <v>5555</v>
      </c>
      <c r="AZ24" s="121">
        <v>9673</v>
      </c>
      <c r="BA24" s="121">
        <v>0</v>
      </c>
      <c r="BB24" s="121">
        <v>0</v>
      </c>
      <c r="BC24" s="121">
        <v>41030</v>
      </c>
      <c r="BD24" s="121">
        <v>0</v>
      </c>
      <c r="BE24" s="121">
        <v>805</v>
      </c>
      <c r="BF24" s="121">
        <f>SUM(AE24,+AM24,+BE24)</f>
        <v>69478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38767</v>
      </c>
      <c r="BP24" s="121">
        <f>SUM(BQ24:BT24)</f>
        <v>33677</v>
      </c>
      <c r="BQ24" s="121">
        <v>6725</v>
      </c>
      <c r="BR24" s="121">
        <v>26952</v>
      </c>
      <c r="BS24" s="121">
        <v>0</v>
      </c>
      <c r="BT24" s="121">
        <v>0</v>
      </c>
      <c r="BU24" s="121">
        <f>SUM(BV24:BX24)</f>
        <v>2414</v>
      </c>
      <c r="BV24" s="121">
        <v>2414</v>
      </c>
      <c r="BW24" s="121">
        <v>0</v>
      </c>
      <c r="BX24" s="121">
        <v>0</v>
      </c>
      <c r="BY24" s="121">
        <v>0</v>
      </c>
      <c r="BZ24" s="121">
        <f>SUM(CA24:CD24)</f>
        <v>2676</v>
      </c>
      <c r="CA24" s="121">
        <v>2676</v>
      </c>
      <c r="CB24" s="121">
        <v>0</v>
      </c>
      <c r="CC24" s="121">
        <v>0</v>
      </c>
      <c r="CD24" s="121">
        <v>0</v>
      </c>
      <c r="CE24" s="121">
        <v>20607</v>
      </c>
      <c r="CF24" s="121">
        <v>0</v>
      </c>
      <c r="CG24" s="121">
        <v>0</v>
      </c>
      <c r="CH24" s="121">
        <f>SUM(BG24,+BO24,+CG24)</f>
        <v>38767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107440</v>
      </c>
      <c r="CR24" s="121">
        <f>SUM(AN24,+BP24)</f>
        <v>63100</v>
      </c>
      <c r="CS24" s="121">
        <f>SUM(AO24,+BQ24)</f>
        <v>13010</v>
      </c>
      <c r="CT24" s="121">
        <f>SUM(AP24,+BR24)</f>
        <v>45532</v>
      </c>
      <c r="CU24" s="121">
        <f>SUM(AQ24,+BS24)</f>
        <v>4558</v>
      </c>
      <c r="CV24" s="121">
        <f>SUM(AR24,+BT24)</f>
        <v>0</v>
      </c>
      <c r="CW24" s="121">
        <f>SUM(AS24,+BU24)</f>
        <v>15442</v>
      </c>
      <c r="CX24" s="121">
        <f>SUM(AT24,+BV24)</f>
        <v>13200</v>
      </c>
      <c r="CY24" s="121">
        <f>SUM(AU24,+BW24)</f>
        <v>2242</v>
      </c>
      <c r="CZ24" s="121">
        <f>SUM(AV24,+BX24)</f>
        <v>0</v>
      </c>
      <c r="DA24" s="121">
        <f>SUM(AW24,+BY24)</f>
        <v>10994</v>
      </c>
      <c r="DB24" s="121">
        <f>SUM(AX24,+BZ24)</f>
        <v>17904</v>
      </c>
      <c r="DC24" s="121">
        <f>SUM(AY24,+CA24)</f>
        <v>8231</v>
      </c>
      <c r="DD24" s="121">
        <f>SUM(AZ24,+CB24)</f>
        <v>9673</v>
      </c>
      <c r="DE24" s="121">
        <f>SUM(BA24,+CC24)</f>
        <v>0</v>
      </c>
      <c r="DF24" s="121">
        <f>SUM(BB24,+CD24)</f>
        <v>0</v>
      </c>
      <c r="DG24" s="121">
        <f>SUM(BC24,+CE24)</f>
        <v>61637</v>
      </c>
      <c r="DH24" s="121">
        <f>SUM(BD24,+CF24)</f>
        <v>0</v>
      </c>
      <c r="DI24" s="121">
        <f>SUM(BE24,+CG24)</f>
        <v>805</v>
      </c>
      <c r="DJ24" s="121">
        <f>SUM(BF24,+CH24)</f>
        <v>108245</v>
      </c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2"/>
      <c r="K25" s="121"/>
      <c r="L25" s="121"/>
      <c r="M25" s="121"/>
      <c r="N25" s="121"/>
      <c r="O25" s="121"/>
      <c r="P25" s="121"/>
      <c r="Q25" s="121"/>
      <c r="R25" s="121"/>
      <c r="S25" s="122"/>
      <c r="T25" s="121"/>
      <c r="U25" s="121"/>
      <c r="V25" s="121"/>
      <c r="W25" s="121"/>
      <c r="X25" s="121"/>
      <c r="Y25" s="121"/>
      <c r="Z25" s="121"/>
      <c r="AA25" s="121"/>
      <c r="AB25" s="122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2"/>
      <c r="K26" s="121"/>
      <c r="L26" s="121"/>
      <c r="M26" s="121"/>
      <c r="N26" s="121"/>
      <c r="O26" s="121"/>
      <c r="P26" s="121"/>
      <c r="Q26" s="121"/>
      <c r="R26" s="121"/>
      <c r="S26" s="122"/>
      <c r="T26" s="121"/>
      <c r="U26" s="121"/>
      <c r="V26" s="121"/>
      <c r="W26" s="121"/>
      <c r="X26" s="121"/>
      <c r="Y26" s="121"/>
      <c r="Z26" s="121"/>
      <c r="AA26" s="121"/>
      <c r="AB26" s="122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2"/>
      <c r="K27" s="121"/>
      <c r="L27" s="121"/>
      <c r="M27" s="121"/>
      <c r="N27" s="121"/>
      <c r="O27" s="121"/>
      <c r="P27" s="121"/>
      <c r="Q27" s="121"/>
      <c r="R27" s="121"/>
      <c r="S27" s="122"/>
      <c r="T27" s="121"/>
      <c r="U27" s="121"/>
      <c r="V27" s="121"/>
      <c r="W27" s="121"/>
      <c r="X27" s="121"/>
      <c r="Y27" s="121"/>
      <c r="Z27" s="121"/>
      <c r="AA27" s="121"/>
      <c r="AB27" s="122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4">
    <sortCondition ref="A8:A24"/>
    <sortCondition ref="B8:B24"/>
    <sortCondition ref="C8:C24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3" man="1"/>
    <brk id="30" min="1" max="23" man="1"/>
    <brk id="38" min="1" max="23" man="1"/>
    <brk id="6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香川県</v>
      </c>
      <c r="B7" s="139" t="str">
        <f>'廃棄物事業経費（市町村）'!B7</f>
        <v>37000</v>
      </c>
      <c r="C7" s="138" t="s">
        <v>33</v>
      </c>
      <c r="D7" s="140">
        <f>SUM(E7,+L7)</f>
        <v>1517682</v>
      </c>
      <c r="E7" s="140">
        <f>SUM(F7:I7)+K7</f>
        <v>1434225</v>
      </c>
      <c r="F7" s="140">
        <f t="shared" ref="F7:L7" si="0">SUM(F$8:F$1000)</f>
        <v>591327</v>
      </c>
      <c r="G7" s="140">
        <f t="shared" si="0"/>
        <v>0</v>
      </c>
      <c r="H7" s="140">
        <f t="shared" si="0"/>
        <v>143600</v>
      </c>
      <c r="I7" s="140">
        <f t="shared" si="0"/>
        <v>679409</v>
      </c>
      <c r="J7" s="140">
        <f t="shared" si="0"/>
        <v>2548610</v>
      </c>
      <c r="K7" s="140">
        <f t="shared" si="0"/>
        <v>19889</v>
      </c>
      <c r="L7" s="140">
        <f t="shared" si="0"/>
        <v>83457</v>
      </c>
      <c r="M7" s="140">
        <f>SUM(N7,+U7)</f>
        <v>269751</v>
      </c>
      <c r="N7" s="140">
        <f>SUM(O7:R7,T7)</f>
        <v>59700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59700</v>
      </c>
      <c r="S7" s="140">
        <f t="shared" si="1"/>
        <v>661966</v>
      </c>
      <c r="T7" s="140">
        <f t="shared" si="1"/>
        <v>0</v>
      </c>
      <c r="U7" s="140">
        <f t="shared" si="1"/>
        <v>210051</v>
      </c>
      <c r="V7" s="140">
        <f t="shared" ref="V7:AD7" si="2">+SUM(D7,M7)</f>
        <v>1787433</v>
      </c>
      <c r="W7" s="140">
        <f t="shared" si="2"/>
        <v>1493925</v>
      </c>
      <c r="X7" s="140">
        <f t="shared" si="2"/>
        <v>591327</v>
      </c>
      <c r="Y7" s="140">
        <f t="shared" si="2"/>
        <v>0</v>
      </c>
      <c r="Z7" s="140">
        <f t="shared" si="2"/>
        <v>143600</v>
      </c>
      <c r="AA7" s="140">
        <f t="shared" si="2"/>
        <v>739109</v>
      </c>
      <c r="AB7" s="140">
        <f t="shared" si="2"/>
        <v>3210576</v>
      </c>
      <c r="AC7" s="140">
        <f t="shared" si="2"/>
        <v>19889</v>
      </c>
      <c r="AD7" s="140">
        <f t="shared" si="2"/>
        <v>293508</v>
      </c>
      <c r="AE7" s="140">
        <f>SUM(AF7,+AK7)</f>
        <v>1332065</v>
      </c>
      <c r="AF7" s="140">
        <f>SUM(AG7:AJ7)</f>
        <v>1332065</v>
      </c>
      <c r="AG7" s="140">
        <f>SUM(AG$8:AG$1000)</f>
        <v>0</v>
      </c>
      <c r="AH7" s="140">
        <f>SUM(AH$8:AH$1000)</f>
        <v>1319598</v>
      </c>
      <c r="AI7" s="140">
        <f>SUM(AI$8:AI$1000)</f>
        <v>12467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2578966</v>
      </c>
      <c r="AN7" s="140">
        <f>SUM(AO7:AR7)</f>
        <v>416560</v>
      </c>
      <c r="AO7" s="140">
        <f>SUM(AO$8:AO$1000)</f>
        <v>235597</v>
      </c>
      <c r="AP7" s="140">
        <f>SUM(AP$8:AP$1000)</f>
        <v>5883</v>
      </c>
      <c r="AQ7" s="140">
        <f>SUM(AQ$8:AQ$1000)</f>
        <v>161738</v>
      </c>
      <c r="AR7" s="140">
        <f>SUM(AR$8:AR$1000)</f>
        <v>13342</v>
      </c>
      <c r="AS7" s="140">
        <f>SUM(AT7:AV7)</f>
        <v>852315</v>
      </c>
      <c r="AT7" s="140">
        <f>SUM(AT$8:AT$1000)</f>
        <v>2055</v>
      </c>
      <c r="AU7" s="140">
        <f>SUM(AU$8:AU$1000)</f>
        <v>812692</v>
      </c>
      <c r="AV7" s="140">
        <f>SUM(AV$8:AV$1000)</f>
        <v>37568</v>
      </c>
      <c r="AW7" s="140">
        <f>SUM(AW$8:AW$1000)</f>
        <v>6487</v>
      </c>
      <c r="AX7" s="140">
        <f>SUM(AY7:BB7)</f>
        <v>1302578</v>
      </c>
      <c r="AY7" s="140">
        <f t="shared" ref="AY7:BE7" si="3">SUM(AY$8:AY$1000)</f>
        <v>0</v>
      </c>
      <c r="AZ7" s="140">
        <f t="shared" si="3"/>
        <v>1194427</v>
      </c>
      <c r="BA7" s="140">
        <f t="shared" si="3"/>
        <v>62254</v>
      </c>
      <c r="BB7" s="140">
        <f t="shared" si="3"/>
        <v>45897</v>
      </c>
      <c r="BC7" s="143" t="s">
        <v>315</v>
      </c>
      <c r="BD7" s="140">
        <f t="shared" si="3"/>
        <v>1026</v>
      </c>
      <c r="BE7" s="140">
        <f t="shared" si="3"/>
        <v>155261</v>
      </c>
      <c r="BF7" s="140">
        <f>SUM(AE7,+AM7,+BE7)</f>
        <v>4066292</v>
      </c>
      <c r="BG7" s="140">
        <f>SUM(BH7,+BM7)</f>
        <v>0</v>
      </c>
      <c r="BH7" s="140">
        <f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853437</v>
      </c>
      <c r="BP7" s="140">
        <f>SUM(BQ7:BT7)</f>
        <v>133588</v>
      </c>
      <c r="BQ7" s="140">
        <f>SUM(BQ$8:BQ$1000)</f>
        <v>81844</v>
      </c>
      <c r="BR7" s="140">
        <f>SUM(BR$8:BR$1000)</f>
        <v>0</v>
      </c>
      <c r="BS7" s="140">
        <f>SUM(BS$8:BS$1000)</f>
        <v>51744</v>
      </c>
      <c r="BT7" s="140">
        <f>SUM(BT$8:BT$1000)</f>
        <v>0</v>
      </c>
      <c r="BU7" s="140">
        <f>SUM(BV7:BX7)</f>
        <v>620457</v>
      </c>
      <c r="BV7" s="140">
        <f>SUM(BV$8:BV$1000)</f>
        <v>1</v>
      </c>
      <c r="BW7" s="140">
        <f>SUM(BW$8:BW$1000)</f>
        <v>620456</v>
      </c>
      <c r="BX7" s="140">
        <f>SUM(BX$8:BX$1000)</f>
        <v>0</v>
      </c>
      <c r="BY7" s="140">
        <f>SUM(BY$8:BY$1000)</f>
        <v>0</v>
      </c>
      <c r="BZ7" s="140">
        <f>SUM(CA7:CD7)</f>
        <v>99392</v>
      </c>
      <c r="CA7" s="140">
        <f t="shared" ref="CA7:CG7" si="4">SUM(CA$8:CA$1000)</f>
        <v>0</v>
      </c>
      <c r="CB7" s="140">
        <f t="shared" si="4"/>
        <v>97274</v>
      </c>
      <c r="CC7" s="140">
        <f t="shared" si="4"/>
        <v>0</v>
      </c>
      <c r="CD7" s="140">
        <f t="shared" si="4"/>
        <v>2118</v>
      </c>
      <c r="CE7" s="143" t="s">
        <v>314</v>
      </c>
      <c r="CF7" s="140">
        <f t="shared" si="4"/>
        <v>0</v>
      </c>
      <c r="CG7" s="140">
        <f t="shared" si="4"/>
        <v>78280</v>
      </c>
      <c r="CH7" s="140">
        <f>SUM(BG7,+BO7,+CG7)</f>
        <v>931717</v>
      </c>
      <c r="CI7" s="140">
        <f t="shared" ref="CI7:CO7" si="5">SUM(AE7,+BG7)</f>
        <v>1332065</v>
      </c>
      <c r="CJ7" s="140">
        <f t="shared" si="5"/>
        <v>1332065</v>
      </c>
      <c r="CK7" s="140">
        <f t="shared" si="5"/>
        <v>0</v>
      </c>
      <c r="CL7" s="140">
        <f t="shared" si="5"/>
        <v>1319598</v>
      </c>
      <c r="CM7" s="140">
        <f t="shared" si="5"/>
        <v>12467</v>
      </c>
      <c r="CN7" s="140">
        <f t="shared" si="5"/>
        <v>0</v>
      </c>
      <c r="CO7" s="140">
        <f t="shared" si="5"/>
        <v>0</v>
      </c>
      <c r="CP7" s="143" t="s">
        <v>314</v>
      </c>
      <c r="CQ7" s="140">
        <f t="shared" ref="CQ7:DF7" si="6">SUM(AM7,+BO7)</f>
        <v>3432403</v>
      </c>
      <c r="CR7" s="140">
        <f t="shared" si="6"/>
        <v>550148</v>
      </c>
      <c r="CS7" s="140">
        <f t="shared" si="6"/>
        <v>317441</v>
      </c>
      <c r="CT7" s="140">
        <f t="shared" si="6"/>
        <v>5883</v>
      </c>
      <c r="CU7" s="140">
        <f t="shared" si="6"/>
        <v>213482</v>
      </c>
      <c r="CV7" s="140">
        <f t="shared" si="6"/>
        <v>13342</v>
      </c>
      <c r="CW7" s="140">
        <f t="shared" si="6"/>
        <v>1472772</v>
      </c>
      <c r="CX7" s="140">
        <f t="shared" si="6"/>
        <v>2056</v>
      </c>
      <c r="CY7" s="140">
        <f t="shared" si="6"/>
        <v>1433148</v>
      </c>
      <c r="CZ7" s="140">
        <f t="shared" si="6"/>
        <v>37568</v>
      </c>
      <c r="DA7" s="140">
        <f t="shared" si="6"/>
        <v>6487</v>
      </c>
      <c r="DB7" s="140">
        <f t="shared" si="6"/>
        <v>1401970</v>
      </c>
      <c r="DC7" s="140">
        <f t="shared" si="6"/>
        <v>0</v>
      </c>
      <c r="DD7" s="140">
        <f t="shared" si="6"/>
        <v>1291701</v>
      </c>
      <c r="DE7" s="140">
        <f t="shared" si="6"/>
        <v>62254</v>
      </c>
      <c r="DF7" s="140">
        <f t="shared" si="6"/>
        <v>48015</v>
      </c>
      <c r="DG7" s="143" t="s">
        <v>314</v>
      </c>
      <c r="DH7" s="140">
        <f>SUM(BD7,+CF7)</f>
        <v>1026</v>
      </c>
      <c r="DI7" s="140">
        <f>SUM(BE7,+CG7)</f>
        <v>233541</v>
      </c>
      <c r="DJ7" s="140">
        <f>SUM(BF7,+CH7)</f>
        <v>4998009</v>
      </c>
    </row>
    <row r="8" spans="1:114" s="136" customFormat="1" ht="13.5" customHeight="1" x14ac:dyDescent="0.15">
      <c r="A8" s="119" t="s">
        <v>42</v>
      </c>
      <c r="B8" s="120" t="s">
        <v>345</v>
      </c>
      <c r="C8" s="119" t="s">
        <v>346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110489</v>
      </c>
      <c r="N8" s="121">
        <f>SUM(O8:R8,T8)</f>
        <v>241</v>
      </c>
      <c r="O8" s="121">
        <v>0</v>
      </c>
      <c r="P8" s="121">
        <v>0</v>
      </c>
      <c r="Q8" s="121">
        <v>0</v>
      </c>
      <c r="R8" s="121">
        <v>241</v>
      </c>
      <c r="S8" s="121">
        <v>60548</v>
      </c>
      <c r="T8" s="121">
        <v>0</v>
      </c>
      <c r="U8" s="121">
        <v>110248</v>
      </c>
      <c r="V8" s="121">
        <f>+SUM(D8,M8)</f>
        <v>110489</v>
      </c>
      <c r="W8" s="121">
        <f>+SUM(E8,N8)</f>
        <v>241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241</v>
      </c>
      <c r="AB8" s="121">
        <f>+SUM(J8,S8)</f>
        <v>60548</v>
      </c>
      <c r="AC8" s="121">
        <f>+SUM(K8,T8)</f>
        <v>0</v>
      </c>
      <c r="AD8" s="121">
        <f>+SUM(L8,U8)</f>
        <v>110248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399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399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399</v>
      </c>
      <c r="BO8" s="121">
        <f>SUM(BP8,BU8,BY8,BZ8,CF8)</f>
        <v>133672</v>
      </c>
      <c r="BP8" s="121">
        <f>SUM(BQ8:BT8)</f>
        <v>46934</v>
      </c>
      <c r="BQ8" s="121">
        <v>46934</v>
      </c>
      <c r="BR8" s="121">
        <v>0</v>
      </c>
      <c r="BS8" s="121">
        <v>0</v>
      </c>
      <c r="BT8" s="121">
        <v>0</v>
      </c>
      <c r="BU8" s="121">
        <f>SUM(BV8:BX8)</f>
        <v>84620</v>
      </c>
      <c r="BV8" s="121">
        <v>1</v>
      </c>
      <c r="BW8" s="121">
        <v>84619</v>
      </c>
      <c r="BX8" s="121">
        <v>0</v>
      </c>
      <c r="BY8" s="121">
        <v>0</v>
      </c>
      <c r="BZ8" s="121">
        <f>SUM(CA8:CD8)</f>
        <v>2118</v>
      </c>
      <c r="CA8" s="121">
        <v>0</v>
      </c>
      <c r="CB8" s="121">
        <v>0</v>
      </c>
      <c r="CC8" s="121">
        <v>0</v>
      </c>
      <c r="CD8" s="121">
        <v>2118</v>
      </c>
      <c r="CE8" s="122" t="s">
        <v>399</v>
      </c>
      <c r="CF8" s="121">
        <v>0</v>
      </c>
      <c r="CG8" s="121">
        <v>37365</v>
      </c>
      <c r="CH8" s="121">
        <f>SUM(BG8,+BO8,+CG8)</f>
        <v>171037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399</v>
      </c>
      <c r="CQ8" s="121">
        <f>SUM(AM8,+BO8)</f>
        <v>133672</v>
      </c>
      <c r="CR8" s="121">
        <f>SUM(AN8,+BP8)</f>
        <v>46934</v>
      </c>
      <c r="CS8" s="121">
        <f>SUM(AO8,+BQ8)</f>
        <v>46934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84620</v>
      </c>
      <c r="CX8" s="121">
        <f>SUM(AT8,+BV8)</f>
        <v>1</v>
      </c>
      <c r="CY8" s="121">
        <f>SUM(AU8,+BW8)</f>
        <v>84619</v>
      </c>
      <c r="CZ8" s="121">
        <f>SUM(AV8,+BX8)</f>
        <v>0</v>
      </c>
      <c r="DA8" s="121">
        <f>SUM(AW8,+BY8)</f>
        <v>0</v>
      </c>
      <c r="DB8" s="121">
        <f>SUM(AX8,+BZ8)</f>
        <v>2118</v>
      </c>
      <c r="DC8" s="121">
        <f>SUM(AY8,+CA8)</f>
        <v>0</v>
      </c>
      <c r="DD8" s="121">
        <f>SUM(AZ8,+CB8)</f>
        <v>0</v>
      </c>
      <c r="DE8" s="121">
        <f>SUM(BA8,+CC8)</f>
        <v>0</v>
      </c>
      <c r="DF8" s="121">
        <f>SUM(BB8,+CD8)</f>
        <v>2118</v>
      </c>
      <c r="DG8" s="122" t="s">
        <v>399</v>
      </c>
      <c r="DH8" s="121">
        <f>SUM(BD8,+CF8)</f>
        <v>0</v>
      </c>
      <c r="DI8" s="121">
        <f>SUM(BE8,+CG8)</f>
        <v>37365</v>
      </c>
      <c r="DJ8" s="121">
        <f>SUM(BF8,+CH8)</f>
        <v>171037</v>
      </c>
    </row>
    <row r="9" spans="1:114" s="136" customFormat="1" ht="13.5" customHeight="1" x14ac:dyDescent="0.15">
      <c r="A9" s="119" t="s">
        <v>42</v>
      </c>
      <c r="B9" s="120" t="s">
        <v>350</v>
      </c>
      <c r="C9" s="119" t="s">
        <v>351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6171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145468</v>
      </c>
      <c r="T9" s="121">
        <v>0</v>
      </c>
      <c r="U9" s="121">
        <v>6171</v>
      </c>
      <c r="V9" s="121">
        <f>+SUM(D9,M9)</f>
        <v>6171</v>
      </c>
      <c r="W9" s="121">
        <f>+SUM(E9,N9)</f>
        <v>0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0</v>
      </c>
      <c r="AB9" s="121">
        <f>+SUM(J9,S9)</f>
        <v>145468</v>
      </c>
      <c r="AC9" s="121">
        <f>+SUM(K9,T9)</f>
        <v>0</v>
      </c>
      <c r="AD9" s="121">
        <f>+SUM(L9,U9)</f>
        <v>6171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399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399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399</v>
      </c>
      <c r="BO9" s="121">
        <f>SUM(BP9,BU9,BY9,BZ9,CF9)</f>
        <v>137527</v>
      </c>
      <c r="BP9" s="121">
        <f>SUM(BQ9:BT9)</f>
        <v>9738</v>
      </c>
      <c r="BQ9" s="121">
        <v>9738</v>
      </c>
      <c r="BR9" s="121">
        <v>0</v>
      </c>
      <c r="BS9" s="121">
        <v>0</v>
      </c>
      <c r="BT9" s="121">
        <v>0</v>
      </c>
      <c r="BU9" s="121">
        <f>SUM(BV9:BX9)</f>
        <v>89017</v>
      </c>
      <c r="BV9" s="121">
        <v>0</v>
      </c>
      <c r="BW9" s="121">
        <v>89017</v>
      </c>
      <c r="BX9" s="121">
        <v>0</v>
      </c>
      <c r="BY9" s="121">
        <v>0</v>
      </c>
      <c r="BZ9" s="121">
        <f>SUM(CA9:CD9)</f>
        <v>38772</v>
      </c>
      <c r="CA9" s="121">
        <v>0</v>
      </c>
      <c r="CB9" s="121">
        <v>38772</v>
      </c>
      <c r="CC9" s="121">
        <v>0</v>
      </c>
      <c r="CD9" s="121">
        <v>0</v>
      </c>
      <c r="CE9" s="122" t="s">
        <v>399</v>
      </c>
      <c r="CF9" s="121">
        <v>0</v>
      </c>
      <c r="CG9" s="121">
        <v>14112</v>
      </c>
      <c r="CH9" s="121">
        <f>SUM(BG9,+BO9,+CG9)</f>
        <v>151639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399</v>
      </c>
      <c r="CQ9" s="121">
        <f>SUM(AM9,+BO9)</f>
        <v>137527</v>
      </c>
      <c r="CR9" s="121">
        <f>SUM(AN9,+BP9)</f>
        <v>9738</v>
      </c>
      <c r="CS9" s="121">
        <f>SUM(AO9,+BQ9)</f>
        <v>9738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89017</v>
      </c>
      <c r="CX9" s="121">
        <f>SUM(AT9,+BV9)</f>
        <v>0</v>
      </c>
      <c r="CY9" s="121">
        <f>SUM(AU9,+BW9)</f>
        <v>89017</v>
      </c>
      <c r="CZ9" s="121">
        <f>SUM(AV9,+BX9)</f>
        <v>0</v>
      </c>
      <c r="DA9" s="121">
        <f>SUM(AW9,+BY9)</f>
        <v>0</v>
      </c>
      <c r="DB9" s="121">
        <f>SUM(AX9,+BZ9)</f>
        <v>38772</v>
      </c>
      <c r="DC9" s="121">
        <f>SUM(AY9,+CA9)</f>
        <v>0</v>
      </c>
      <c r="DD9" s="121">
        <f>SUM(AZ9,+CB9)</f>
        <v>38772</v>
      </c>
      <c r="DE9" s="121">
        <f>SUM(BA9,+CC9)</f>
        <v>0</v>
      </c>
      <c r="DF9" s="121">
        <f>SUM(BB9,+CD9)</f>
        <v>0</v>
      </c>
      <c r="DG9" s="122" t="s">
        <v>399</v>
      </c>
      <c r="DH9" s="121">
        <f>SUM(BD9,+CF9)</f>
        <v>0</v>
      </c>
      <c r="DI9" s="121">
        <f>SUM(BE9,+CG9)</f>
        <v>14112</v>
      </c>
      <c r="DJ9" s="121">
        <f>SUM(BF9,+CH9)</f>
        <v>151639</v>
      </c>
    </row>
    <row r="10" spans="1:114" s="136" customFormat="1" ht="13.5" customHeight="1" x14ac:dyDescent="0.15">
      <c r="A10" s="119" t="s">
        <v>42</v>
      </c>
      <c r="B10" s="120" t="s">
        <v>343</v>
      </c>
      <c r="C10" s="119" t="s">
        <v>344</v>
      </c>
      <c r="D10" s="121">
        <f>SUM(E10,+L10)</f>
        <v>-1362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44088</v>
      </c>
      <c r="K10" s="121">
        <v>0</v>
      </c>
      <c r="L10" s="121">
        <v>-1362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-1362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44088</v>
      </c>
      <c r="AC10" s="121">
        <f>+SUM(K10,T10)</f>
        <v>0</v>
      </c>
      <c r="AD10" s="121">
        <f>+SUM(L10,U10)</f>
        <v>-1362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399</v>
      </c>
      <c r="AM10" s="121">
        <f>SUM(AN10,AS10,AW10,AX10,BD10)</f>
        <v>42670</v>
      </c>
      <c r="AN10" s="121">
        <f>SUM(AO10:AR10)</f>
        <v>9863</v>
      </c>
      <c r="AO10" s="121">
        <v>9863</v>
      </c>
      <c r="AP10" s="121">
        <v>0</v>
      </c>
      <c r="AQ10" s="121">
        <v>0</v>
      </c>
      <c r="AR10" s="121">
        <v>0</v>
      </c>
      <c r="AS10" s="121">
        <f>SUM(AT10:AV10)</f>
        <v>3061</v>
      </c>
      <c r="AT10" s="121">
        <v>0</v>
      </c>
      <c r="AU10" s="121">
        <v>391</v>
      </c>
      <c r="AV10" s="121">
        <v>2670</v>
      </c>
      <c r="AW10" s="121">
        <v>0</v>
      </c>
      <c r="AX10" s="121">
        <f>SUM(AY10:BB10)</f>
        <v>29746</v>
      </c>
      <c r="AY10" s="121">
        <v>0</v>
      </c>
      <c r="AZ10" s="121">
        <v>0</v>
      </c>
      <c r="BA10" s="121">
        <v>29746</v>
      </c>
      <c r="BB10" s="121">
        <v>0</v>
      </c>
      <c r="BC10" s="122" t="s">
        <v>399</v>
      </c>
      <c r="BD10" s="121">
        <v>0</v>
      </c>
      <c r="BE10" s="121">
        <v>56</v>
      </c>
      <c r="BF10" s="121">
        <f>SUM(AE10,+AM10,+BE10)</f>
        <v>42726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399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399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399</v>
      </c>
      <c r="CQ10" s="121">
        <f>SUM(AM10,+BO10)</f>
        <v>42670</v>
      </c>
      <c r="CR10" s="121">
        <f>SUM(AN10,+BP10)</f>
        <v>9863</v>
      </c>
      <c r="CS10" s="121">
        <f>SUM(AO10,+BQ10)</f>
        <v>9863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3061</v>
      </c>
      <c r="CX10" s="121">
        <f>SUM(AT10,+BV10)</f>
        <v>0</v>
      </c>
      <c r="CY10" s="121">
        <f>SUM(AU10,+BW10)</f>
        <v>391</v>
      </c>
      <c r="CZ10" s="121">
        <f>SUM(AV10,+BX10)</f>
        <v>2670</v>
      </c>
      <c r="DA10" s="121">
        <f>SUM(AW10,+BY10)</f>
        <v>0</v>
      </c>
      <c r="DB10" s="121">
        <f>SUM(AX10,+BZ10)</f>
        <v>29746</v>
      </c>
      <c r="DC10" s="121">
        <f>SUM(AY10,+CA10)</f>
        <v>0</v>
      </c>
      <c r="DD10" s="121">
        <f>SUM(AZ10,+CB10)</f>
        <v>0</v>
      </c>
      <c r="DE10" s="121">
        <f>SUM(BA10,+CC10)</f>
        <v>29746</v>
      </c>
      <c r="DF10" s="121">
        <f>SUM(BB10,+CD10)</f>
        <v>0</v>
      </c>
      <c r="DG10" s="122" t="s">
        <v>399</v>
      </c>
      <c r="DH10" s="121">
        <f>SUM(BD10,+CF10)</f>
        <v>0</v>
      </c>
      <c r="DI10" s="121">
        <f>SUM(BE10,+CG10)</f>
        <v>56</v>
      </c>
      <c r="DJ10" s="121">
        <f>SUM(BF10,+CH10)</f>
        <v>42726</v>
      </c>
    </row>
    <row r="11" spans="1:114" s="136" customFormat="1" ht="13.5" customHeight="1" x14ac:dyDescent="0.15">
      <c r="A11" s="119" t="s">
        <v>42</v>
      </c>
      <c r="B11" s="120" t="s">
        <v>365</v>
      </c>
      <c r="C11" s="119" t="s">
        <v>366</v>
      </c>
      <c r="D11" s="121">
        <f>SUM(E11,+L11)</f>
        <v>7159</v>
      </c>
      <c r="E11" s="121">
        <f>SUM(F11:I11)+K11</f>
        <v>7159</v>
      </c>
      <c r="F11" s="121">
        <v>0</v>
      </c>
      <c r="G11" s="121">
        <v>0</v>
      </c>
      <c r="H11" s="121">
        <v>0</v>
      </c>
      <c r="I11" s="121">
        <v>0</v>
      </c>
      <c r="J11" s="121">
        <v>212792</v>
      </c>
      <c r="K11" s="121">
        <v>7159</v>
      </c>
      <c r="L11" s="121">
        <v>0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7159</v>
      </c>
      <c r="W11" s="121">
        <f>+SUM(E11,N11)</f>
        <v>7159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0</v>
      </c>
      <c r="AB11" s="121">
        <f>+SUM(J11,S11)</f>
        <v>212792</v>
      </c>
      <c r="AC11" s="121">
        <f>+SUM(K11,T11)</f>
        <v>7159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399</v>
      </c>
      <c r="AM11" s="121">
        <f>SUM(AN11,AS11,AW11,AX11,BD11)</f>
        <v>219951</v>
      </c>
      <c r="AN11" s="121">
        <f>SUM(AO11:AR11)</f>
        <v>96798</v>
      </c>
      <c r="AO11" s="121">
        <v>10142</v>
      </c>
      <c r="AP11" s="121">
        <v>0</v>
      </c>
      <c r="AQ11" s="121">
        <v>86656</v>
      </c>
      <c r="AR11" s="121">
        <v>0</v>
      </c>
      <c r="AS11" s="121">
        <f>SUM(AT11:AV11)</f>
        <v>123153</v>
      </c>
      <c r="AT11" s="121">
        <v>0</v>
      </c>
      <c r="AU11" s="121">
        <v>123153</v>
      </c>
      <c r="AV11" s="121">
        <v>0</v>
      </c>
      <c r="AW11" s="121">
        <v>0</v>
      </c>
      <c r="AX11" s="121">
        <f>SUM(AY11:BB11)</f>
        <v>0</v>
      </c>
      <c r="AY11" s="121">
        <v>0</v>
      </c>
      <c r="AZ11" s="121">
        <v>0</v>
      </c>
      <c r="BA11" s="121">
        <v>0</v>
      </c>
      <c r="BB11" s="121">
        <v>0</v>
      </c>
      <c r="BC11" s="122" t="s">
        <v>399</v>
      </c>
      <c r="BD11" s="121">
        <v>0</v>
      </c>
      <c r="BE11" s="121">
        <v>0</v>
      </c>
      <c r="BF11" s="121">
        <f>SUM(AE11,+AM11,+BE11)</f>
        <v>219951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399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399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399</v>
      </c>
      <c r="CQ11" s="121">
        <f>SUM(AM11,+BO11)</f>
        <v>219951</v>
      </c>
      <c r="CR11" s="121">
        <f>SUM(AN11,+BP11)</f>
        <v>96798</v>
      </c>
      <c r="CS11" s="121">
        <f>SUM(AO11,+BQ11)</f>
        <v>10142</v>
      </c>
      <c r="CT11" s="121">
        <f>SUM(AP11,+BR11)</f>
        <v>0</v>
      </c>
      <c r="CU11" s="121">
        <f>SUM(AQ11,+BS11)</f>
        <v>86656</v>
      </c>
      <c r="CV11" s="121">
        <f>SUM(AR11,+BT11)</f>
        <v>0</v>
      </c>
      <c r="CW11" s="121">
        <f>SUM(AS11,+BU11)</f>
        <v>123153</v>
      </c>
      <c r="CX11" s="121">
        <f>SUM(AT11,+BV11)</f>
        <v>0</v>
      </c>
      <c r="CY11" s="121">
        <f>SUM(AU11,+BW11)</f>
        <v>123153</v>
      </c>
      <c r="CZ11" s="121">
        <f>SUM(AV11,+BX11)</f>
        <v>0</v>
      </c>
      <c r="DA11" s="121">
        <f>SUM(AW11,+BY11)</f>
        <v>0</v>
      </c>
      <c r="DB11" s="121">
        <f>SUM(AX11,+BZ11)</f>
        <v>0</v>
      </c>
      <c r="DC11" s="121">
        <f>SUM(AY11,+CA11)</f>
        <v>0</v>
      </c>
      <c r="DD11" s="121">
        <f>SUM(AZ11,+CB11)</f>
        <v>0</v>
      </c>
      <c r="DE11" s="121">
        <f>SUM(BA11,+CC11)</f>
        <v>0</v>
      </c>
      <c r="DF11" s="121">
        <f>SUM(BB11,+CD11)</f>
        <v>0</v>
      </c>
      <c r="DG11" s="122" t="s">
        <v>399</v>
      </c>
      <c r="DH11" s="121">
        <f>SUM(BD11,+CF11)</f>
        <v>0</v>
      </c>
      <c r="DI11" s="121">
        <f>SUM(BE11,+CG11)</f>
        <v>0</v>
      </c>
      <c r="DJ11" s="121">
        <f>SUM(BF11,+CH11)</f>
        <v>219951</v>
      </c>
    </row>
    <row r="12" spans="1:114" s="136" customFormat="1" ht="13.5" customHeight="1" x14ac:dyDescent="0.15">
      <c r="A12" s="119" t="s">
        <v>42</v>
      </c>
      <c r="B12" s="120" t="s">
        <v>330</v>
      </c>
      <c r="C12" s="119" t="s">
        <v>331</v>
      </c>
      <c r="D12" s="121">
        <f>SUM(E12,+L12)</f>
        <v>424301</v>
      </c>
      <c r="E12" s="121">
        <f>SUM(F12:I12)+K12</f>
        <v>351081</v>
      </c>
      <c r="F12" s="121">
        <v>0</v>
      </c>
      <c r="G12" s="121">
        <v>0</v>
      </c>
      <c r="H12" s="121">
        <v>0</v>
      </c>
      <c r="I12" s="121">
        <v>338351</v>
      </c>
      <c r="J12" s="121">
        <v>922288</v>
      </c>
      <c r="K12" s="121">
        <v>12730</v>
      </c>
      <c r="L12" s="121">
        <v>73220</v>
      </c>
      <c r="M12" s="121">
        <f>SUM(N12,+U12)</f>
        <v>93632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288242</v>
      </c>
      <c r="T12" s="121">
        <v>0</v>
      </c>
      <c r="U12" s="121">
        <v>93632</v>
      </c>
      <c r="V12" s="121">
        <f>+SUM(D12,M12)</f>
        <v>517933</v>
      </c>
      <c r="W12" s="121">
        <f>+SUM(E12,N12)</f>
        <v>351081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338351</v>
      </c>
      <c r="AB12" s="121">
        <f>+SUM(J12,S12)</f>
        <v>1210530</v>
      </c>
      <c r="AC12" s="121">
        <f>+SUM(K12,T12)</f>
        <v>12730</v>
      </c>
      <c r="AD12" s="121">
        <f>+SUM(L12,U12)</f>
        <v>166852</v>
      </c>
      <c r="AE12" s="121">
        <f>SUM(AF12,+AK12)</f>
        <v>12467</v>
      </c>
      <c r="AF12" s="121">
        <f>SUM(AG12:AJ12)</f>
        <v>12467</v>
      </c>
      <c r="AG12" s="121">
        <v>0</v>
      </c>
      <c r="AH12" s="121">
        <v>0</v>
      </c>
      <c r="AI12" s="121">
        <v>12467</v>
      </c>
      <c r="AJ12" s="121">
        <v>0</v>
      </c>
      <c r="AK12" s="121">
        <v>0</v>
      </c>
      <c r="AL12" s="122" t="s">
        <v>399</v>
      </c>
      <c r="AM12" s="121">
        <f>SUM(AN12,AS12,AW12,AX12,BD12)</f>
        <v>1302089</v>
      </c>
      <c r="AN12" s="121">
        <f>SUM(AO12:AR12)</f>
        <v>188124</v>
      </c>
      <c r="AO12" s="121">
        <v>111688</v>
      </c>
      <c r="AP12" s="121">
        <v>0</v>
      </c>
      <c r="AQ12" s="121">
        <v>63094</v>
      </c>
      <c r="AR12" s="121">
        <v>13342</v>
      </c>
      <c r="AS12" s="121">
        <f>SUM(AT12:AV12)</f>
        <v>267409</v>
      </c>
      <c r="AT12" s="121">
        <v>0</v>
      </c>
      <c r="AU12" s="121">
        <v>232511</v>
      </c>
      <c r="AV12" s="121">
        <v>34898</v>
      </c>
      <c r="AW12" s="121">
        <v>6487</v>
      </c>
      <c r="AX12" s="121">
        <f>SUM(AY12:BB12)</f>
        <v>839043</v>
      </c>
      <c r="AY12" s="121">
        <v>0</v>
      </c>
      <c r="AZ12" s="121">
        <v>806535</v>
      </c>
      <c r="BA12" s="121">
        <v>32508</v>
      </c>
      <c r="BB12" s="121">
        <v>0</v>
      </c>
      <c r="BC12" s="122" t="s">
        <v>399</v>
      </c>
      <c r="BD12" s="121">
        <v>1026</v>
      </c>
      <c r="BE12" s="121">
        <v>32033</v>
      </c>
      <c r="BF12" s="121">
        <f>SUM(AE12,+AM12,+BE12)</f>
        <v>1346589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399</v>
      </c>
      <c r="BO12" s="121">
        <f>SUM(BP12,BU12,BY12,BZ12,CF12)</f>
        <v>355071</v>
      </c>
      <c r="BP12" s="121">
        <f>SUM(BQ12:BT12)</f>
        <v>74741</v>
      </c>
      <c r="BQ12" s="121">
        <v>22997</v>
      </c>
      <c r="BR12" s="121">
        <v>0</v>
      </c>
      <c r="BS12" s="121">
        <v>51744</v>
      </c>
      <c r="BT12" s="121">
        <v>0</v>
      </c>
      <c r="BU12" s="121">
        <f>SUM(BV12:BX12)</f>
        <v>258818</v>
      </c>
      <c r="BV12" s="121">
        <v>0</v>
      </c>
      <c r="BW12" s="121">
        <v>258818</v>
      </c>
      <c r="BX12" s="121">
        <v>0</v>
      </c>
      <c r="BY12" s="121">
        <v>0</v>
      </c>
      <c r="BZ12" s="121">
        <f>SUM(CA12:CD12)</f>
        <v>21512</v>
      </c>
      <c r="CA12" s="121">
        <v>0</v>
      </c>
      <c r="CB12" s="121">
        <v>21512</v>
      </c>
      <c r="CC12" s="121">
        <v>0</v>
      </c>
      <c r="CD12" s="121">
        <v>0</v>
      </c>
      <c r="CE12" s="122" t="s">
        <v>399</v>
      </c>
      <c r="CF12" s="121">
        <v>0</v>
      </c>
      <c r="CG12" s="121">
        <v>26803</v>
      </c>
      <c r="CH12" s="121">
        <f>SUM(BG12,+BO12,+CG12)</f>
        <v>381874</v>
      </c>
      <c r="CI12" s="121">
        <f>SUM(AE12,+BG12)</f>
        <v>12467</v>
      </c>
      <c r="CJ12" s="121">
        <f>SUM(AF12,+BH12)</f>
        <v>12467</v>
      </c>
      <c r="CK12" s="121">
        <f>SUM(AG12,+BI12)</f>
        <v>0</v>
      </c>
      <c r="CL12" s="121">
        <f>SUM(AH12,+BJ12)</f>
        <v>0</v>
      </c>
      <c r="CM12" s="121">
        <f>SUM(AI12,+BK12)</f>
        <v>12467</v>
      </c>
      <c r="CN12" s="121">
        <f>SUM(AJ12,+BL12)</f>
        <v>0</v>
      </c>
      <c r="CO12" s="121">
        <f>SUM(AK12,+BM12)</f>
        <v>0</v>
      </c>
      <c r="CP12" s="122" t="s">
        <v>399</v>
      </c>
      <c r="CQ12" s="121">
        <f>SUM(AM12,+BO12)</f>
        <v>1657160</v>
      </c>
      <c r="CR12" s="121">
        <f>SUM(AN12,+BP12)</f>
        <v>262865</v>
      </c>
      <c r="CS12" s="121">
        <f>SUM(AO12,+BQ12)</f>
        <v>134685</v>
      </c>
      <c r="CT12" s="121">
        <f>SUM(AP12,+BR12)</f>
        <v>0</v>
      </c>
      <c r="CU12" s="121">
        <f>SUM(AQ12,+BS12)</f>
        <v>114838</v>
      </c>
      <c r="CV12" s="121">
        <f>SUM(AR12,+BT12)</f>
        <v>13342</v>
      </c>
      <c r="CW12" s="121">
        <f>SUM(AS12,+BU12)</f>
        <v>526227</v>
      </c>
      <c r="CX12" s="121">
        <f>SUM(AT12,+BV12)</f>
        <v>0</v>
      </c>
      <c r="CY12" s="121">
        <f>SUM(AU12,+BW12)</f>
        <v>491329</v>
      </c>
      <c r="CZ12" s="121">
        <f>SUM(AV12,+BX12)</f>
        <v>34898</v>
      </c>
      <c r="DA12" s="121">
        <f>SUM(AW12,+BY12)</f>
        <v>6487</v>
      </c>
      <c r="DB12" s="121">
        <f>SUM(AX12,+BZ12)</f>
        <v>860555</v>
      </c>
      <c r="DC12" s="121">
        <f>SUM(AY12,+CA12)</f>
        <v>0</v>
      </c>
      <c r="DD12" s="121">
        <f>SUM(AZ12,+CB12)</f>
        <v>828047</v>
      </c>
      <c r="DE12" s="121">
        <f>SUM(BA12,+CC12)</f>
        <v>32508</v>
      </c>
      <c r="DF12" s="121">
        <f>SUM(BB12,+CD12)</f>
        <v>0</v>
      </c>
      <c r="DG12" s="122" t="s">
        <v>399</v>
      </c>
      <c r="DH12" s="121">
        <f>SUM(BD12,+CF12)</f>
        <v>1026</v>
      </c>
      <c r="DI12" s="121">
        <f>SUM(BE12,+CG12)</f>
        <v>58836</v>
      </c>
      <c r="DJ12" s="121">
        <f>SUM(BF12,+CH12)</f>
        <v>1728463</v>
      </c>
    </row>
    <row r="13" spans="1:114" s="136" customFormat="1" ht="13.5" customHeight="1" x14ac:dyDescent="0.15">
      <c r="A13" s="119" t="s">
        <v>42</v>
      </c>
      <c r="B13" s="120" t="s">
        <v>335</v>
      </c>
      <c r="C13" s="119" t="s">
        <v>336</v>
      </c>
      <c r="D13" s="121">
        <f>SUM(E13,+L13)</f>
        <v>183087</v>
      </c>
      <c r="E13" s="121">
        <f>SUM(F13:I13)+K13</f>
        <v>183087</v>
      </c>
      <c r="F13" s="121">
        <v>0</v>
      </c>
      <c r="G13" s="121">
        <v>0</v>
      </c>
      <c r="H13" s="121">
        <v>0</v>
      </c>
      <c r="I13" s="121">
        <v>183087</v>
      </c>
      <c r="J13" s="121">
        <v>83059</v>
      </c>
      <c r="K13" s="121">
        <v>0</v>
      </c>
      <c r="L13" s="121">
        <v>0</v>
      </c>
      <c r="M13" s="121">
        <f>SUM(N13,+U13)</f>
        <v>59459</v>
      </c>
      <c r="N13" s="121">
        <f>SUM(O13:R13,T13)</f>
        <v>59459</v>
      </c>
      <c r="O13" s="121">
        <v>0</v>
      </c>
      <c r="P13" s="121">
        <v>0</v>
      </c>
      <c r="Q13" s="121">
        <v>0</v>
      </c>
      <c r="R13" s="121">
        <v>59459</v>
      </c>
      <c r="S13" s="121">
        <v>167708</v>
      </c>
      <c r="T13" s="121">
        <v>0</v>
      </c>
      <c r="U13" s="121">
        <v>0</v>
      </c>
      <c r="V13" s="121">
        <f>+SUM(D13,M13)</f>
        <v>242546</v>
      </c>
      <c r="W13" s="121">
        <f>+SUM(E13,N13)</f>
        <v>242546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242546</v>
      </c>
      <c r="AB13" s="121">
        <f>+SUM(J13,S13)</f>
        <v>250767</v>
      </c>
      <c r="AC13" s="121">
        <f>+SUM(K13,T13)</f>
        <v>0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399</v>
      </c>
      <c r="AM13" s="121">
        <f>SUM(AN13,AS13,AW13,AX13,BD13)</f>
        <v>266146</v>
      </c>
      <c r="AN13" s="121">
        <f>SUM(AO13:AR13)</f>
        <v>12651</v>
      </c>
      <c r="AO13" s="121">
        <v>12651</v>
      </c>
      <c r="AP13" s="121">
        <v>0</v>
      </c>
      <c r="AQ13" s="121">
        <v>0</v>
      </c>
      <c r="AR13" s="121">
        <v>0</v>
      </c>
      <c r="AS13" s="121">
        <f>SUM(AT13:AV13)</f>
        <v>198415</v>
      </c>
      <c r="AT13" s="121">
        <v>0</v>
      </c>
      <c r="AU13" s="121">
        <v>198415</v>
      </c>
      <c r="AV13" s="121">
        <v>0</v>
      </c>
      <c r="AW13" s="121">
        <v>0</v>
      </c>
      <c r="AX13" s="121">
        <f>SUM(AY13:BB13)</f>
        <v>55080</v>
      </c>
      <c r="AY13" s="121">
        <v>0</v>
      </c>
      <c r="AZ13" s="121">
        <v>55080</v>
      </c>
      <c r="BA13" s="121">
        <v>0</v>
      </c>
      <c r="BB13" s="121">
        <v>0</v>
      </c>
      <c r="BC13" s="122" t="s">
        <v>399</v>
      </c>
      <c r="BD13" s="121">
        <v>0</v>
      </c>
      <c r="BE13" s="121">
        <v>0</v>
      </c>
      <c r="BF13" s="121">
        <f>SUM(AE13,+AM13,+BE13)</f>
        <v>266146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399</v>
      </c>
      <c r="BO13" s="121">
        <f>SUM(BP13,BU13,BY13,BZ13,CF13)</f>
        <v>227167</v>
      </c>
      <c r="BP13" s="121">
        <f>SUM(BQ13:BT13)</f>
        <v>2175</v>
      </c>
      <c r="BQ13" s="121">
        <v>2175</v>
      </c>
      <c r="BR13" s="121">
        <v>0</v>
      </c>
      <c r="BS13" s="121">
        <v>0</v>
      </c>
      <c r="BT13" s="121">
        <v>0</v>
      </c>
      <c r="BU13" s="121">
        <f>SUM(BV13:BX13)</f>
        <v>188002</v>
      </c>
      <c r="BV13" s="121">
        <v>0</v>
      </c>
      <c r="BW13" s="121">
        <v>188002</v>
      </c>
      <c r="BX13" s="121">
        <v>0</v>
      </c>
      <c r="BY13" s="121">
        <v>0</v>
      </c>
      <c r="BZ13" s="121">
        <f>SUM(CA13:CD13)</f>
        <v>36990</v>
      </c>
      <c r="CA13" s="121">
        <v>0</v>
      </c>
      <c r="CB13" s="121">
        <v>36990</v>
      </c>
      <c r="CC13" s="121">
        <v>0</v>
      </c>
      <c r="CD13" s="121">
        <v>0</v>
      </c>
      <c r="CE13" s="122" t="s">
        <v>399</v>
      </c>
      <c r="CF13" s="121">
        <v>0</v>
      </c>
      <c r="CG13" s="121">
        <v>0</v>
      </c>
      <c r="CH13" s="121">
        <f>SUM(BG13,+BO13,+CG13)</f>
        <v>227167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399</v>
      </c>
      <c r="CQ13" s="121">
        <f>SUM(AM13,+BO13)</f>
        <v>493313</v>
      </c>
      <c r="CR13" s="121">
        <f>SUM(AN13,+BP13)</f>
        <v>14826</v>
      </c>
      <c r="CS13" s="121">
        <f>SUM(AO13,+BQ13)</f>
        <v>14826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386417</v>
      </c>
      <c r="CX13" s="121">
        <f>SUM(AT13,+BV13)</f>
        <v>0</v>
      </c>
      <c r="CY13" s="121">
        <f>SUM(AU13,+BW13)</f>
        <v>386417</v>
      </c>
      <c r="CZ13" s="121">
        <f>SUM(AV13,+BX13)</f>
        <v>0</v>
      </c>
      <c r="DA13" s="121">
        <f>SUM(AW13,+BY13)</f>
        <v>0</v>
      </c>
      <c r="DB13" s="121">
        <f>SUM(AX13,+BZ13)</f>
        <v>92070</v>
      </c>
      <c r="DC13" s="121">
        <f>SUM(AY13,+CA13)</f>
        <v>0</v>
      </c>
      <c r="DD13" s="121">
        <f>SUM(AZ13,+CB13)</f>
        <v>92070</v>
      </c>
      <c r="DE13" s="121">
        <f>SUM(BA13,+CC13)</f>
        <v>0</v>
      </c>
      <c r="DF13" s="121">
        <f>SUM(BB13,+CD13)</f>
        <v>0</v>
      </c>
      <c r="DG13" s="122" t="s">
        <v>399</v>
      </c>
      <c r="DH13" s="121">
        <f>SUM(BD13,+CF13)</f>
        <v>0</v>
      </c>
      <c r="DI13" s="121">
        <f>SUM(BE13,+CG13)</f>
        <v>0</v>
      </c>
      <c r="DJ13" s="121">
        <f>SUM(BF13,+CH13)</f>
        <v>493313</v>
      </c>
    </row>
    <row r="14" spans="1:114" s="136" customFormat="1" ht="13.5" customHeight="1" x14ac:dyDescent="0.15">
      <c r="A14" s="119" t="s">
        <v>42</v>
      </c>
      <c r="B14" s="120" t="s">
        <v>352</v>
      </c>
      <c r="C14" s="119" t="s">
        <v>353</v>
      </c>
      <c r="D14" s="121">
        <f>SUM(E14,+L14)</f>
        <v>904497</v>
      </c>
      <c r="E14" s="121">
        <f>SUM(F14:I14)+K14</f>
        <v>892898</v>
      </c>
      <c r="F14" s="121">
        <v>591327</v>
      </c>
      <c r="G14" s="121">
        <v>0</v>
      </c>
      <c r="H14" s="121">
        <v>143600</v>
      </c>
      <c r="I14" s="121">
        <v>157971</v>
      </c>
      <c r="J14" s="121">
        <v>1286383</v>
      </c>
      <c r="K14" s="121">
        <v>0</v>
      </c>
      <c r="L14" s="121">
        <v>11599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904497</v>
      </c>
      <c r="W14" s="121">
        <f>+SUM(E14,N14)</f>
        <v>892898</v>
      </c>
      <c r="X14" s="121">
        <f>+SUM(F14,O14)</f>
        <v>591327</v>
      </c>
      <c r="Y14" s="121">
        <f>+SUM(G14,P14)</f>
        <v>0</v>
      </c>
      <c r="Z14" s="121">
        <f>+SUM(H14,Q14)</f>
        <v>143600</v>
      </c>
      <c r="AA14" s="121">
        <f>+SUM(I14,R14)</f>
        <v>157971</v>
      </c>
      <c r="AB14" s="121">
        <f>+SUM(J14,S14)</f>
        <v>1286383</v>
      </c>
      <c r="AC14" s="121">
        <f>+SUM(K14,T14)</f>
        <v>0</v>
      </c>
      <c r="AD14" s="121">
        <f>+SUM(L14,U14)</f>
        <v>11599</v>
      </c>
      <c r="AE14" s="121">
        <f>SUM(AF14,+AK14)</f>
        <v>1319598</v>
      </c>
      <c r="AF14" s="121">
        <f>SUM(AG14:AJ14)</f>
        <v>1319598</v>
      </c>
      <c r="AG14" s="121">
        <v>0</v>
      </c>
      <c r="AH14" s="121">
        <v>1319598</v>
      </c>
      <c r="AI14" s="121">
        <v>0</v>
      </c>
      <c r="AJ14" s="121">
        <v>0</v>
      </c>
      <c r="AK14" s="121">
        <v>0</v>
      </c>
      <c r="AL14" s="122" t="s">
        <v>399</v>
      </c>
      <c r="AM14" s="121">
        <f>SUM(AN14,AS14,AW14,AX14,BD14)</f>
        <v>748110</v>
      </c>
      <c r="AN14" s="121">
        <f>SUM(AO14:AR14)</f>
        <v>109124</v>
      </c>
      <c r="AO14" s="121">
        <v>91253</v>
      </c>
      <c r="AP14" s="121">
        <v>5883</v>
      </c>
      <c r="AQ14" s="121">
        <v>11988</v>
      </c>
      <c r="AR14" s="121">
        <v>0</v>
      </c>
      <c r="AS14" s="121">
        <f>SUM(AT14:AV14)</f>
        <v>260277</v>
      </c>
      <c r="AT14" s="121">
        <v>2055</v>
      </c>
      <c r="AU14" s="121">
        <v>258222</v>
      </c>
      <c r="AV14" s="121">
        <v>0</v>
      </c>
      <c r="AW14" s="121">
        <v>0</v>
      </c>
      <c r="AX14" s="121">
        <f>SUM(AY14:BB14)</f>
        <v>378709</v>
      </c>
      <c r="AY14" s="121">
        <v>0</v>
      </c>
      <c r="AZ14" s="121">
        <v>332812</v>
      </c>
      <c r="BA14" s="121">
        <v>0</v>
      </c>
      <c r="BB14" s="121">
        <v>45897</v>
      </c>
      <c r="BC14" s="122" t="s">
        <v>399</v>
      </c>
      <c r="BD14" s="121">
        <v>0</v>
      </c>
      <c r="BE14" s="121">
        <v>123172</v>
      </c>
      <c r="BF14" s="121">
        <f>SUM(AE14,+AM14,+BE14)</f>
        <v>2190880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399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399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1319598</v>
      </c>
      <c r="CJ14" s="121">
        <f>SUM(AF14,+BH14)</f>
        <v>1319598</v>
      </c>
      <c r="CK14" s="121">
        <f>SUM(AG14,+BI14)</f>
        <v>0</v>
      </c>
      <c r="CL14" s="121">
        <f>SUM(AH14,+BJ14)</f>
        <v>1319598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399</v>
      </c>
      <c r="CQ14" s="121">
        <f>SUM(AM14,+BO14)</f>
        <v>748110</v>
      </c>
      <c r="CR14" s="121">
        <f>SUM(AN14,+BP14)</f>
        <v>109124</v>
      </c>
      <c r="CS14" s="121">
        <f>SUM(AO14,+BQ14)</f>
        <v>91253</v>
      </c>
      <c r="CT14" s="121">
        <f>SUM(AP14,+BR14)</f>
        <v>5883</v>
      </c>
      <c r="CU14" s="121">
        <f>SUM(AQ14,+BS14)</f>
        <v>11988</v>
      </c>
      <c r="CV14" s="121">
        <f>SUM(AR14,+BT14)</f>
        <v>0</v>
      </c>
      <c r="CW14" s="121">
        <f>SUM(AS14,+BU14)</f>
        <v>260277</v>
      </c>
      <c r="CX14" s="121">
        <f>SUM(AT14,+BV14)</f>
        <v>2055</v>
      </c>
      <c r="CY14" s="121">
        <f>SUM(AU14,+BW14)</f>
        <v>258222</v>
      </c>
      <c r="CZ14" s="121">
        <f>SUM(AV14,+BX14)</f>
        <v>0</v>
      </c>
      <c r="DA14" s="121">
        <f>SUM(AW14,+BY14)</f>
        <v>0</v>
      </c>
      <c r="DB14" s="121">
        <f>SUM(AX14,+BZ14)</f>
        <v>378709</v>
      </c>
      <c r="DC14" s="121">
        <f>SUM(AY14,+CA14)</f>
        <v>0</v>
      </c>
      <c r="DD14" s="121">
        <f>SUM(AZ14,+CB14)</f>
        <v>332812</v>
      </c>
      <c r="DE14" s="121">
        <f>SUM(BA14,+CC14)</f>
        <v>0</v>
      </c>
      <c r="DF14" s="121">
        <f>SUM(BB14,+CD14)</f>
        <v>45897</v>
      </c>
      <c r="DG14" s="122" t="s">
        <v>399</v>
      </c>
      <c r="DH14" s="121">
        <f>SUM(BD14,+CF14)</f>
        <v>0</v>
      </c>
      <c r="DI14" s="121">
        <f>SUM(BE14,+CG14)</f>
        <v>123172</v>
      </c>
      <c r="DJ14" s="121">
        <f>SUM(BF14,+CH14)</f>
        <v>2190880</v>
      </c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4">
    <sortCondition ref="A8:A14"/>
    <sortCondition ref="B8:B14"/>
    <sortCondition ref="C8:C1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香川県</v>
      </c>
      <c r="B7" s="139" t="str">
        <f>'廃棄物事業経費（市町村）'!B7</f>
        <v>37000</v>
      </c>
      <c r="C7" s="138" t="s">
        <v>33</v>
      </c>
      <c r="D7" s="140">
        <f>SUM(E7,+L7)</f>
        <v>15970427</v>
      </c>
      <c r="E7" s="140">
        <f>+SUM(F7:I7,K7)</f>
        <v>5155739</v>
      </c>
      <c r="F7" s="140">
        <f t="shared" ref="F7:L7" si="0">SUM(F$8:F$1000)</f>
        <v>1090982</v>
      </c>
      <c r="G7" s="140">
        <f t="shared" si="0"/>
        <v>1177</v>
      </c>
      <c r="H7" s="140">
        <f t="shared" si="0"/>
        <v>882100</v>
      </c>
      <c r="I7" s="140">
        <f t="shared" si="0"/>
        <v>2771495</v>
      </c>
      <c r="J7" s="140">
        <f t="shared" si="0"/>
        <v>2548610</v>
      </c>
      <c r="K7" s="140">
        <f t="shared" si="0"/>
        <v>409985</v>
      </c>
      <c r="L7" s="140">
        <f t="shared" si="0"/>
        <v>10814688</v>
      </c>
      <c r="M7" s="140">
        <f>SUM(N7,+U7)</f>
        <v>2726794</v>
      </c>
      <c r="N7" s="140">
        <f>+SUM(O7:R7,T7)</f>
        <v>959615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34200</v>
      </c>
      <c r="R7" s="140">
        <f t="shared" si="1"/>
        <v>803672</v>
      </c>
      <c r="S7" s="140">
        <f t="shared" si="1"/>
        <v>661966</v>
      </c>
      <c r="T7" s="140">
        <f t="shared" si="1"/>
        <v>121743</v>
      </c>
      <c r="U7" s="140">
        <f t="shared" si="1"/>
        <v>1767179</v>
      </c>
      <c r="V7" s="140">
        <f t="shared" ref="V7:AB7" si="2">+SUM(D7,M7)</f>
        <v>18697221</v>
      </c>
      <c r="W7" s="140">
        <f t="shared" si="2"/>
        <v>6115354</v>
      </c>
      <c r="X7" s="140">
        <f t="shared" si="2"/>
        <v>1090982</v>
      </c>
      <c r="Y7" s="140">
        <f t="shared" si="2"/>
        <v>1177</v>
      </c>
      <c r="Z7" s="140">
        <f t="shared" si="2"/>
        <v>916300</v>
      </c>
      <c r="AA7" s="140">
        <f t="shared" si="2"/>
        <v>3575167</v>
      </c>
      <c r="AB7" s="140">
        <f t="shared" si="2"/>
        <v>3210576</v>
      </c>
      <c r="AC7" s="140">
        <f>+SUM(K7,T7)</f>
        <v>531728</v>
      </c>
      <c r="AD7" s="140">
        <f>+SUM(L7,U7)</f>
        <v>12581867</v>
      </c>
      <c r="AE7" s="208"/>
      <c r="AF7" s="208"/>
    </row>
    <row r="8" spans="1:32" s="136" customFormat="1" ht="13.5" customHeight="1" x14ac:dyDescent="0.15">
      <c r="A8" s="119" t="s">
        <v>42</v>
      </c>
      <c r="B8" s="120" t="s">
        <v>324</v>
      </c>
      <c r="C8" s="119" t="s">
        <v>325</v>
      </c>
      <c r="D8" s="121">
        <f>SUM(E8,+L8)</f>
        <v>7456607</v>
      </c>
      <c r="E8" s="121">
        <f>+SUM(F8:I8,K8)</f>
        <v>2561067</v>
      </c>
      <c r="F8" s="121">
        <v>499655</v>
      </c>
      <c r="G8" s="121">
        <v>0</v>
      </c>
      <c r="H8" s="121">
        <v>548600</v>
      </c>
      <c r="I8" s="121">
        <v>1342735</v>
      </c>
      <c r="J8" s="121"/>
      <c r="K8" s="121">
        <v>170077</v>
      </c>
      <c r="L8" s="121">
        <v>4895540</v>
      </c>
      <c r="M8" s="121">
        <f>SUM(N8,+U8)</f>
        <v>593026</v>
      </c>
      <c r="N8" s="121">
        <f>+SUM(O8:R8,T8)</f>
        <v>125369</v>
      </c>
      <c r="O8" s="121">
        <v>0</v>
      </c>
      <c r="P8" s="121">
        <v>0</v>
      </c>
      <c r="Q8" s="121">
        <v>11800</v>
      </c>
      <c r="R8" s="121">
        <v>0</v>
      </c>
      <c r="S8" s="121"/>
      <c r="T8" s="121">
        <v>113569</v>
      </c>
      <c r="U8" s="121">
        <v>467657</v>
      </c>
      <c r="V8" s="121">
        <f>+SUM(D8,M8)</f>
        <v>8049633</v>
      </c>
      <c r="W8" s="121">
        <f>+SUM(E8,N8)</f>
        <v>2686436</v>
      </c>
      <c r="X8" s="121">
        <f>+SUM(F8,O8)</f>
        <v>499655</v>
      </c>
      <c r="Y8" s="121">
        <f>+SUM(G8,P8)</f>
        <v>0</v>
      </c>
      <c r="Z8" s="121">
        <f>+SUM(H8,Q8)</f>
        <v>560400</v>
      </c>
      <c r="AA8" s="121">
        <f>+SUM(I8,R8)</f>
        <v>1342735</v>
      </c>
      <c r="AB8" s="121">
        <f>+SUM(J8,S8)</f>
        <v>0</v>
      </c>
      <c r="AC8" s="121">
        <f>+SUM(K8,T8)</f>
        <v>283646</v>
      </c>
      <c r="AD8" s="121">
        <f>+SUM(L8,U8)</f>
        <v>5363197</v>
      </c>
      <c r="AE8" s="209" t="s">
        <v>326</v>
      </c>
      <c r="AF8" s="208"/>
    </row>
    <row r="9" spans="1:32" s="136" customFormat="1" ht="13.5" customHeight="1" x14ac:dyDescent="0.15">
      <c r="A9" s="119" t="s">
        <v>42</v>
      </c>
      <c r="B9" s="120" t="s">
        <v>327</v>
      </c>
      <c r="C9" s="119" t="s">
        <v>328</v>
      </c>
      <c r="D9" s="121">
        <f>SUM(E9,+L9)</f>
        <v>1399561</v>
      </c>
      <c r="E9" s="121">
        <f>+SUM(F9:I9,K9)</f>
        <v>228532</v>
      </c>
      <c r="F9" s="121">
        <v>0</v>
      </c>
      <c r="G9" s="121">
        <v>0</v>
      </c>
      <c r="H9" s="121">
        <v>23300</v>
      </c>
      <c r="I9" s="121">
        <v>162893</v>
      </c>
      <c r="J9" s="121"/>
      <c r="K9" s="121">
        <v>42339</v>
      </c>
      <c r="L9" s="121">
        <v>1171029</v>
      </c>
      <c r="M9" s="121">
        <f>SUM(N9,+U9)</f>
        <v>238838</v>
      </c>
      <c r="N9" s="121">
        <f>+SUM(O9:R9,T9)</f>
        <v>115471</v>
      </c>
      <c r="O9" s="121">
        <v>0</v>
      </c>
      <c r="P9" s="121">
        <v>0</v>
      </c>
      <c r="Q9" s="121">
        <v>12100</v>
      </c>
      <c r="R9" s="121">
        <v>103371</v>
      </c>
      <c r="S9" s="121"/>
      <c r="T9" s="121">
        <v>0</v>
      </c>
      <c r="U9" s="121">
        <v>123367</v>
      </c>
      <c r="V9" s="121">
        <f>+SUM(D9,M9)</f>
        <v>1638399</v>
      </c>
      <c r="W9" s="121">
        <f>+SUM(E9,N9)</f>
        <v>344003</v>
      </c>
      <c r="X9" s="121">
        <f>+SUM(F9,O9)</f>
        <v>0</v>
      </c>
      <c r="Y9" s="121">
        <f>+SUM(G9,P9)</f>
        <v>0</v>
      </c>
      <c r="Z9" s="121">
        <f>+SUM(H9,Q9)</f>
        <v>35400</v>
      </c>
      <c r="AA9" s="121">
        <f>+SUM(I9,R9)</f>
        <v>266264</v>
      </c>
      <c r="AB9" s="121">
        <f>+SUM(J9,S9)</f>
        <v>0</v>
      </c>
      <c r="AC9" s="121">
        <f>+SUM(K9,T9)</f>
        <v>42339</v>
      </c>
      <c r="AD9" s="121">
        <f>+SUM(L9,U9)</f>
        <v>1294396</v>
      </c>
      <c r="AE9" s="209" t="s">
        <v>329</v>
      </c>
      <c r="AF9" s="208"/>
    </row>
    <row r="10" spans="1:32" s="136" customFormat="1" ht="13.5" customHeight="1" x14ac:dyDescent="0.15">
      <c r="A10" s="119" t="s">
        <v>42</v>
      </c>
      <c r="B10" s="120" t="s">
        <v>332</v>
      </c>
      <c r="C10" s="119" t="s">
        <v>333</v>
      </c>
      <c r="D10" s="121">
        <f>SUM(E10,+L10)</f>
        <v>731117</v>
      </c>
      <c r="E10" s="121">
        <f>+SUM(F10:I10,K10)</f>
        <v>209934</v>
      </c>
      <c r="F10" s="121">
        <v>0</v>
      </c>
      <c r="G10" s="121">
        <v>0</v>
      </c>
      <c r="H10" s="121">
        <v>90100</v>
      </c>
      <c r="I10" s="121">
        <v>108027</v>
      </c>
      <c r="J10" s="121"/>
      <c r="K10" s="121">
        <v>11807</v>
      </c>
      <c r="L10" s="121">
        <v>521183</v>
      </c>
      <c r="M10" s="121">
        <f>SUM(N10,+U10)</f>
        <v>281971</v>
      </c>
      <c r="N10" s="121">
        <f>+SUM(O10:R10,T10)</f>
        <v>62021</v>
      </c>
      <c r="O10" s="121">
        <v>0</v>
      </c>
      <c r="P10" s="121">
        <v>0</v>
      </c>
      <c r="Q10" s="121">
        <v>3800</v>
      </c>
      <c r="R10" s="121">
        <v>58221</v>
      </c>
      <c r="S10" s="121"/>
      <c r="T10" s="121">
        <v>0</v>
      </c>
      <c r="U10" s="121">
        <v>219950</v>
      </c>
      <c r="V10" s="121">
        <f>+SUM(D10,M10)</f>
        <v>1013088</v>
      </c>
      <c r="W10" s="121">
        <f>+SUM(E10,N10)</f>
        <v>271955</v>
      </c>
      <c r="X10" s="121">
        <f>+SUM(F10,O10)</f>
        <v>0</v>
      </c>
      <c r="Y10" s="121">
        <f>+SUM(G10,P10)</f>
        <v>0</v>
      </c>
      <c r="Z10" s="121">
        <f>+SUM(H10,Q10)</f>
        <v>93900</v>
      </c>
      <c r="AA10" s="121">
        <f>+SUM(I10,R10)</f>
        <v>166248</v>
      </c>
      <c r="AB10" s="121">
        <f>+SUM(J10,S10)</f>
        <v>0</v>
      </c>
      <c r="AC10" s="121">
        <f>+SUM(K10,T10)</f>
        <v>11807</v>
      </c>
      <c r="AD10" s="121">
        <f>+SUM(L10,U10)</f>
        <v>741133</v>
      </c>
      <c r="AE10" s="209" t="s">
        <v>334</v>
      </c>
      <c r="AF10" s="208"/>
    </row>
    <row r="11" spans="1:32" s="136" customFormat="1" ht="13.5" customHeight="1" x14ac:dyDescent="0.15">
      <c r="A11" s="119" t="s">
        <v>42</v>
      </c>
      <c r="B11" s="120" t="s">
        <v>337</v>
      </c>
      <c r="C11" s="119" t="s">
        <v>338</v>
      </c>
      <c r="D11" s="121">
        <f>SUM(E11,+L11)</f>
        <v>372497</v>
      </c>
      <c r="E11" s="121">
        <f>+SUM(F11:I11,K11)</f>
        <v>119166</v>
      </c>
      <c r="F11" s="121">
        <v>0</v>
      </c>
      <c r="G11" s="121">
        <v>0</v>
      </c>
      <c r="H11" s="121">
        <v>2100</v>
      </c>
      <c r="I11" s="121">
        <v>32573</v>
      </c>
      <c r="J11" s="121"/>
      <c r="K11" s="121">
        <v>84493</v>
      </c>
      <c r="L11" s="121">
        <v>253331</v>
      </c>
      <c r="M11" s="121">
        <f>SUM(N11,+U11)</f>
        <v>54677</v>
      </c>
      <c r="N11" s="121">
        <f>+SUM(O11:R11,T11)</f>
        <v>43572</v>
      </c>
      <c r="O11" s="121">
        <v>0</v>
      </c>
      <c r="P11" s="121">
        <v>0</v>
      </c>
      <c r="Q11" s="121">
        <v>0</v>
      </c>
      <c r="R11" s="121">
        <v>43572</v>
      </c>
      <c r="S11" s="121"/>
      <c r="T11" s="121">
        <v>0</v>
      </c>
      <c r="U11" s="121">
        <v>11105</v>
      </c>
      <c r="V11" s="121">
        <f>+SUM(D11,M11)</f>
        <v>427174</v>
      </c>
      <c r="W11" s="121">
        <f>+SUM(E11,N11)</f>
        <v>162738</v>
      </c>
      <c r="X11" s="121">
        <f>+SUM(F11,O11)</f>
        <v>0</v>
      </c>
      <c r="Y11" s="121">
        <f>+SUM(G11,P11)</f>
        <v>0</v>
      </c>
      <c r="Z11" s="121">
        <f>+SUM(H11,Q11)</f>
        <v>2100</v>
      </c>
      <c r="AA11" s="121">
        <f>+SUM(I11,R11)</f>
        <v>76145</v>
      </c>
      <c r="AB11" s="121">
        <f>+SUM(J11,S11)</f>
        <v>0</v>
      </c>
      <c r="AC11" s="121">
        <f>+SUM(K11,T11)</f>
        <v>84493</v>
      </c>
      <c r="AD11" s="121">
        <f>+SUM(L11,U11)</f>
        <v>264436</v>
      </c>
      <c r="AE11" s="209" t="s">
        <v>339</v>
      </c>
      <c r="AF11" s="208"/>
    </row>
    <row r="12" spans="1:32" s="136" customFormat="1" ht="13.5" customHeight="1" x14ac:dyDescent="0.15">
      <c r="A12" s="119" t="s">
        <v>42</v>
      </c>
      <c r="B12" s="120" t="s">
        <v>340</v>
      </c>
      <c r="C12" s="119" t="s">
        <v>341</v>
      </c>
      <c r="D12" s="121">
        <f>SUM(E12,+L12)</f>
        <v>723711</v>
      </c>
      <c r="E12" s="121">
        <f>+SUM(F12:I12,K12)</f>
        <v>30158</v>
      </c>
      <c r="F12" s="121">
        <v>0</v>
      </c>
      <c r="G12" s="121">
        <v>0</v>
      </c>
      <c r="H12" s="121">
        <v>17000</v>
      </c>
      <c r="I12" s="121">
        <v>3377</v>
      </c>
      <c r="J12" s="121"/>
      <c r="K12" s="121">
        <v>9781</v>
      </c>
      <c r="L12" s="121">
        <v>693553</v>
      </c>
      <c r="M12" s="121">
        <f>SUM(N12,+U12)</f>
        <v>366285</v>
      </c>
      <c r="N12" s="121">
        <f>+SUM(O12:R12,T12)</f>
        <v>134020</v>
      </c>
      <c r="O12" s="121">
        <v>0</v>
      </c>
      <c r="P12" s="121">
        <v>0</v>
      </c>
      <c r="Q12" s="121">
        <v>0</v>
      </c>
      <c r="R12" s="121">
        <v>134020</v>
      </c>
      <c r="S12" s="121"/>
      <c r="T12" s="121">
        <v>0</v>
      </c>
      <c r="U12" s="121">
        <v>232265</v>
      </c>
      <c r="V12" s="121">
        <f>+SUM(D12,M12)</f>
        <v>1089996</v>
      </c>
      <c r="W12" s="121">
        <f>+SUM(E12,N12)</f>
        <v>164178</v>
      </c>
      <c r="X12" s="121">
        <f>+SUM(F12,O12)</f>
        <v>0</v>
      </c>
      <c r="Y12" s="121">
        <f>+SUM(G12,P12)</f>
        <v>0</v>
      </c>
      <c r="Z12" s="121">
        <f>+SUM(H12,Q12)</f>
        <v>17000</v>
      </c>
      <c r="AA12" s="121">
        <f>+SUM(I12,R12)</f>
        <v>137397</v>
      </c>
      <c r="AB12" s="121">
        <f>+SUM(J12,S12)</f>
        <v>0</v>
      </c>
      <c r="AC12" s="121">
        <f>+SUM(K12,T12)</f>
        <v>9781</v>
      </c>
      <c r="AD12" s="121">
        <f>+SUM(L12,U12)</f>
        <v>925818</v>
      </c>
      <c r="AE12" s="209" t="s">
        <v>342</v>
      </c>
      <c r="AF12" s="208"/>
    </row>
    <row r="13" spans="1:32" s="136" customFormat="1" ht="13.5" customHeight="1" x14ac:dyDescent="0.15">
      <c r="A13" s="119" t="s">
        <v>42</v>
      </c>
      <c r="B13" s="120" t="s">
        <v>347</v>
      </c>
      <c r="C13" s="119" t="s">
        <v>348</v>
      </c>
      <c r="D13" s="121">
        <f>SUM(E13,+L13)</f>
        <v>846898</v>
      </c>
      <c r="E13" s="121">
        <f>+SUM(F13:I13,K13)</f>
        <v>80801</v>
      </c>
      <c r="F13" s="121">
        <v>0</v>
      </c>
      <c r="G13" s="121">
        <v>0</v>
      </c>
      <c r="H13" s="121">
        <v>0</v>
      </c>
      <c r="I13" s="121">
        <v>80475</v>
      </c>
      <c r="J13" s="121"/>
      <c r="K13" s="121">
        <v>326</v>
      </c>
      <c r="L13" s="121">
        <v>766097</v>
      </c>
      <c r="M13" s="121">
        <f>SUM(N13,+U13)</f>
        <v>90371</v>
      </c>
      <c r="N13" s="121">
        <f>+SUM(O13:R13,T13)</f>
        <v>36123</v>
      </c>
      <c r="O13" s="121">
        <v>0</v>
      </c>
      <c r="P13" s="121">
        <v>0</v>
      </c>
      <c r="Q13" s="121">
        <v>0</v>
      </c>
      <c r="R13" s="121">
        <v>36123</v>
      </c>
      <c r="S13" s="121"/>
      <c r="T13" s="121">
        <v>0</v>
      </c>
      <c r="U13" s="121">
        <v>54248</v>
      </c>
      <c r="V13" s="121">
        <f>+SUM(D13,M13)</f>
        <v>937269</v>
      </c>
      <c r="W13" s="121">
        <f>+SUM(E13,N13)</f>
        <v>116924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116598</v>
      </c>
      <c r="AB13" s="121">
        <f>+SUM(J13,S13)</f>
        <v>0</v>
      </c>
      <c r="AC13" s="121">
        <f>+SUM(K13,T13)</f>
        <v>326</v>
      </c>
      <c r="AD13" s="121">
        <f>+SUM(L13,U13)</f>
        <v>820345</v>
      </c>
      <c r="AE13" s="209" t="s">
        <v>349</v>
      </c>
      <c r="AF13" s="208"/>
    </row>
    <row r="14" spans="1:32" s="136" customFormat="1" ht="13.5" customHeight="1" x14ac:dyDescent="0.15">
      <c r="A14" s="119" t="s">
        <v>42</v>
      </c>
      <c r="B14" s="120" t="s">
        <v>354</v>
      </c>
      <c r="C14" s="119" t="s">
        <v>355</v>
      </c>
      <c r="D14" s="121">
        <f>SUM(E14,+L14)</f>
        <v>642493</v>
      </c>
      <c r="E14" s="121">
        <f>+SUM(F14:I14,K14)</f>
        <v>44309</v>
      </c>
      <c r="F14" s="121">
        <v>0</v>
      </c>
      <c r="G14" s="121">
        <v>0</v>
      </c>
      <c r="H14" s="121">
        <v>0</v>
      </c>
      <c r="I14" s="121">
        <v>43871</v>
      </c>
      <c r="J14" s="121"/>
      <c r="K14" s="121">
        <v>438</v>
      </c>
      <c r="L14" s="121">
        <v>598184</v>
      </c>
      <c r="M14" s="121">
        <f>SUM(N14,+U14)</f>
        <v>125718</v>
      </c>
      <c r="N14" s="121">
        <f>+SUM(O14:R14,T14)</f>
        <v>42744</v>
      </c>
      <c r="O14" s="121">
        <v>0</v>
      </c>
      <c r="P14" s="121">
        <v>0</v>
      </c>
      <c r="Q14" s="121">
        <v>0</v>
      </c>
      <c r="R14" s="121">
        <v>42614</v>
      </c>
      <c r="S14" s="121"/>
      <c r="T14" s="121">
        <v>130</v>
      </c>
      <c r="U14" s="121">
        <v>82974</v>
      </c>
      <c r="V14" s="121">
        <f>+SUM(D14,M14)</f>
        <v>768211</v>
      </c>
      <c r="W14" s="121">
        <f>+SUM(E14,N14)</f>
        <v>87053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86485</v>
      </c>
      <c r="AB14" s="121">
        <f>+SUM(J14,S14)</f>
        <v>0</v>
      </c>
      <c r="AC14" s="121">
        <f>+SUM(K14,T14)</f>
        <v>568</v>
      </c>
      <c r="AD14" s="121">
        <f>+SUM(L14,U14)</f>
        <v>681158</v>
      </c>
      <c r="AE14" s="209" t="s">
        <v>356</v>
      </c>
      <c r="AF14" s="208"/>
    </row>
    <row r="15" spans="1:32" s="136" customFormat="1" ht="13.5" customHeight="1" x14ac:dyDescent="0.15">
      <c r="A15" s="119" t="s">
        <v>42</v>
      </c>
      <c r="B15" s="120" t="s">
        <v>359</v>
      </c>
      <c r="C15" s="119" t="s">
        <v>360</v>
      </c>
      <c r="D15" s="121">
        <f>SUM(E15,+L15)</f>
        <v>500541</v>
      </c>
      <c r="E15" s="121">
        <f>+SUM(F15:I15,K15)</f>
        <v>124613</v>
      </c>
      <c r="F15" s="121">
        <v>0</v>
      </c>
      <c r="G15" s="121">
        <v>0</v>
      </c>
      <c r="H15" s="121">
        <v>0</v>
      </c>
      <c r="I15" s="121">
        <v>115076</v>
      </c>
      <c r="J15" s="121"/>
      <c r="K15" s="121">
        <v>9537</v>
      </c>
      <c r="L15" s="121">
        <v>375928</v>
      </c>
      <c r="M15" s="121">
        <f>SUM(N15,+U15)</f>
        <v>174229</v>
      </c>
      <c r="N15" s="121">
        <f>+SUM(O15:R15,T15)</f>
        <v>88230</v>
      </c>
      <c r="O15" s="121">
        <v>0</v>
      </c>
      <c r="P15" s="121">
        <v>0</v>
      </c>
      <c r="Q15" s="121">
        <v>0</v>
      </c>
      <c r="R15" s="121">
        <v>84909</v>
      </c>
      <c r="S15" s="121"/>
      <c r="T15" s="121">
        <v>3321</v>
      </c>
      <c r="U15" s="121">
        <v>85999</v>
      </c>
      <c r="V15" s="121">
        <f>+SUM(D15,M15)</f>
        <v>674770</v>
      </c>
      <c r="W15" s="121">
        <f>+SUM(E15,N15)</f>
        <v>212843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199985</v>
      </c>
      <c r="AB15" s="121">
        <f>+SUM(J15,S15)</f>
        <v>0</v>
      </c>
      <c r="AC15" s="121">
        <f>+SUM(K15,T15)</f>
        <v>12858</v>
      </c>
      <c r="AD15" s="121">
        <f>+SUM(L15,U15)</f>
        <v>461927</v>
      </c>
      <c r="AE15" s="209" t="s">
        <v>361</v>
      </c>
      <c r="AF15" s="208"/>
    </row>
    <row r="16" spans="1:32" s="136" customFormat="1" ht="13.5" customHeight="1" x14ac:dyDescent="0.15">
      <c r="A16" s="119" t="s">
        <v>42</v>
      </c>
      <c r="B16" s="120" t="s">
        <v>362</v>
      </c>
      <c r="C16" s="119" t="s">
        <v>363</v>
      </c>
      <c r="D16" s="121">
        <f>SUM(E16,+L16)</f>
        <v>229962</v>
      </c>
      <c r="E16" s="121">
        <f>+SUM(F16:I16,K16)</f>
        <v>31823</v>
      </c>
      <c r="F16" s="121">
        <v>0</v>
      </c>
      <c r="G16" s="121">
        <v>0</v>
      </c>
      <c r="H16" s="121">
        <v>5900</v>
      </c>
      <c r="I16" s="121">
        <v>25569</v>
      </c>
      <c r="J16" s="121"/>
      <c r="K16" s="121">
        <v>354</v>
      </c>
      <c r="L16" s="121">
        <v>198139</v>
      </c>
      <c r="M16" s="121">
        <f>SUM(N16,+U16)</f>
        <v>76451</v>
      </c>
      <c r="N16" s="121">
        <f>+SUM(O16:R16,T16)</f>
        <v>73045</v>
      </c>
      <c r="O16" s="121">
        <v>0</v>
      </c>
      <c r="P16" s="121">
        <v>0</v>
      </c>
      <c r="Q16" s="121">
        <v>0</v>
      </c>
      <c r="R16" s="121">
        <v>73025</v>
      </c>
      <c r="S16" s="121"/>
      <c r="T16" s="121">
        <v>20</v>
      </c>
      <c r="U16" s="121">
        <v>3406</v>
      </c>
      <c r="V16" s="121">
        <f>+SUM(D16,M16)</f>
        <v>306413</v>
      </c>
      <c r="W16" s="121">
        <f>+SUM(E16,N16)</f>
        <v>104868</v>
      </c>
      <c r="X16" s="121">
        <f>+SUM(F16,O16)</f>
        <v>0</v>
      </c>
      <c r="Y16" s="121">
        <f>+SUM(G16,P16)</f>
        <v>0</v>
      </c>
      <c r="Z16" s="121">
        <f>+SUM(H16,Q16)</f>
        <v>5900</v>
      </c>
      <c r="AA16" s="121">
        <f>+SUM(I16,R16)</f>
        <v>98594</v>
      </c>
      <c r="AB16" s="121">
        <f>+SUM(J16,S16)</f>
        <v>0</v>
      </c>
      <c r="AC16" s="121">
        <f>+SUM(K16,T16)</f>
        <v>374</v>
      </c>
      <c r="AD16" s="121">
        <f>+SUM(L16,U16)</f>
        <v>201545</v>
      </c>
      <c r="AE16" s="209" t="s">
        <v>364</v>
      </c>
      <c r="AF16" s="208"/>
    </row>
    <row r="17" spans="1:32" s="136" customFormat="1" ht="13.5" customHeight="1" x14ac:dyDescent="0.15">
      <c r="A17" s="119" t="s">
        <v>42</v>
      </c>
      <c r="B17" s="120" t="s">
        <v>367</v>
      </c>
      <c r="C17" s="119" t="s">
        <v>368</v>
      </c>
      <c r="D17" s="121">
        <f>SUM(E17,+L17)</f>
        <v>226353</v>
      </c>
      <c r="E17" s="121">
        <f>+SUM(F17:I17,K17)</f>
        <v>84629</v>
      </c>
      <c r="F17" s="121">
        <v>0</v>
      </c>
      <c r="G17" s="121">
        <v>0</v>
      </c>
      <c r="H17" s="121">
        <v>51500</v>
      </c>
      <c r="I17" s="121">
        <v>32065</v>
      </c>
      <c r="J17" s="121"/>
      <c r="K17" s="121">
        <v>1064</v>
      </c>
      <c r="L17" s="121">
        <v>141724</v>
      </c>
      <c r="M17" s="121">
        <f>SUM(N17,+U17)</f>
        <v>112809</v>
      </c>
      <c r="N17" s="121">
        <f>+SUM(O17:R17,T17)</f>
        <v>63172</v>
      </c>
      <c r="O17" s="121">
        <v>0</v>
      </c>
      <c r="P17" s="121">
        <v>0</v>
      </c>
      <c r="Q17" s="121">
        <v>6500</v>
      </c>
      <c r="R17" s="121">
        <v>56652</v>
      </c>
      <c r="S17" s="121"/>
      <c r="T17" s="121">
        <v>20</v>
      </c>
      <c r="U17" s="121">
        <v>49637</v>
      </c>
      <c r="V17" s="121">
        <f>+SUM(D17,M17)</f>
        <v>339162</v>
      </c>
      <c r="W17" s="121">
        <f>+SUM(E17,N17)</f>
        <v>147801</v>
      </c>
      <c r="X17" s="121">
        <f>+SUM(F17,O17)</f>
        <v>0</v>
      </c>
      <c r="Y17" s="121">
        <f>+SUM(G17,P17)</f>
        <v>0</v>
      </c>
      <c r="Z17" s="121">
        <f>+SUM(H17,Q17)</f>
        <v>58000</v>
      </c>
      <c r="AA17" s="121">
        <f>+SUM(I17,R17)</f>
        <v>88717</v>
      </c>
      <c r="AB17" s="121">
        <f>+SUM(J17,S17)</f>
        <v>0</v>
      </c>
      <c r="AC17" s="121">
        <f>+SUM(K17,T17)</f>
        <v>1084</v>
      </c>
      <c r="AD17" s="121">
        <f>+SUM(L17,U17)</f>
        <v>191361</v>
      </c>
      <c r="AE17" s="209" t="s">
        <v>369</v>
      </c>
      <c r="AF17" s="208"/>
    </row>
    <row r="18" spans="1:32" s="136" customFormat="1" ht="13.5" customHeight="1" x14ac:dyDescent="0.15">
      <c r="A18" s="119" t="s">
        <v>42</v>
      </c>
      <c r="B18" s="120" t="s">
        <v>370</v>
      </c>
      <c r="C18" s="119" t="s">
        <v>371</v>
      </c>
      <c r="D18" s="121">
        <f>SUM(E18,+L18)</f>
        <v>328342</v>
      </c>
      <c r="E18" s="121">
        <f>+SUM(F18:I18,K18)</f>
        <v>35289</v>
      </c>
      <c r="F18" s="121">
        <v>0</v>
      </c>
      <c r="G18" s="121">
        <v>0</v>
      </c>
      <c r="H18" s="121">
        <v>0</v>
      </c>
      <c r="I18" s="121">
        <v>35289</v>
      </c>
      <c r="J18" s="121"/>
      <c r="K18" s="121">
        <v>0</v>
      </c>
      <c r="L18" s="121">
        <v>293053</v>
      </c>
      <c r="M18" s="121">
        <f>SUM(N18,+U18)</f>
        <v>101825</v>
      </c>
      <c r="N18" s="121">
        <f>+SUM(O18:R18,T18)</f>
        <v>36627</v>
      </c>
      <c r="O18" s="121">
        <v>0</v>
      </c>
      <c r="P18" s="121">
        <v>0</v>
      </c>
      <c r="Q18" s="121">
        <v>0</v>
      </c>
      <c r="R18" s="121">
        <v>36627</v>
      </c>
      <c r="S18" s="121"/>
      <c r="T18" s="121">
        <v>0</v>
      </c>
      <c r="U18" s="121">
        <v>65198</v>
      </c>
      <c r="V18" s="121">
        <f>+SUM(D18,M18)</f>
        <v>430167</v>
      </c>
      <c r="W18" s="121">
        <f>+SUM(E18,N18)</f>
        <v>71916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71916</v>
      </c>
      <c r="AB18" s="121">
        <f>+SUM(J18,S18)</f>
        <v>0</v>
      </c>
      <c r="AC18" s="121">
        <f>+SUM(K18,T18)</f>
        <v>0</v>
      </c>
      <c r="AD18" s="121">
        <f>+SUM(L18,U18)</f>
        <v>358251</v>
      </c>
      <c r="AE18" s="209" t="s">
        <v>372</v>
      </c>
      <c r="AF18" s="208"/>
    </row>
    <row r="19" spans="1:32" s="136" customFormat="1" ht="13.5" customHeight="1" x14ac:dyDescent="0.15">
      <c r="A19" s="119" t="s">
        <v>42</v>
      </c>
      <c r="B19" s="120" t="s">
        <v>373</v>
      </c>
      <c r="C19" s="119" t="s">
        <v>374</v>
      </c>
      <c r="D19" s="121">
        <f>SUM(E19,+L19)</f>
        <v>85358</v>
      </c>
      <c r="E19" s="121">
        <f>+SUM(F19:I19,K19)</f>
        <v>11916</v>
      </c>
      <c r="F19" s="121">
        <v>0</v>
      </c>
      <c r="G19" s="121">
        <v>1177</v>
      </c>
      <c r="H19" s="121">
        <v>0</v>
      </c>
      <c r="I19" s="121">
        <v>6675</v>
      </c>
      <c r="J19" s="121"/>
      <c r="K19" s="121">
        <v>4064</v>
      </c>
      <c r="L19" s="121">
        <v>73442</v>
      </c>
      <c r="M19" s="121">
        <f>SUM(N19,+U19)</f>
        <v>17354</v>
      </c>
      <c r="N19" s="121">
        <f>+SUM(O19:R19,T19)</f>
        <v>8758</v>
      </c>
      <c r="O19" s="121">
        <v>0</v>
      </c>
      <c r="P19" s="121">
        <v>0</v>
      </c>
      <c r="Q19" s="121">
        <v>0</v>
      </c>
      <c r="R19" s="121">
        <v>8758</v>
      </c>
      <c r="S19" s="121"/>
      <c r="T19" s="121">
        <v>0</v>
      </c>
      <c r="U19" s="121">
        <v>8596</v>
      </c>
      <c r="V19" s="121">
        <f>+SUM(D19,M19)</f>
        <v>102712</v>
      </c>
      <c r="W19" s="121">
        <f>+SUM(E19,N19)</f>
        <v>20674</v>
      </c>
      <c r="X19" s="121">
        <f>+SUM(F19,O19)</f>
        <v>0</v>
      </c>
      <c r="Y19" s="121">
        <f>+SUM(G19,P19)</f>
        <v>1177</v>
      </c>
      <c r="Z19" s="121">
        <f>+SUM(H19,Q19)</f>
        <v>0</v>
      </c>
      <c r="AA19" s="121">
        <f>+SUM(I19,R19)</f>
        <v>15433</v>
      </c>
      <c r="AB19" s="121">
        <f>+SUM(J19,S19)</f>
        <v>0</v>
      </c>
      <c r="AC19" s="121">
        <f>+SUM(K19,T19)</f>
        <v>4064</v>
      </c>
      <c r="AD19" s="121">
        <f>+SUM(L19,U19)</f>
        <v>82038</v>
      </c>
      <c r="AE19" s="209" t="s">
        <v>375</v>
      </c>
      <c r="AF19" s="208"/>
    </row>
    <row r="20" spans="1:32" s="136" customFormat="1" ht="13.5" customHeight="1" x14ac:dyDescent="0.15">
      <c r="A20" s="119" t="s">
        <v>42</v>
      </c>
      <c r="B20" s="120" t="s">
        <v>376</v>
      </c>
      <c r="C20" s="119" t="s">
        <v>377</v>
      </c>
      <c r="D20" s="121">
        <f>SUM(E20,+L20)</f>
        <v>180435</v>
      </c>
      <c r="E20" s="121">
        <f>+SUM(F20:I20,K20)</f>
        <v>25581</v>
      </c>
      <c r="F20" s="121">
        <v>0</v>
      </c>
      <c r="G20" s="121">
        <v>0</v>
      </c>
      <c r="H20" s="121">
        <v>0</v>
      </c>
      <c r="I20" s="121">
        <v>20723</v>
      </c>
      <c r="J20" s="121"/>
      <c r="K20" s="121">
        <v>4858</v>
      </c>
      <c r="L20" s="121">
        <v>154854</v>
      </c>
      <c r="M20" s="121">
        <f>SUM(N20,+U20)</f>
        <v>36121</v>
      </c>
      <c r="N20" s="121">
        <f>+SUM(O20:R20,T20)</f>
        <v>3360</v>
      </c>
      <c r="O20" s="121">
        <v>0</v>
      </c>
      <c r="P20" s="121">
        <v>0</v>
      </c>
      <c r="Q20" s="121">
        <v>0</v>
      </c>
      <c r="R20" s="121">
        <v>3351</v>
      </c>
      <c r="S20" s="121"/>
      <c r="T20" s="121">
        <v>9</v>
      </c>
      <c r="U20" s="121">
        <v>32761</v>
      </c>
      <c r="V20" s="121">
        <f>+SUM(D20,M20)</f>
        <v>216556</v>
      </c>
      <c r="W20" s="121">
        <f>+SUM(E20,N20)</f>
        <v>28941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24074</v>
      </c>
      <c r="AB20" s="121">
        <f>+SUM(J20,S20)</f>
        <v>0</v>
      </c>
      <c r="AC20" s="121">
        <f>+SUM(K20,T20)</f>
        <v>4867</v>
      </c>
      <c r="AD20" s="121">
        <f>+SUM(L20,U20)</f>
        <v>187615</v>
      </c>
      <c r="AE20" s="209" t="s">
        <v>378</v>
      </c>
      <c r="AF20" s="208"/>
    </row>
    <row r="21" spans="1:32" s="136" customFormat="1" ht="13.5" customHeight="1" x14ac:dyDescent="0.15">
      <c r="A21" s="119" t="s">
        <v>42</v>
      </c>
      <c r="B21" s="120" t="s">
        <v>379</v>
      </c>
      <c r="C21" s="119" t="s">
        <v>380</v>
      </c>
      <c r="D21" s="121">
        <f>SUM(E21,+L21)</f>
        <v>300939</v>
      </c>
      <c r="E21" s="121">
        <f>+SUM(F21:I21,K21)</f>
        <v>56315</v>
      </c>
      <c r="F21" s="121">
        <v>0</v>
      </c>
      <c r="G21" s="121">
        <v>0</v>
      </c>
      <c r="H21" s="121">
        <v>0</v>
      </c>
      <c r="I21" s="121">
        <v>22118</v>
      </c>
      <c r="J21" s="121"/>
      <c r="K21" s="121">
        <v>34197</v>
      </c>
      <c r="L21" s="121">
        <v>244624</v>
      </c>
      <c r="M21" s="121">
        <f>SUM(N21,+U21)</f>
        <v>49045</v>
      </c>
      <c r="N21" s="121">
        <f>+SUM(O21:R21,T21)</f>
        <v>4674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4674</v>
      </c>
      <c r="U21" s="121">
        <v>44371</v>
      </c>
      <c r="V21" s="121">
        <f>+SUM(D21,M21)</f>
        <v>349984</v>
      </c>
      <c r="W21" s="121">
        <f>+SUM(E21,N21)</f>
        <v>60989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22118</v>
      </c>
      <c r="AB21" s="121">
        <f>+SUM(J21,S21)</f>
        <v>0</v>
      </c>
      <c r="AC21" s="121">
        <f>+SUM(K21,T21)</f>
        <v>38871</v>
      </c>
      <c r="AD21" s="121">
        <f>+SUM(L21,U21)</f>
        <v>288995</v>
      </c>
      <c r="AE21" s="209" t="s">
        <v>381</v>
      </c>
      <c r="AF21" s="208"/>
    </row>
    <row r="22" spans="1:32" s="136" customFormat="1" ht="13.5" customHeight="1" x14ac:dyDescent="0.15">
      <c r="A22" s="119" t="s">
        <v>42</v>
      </c>
      <c r="B22" s="120" t="s">
        <v>382</v>
      </c>
      <c r="C22" s="119" t="s">
        <v>383</v>
      </c>
      <c r="D22" s="121">
        <f>SUM(E22,+L22)</f>
        <v>116037</v>
      </c>
      <c r="E22" s="121">
        <f>+SUM(F22:I22,K22)</f>
        <v>16252</v>
      </c>
      <c r="F22" s="121">
        <v>0</v>
      </c>
      <c r="G22" s="121">
        <v>0</v>
      </c>
      <c r="H22" s="121">
        <v>0</v>
      </c>
      <c r="I22" s="121">
        <v>12349</v>
      </c>
      <c r="J22" s="121"/>
      <c r="K22" s="121">
        <v>3903</v>
      </c>
      <c r="L22" s="121">
        <v>99785</v>
      </c>
      <c r="M22" s="121">
        <f>SUM(N22,+U22)</f>
        <v>41941</v>
      </c>
      <c r="N22" s="121">
        <f>+SUM(O22:R22,T22)</f>
        <v>20881</v>
      </c>
      <c r="O22" s="121">
        <v>0</v>
      </c>
      <c r="P22" s="121">
        <v>0</v>
      </c>
      <c r="Q22" s="121">
        <v>0</v>
      </c>
      <c r="R22" s="121">
        <v>20881</v>
      </c>
      <c r="S22" s="121"/>
      <c r="T22" s="121">
        <v>0</v>
      </c>
      <c r="U22" s="121">
        <v>21060</v>
      </c>
      <c r="V22" s="121">
        <f>+SUM(D22,M22)</f>
        <v>157978</v>
      </c>
      <c r="W22" s="121">
        <f>+SUM(E22,N22)</f>
        <v>37133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33230</v>
      </c>
      <c r="AB22" s="121">
        <f>+SUM(J22,S22)</f>
        <v>0</v>
      </c>
      <c r="AC22" s="121">
        <f>+SUM(K22,T22)</f>
        <v>3903</v>
      </c>
      <c r="AD22" s="121">
        <f>+SUM(L22,U22)</f>
        <v>120845</v>
      </c>
      <c r="AE22" s="209" t="s">
        <v>384</v>
      </c>
      <c r="AF22" s="208"/>
    </row>
    <row r="23" spans="1:32" s="136" customFormat="1" ht="13.5" customHeight="1" x14ac:dyDescent="0.15">
      <c r="A23" s="119" t="s">
        <v>42</v>
      </c>
      <c r="B23" s="120" t="s">
        <v>385</v>
      </c>
      <c r="C23" s="119" t="s">
        <v>386</v>
      </c>
      <c r="D23" s="121">
        <f>SUM(E23,+L23)</f>
        <v>201386</v>
      </c>
      <c r="E23" s="121">
        <f>+SUM(F23:I23,K23)</f>
        <v>35002</v>
      </c>
      <c r="F23" s="121">
        <v>0</v>
      </c>
      <c r="G23" s="121">
        <v>0</v>
      </c>
      <c r="H23" s="121">
        <v>0</v>
      </c>
      <c r="I23" s="121">
        <v>35002</v>
      </c>
      <c r="J23" s="121"/>
      <c r="K23" s="121">
        <v>0</v>
      </c>
      <c r="L23" s="121">
        <v>166384</v>
      </c>
      <c r="M23" s="121">
        <f>SUM(N23,+U23)</f>
        <v>37008</v>
      </c>
      <c r="N23" s="121">
        <f>+SUM(O23:R23,T23)</f>
        <v>14982</v>
      </c>
      <c r="O23" s="121">
        <v>0</v>
      </c>
      <c r="P23" s="121">
        <v>0</v>
      </c>
      <c r="Q23" s="121">
        <v>0</v>
      </c>
      <c r="R23" s="121">
        <v>14982</v>
      </c>
      <c r="S23" s="121"/>
      <c r="T23" s="121">
        <v>0</v>
      </c>
      <c r="U23" s="121">
        <v>22026</v>
      </c>
      <c r="V23" s="121">
        <f>+SUM(D23,M23)</f>
        <v>238394</v>
      </c>
      <c r="W23" s="121">
        <f>+SUM(E23,N23)</f>
        <v>49984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49984</v>
      </c>
      <c r="AB23" s="121">
        <f>+SUM(J23,S23)</f>
        <v>0</v>
      </c>
      <c r="AC23" s="121">
        <f>+SUM(K23,T23)</f>
        <v>0</v>
      </c>
      <c r="AD23" s="121">
        <f>+SUM(L23,U23)</f>
        <v>188410</v>
      </c>
      <c r="AE23" s="209" t="s">
        <v>387</v>
      </c>
      <c r="AF23" s="208"/>
    </row>
    <row r="24" spans="1:32" s="136" customFormat="1" ht="13.5" customHeight="1" x14ac:dyDescent="0.15">
      <c r="A24" s="119" t="s">
        <v>42</v>
      </c>
      <c r="B24" s="120" t="s">
        <v>389</v>
      </c>
      <c r="C24" s="119" t="s">
        <v>390</v>
      </c>
      <c r="D24" s="121">
        <f>SUM(E24,+L24)</f>
        <v>110508</v>
      </c>
      <c r="E24" s="121">
        <f>+SUM(F24:I24,K24)</f>
        <v>26127</v>
      </c>
      <c r="F24" s="121">
        <v>0</v>
      </c>
      <c r="G24" s="121">
        <v>0</v>
      </c>
      <c r="H24" s="121">
        <v>0</v>
      </c>
      <c r="I24" s="121">
        <v>13269</v>
      </c>
      <c r="J24" s="121"/>
      <c r="K24" s="121">
        <v>12858</v>
      </c>
      <c r="L24" s="121">
        <v>84381</v>
      </c>
      <c r="M24" s="121">
        <f>SUM(N24,+U24)</f>
        <v>59374</v>
      </c>
      <c r="N24" s="121">
        <f>+SUM(O24:R24,T24)</f>
        <v>26866</v>
      </c>
      <c r="O24" s="121">
        <v>0</v>
      </c>
      <c r="P24" s="121">
        <v>0</v>
      </c>
      <c r="Q24" s="121">
        <v>0</v>
      </c>
      <c r="R24" s="121">
        <v>26866</v>
      </c>
      <c r="S24" s="121"/>
      <c r="T24" s="121">
        <v>0</v>
      </c>
      <c r="U24" s="121">
        <v>32508</v>
      </c>
      <c r="V24" s="121">
        <f>+SUM(D24,M24)</f>
        <v>169882</v>
      </c>
      <c r="W24" s="121">
        <f>+SUM(E24,N24)</f>
        <v>52993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40135</v>
      </c>
      <c r="AB24" s="121">
        <f>+SUM(J24,S24)</f>
        <v>0</v>
      </c>
      <c r="AC24" s="121">
        <f>+SUM(K24,T24)</f>
        <v>12858</v>
      </c>
      <c r="AD24" s="121">
        <f>+SUM(L24,U24)</f>
        <v>116889</v>
      </c>
      <c r="AE24" s="209" t="s">
        <v>391</v>
      </c>
      <c r="AF24" s="208"/>
    </row>
    <row r="25" spans="1:32" s="136" customFormat="1" ht="13.5" customHeight="1" x14ac:dyDescent="0.15">
      <c r="A25" s="119" t="s">
        <v>42</v>
      </c>
      <c r="B25" s="120" t="s">
        <v>345</v>
      </c>
      <c r="C25" s="119" t="s">
        <v>346</v>
      </c>
      <c r="D25" s="121">
        <f>SUM(E25,+L25)</f>
        <v>0</v>
      </c>
      <c r="E25" s="121">
        <f>+SUM(F25:I25,K25)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v>0</v>
      </c>
      <c r="M25" s="121">
        <f>SUM(N25,+U25)</f>
        <v>110489</v>
      </c>
      <c r="N25" s="121">
        <f>+SUM(O25:R25,T25)</f>
        <v>241</v>
      </c>
      <c r="O25" s="121">
        <v>0</v>
      </c>
      <c r="P25" s="121">
        <v>0</v>
      </c>
      <c r="Q25" s="121">
        <v>0</v>
      </c>
      <c r="R25" s="121">
        <v>241</v>
      </c>
      <c r="S25" s="121">
        <v>60548</v>
      </c>
      <c r="T25" s="121">
        <v>0</v>
      </c>
      <c r="U25" s="121">
        <v>110248</v>
      </c>
      <c r="V25" s="121">
        <f>+SUM(D25,M25)</f>
        <v>110489</v>
      </c>
      <c r="W25" s="121">
        <f>+SUM(E25,N25)</f>
        <v>241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241</v>
      </c>
      <c r="AB25" s="121">
        <f>+SUM(J25,S25)</f>
        <v>60548</v>
      </c>
      <c r="AC25" s="121">
        <f>+SUM(K25,T25)</f>
        <v>0</v>
      </c>
      <c r="AD25" s="121">
        <f>+SUM(L25,U25)</f>
        <v>110248</v>
      </c>
      <c r="AE25" s="209" t="s">
        <v>392</v>
      </c>
      <c r="AF25" s="208"/>
    </row>
    <row r="26" spans="1:32" s="136" customFormat="1" ht="13.5" customHeight="1" x14ac:dyDescent="0.15">
      <c r="A26" s="119" t="s">
        <v>42</v>
      </c>
      <c r="B26" s="120" t="s">
        <v>350</v>
      </c>
      <c r="C26" s="119" t="s">
        <v>351</v>
      </c>
      <c r="D26" s="121">
        <f>SUM(E26,+L26)</f>
        <v>0</v>
      </c>
      <c r="E26" s="121">
        <f>+SUM(F26:I26,K26)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v>0</v>
      </c>
      <c r="M26" s="121">
        <f>SUM(N26,+U26)</f>
        <v>6171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145468</v>
      </c>
      <c r="T26" s="121">
        <v>0</v>
      </c>
      <c r="U26" s="121">
        <v>6171</v>
      </c>
      <c r="V26" s="121">
        <f>+SUM(D26,M26)</f>
        <v>6171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1">
        <f>+SUM(J26,S26)</f>
        <v>145468</v>
      </c>
      <c r="AC26" s="121">
        <f>+SUM(K26,T26)</f>
        <v>0</v>
      </c>
      <c r="AD26" s="121">
        <f>+SUM(L26,U26)</f>
        <v>6171</v>
      </c>
      <c r="AE26" s="209" t="s">
        <v>393</v>
      </c>
      <c r="AF26" s="208"/>
    </row>
    <row r="27" spans="1:32" s="136" customFormat="1" ht="13.5" customHeight="1" x14ac:dyDescent="0.15">
      <c r="A27" s="119" t="s">
        <v>42</v>
      </c>
      <c r="B27" s="120" t="s">
        <v>343</v>
      </c>
      <c r="C27" s="119" t="s">
        <v>344</v>
      </c>
      <c r="D27" s="121">
        <f>SUM(E27,+L27)</f>
        <v>-1362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44088</v>
      </c>
      <c r="K27" s="121">
        <v>0</v>
      </c>
      <c r="L27" s="121">
        <v>-1362</v>
      </c>
      <c r="M27" s="121">
        <f>SUM(N27,+U27)</f>
        <v>0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1">
        <v>0</v>
      </c>
      <c r="V27" s="121">
        <f>+SUM(D27,M27)</f>
        <v>-1362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44088</v>
      </c>
      <c r="AC27" s="121">
        <f>+SUM(K27,T27)</f>
        <v>0</v>
      </c>
      <c r="AD27" s="121">
        <f>+SUM(L27,U27)</f>
        <v>-1362</v>
      </c>
      <c r="AE27" s="209" t="s">
        <v>394</v>
      </c>
      <c r="AF27" s="208"/>
    </row>
    <row r="28" spans="1:32" s="136" customFormat="1" ht="13.5" customHeight="1" x14ac:dyDescent="0.15">
      <c r="A28" s="119" t="s">
        <v>42</v>
      </c>
      <c r="B28" s="120" t="s">
        <v>365</v>
      </c>
      <c r="C28" s="119" t="s">
        <v>366</v>
      </c>
      <c r="D28" s="121">
        <f>SUM(E28,+L28)</f>
        <v>7159</v>
      </c>
      <c r="E28" s="121">
        <f>+SUM(F28:I28,K28)</f>
        <v>7159</v>
      </c>
      <c r="F28" s="121">
        <v>0</v>
      </c>
      <c r="G28" s="121">
        <v>0</v>
      </c>
      <c r="H28" s="121">
        <v>0</v>
      </c>
      <c r="I28" s="121">
        <v>0</v>
      </c>
      <c r="J28" s="121">
        <v>212792</v>
      </c>
      <c r="K28" s="121">
        <v>7159</v>
      </c>
      <c r="L28" s="121">
        <v>0</v>
      </c>
      <c r="M28" s="121">
        <f>SUM(N28,+U28)</f>
        <v>0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f>+SUM(D28,M28)</f>
        <v>7159</v>
      </c>
      <c r="W28" s="121">
        <f>+SUM(E28,N28)</f>
        <v>7159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212792</v>
      </c>
      <c r="AC28" s="121">
        <f>+SUM(K28,T28)</f>
        <v>7159</v>
      </c>
      <c r="AD28" s="121">
        <f>+SUM(L28,U28)</f>
        <v>0</v>
      </c>
      <c r="AE28" s="209" t="s">
        <v>395</v>
      </c>
      <c r="AF28" s="208"/>
    </row>
    <row r="29" spans="1:32" s="136" customFormat="1" ht="13.5" customHeight="1" x14ac:dyDescent="0.15">
      <c r="A29" s="119" t="s">
        <v>42</v>
      </c>
      <c r="B29" s="120" t="s">
        <v>330</v>
      </c>
      <c r="C29" s="119" t="s">
        <v>331</v>
      </c>
      <c r="D29" s="121">
        <f>SUM(E29,+L29)</f>
        <v>424301</v>
      </c>
      <c r="E29" s="121">
        <f>+SUM(F29:I29,K29)</f>
        <v>351081</v>
      </c>
      <c r="F29" s="121">
        <v>0</v>
      </c>
      <c r="G29" s="121">
        <v>0</v>
      </c>
      <c r="H29" s="121">
        <v>0</v>
      </c>
      <c r="I29" s="121">
        <v>338351</v>
      </c>
      <c r="J29" s="121">
        <v>922288</v>
      </c>
      <c r="K29" s="121">
        <v>12730</v>
      </c>
      <c r="L29" s="121">
        <v>73220</v>
      </c>
      <c r="M29" s="121">
        <f>SUM(N29,+U29)</f>
        <v>93632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288242</v>
      </c>
      <c r="T29" s="121">
        <v>0</v>
      </c>
      <c r="U29" s="121">
        <v>93632</v>
      </c>
      <c r="V29" s="121">
        <f>+SUM(D29,M29)</f>
        <v>517933</v>
      </c>
      <c r="W29" s="121">
        <f>+SUM(E29,N29)</f>
        <v>351081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338351</v>
      </c>
      <c r="AB29" s="121">
        <f>+SUM(J29,S29)</f>
        <v>1210530</v>
      </c>
      <c r="AC29" s="121">
        <f>+SUM(K29,T29)</f>
        <v>12730</v>
      </c>
      <c r="AD29" s="121">
        <f>+SUM(L29,U29)</f>
        <v>166852</v>
      </c>
      <c r="AE29" s="209" t="s">
        <v>396</v>
      </c>
      <c r="AF29" s="208"/>
    </row>
    <row r="30" spans="1:32" s="136" customFormat="1" ht="13.5" customHeight="1" x14ac:dyDescent="0.15">
      <c r="A30" s="119" t="s">
        <v>42</v>
      </c>
      <c r="B30" s="120" t="s">
        <v>335</v>
      </c>
      <c r="C30" s="119" t="s">
        <v>336</v>
      </c>
      <c r="D30" s="121">
        <f>SUM(E30,+L30)</f>
        <v>183087</v>
      </c>
      <c r="E30" s="121">
        <f>+SUM(F30:I30,K30)</f>
        <v>183087</v>
      </c>
      <c r="F30" s="121">
        <v>0</v>
      </c>
      <c r="G30" s="121">
        <v>0</v>
      </c>
      <c r="H30" s="121">
        <v>0</v>
      </c>
      <c r="I30" s="121">
        <v>183087</v>
      </c>
      <c r="J30" s="121">
        <v>83059</v>
      </c>
      <c r="K30" s="121">
        <v>0</v>
      </c>
      <c r="L30" s="121">
        <v>0</v>
      </c>
      <c r="M30" s="121">
        <f>SUM(N30,+U30)</f>
        <v>59459</v>
      </c>
      <c r="N30" s="121">
        <f>+SUM(O30:R30,T30)</f>
        <v>59459</v>
      </c>
      <c r="O30" s="121">
        <v>0</v>
      </c>
      <c r="P30" s="121">
        <v>0</v>
      </c>
      <c r="Q30" s="121">
        <v>0</v>
      </c>
      <c r="R30" s="121">
        <v>59459</v>
      </c>
      <c r="S30" s="121">
        <v>167708</v>
      </c>
      <c r="T30" s="121">
        <v>0</v>
      </c>
      <c r="U30" s="121">
        <v>0</v>
      </c>
      <c r="V30" s="121">
        <f>+SUM(D30,M30)</f>
        <v>242546</v>
      </c>
      <c r="W30" s="121">
        <f>+SUM(E30,N30)</f>
        <v>242546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242546</v>
      </c>
      <c r="AB30" s="121">
        <f>+SUM(J30,S30)</f>
        <v>250767</v>
      </c>
      <c r="AC30" s="121">
        <f>+SUM(K30,T30)</f>
        <v>0</v>
      </c>
      <c r="AD30" s="121">
        <f>+SUM(L30,U30)</f>
        <v>0</v>
      </c>
      <c r="AE30" s="209" t="s">
        <v>397</v>
      </c>
      <c r="AF30" s="208"/>
    </row>
    <row r="31" spans="1:32" s="136" customFormat="1" ht="13.5" customHeight="1" x14ac:dyDescent="0.15">
      <c r="A31" s="119" t="s">
        <v>42</v>
      </c>
      <c r="B31" s="120" t="s">
        <v>352</v>
      </c>
      <c r="C31" s="119" t="s">
        <v>353</v>
      </c>
      <c r="D31" s="121">
        <f>SUM(E31,+L31)</f>
        <v>904497</v>
      </c>
      <c r="E31" s="121">
        <f>+SUM(F31:I31,K31)</f>
        <v>892898</v>
      </c>
      <c r="F31" s="121">
        <v>591327</v>
      </c>
      <c r="G31" s="121">
        <v>0</v>
      </c>
      <c r="H31" s="121">
        <v>143600</v>
      </c>
      <c r="I31" s="121">
        <v>157971</v>
      </c>
      <c r="J31" s="121">
        <v>1286383</v>
      </c>
      <c r="K31" s="121">
        <v>0</v>
      </c>
      <c r="L31" s="121">
        <v>11599</v>
      </c>
      <c r="M31" s="121">
        <f>SUM(N31,+U31)</f>
        <v>0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f>+SUM(D31,M31)</f>
        <v>904497</v>
      </c>
      <c r="W31" s="121">
        <f>+SUM(E31,N31)</f>
        <v>892898</v>
      </c>
      <c r="X31" s="121">
        <f>+SUM(F31,O31)</f>
        <v>591327</v>
      </c>
      <c r="Y31" s="121">
        <f>+SUM(G31,P31)</f>
        <v>0</v>
      </c>
      <c r="Z31" s="121">
        <f>+SUM(H31,Q31)</f>
        <v>143600</v>
      </c>
      <c r="AA31" s="121">
        <f>+SUM(I31,R31)</f>
        <v>157971</v>
      </c>
      <c r="AB31" s="121">
        <f>+SUM(J31,S31)</f>
        <v>1286383</v>
      </c>
      <c r="AC31" s="121">
        <f>+SUM(K31,T31)</f>
        <v>0</v>
      </c>
      <c r="AD31" s="121">
        <f>+SUM(L31,U31)</f>
        <v>11599</v>
      </c>
      <c r="AE31" s="209" t="s">
        <v>398</v>
      </c>
      <c r="AF31" s="208"/>
    </row>
    <row r="32" spans="1:32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208"/>
      <c r="AF32" s="208"/>
    </row>
    <row r="33" spans="1:32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208"/>
      <c r="AF33" s="208"/>
    </row>
    <row r="34" spans="1:32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8"/>
      <c r="AF34" s="208"/>
    </row>
    <row r="35" spans="1:32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8"/>
      <c r="AF35" s="208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8"/>
      <c r="AF36" s="20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8"/>
      <c r="AF37" s="20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1">
    <sortCondition ref="A8:A31"/>
    <sortCondition ref="B8:B31"/>
    <sortCondition ref="C8:C3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0" man="1"/>
    <brk id="21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香川県</v>
      </c>
      <c r="B7" s="139" t="str">
        <f>'廃棄物事業経費（市町村）'!B7</f>
        <v>37000</v>
      </c>
      <c r="C7" s="138" t="s">
        <v>275</v>
      </c>
      <c r="D7" s="140">
        <f>+SUM(E7,J7)</f>
        <v>3815000</v>
      </c>
      <c r="E7" s="140">
        <f>+SUM(F7:I7)</f>
        <v>3815000</v>
      </c>
      <c r="F7" s="140">
        <f t="shared" ref="F7:K7" si="0">SUM(F$8:F$1000)</f>
        <v>51807</v>
      </c>
      <c r="G7" s="140">
        <f t="shared" si="0"/>
        <v>3437868</v>
      </c>
      <c r="H7" s="140">
        <f t="shared" si="0"/>
        <v>323430</v>
      </c>
      <c r="I7" s="140">
        <f t="shared" si="0"/>
        <v>1895</v>
      </c>
      <c r="J7" s="140">
        <f t="shared" si="0"/>
        <v>0</v>
      </c>
      <c r="K7" s="140">
        <f t="shared" si="0"/>
        <v>584671</v>
      </c>
      <c r="L7" s="140">
        <f>+SUM(M7,R7,V7,W7,AC7)</f>
        <v>11515822</v>
      </c>
      <c r="M7" s="140">
        <f>+SUM(N7:Q7)</f>
        <v>3531360</v>
      </c>
      <c r="N7" s="140">
        <f>SUM(N$8:N$1000)</f>
        <v>1165835</v>
      </c>
      <c r="O7" s="140">
        <f>SUM(O$8:O$1000)</f>
        <v>1858285</v>
      </c>
      <c r="P7" s="140">
        <f>SUM(P$8:P$1000)</f>
        <v>419287</v>
      </c>
      <c r="Q7" s="140">
        <f>SUM(Q$8:Q$1000)</f>
        <v>87953</v>
      </c>
      <c r="R7" s="140">
        <f>+SUM(S7:U7)</f>
        <v>1658073</v>
      </c>
      <c r="S7" s="140">
        <f>SUM(S$8:S$1000)</f>
        <v>370206</v>
      </c>
      <c r="T7" s="140">
        <f>SUM(T$8:T$1000)</f>
        <v>1121159</v>
      </c>
      <c r="U7" s="140">
        <f>SUM(U$8:U$1000)</f>
        <v>166708</v>
      </c>
      <c r="V7" s="140">
        <f>SUM(V$8:V$1000)</f>
        <v>71844</v>
      </c>
      <c r="W7" s="140">
        <f>+SUM(X7:AA7)</f>
        <v>6253519</v>
      </c>
      <c r="X7" s="140">
        <f t="shared" ref="X7:AD7" si="1">SUM(X$8:X$1000)</f>
        <v>2444608</v>
      </c>
      <c r="Y7" s="140">
        <f t="shared" si="1"/>
        <v>3275546</v>
      </c>
      <c r="Z7" s="140">
        <f t="shared" si="1"/>
        <v>420966</v>
      </c>
      <c r="AA7" s="140">
        <f t="shared" si="1"/>
        <v>112399</v>
      </c>
      <c r="AB7" s="140">
        <f t="shared" si="1"/>
        <v>1963939</v>
      </c>
      <c r="AC7" s="140">
        <f t="shared" si="1"/>
        <v>1026</v>
      </c>
      <c r="AD7" s="140">
        <f t="shared" si="1"/>
        <v>639605</v>
      </c>
      <c r="AE7" s="140">
        <f>+SUM(D7,L7,AD7)</f>
        <v>15970427</v>
      </c>
      <c r="AF7" s="140">
        <f>+SUM(AG7,AL7)</f>
        <v>38311</v>
      </c>
      <c r="AG7" s="140">
        <f>+SUM(AH7:AK7)</f>
        <v>38311</v>
      </c>
      <c r="AH7" s="140">
        <f t="shared" ref="AH7:AM7" si="2">SUM(AH$8:AH$1000)</f>
        <v>12721</v>
      </c>
      <c r="AI7" s="140">
        <f t="shared" si="2"/>
        <v>2283</v>
      </c>
      <c r="AJ7" s="140">
        <f t="shared" si="2"/>
        <v>23246</v>
      </c>
      <c r="AK7" s="140">
        <f t="shared" si="2"/>
        <v>61</v>
      </c>
      <c r="AL7" s="140">
        <f t="shared" si="2"/>
        <v>0</v>
      </c>
      <c r="AM7" s="140">
        <f t="shared" si="2"/>
        <v>60548</v>
      </c>
      <c r="AN7" s="140">
        <f>+SUM(AO7,AT7,AX7,AY7,BE7)</f>
        <v>2569878</v>
      </c>
      <c r="AO7" s="140">
        <f>+SUM(AP7:AS7)</f>
        <v>633767</v>
      </c>
      <c r="AP7" s="140">
        <f>SUM(AP$8:AP$1000)</f>
        <v>319974</v>
      </c>
      <c r="AQ7" s="140">
        <f>SUM(AQ$8:AQ$1000)</f>
        <v>202467</v>
      </c>
      <c r="AR7" s="140">
        <f>SUM(AR$8:AR$1000)</f>
        <v>85780</v>
      </c>
      <c r="AS7" s="140">
        <f>SUM(AS$8:AS$1000)</f>
        <v>25546</v>
      </c>
      <c r="AT7" s="140">
        <f>+SUM(AU7:AW7)</f>
        <v>1084730</v>
      </c>
      <c r="AU7" s="140">
        <f>SUM(AU$8:AU$1000)</f>
        <v>156486</v>
      </c>
      <c r="AV7" s="140">
        <f>SUM(AV$8:AV$1000)</f>
        <v>831357</v>
      </c>
      <c r="AW7" s="140">
        <f>SUM(AW$8:AW$1000)</f>
        <v>96887</v>
      </c>
      <c r="AX7" s="140">
        <f>SUM(AX$8:AX$1000)</f>
        <v>26317</v>
      </c>
      <c r="AY7" s="140">
        <f>+SUM(AZ7:BC7)</f>
        <v>825064</v>
      </c>
      <c r="AZ7" s="140">
        <f t="shared" ref="AZ7:BF7" si="3">SUM(AZ$8:AZ$1000)</f>
        <v>308962</v>
      </c>
      <c r="BA7" s="140">
        <f t="shared" si="3"/>
        <v>294913</v>
      </c>
      <c r="BB7" s="140">
        <f t="shared" si="3"/>
        <v>190046</v>
      </c>
      <c r="BC7" s="140">
        <f t="shared" si="3"/>
        <v>31143</v>
      </c>
      <c r="BD7" s="140">
        <f t="shared" si="3"/>
        <v>601418</v>
      </c>
      <c r="BE7" s="140">
        <f t="shared" si="3"/>
        <v>0</v>
      </c>
      <c r="BF7" s="140">
        <f t="shared" si="3"/>
        <v>118605</v>
      </c>
      <c r="BG7" s="140">
        <f>+SUM(BF7,AN7,AF7)</f>
        <v>2726794</v>
      </c>
      <c r="BH7" s="140">
        <f t="shared" ref="BH7:CI7" si="4">SUM(D7,AF7)</f>
        <v>3853311</v>
      </c>
      <c r="BI7" s="140">
        <f t="shared" si="4"/>
        <v>3853311</v>
      </c>
      <c r="BJ7" s="140">
        <f t="shared" si="4"/>
        <v>64528</v>
      </c>
      <c r="BK7" s="140">
        <f t="shared" si="4"/>
        <v>3440151</v>
      </c>
      <c r="BL7" s="140">
        <f t="shared" si="4"/>
        <v>346676</v>
      </c>
      <c r="BM7" s="140">
        <f t="shared" si="4"/>
        <v>1956</v>
      </c>
      <c r="BN7" s="140">
        <f t="shared" si="4"/>
        <v>0</v>
      </c>
      <c r="BO7" s="140">
        <f t="shared" si="4"/>
        <v>645219</v>
      </c>
      <c r="BP7" s="140">
        <f t="shared" si="4"/>
        <v>14085700</v>
      </c>
      <c r="BQ7" s="140">
        <f t="shared" si="4"/>
        <v>4165127</v>
      </c>
      <c r="BR7" s="140">
        <f t="shared" si="4"/>
        <v>1485809</v>
      </c>
      <c r="BS7" s="140">
        <f t="shared" si="4"/>
        <v>2060752</v>
      </c>
      <c r="BT7" s="140">
        <f t="shared" si="4"/>
        <v>505067</v>
      </c>
      <c r="BU7" s="140">
        <f t="shared" si="4"/>
        <v>113499</v>
      </c>
      <c r="BV7" s="140">
        <f t="shared" si="4"/>
        <v>2742803</v>
      </c>
      <c r="BW7" s="140">
        <f t="shared" si="4"/>
        <v>526692</v>
      </c>
      <c r="BX7" s="140">
        <f t="shared" si="4"/>
        <v>1952516</v>
      </c>
      <c r="BY7" s="140">
        <f t="shared" si="4"/>
        <v>263595</v>
      </c>
      <c r="BZ7" s="140">
        <f t="shared" si="4"/>
        <v>98161</v>
      </c>
      <c r="CA7" s="140">
        <f t="shared" si="4"/>
        <v>7078583</v>
      </c>
      <c r="CB7" s="140">
        <f t="shared" si="4"/>
        <v>2753570</v>
      </c>
      <c r="CC7" s="140">
        <f t="shared" si="4"/>
        <v>3570459</v>
      </c>
      <c r="CD7" s="140">
        <f t="shared" si="4"/>
        <v>611012</v>
      </c>
      <c r="CE7" s="140">
        <f t="shared" si="4"/>
        <v>143542</v>
      </c>
      <c r="CF7" s="140">
        <f t="shared" si="4"/>
        <v>2565357</v>
      </c>
      <c r="CG7" s="140">
        <f t="shared" si="4"/>
        <v>1026</v>
      </c>
      <c r="CH7" s="140">
        <f t="shared" si="4"/>
        <v>758210</v>
      </c>
      <c r="CI7" s="140">
        <f t="shared" si="4"/>
        <v>18697221</v>
      </c>
    </row>
    <row r="8" spans="1:87" s="136" customFormat="1" ht="13.5" customHeight="1" x14ac:dyDescent="0.15">
      <c r="A8" s="119" t="s">
        <v>42</v>
      </c>
      <c r="B8" s="120" t="s">
        <v>324</v>
      </c>
      <c r="C8" s="119" t="s">
        <v>325</v>
      </c>
      <c r="D8" s="121">
        <f>+SUM(E8,J8)</f>
        <v>2175279</v>
      </c>
      <c r="E8" s="121">
        <f>+SUM(F8:I8)</f>
        <v>2175279</v>
      </c>
      <c r="F8" s="121">
        <v>0</v>
      </c>
      <c r="G8" s="121">
        <v>1998613</v>
      </c>
      <c r="H8" s="121">
        <v>176666</v>
      </c>
      <c r="I8" s="121">
        <v>0</v>
      </c>
      <c r="J8" s="121">
        <v>0</v>
      </c>
      <c r="K8" s="121">
        <v>0</v>
      </c>
      <c r="L8" s="121">
        <f>+SUM(M8,R8,V8,W8,AC8)</f>
        <v>5258717</v>
      </c>
      <c r="M8" s="121">
        <f>+SUM(N8:Q8)</f>
        <v>1643362</v>
      </c>
      <c r="N8" s="121">
        <v>554295</v>
      </c>
      <c r="O8" s="121">
        <v>888513</v>
      </c>
      <c r="P8" s="121">
        <v>152586</v>
      </c>
      <c r="Q8" s="121">
        <v>47968</v>
      </c>
      <c r="R8" s="121">
        <f>+SUM(S8:U8)</f>
        <v>532370</v>
      </c>
      <c r="S8" s="121">
        <v>237935</v>
      </c>
      <c r="T8" s="121">
        <v>238374</v>
      </c>
      <c r="U8" s="121">
        <v>56061</v>
      </c>
      <c r="V8" s="121">
        <v>12829</v>
      </c>
      <c r="W8" s="121">
        <f>+SUM(X8:AA8)</f>
        <v>3070156</v>
      </c>
      <c r="X8" s="121">
        <v>1307151</v>
      </c>
      <c r="Y8" s="121">
        <v>1758813</v>
      </c>
      <c r="Z8" s="121">
        <v>4192</v>
      </c>
      <c r="AA8" s="121">
        <v>0</v>
      </c>
      <c r="AB8" s="121">
        <v>0</v>
      </c>
      <c r="AC8" s="121">
        <v>0</v>
      </c>
      <c r="AD8" s="121">
        <v>22611</v>
      </c>
      <c r="AE8" s="121">
        <f>+SUM(D8,L8,AD8)</f>
        <v>7456607</v>
      </c>
      <c r="AF8" s="121">
        <f>+SUM(AG8,AL8)</f>
        <v>36732</v>
      </c>
      <c r="AG8" s="121">
        <f>+SUM(AH8:AK8)</f>
        <v>36732</v>
      </c>
      <c r="AH8" s="121">
        <v>12721</v>
      </c>
      <c r="AI8" s="121">
        <v>2283</v>
      </c>
      <c r="AJ8" s="121">
        <v>21728</v>
      </c>
      <c r="AK8" s="121">
        <v>0</v>
      </c>
      <c r="AL8" s="121">
        <v>0</v>
      </c>
      <c r="AM8" s="121">
        <v>0</v>
      </c>
      <c r="AN8" s="121">
        <f>+SUM(AO8,AT8,AX8,AY8,BE8)</f>
        <v>556294</v>
      </c>
      <c r="AO8" s="121">
        <f>+SUM(AP8:AS8)</f>
        <v>173677</v>
      </c>
      <c r="AP8" s="121">
        <v>131973</v>
      </c>
      <c r="AQ8" s="121">
        <v>0</v>
      </c>
      <c r="AR8" s="121">
        <v>16158</v>
      </c>
      <c r="AS8" s="121">
        <v>25546</v>
      </c>
      <c r="AT8" s="121">
        <f>+SUM(AU8:AW8)</f>
        <v>328574</v>
      </c>
      <c r="AU8" s="121">
        <v>120652</v>
      </c>
      <c r="AV8" s="121">
        <v>111035</v>
      </c>
      <c r="AW8" s="121">
        <v>96887</v>
      </c>
      <c r="AX8" s="121">
        <v>0</v>
      </c>
      <c r="AY8" s="121">
        <f>+SUM(AZ8:BC8)</f>
        <v>54043</v>
      </c>
      <c r="AZ8" s="121">
        <v>8085</v>
      </c>
      <c r="BA8" s="121">
        <v>4674</v>
      </c>
      <c r="BB8" s="121">
        <v>40058</v>
      </c>
      <c r="BC8" s="121">
        <v>1226</v>
      </c>
      <c r="BD8" s="121">
        <v>0</v>
      </c>
      <c r="BE8" s="121">
        <v>0</v>
      </c>
      <c r="BF8" s="121">
        <v>0</v>
      </c>
      <c r="BG8" s="121">
        <f>+SUM(BF8,AN8,AF8)</f>
        <v>593026</v>
      </c>
      <c r="BH8" s="121">
        <f>SUM(D8,AF8)</f>
        <v>2212011</v>
      </c>
      <c r="BI8" s="121">
        <f>SUM(E8,AG8)</f>
        <v>2212011</v>
      </c>
      <c r="BJ8" s="121">
        <f>SUM(F8,AH8)</f>
        <v>12721</v>
      </c>
      <c r="BK8" s="121">
        <f>SUM(G8,AI8)</f>
        <v>2000896</v>
      </c>
      <c r="BL8" s="121">
        <f>SUM(H8,AJ8)</f>
        <v>198394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5815011</v>
      </c>
      <c r="BQ8" s="121">
        <f>SUM(M8,AO8)</f>
        <v>1817039</v>
      </c>
      <c r="BR8" s="121">
        <f>SUM(N8,AP8)</f>
        <v>686268</v>
      </c>
      <c r="BS8" s="121">
        <f>SUM(O8,AQ8)</f>
        <v>888513</v>
      </c>
      <c r="BT8" s="121">
        <f>SUM(P8,AR8)</f>
        <v>168744</v>
      </c>
      <c r="BU8" s="121">
        <f>SUM(Q8,AS8)</f>
        <v>73514</v>
      </c>
      <c r="BV8" s="121">
        <f>SUM(R8,AT8)</f>
        <v>860944</v>
      </c>
      <c r="BW8" s="121">
        <f>SUM(S8,AU8)</f>
        <v>358587</v>
      </c>
      <c r="BX8" s="121">
        <f>SUM(T8,AV8)</f>
        <v>349409</v>
      </c>
      <c r="BY8" s="121">
        <f>SUM(U8,AW8)</f>
        <v>152948</v>
      </c>
      <c r="BZ8" s="121">
        <f>SUM(V8,AX8)</f>
        <v>12829</v>
      </c>
      <c r="CA8" s="121">
        <f>SUM(W8,AY8)</f>
        <v>3124199</v>
      </c>
      <c r="CB8" s="121">
        <f>SUM(X8,AZ8)</f>
        <v>1315236</v>
      </c>
      <c r="CC8" s="121">
        <f>SUM(Y8,BA8)</f>
        <v>1763487</v>
      </c>
      <c r="CD8" s="121">
        <f>SUM(Z8,BB8)</f>
        <v>44250</v>
      </c>
      <c r="CE8" s="121">
        <f>SUM(AA8,BC8)</f>
        <v>1226</v>
      </c>
      <c r="CF8" s="121">
        <f>SUM(AB8,BD8)</f>
        <v>0</v>
      </c>
      <c r="CG8" s="121">
        <f>SUM(AC8,BE8)</f>
        <v>0</v>
      </c>
      <c r="CH8" s="121">
        <f>SUM(AD8,BF8)</f>
        <v>22611</v>
      </c>
      <c r="CI8" s="121">
        <f>SUM(AE8,BG8)</f>
        <v>8049633</v>
      </c>
    </row>
    <row r="9" spans="1:87" s="136" customFormat="1" ht="13.5" customHeight="1" x14ac:dyDescent="0.15">
      <c r="A9" s="119" t="s">
        <v>42</v>
      </c>
      <c r="B9" s="120" t="s">
        <v>327</v>
      </c>
      <c r="C9" s="119" t="s">
        <v>328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640864</v>
      </c>
      <c r="M9" s="121">
        <f>+SUM(N9:Q9)</f>
        <v>435215</v>
      </c>
      <c r="N9" s="121">
        <v>57681</v>
      </c>
      <c r="O9" s="121">
        <v>347532</v>
      </c>
      <c r="P9" s="121">
        <v>30002</v>
      </c>
      <c r="Q9" s="121">
        <v>0</v>
      </c>
      <c r="R9" s="121">
        <f>+SUM(S9:U9)</f>
        <v>34154</v>
      </c>
      <c r="S9" s="121">
        <v>25423</v>
      </c>
      <c r="T9" s="121">
        <v>8731</v>
      </c>
      <c r="U9" s="121">
        <v>0</v>
      </c>
      <c r="V9" s="121">
        <v>28565</v>
      </c>
      <c r="W9" s="121">
        <f>+SUM(X9:AA9)</f>
        <v>142930</v>
      </c>
      <c r="X9" s="121">
        <v>112810</v>
      </c>
      <c r="Y9" s="121">
        <v>0</v>
      </c>
      <c r="Z9" s="121">
        <v>0</v>
      </c>
      <c r="AA9" s="121">
        <v>30120</v>
      </c>
      <c r="AB9" s="121">
        <v>569719</v>
      </c>
      <c r="AC9" s="121">
        <v>0</v>
      </c>
      <c r="AD9" s="121">
        <v>188978</v>
      </c>
      <c r="AE9" s="121">
        <f>+SUM(D9,L9,AD9)</f>
        <v>829842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123271</v>
      </c>
      <c r="AO9" s="121">
        <f>+SUM(AP9:AS9)</f>
        <v>47636</v>
      </c>
      <c r="AP9" s="121">
        <v>10888</v>
      </c>
      <c r="AQ9" s="121">
        <v>36748</v>
      </c>
      <c r="AR9" s="121">
        <v>0</v>
      </c>
      <c r="AS9" s="121">
        <v>0</v>
      </c>
      <c r="AT9" s="121">
        <f>+SUM(AU9:AW9)</f>
        <v>10408</v>
      </c>
      <c r="AU9" s="121">
        <v>10408</v>
      </c>
      <c r="AV9" s="121">
        <v>0</v>
      </c>
      <c r="AW9" s="121">
        <v>0</v>
      </c>
      <c r="AX9" s="121">
        <v>14623</v>
      </c>
      <c r="AY9" s="121">
        <f>+SUM(AZ9:BC9)</f>
        <v>50604</v>
      </c>
      <c r="AZ9" s="121">
        <v>48211</v>
      </c>
      <c r="BA9" s="121">
        <v>0</v>
      </c>
      <c r="BB9" s="121">
        <v>0</v>
      </c>
      <c r="BC9" s="121">
        <v>2393</v>
      </c>
      <c r="BD9" s="121">
        <v>98523</v>
      </c>
      <c r="BE9" s="121">
        <v>0</v>
      </c>
      <c r="BF9" s="121">
        <v>17044</v>
      </c>
      <c r="BG9" s="121">
        <f>+SUM(BF9,AN9,AF9)</f>
        <v>140315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764135</v>
      </c>
      <c r="BQ9" s="121">
        <f>SUM(M9,AO9)</f>
        <v>482851</v>
      </c>
      <c r="BR9" s="121">
        <f>SUM(N9,AP9)</f>
        <v>68569</v>
      </c>
      <c r="BS9" s="121">
        <f>SUM(O9,AQ9)</f>
        <v>384280</v>
      </c>
      <c r="BT9" s="121">
        <f>SUM(P9,AR9)</f>
        <v>30002</v>
      </c>
      <c r="BU9" s="121">
        <f>SUM(Q9,AS9)</f>
        <v>0</v>
      </c>
      <c r="BV9" s="121">
        <f>SUM(R9,AT9)</f>
        <v>44562</v>
      </c>
      <c r="BW9" s="121">
        <f>SUM(S9,AU9)</f>
        <v>35831</v>
      </c>
      <c r="BX9" s="121">
        <f>SUM(T9,AV9)</f>
        <v>8731</v>
      </c>
      <c r="BY9" s="121">
        <f>SUM(U9,AW9)</f>
        <v>0</v>
      </c>
      <c r="BZ9" s="121">
        <f>SUM(V9,AX9)</f>
        <v>43188</v>
      </c>
      <c r="CA9" s="121">
        <f>SUM(W9,AY9)</f>
        <v>193534</v>
      </c>
      <c r="CB9" s="121">
        <f>SUM(X9,AZ9)</f>
        <v>161021</v>
      </c>
      <c r="CC9" s="121">
        <f>SUM(Y9,BA9)</f>
        <v>0</v>
      </c>
      <c r="CD9" s="121">
        <f>SUM(Z9,BB9)</f>
        <v>0</v>
      </c>
      <c r="CE9" s="121">
        <f>SUM(AA9,BC9)</f>
        <v>32513</v>
      </c>
      <c r="CF9" s="121">
        <f>SUM(AB9,BD9)</f>
        <v>668242</v>
      </c>
      <c r="CG9" s="121">
        <f>SUM(AC9,BE9)</f>
        <v>0</v>
      </c>
      <c r="CH9" s="121">
        <f>SUM(AD9,BF9)</f>
        <v>206022</v>
      </c>
      <c r="CI9" s="121">
        <f>SUM(AE9,BG9)</f>
        <v>970157</v>
      </c>
    </row>
    <row r="10" spans="1:87" s="136" customFormat="1" ht="13.5" customHeight="1" x14ac:dyDescent="0.15">
      <c r="A10" s="119" t="s">
        <v>42</v>
      </c>
      <c r="B10" s="120" t="s">
        <v>332</v>
      </c>
      <c r="C10" s="119" t="s">
        <v>333</v>
      </c>
      <c r="D10" s="121">
        <f>+SUM(E10,J10)</f>
        <v>133848</v>
      </c>
      <c r="E10" s="121">
        <f>+SUM(F10:I10)</f>
        <v>133848</v>
      </c>
      <c r="F10" s="121">
        <v>0</v>
      </c>
      <c r="G10" s="121">
        <v>119441</v>
      </c>
      <c r="H10" s="121">
        <v>14407</v>
      </c>
      <c r="I10" s="121">
        <v>0</v>
      </c>
      <c r="J10" s="121">
        <v>0</v>
      </c>
      <c r="K10" s="121">
        <v>0</v>
      </c>
      <c r="L10" s="121">
        <f>+SUM(M10,R10,V10,W10,AC10)</f>
        <v>487009</v>
      </c>
      <c r="M10" s="121">
        <f>+SUM(N10:Q10)</f>
        <v>254352</v>
      </c>
      <c r="N10" s="121">
        <v>72841</v>
      </c>
      <c r="O10" s="121">
        <v>147803</v>
      </c>
      <c r="P10" s="121">
        <v>24553</v>
      </c>
      <c r="Q10" s="121">
        <v>9155</v>
      </c>
      <c r="R10" s="121">
        <f>+SUM(S10:U10)</f>
        <v>44414</v>
      </c>
      <c r="S10" s="121">
        <v>8719</v>
      </c>
      <c r="T10" s="121">
        <v>24636</v>
      </c>
      <c r="U10" s="121">
        <v>11059</v>
      </c>
      <c r="V10" s="121">
        <v>3920</v>
      </c>
      <c r="W10" s="121">
        <f>+SUM(X10:AA10)</f>
        <v>184323</v>
      </c>
      <c r="X10" s="121">
        <v>88102</v>
      </c>
      <c r="Y10" s="121">
        <v>90781</v>
      </c>
      <c r="Z10" s="121">
        <v>5440</v>
      </c>
      <c r="AA10" s="121">
        <v>0</v>
      </c>
      <c r="AB10" s="121">
        <v>60611</v>
      </c>
      <c r="AC10" s="121">
        <v>0</v>
      </c>
      <c r="AD10" s="121">
        <v>49649</v>
      </c>
      <c r="AE10" s="121">
        <f>+SUM(D10,L10,AD10)</f>
        <v>670506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125000</v>
      </c>
      <c r="AO10" s="121">
        <f>+SUM(AP10:AS10)</f>
        <v>108957</v>
      </c>
      <c r="AP10" s="121">
        <v>20035</v>
      </c>
      <c r="AQ10" s="121">
        <v>88922</v>
      </c>
      <c r="AR10" s="121">
        <v>0</v>
      </c>
      <c r="AS10" s="121">
        <v>0</v>
      </c>
      <c r="AT10" s="121">
        <f>+SUM(AU10:AW10)</f>
        <v>10913</v>
      </c>
      <c r="AU10" s="121">
        <v>10913</v>
      </c>
      <c r="AV10" s="121">
        <v>0</v>
      </c>
      <c r="AW10" s="121">
        <v>0</v>
      </c>
      <c r="AX10" s="121">
        <v>5130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156949</v>
      </c>
      <c r="BE10" s="121">
        <v>0</v>
      </c>
      <c r="BF10" s="121">
        <v>22</v>
      </c>
      <c r="BG10" s="121">
        <f>+SUM(BF10,AN10,AF10)</f>
        <v>125022</v>
      </c>
      <c r="BH10" s="121">
        <f>SUM(D10,AF10)</f>
        <v>133848</v>
      </c>
      <c r="BI10" s="121">
        <f>SUM(E10,AG10)</f>
        <v>133848</v>
      </c>
      <c r="BJ10" s="121">
        <f>SUM(F10,AH10)</f>
        <v>0</v>
      </c>
      <c r="BK10" s="121">
        <f>SUM(G10,AI10)</f>
        <v>119441</v>
      </c>
      <c r="BL10" s="121">
        <f>SUM(H10,AJ10)</f>
        <v>14407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612009</v>
      </c>
      <c r="BQ10" s="121">
        <f>SUM(M10,AO10)</f>
        <v>363309</v>
      </c>
      <c r="BR10" s="121">
        <f>SUM(N10,AP10)</f>
        <v>92876</v>
      </c>
      <c r="BS10" s="121">
        <f>SUM(O10,AQ10)</f>
        <v>236725</v>
      </c>
      <c r="BT10" s="121">
        <f>SUM(P10,AR10)</f>
        <v>24553</v>
      </c>
      <c r="BU10" s="121">
        <f>SUM(Q10,AS10)</f>
        <v>9155</v>
      </c>
      <c r="BV10" s="121">
        <f>SUM(R10,AT10)</f>
        <v>55327</v>
      </c>
      <c r="BW10" s="121">
        <f>SUM(S10,AU10)</f>
        <v>19632</v>
      </c>
      <c r="BX10" s="121">
        <f>SUM(T10,AV10)</f>
        <v>24636</v>
      </c>
      <c r="BY10" s="121">
        <f>SUM(U10,AW10)</f>
        <v>11059</v>
      </c>
      <c r="BZ10" s="121">
        <f>SUM(V10,AX10)</f>
        <v>9050</v>
      </c>
      <c r="CA10" s="121">
        <f>SUM(W10,AY10)</f>
        <v>184323</v>
      </c>
      <c r="CB10" s="121">
        <f>SUM(X10,AZ10)</f>
        <v>88102</v>
      </c>
      <c r="CC10" s="121">
        <f>SUM(Y10,BA10)</f>
        <v>90781</v>
      </c>
      <c r="CD10" s="121">
        <f>SUM(Z10,BB10)</f>
        <v>5440</v>
      </c>
      <c r="CE10" s="121">
        <f>SUM(AA10,BC10)</f>
        <v>0</v>
      </c>
      <c r="CF10" s="121">
        <f>SUM(AB10,BD10)</f>
        <v>217560</v>
      </c>
      <c r="CG10" s="121">
        <f>SUM(AC10,BE10)</f>
        <v>0</v>
      </c>
      <c r="CH10" s="121">
        <f>SUM(AD10,BF10)</f>
        <v>49671</v>
      </c>
      <c r="CI10" s="121">
        <f>SUM(AE10,BG10)</f>
        <v>795528</v>
      </c>
    </row>
    <row r="11" spans="1:87" s="136" customFormat="1" ht="13.5" customHeight="1" x14ac:dyDescent="0.15">
      <c r="A11" s="119" t="s">
        <v>42</v>
      </c>
      <c r="B11" s="120" t="s">
        <v>337</v>
      </c>
      <c r="C11" s="119" t="s">
        <v>338</v>
      </c>
      <c r="D11" s="121">
        <f>+SUM(E11,J11)</f>
        <v>80938</v>
      </c>
      <c r="E11" s="121">
        <f>+SUM(F11:I11)</f>
        <v>80938</v>
      </c>
      <c r="F11" s="121">
        <v>0</v>
      </c>
      <c r="G11" s="121">
        <v>0</v>
      </c>
      <c r="H11" s="121">
        <v>80938</v>
      </c>
      <c r="I11" s="121">
        <v>0</v>
      </c>
      <c r="J11" s="121">
        <v>0</v>
      </c>
      <c r="K11" s="121">
        <v>0</v>
      </c>
      <c r="L11" s="121">
        <f>+SUM(M11,R11,V11,W11,AC11)</f>
        <v>186816</v>
      </c>
      <c r="M11" s="121">
        <f>+SUM(N11:Q11)</f>
        <v>108498</v>
      </c>
      <c r="N11" s="121">
        <v>16582</v>
      </c>
      <c r="O11" s="121">
        <v>64341</v>
      </c>
      <c r="P11" s="121">
        <v>27575</v>
      </c>
      <c r="Q11" s="121">
        <v>0</v>
      </c>
      <c r="R11" s="121">
        <f>+SUM(S11:U11)</f>
        <v>40170</v>
      </c>
      <c r="S11" s="121">
        <v>26448</v>
      </c>
      <c r="T11" s="121">
        <v>13722</v>
      </c>
      <c r="U11" s="121">
        <v>0</v>
      </c>
      <c r="V11" s="121">
        <v>3067</v>
      </c>
      <c r="W11" s="121">
        <f>+SUM(X11:AA11)</f>
        <v>35081</v>
      </c>
      <c r="X11" s="121">
        <v>28300</v>
      </c>
      <c r="Y11" s="121">
        <v>6781</v>
      </c>
      <c r="Z11" s="121">
        <v>0</v>
      </c>
      <c r="AA11" s="121">
        <v>0</v>
      </c>
      <c r="AB11" s="121">
        <v>96315</v>
      </c>
      <c r="AC11" s="121">
        <v>0</v>
      </c>
      <c r="AD11" s="121">
        <v>8428</v>
      </c>
      <c r="AE11" s="121">
        <f>+SUM(D11,L11,AD11)</f>
        <v>276182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23695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785</v>
      </c>
      <c r="AU11" s="121">
        <v>785</v>
      </c>
      <c r="AV11" s="121">
        <v>0</v>
      </c>
      <c r="AW11" s="121">
        <v>0</v>
      </c>
      <c r="AX11" s="121">
        <v>0</v>
      </c>
      <c r="AY11" s="121">
        <f>+SUM(AZ11:BC11)</f>
        <v>22910</v>
      </c>
      <c r="AZ11" s="121">
        <v>22910</v>
      </c>
      <c r="BA11" s="121">
        <v>0</v>
      </c>
      <c r="BB11" s="121">
        <v>0</v>
      </c>
      <c r="BC11" s="121">
        <v>0</v>
      </c>
      <c r="BD11" s="121">
        <v>27375</v>
      </c>
      <c r="BE11" s="121">
        <v>0</v>
      </c>
      <c r="BF11" s="121">
        <v>3607</v>
      </c>
      <c r="BG11" s="121">
        <f>+SUM(BF11,AN11,AF11)</f>
        <v>27302</v>
      </c>
      <c r="BH11" s="121">
        <f>SUM(D11,AF11)</f>
        <v>80938</v>
      </c>
      <c r="BI11" s="121">
        <f>SUM(E11,AG11)</f>
        <v>80938</v>
      </c>
      <c r="BJ11" s="121">
        <f>SUM(F11,AH11)</f>
        <v>0</v>
      </c>
      <c r="BK11" s="121">
        <f>SUM(G11,AI11)</f>
        <v>0</v>
      </c>
      <c r="BL11" s="121">
        <f>SUM(H11,AJ11)</f>
        <v>80938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210511</v>
      </c>
      <c r="BQ11" s="121">
        <f>SUM(M11,AO11)</f>
        <v>108498</v>
      </c>
      <c r="BR11" s="121">
        <f>SUM(N11,AP11)</f>
        <v>16582</v>
      </c>
      <c r="BS11" s="121">
        <f>SUM(O11,AQ11)</f>
        <v>64341</v>
      </c>
      <c r="BT11" s="121">
        <f>SUM(P11,AR11)</f>
        <v>27575</v>
      </c>
      <c r="BU11" s="121">
        <f>SUM(Q11,AS11)</f>
        <v>0</v>
      </c>
      <c r="BV11" s="121">
        <f>SUM(R11,AT11)</f>
        <v>40955</v>
      </c>
      <c r="BW11" s="121">
        <f>SUM(S11,AU11)</f>
        <v>27233</v>
      </c>
      <c r="BX11" s="121">
        <f>SUM(T11,AV11)</f>
        <v>13722</v>
      </c>
      <c r="BY11" s="121">
        <f>SUM(U11,AW11)</f>
        <v>0</v>
      </c>
      <c r="BZ11" s="121">
        <f>SUM(V11,AX11)</f>
        <v>3067</v>
      </c>
      <c r="CA11" s="121">
        <f>SUM(W11,AY11)</f>
        <v>57991</v>
      </c>
      <c r="CB11" s="121">
        <f>SUM(X11,AZ11)</f>
        <v>51210</v>
      </c>
      <c r="CC11" s="121">
        <f>SUM(Y11,BA11)</f>
        <v>6781</v>
      </c>
      <c r="CD11" s="121">
        <f>SUM(Z11,BB11)</f>
        <v>0</v>
      </c>
      <c r="CE11" s="121">
        <f>SUM(AA11,BC11)</f>
        <v>0</v>
      </c>
      <c r="CF11" s="121">
        <f>SUM(AB11,BD11)</f>
        <v>123690</v>
      </c>
      <c r="CG11" s="121">
        <f>SUM(AC11,BE11)</f>
        <v>0</v>
      </c>
      <c r="CH11" s="121">
        <f>SUM(AD11,BF11)</f>
        <v>12035</v>
      </c>
      <c r="CI11" s="121">
        <f>SUM(AE11,BG11)</f>
        <v>303484</v>
      </c>
    </row>
    <row r="12" spans="1:87" s="136" customFormat="1" ht="13.5" customHeight="1" x14ac:dyDescent="0.15">
      <c r="A12" s="119" t="s">
        <v>42</v>
      </c>
      <c r="B12" s="120" t="s">
        <v>340</v>
      </c>
      <c r="C12" s="119" t="s">
        <v>341</v>
      </c>
      <c r="D12" s="121">
        <f>+SUM(E12,J12)</f>
        <v>51807</v>
      </c>
      <c r="E12" s="121">
        <f>+SUM(F12:I12)</f>
        <v>51807</v>
      </c>
      <c r="F12" s="121">
        <v>51807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614415</v>
      </c>
      <c r="M12" s="121">
        <f>+SUM(N12:Q12)</f>
        <v>153586</v>
      </c>
      <c r="N12" s="121">
        <v>17347</v>
      </c>
      <c r="O12" s="121">
        <v>136239</v>
      </c>
      <c r="P12" s="121">
        <v>0</v>
      </c>
      <c r="Q12" s="121">
        <v>0</v>
      </c>
      <c r="R12" s="121">
        <f>+SUM(S12:U12)</f>
        <v>30079</v>
      </c>
      <c r="S12" s="121">
        <v>18105</v>
      </c>
      <c r="T12" s="121">
        <v>0</v>
      </c>
      <c r="U12" s="121">
        <v>11974</v>
      </c>
      <c r="V12" s="121">
        <v>0</v>
      </c>
      <c r="W12" s="121">
        <f>+SUM(X12:AA12)</f>
        <v>430750</v>
      </c>
      <c r="X12" s="121">
        <v>83862</v>
      </c>
      <c r="Y12" s="121">
        <v>34331</v>
      </c>
      <c r="Z12" s="121">
        <v>312557</v>
      </c>
      <c r="AA12" s="121">
        <v>0</v>
      </c>
      <c r="AB12" s="121">
        <v>21066</v>
      </c>
      <c r="AC12" s="121">
        <v>0</v>
      </c>
      <c r="AD12" s="121">
        <v>36423</v>
      </c>
      <c r="AE12" s="121">
        <f>+SUM(D12,L12,AD12)</f>
        <v>702645</v>
      </c>
      <c r="AF12" s="121">
        <f>+SUM(AG12,AL12)</f>
        <v>1579</v>
      </c>
      <c r="AG12" s="121">
        <f>+SUM(AH12:AK12)</f>
        <v>1579</v>
      </c>
      <c r="AH12" s="121">
        <v>0</v>
      </c>
      <c r="AI12" s="121">
        <v>0</v>
      </c>
      <c r="AJ12" s="121">
        <v>1518</v>
      </c>
      <c r="AK12" s="121">
        <v>61</v>
      </c>
      <c r="AL12" s="121">
        <v>0</v>
      </c>
      <c r="AM12" s="121">
        <v>38078</v>
      </c>
      <c r="AN12" s="121">
        <f>+SUM(AO12,AT12,AX12,AY12,BE12)</f>
        <v>316025</v>
      </c>
      <c r="AO12" s="121">
        <f>+SUM(AP12:AS12)</f>
        <v>31962</v>
      </c>
      <c r="AP12" s="121">
        <v>12298</v>
      </c>
      <c r="AQ12" s="121">
        <v>1786</v>
      </c>
      <c r="AR12" s="121">
        <v>17878</v>
      </c>
      <c r="AS12" s="121">
        <v>0</v>
      </c>
      <c r="AT12" s="121">
        <f>+SUM(AU12:AW12)</f>
        <v>94340</v>
      </c>
      <c r="AU12" s="121">
        <v>0</v>
      </c>
      <c r="AV12" s="121">
        <v>94340</v>
      </c>
      <c r="AW12" s="121">
        <v>0</v>
      </c>
      <c r="AX12" s="121">
        <v>0</v>
      </c>
      <c r="AY12" s="121">
        <f>+SUM(AZ12:BC12)</f>
        <v>189723</v>
      </c>
      <c r="AZ12" s="121">
        <v>72995</v>
      </c>
      <c r="BA12" s="121">
        <v>84667</v>
      </c>
      <c r="BB12" s="121">
        <v>10087</v>
      </c>
      <c r="BC12" s="121">
        <v>21974</v>
      </c>
      <c r="BD12" s="121">
        <v>0</v>
      </c>
      <c r="BE12" s="121">
        <v>0</v>
      </c>
      <c r="BF12" s="121">
        <v>10603</v>
      </c>
      <c r="BG12" s="121">
        <f>+SUM(BF12,AN12,AF12)</f>
        <v>328207</v>
      </c>
      <c r="BH12" s="121">
        <f>SUM(D12,AF12)</f>
        <v>53386</v>
      </c>
      <c r="BI12" s="121">
        <f>SUM(E12,AG12)</f>
        <v>53386</v>
      </c>
      <c r="BJ12" s="121">
        <f>SUM(F12,AH12)</f>
        <v>51807</v>
      </c>
      <c r="BK12" s="121">
        <f>SUM(G12,AI12)</f>
        <v>0</v>
      </c>
      <c r="BL12" s="121">
        <f>SUM(H12,AJ12)</f>
        <v>1518</v>
      </c>
      <c r="BM12" s="121">
        <f>SUM(I12,AK12)</f>
        <v>61</v>
      </c>
      <c r="BN12" s="121">
        <f>SUM(J12,AL12)</f>
        <v>0</v>
      </c>
      <c r="BO12" s="121">
        <f>SUM(K12,AM12)</f>
        <v>38078</v>
      </c>
      <c r="BP12" s="121">
        <f>SUM(L12,AN12)</f>
        <v>930440</v>
      </c>
      <c r="BQ12" s="121">
        <f>SUM(M12,AO12)</f>
        <v>185548</v>
      </c>
      <c r="BR12" s="121">
        <f>SUM(N12,AP12)</f>
        <v>29645</v>
      </c>
      <c r="BS12" s="121">
        <f>SUM(O12,AQ12)</f>
        <v>138025</v>
      </c>
      <c r="BT12" s="121">
        <f>SUM(P12,AR12)</f>
        <v>17878</v>
      </c>
      <c r="BU12" s="121">
        <f>SUM(Q12,AS12)</f>
        <v>0</v>
      </c>
      <c r="BV12" s="121">
        <f>SUM(R12,AT12)</f>
        <v>124419</v>
      </c>
      <c r="BW12" s="121">
        <f>SUM(S12,AU12)</f>
        <v>18105</v>
      </c>
      <c r="BX12" s="121">
        <f>SUM(T12,AV12)</f>
        <v>94340</v>
      </c>
      <c r="BY12" s="121">
        <f>SUM(U12,AW12)</f>
        <v>11974</v>
      </c>
      <c r="BZ12" s="121">
        <f>SUM(V12,AX12)</f>
        <v>0</v>
      </c>
      <c r="CA12" s="121">
        <f>SUM(W12,AY12)</f>
        <v>620473</v>
      </c>
      <c r="CB12" s="121">
        <f>SUM(X12,AZ12)</f>
        <v>156857</v>
      </c>
      <c r="CC12" s="121">
        <f>SUM(Y12,BA12)</f>
        <v>118998</v>
      </c>
      <c r="CD12" s="121">
        <f>SUM(Z12,BB12)</f>
        <v>322644</v>
      </c>
      <c r="CE12" s="121">
        <f>SUM(AA12,BC12)</f>
        <v>21974</v>
      </c>
      <c r="CF12" s="121">
        <f>SUM(AB12,BD12)</f>
        <v>21066</v>
      </c>
      <c r="CG12" s="121">
        <f>SUM(AC12,BE12)</f>
        <v>0</v>
      </c>
      <c r="CH12" s="121">
        <f>SUM(AD12,BF12)</f>
        <v>47026</v>
      </c>
      <c r="CI12" s="121">
        <f>SUM(AE12,BG12)</f>
        <v>1030852</v>
      </c>
    </row>
    <row r="13" spans="1:87" s="136" customFormat="1" ht="13.5" customHeight="1" x14ac:dyDescent="0.15">
      <c r="A13" s="119" t="s">
        <v>42</v>
      </c>
      <c r="B13" s="120" t="s">
        <v>347</v>
      </c>
      <c r="C13" s="119" t="s">
        <v>348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333402</v>
      </c>
      <c r="L13" s="121">
        <f>+SUM(M13,R13,V13,W13,AC13)</f>
        <v>180396</v>
      </c>
      <c r="M13" s="121">
        <f>+SUM(N13:Q13)</f>
        <v>3399</v>
      </c>
      <c r="N13" s="121">
        <v>3399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176997</v>
      </c>
      <c r="X13" s="121">
        <v>175619</v>
      </c>
      <c r="Y13" s="121">
        <v>0</v>
      </c>
      <c r="Z13" s="121">
        <v>0</v>
      </c>
      <c r="AA13" s="121">
        <v>1378</v>
      </c>
      <c r="AB13" s="121">
        <v>333100</v>
      </c>
      <c r="AC13" s="121">
        <v>0</v>
      </c>
      <c r="AD13" s="121">
        <v>0</v>
      </c>
      <c r="AE13" s="121">
        <f>+SUM(D13,L13,AD13)</f>
        <v>180396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16371</v>
      </c>
      <c r="AO13" s="121">
        <f>+SUM(AP13:AS13)</f>
        <v>2336</v>
      </c>
      <c r="AP13" s="121">
        <v>2336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14035</v>
      </c>
      <c r="AZ13" s="121">
        <v>14035</v>
      </c>
      <c r="BA13" s="121">
        <v>0</v>
      </c>
      <c r="BB13" s="121">
        <v>0</v>
      </c>
      <c r="BC13" s="121">
        <v>0</v>
      </c>
      <c r="BD13" s="121">
        <v>74000</v>
      </c>
      <c r="BE13" s="121">
        <v>0</v>
      </c>
      <c r="BF13" s="121">
        <v>0</v>
      </c>
      <c r="BG13" s="121">
        <f>+SUM(BF13,AN13,AF13)</f>
        <v>16371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333402</v>
      </c>
      <c r="BP13" s="121">
        <f>SUM(L13,AN13)</f>
        <v>196767</v>
      </c>
      <c r="BQ13" s="121">
        <f>SUM(M13,AO13)</f>
        <v>5735</v>
      </c>
      <c r="BR13" s="121">
        <f>SUM(N13,AP13)</f>
        <v>5735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191032</v>
      </c>
      <c r="CB13" s="121">
        <f>SUM(X13,AZ13)</f>
        <v>189654</v>
      </c>
      <c r="CC13" s="121">
        <f>SUM(Y13,BA13)</f>
        <v>0</v>
      </c>
      <c r="CD13" s="121">
        <f>SUM(Z13,BB13)</f>
        <v>0</v>
      </c>
      <c r="CE13" s="121">
        <f>SUM(AA13,BC13)</f>
        <v>1378</v>
      </c>
      <c r="CF13" s="121">
        <f>SUM(AB13,BD13)</f>
        <v>407100</v>
      </c>
      <c r="CG13" s="121">
        <f>SUM(AC13,BE13)</f>
        <v>0</v>
      </c>
      <c r="CH13" s="121">
        <f>SUM(AD13,BF13)</f>
        <v>0</v>
      </c>
      <c r="CI13" s="121">
        <f>SUM(AE13,BG13)</f>
        <v>196767</v>
      </c>
    </row>
    <row r="14" spans="1:87" s="136" customFormat="1" ht="13.5" customHeight="1" x14ac:dyDescent="0.15">
      <c r="A14" s="119" t="s">
        <v>42</v>
      </c>
      <c r="B14" s="120" t="s">
        <v>354</v>
      </c>
      <c r="C14" s="119" t="s">
        <v>355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229915</v>
      </c>
      <c r="L14" s="121">
        <f>+SUM(M14,R14,V14,W14,AC14)</f>
        <v>162569</v>
      </c>
      <c r="M14" s="121">
        <f>+SUM(N14:Q14)</f>
        <v>26943</v>
      </c>
      <c r="N14" s="121">
        <v>8668</v>
      </c>
      <c r="O14" s="121">
        <v>0</v>
      </c>
      <c r="P14" s="121">
        <v>18275</v>
      </c>
      <c r="Q14" s="121">
        <v>0</v>
      </c>
      <c r="R14" s="121">
        <f>+SUM(S14:U14)</f>
        <v>5516</v>
      </c>
      <c r="S14" s="121">
        <v>82</v>
      </c>
      <c r="T14" s="121">
        <v>5434</v>
      </c>
      <c r="U14" s="121">
        <v>0</v>
      </c>
      <c r="V14" s="121">
        <v>0</v>
      </c>
      <c r="W14" s="121">
        <f>+SUM(X14:AA14)</f>
        <v>130110</v>
      </c>
      <c r="X14" s="121">
        <v>124789</v>
      </c>
      <c r="Y14" s="121">
        <v>5321</v>
      </c>
      <c r="Z14" s="121">
        <v>0</v>
      </c>
      <c r="AA14" s="121">
        <v>0</v>
      </c>
      <c r="AB14" s="121">
        <v>218838</v>
      </c>
      <c r="AC14" s="121">
        <v>0</v>
      </c>
      <c r="AD14" s="121">
        <v>31171</v>
      </c>
      <c r="AE14" s="121">
        <f>+SUM(D14,L14,AD14)</f>
        <v>193740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54250</v>
      </c>
      <c r="AO14" s="121">
        <f>+SUM(AP14:AS14)</f>
        <v>8153</v>
      </c>
      <c r="AP14" s="121">
        <v>8153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46097</v>
      </c>
      <c r="AZ14" s="121">
        <v>14584</v>
      </c>
      <c r="BA14" s="121">
        <v>30430</v>
      </c>
      <c r="BB14" s="121">
        <v>0</v>
      </c>
      <c r="BC14" s="121">
        <v>1083</v>
      </c>
      <c r="BD14" s="121">
        <v>71468</v>
      </c>
      <c r="BE14" s="121">
        <v>0</v>
      </c>
      <c r="BF14" s="121">
        <v>0</v>
      </c>
      <c r="BG14" s="121">
        <f>+SUM(BF14,AN14,AF14)</f>
        <v>54250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229915</v>
      </c>
      <c r="BP14" s="121">
        <f>SUM(L14,AN14)</f>
        <v>216819</v>
      </c>
      <c r="BQ14" s="121">
        <f>SUM(M14,AO14)</f>
        <v>35096</v>
      </c>
      <c r="BR14" s="121">
        <f>SUM(N14,AP14)</f>
        <v>16821</v>
      </c>
      <c r="BS14" s="121">
        <f>SUM(O14,AQ14)</f>
        <v>0</v>
      </c>
      <c r="BT14" s="121">
        <f>SUM(P14,AR14)</f>
        <v>18275</v>
      </c>
      <c r="BU14" s="121">
        <f>SUM(Q14,AS14)</f>
        <v>0</v>
      </c>
      <c r="BV14" s="121">
        <f>SUM(R14,AT14)</f>
        <v>5516</v>
      </c>
      <c r="BW14" s="121">
        <f>SUM(S14,AU14)</f>
        <v>82</v>
      </c>
      <c r="BX14" s="121">
        <f>SUM(T14,AV14)</f>
        <v>5434</v>
      </c>
      <c r="BY14" s="121">
        <f>SUM(U14,AW14)</f>
        <v>0</v>
      </c>
      <c r="BZ14" s="121">
        <f>SUM(V14,AX14)</f>
        <v>0</v>
      </c>
      <c r="CA14" s="121">
        <f>SUM(W14,AY14)</f>
        <v>176207</v>
      </c>
      <c r="CB14" s="121">
        <f>SUM(X14,AZ14)</f>
        <v>139373</v>
      </c>
      <c r="CC14" s="121">
        <f>SUM(Y14,BA14)</f>
        <v>35751</v>
      </c>
      <c r="CD14" s="121">
        <f>SUM(Z14,BB14)</f>
        <v>0</v>
      </c>
      <c r="CE14" s="121">
        <f>SUM(AA14,BC14)</f>
        <v>1083</v>
      </c>
      <c r="CF14" s="121">
        <f>SUM(AB14,BD14)</f>
        <v>290306</v>
      </c>
      <c r="CG14" s="121">
        <f>SUM(AC14,BE14)</f>
        <v>0</v>
      </c>
      <c r="CH14" s="121">
        <f>SUM(AD14,BF14)</f>
        <v>31171</v>
      </c>
      <c r="CI14" s="121">
        <f>SUM(AE14,BG14)</f>
        <v>247990</v>
      </c>
    </row>
    <row r="15" spans="1:87" s="136" customFormat="1" ht="13.5" customHeight="1" x14ac:dyDescent="0.15">
      <c r="A15" s="119" t="s">
        <v>42</v>
      </c>
      <c r="B15" s="120" t="s">
        <v>359</v>
      </c>
      <c r="C15" s="119" t="s">
        <v>360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394542</v>
      </c>
      <c r="M15" s="121">
        <f>+SUM(N15:Q15)</f>
        <v>8139</v>
      </c>
      <c r="N15" s="121">
        <v>8139</v>
      </c>
      <c r="O15" s="121">
        <v>0</v>
      </c>
      <c r="P15" s="121">
        <v>0</v>
      </c>
      <c r="Q15" s="121">
        <v>0</v>
      </c>
      <c r="R15" s="121">
        <f>+SUM(S15:U15)</f>
        <v>80</v>
      </c>
      <c r="S15" s="121">
        <v>80</v>
      </c>
      <c r="T15" s="121">
        <v>0</v>
      </c>
      <c r="U15" s="121">
        <v>0</v>
      </c>
      <c r="V15" s="121">
        <v>0</v>
      </c>
      <c r="W15" s="121">
        <f>+SUM(X15:AA15)</f>
        <v>386323</v>
      </c>
      <c r="X15" s="121">
        <v>321316</v>
      </c>
      <c r="Y15" s="121">
        <v>36607</v>
      </c>
      <c r="Z15" s="121">
        <v>378</v>
      </c>
      <c r="AA15" s="121">
        <v>28022</v>
      </c>
      <c r="AB15" s="121">
        <v>87685</v>
      </c>
      <c r="AC15" s="121">
        <v>0</v>
      </c>
      <c r="AD15" s="121">
        <v>18314</v>
      </c>
      <c r="AE15" s="121">
        <f>+SUM(D15,L15,AD15)</f>
        <v>412856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22470</v>
      </c>
      <c r="AN15" s="121">
        <f>+SUM(AO15,AT15,AX15,AY15,BE15)</f>
        <v>39419</v>
      </c>
      <c r="AO15" s="121">
        <f>+SUM(AP15:AS15)</f>
        <v>10713</v>
      </c>
      <c r="AP15" s="121">
        <v>10713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28706</v>
      </c>
      <c r="AZ15" s="121">
        <v>0</v>
      </c>
      <c r="BA15" s="121">
        <v>0</v>
      </c>
      <c r="BB15" s="121">
        <v>26381</v>
      </c>
      <c r="BC15" s="121">
        <v>2325</v>
      </c>
      <c r="BD15" s="121">
        <v>106550</v>
      </c>
      <c r="BE15" s="121">
        <v>0</v>
      </c>
      <c r="BF15" s="121">
        <v>5790</v>
      </c>
      <c r="BG15" s="121">
        <f>+SUM(BF15,AN15,AF15)</f>
        <v>45209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22470</v>
      </c>
      <c r="BP15" s="121">
        <f>SUM(L15,AN15)</f>
        <v>433961</v>
      </c>
      <c r="BQ15" s="121">
        <f>SUM(M15,AO15)</f>
        <v>18852</v>
      </c>
      <c r="BR15" s="121">
        <f>SUM(N15,AP15)</f>
        <v>18852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80</v>
      </c>
      <c r="BW15" s="121">
        <f>SUM(S15,AU15)</f>
        <v>80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415029</v>
      </c>
      <c r="CB15" s="121">
        <f>SUM(X15,AZ15)</f>
        <v>321316</v>
      </c>
      <c r="CC15" s="121">
        <f>SUM(Y15,BA15)</f>
        <v>36607</v>
      </c>
      <c r="CD15" s="121">
        <f>SUM(Z15,BB15)</f>
        <v>26759</v>
      </c>
      <c r="CE15" s="121">
        <f>SUM(AA15,BC15)</f>
        <v>30347</v>
      </c>
      <c r="CF15" s="121">
        <f>SUM(AB15,BD15)</f>
        <v>194235</v>
      </c>
      <c r="CG15" s="121">
        <f>SUM(AC15,BE15)</f>
        <v>0</v>
      </c>
      <c r="CH15" s="121">
        <f>SUM(AD15,BF15)</f>
        <v>24104</v>
      </c>
      <c r="CI15" s="121">
        <f>SUM(AE15,BG15)</f>
        <v>458065</v>
      </c>
    </row>
    <row r="16" spans="1:87" s="136" customFormat="1" ht="13.5" customHeight="1" x14ac:dyDescent="0.15">
      <c r="A16" s="119" t="s">
        <v>42</v>
      </c>
      <c r="B16" s="120" t="s">
        <v>362</v>
      </c>
      <c r="C16" s="119" t="s">
        <v>363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107237</v>
      </c>
      <c r="M16" s="121">
        <f>+SUM(N16:Q16)</f>
        <v>72023</v>
      </c>
      <c r="N16" s="121">
        <v>15674</v>
      </c>
      <c r="O16" s="121">
        <v>49894</v>
      </c>
      <c r="P16" s="121">
        <v>0</v>
      </c>
      <c r="Q16" s="121">
        <v>6455</v>
      </c>
      <c r="R16" s="121">
        <f>+SUM(S16:U16)</f>
        <v>29232</v>
      </c>
      <c r="S16" s="121">
        <v>13973</v>
      </c>
      <c r="T16" s="121">
        <v>0</v>
      </c>
      <c r="U16" s="121">
        <v>15259</v>
      </c>
      <c r="V16" s="121">
        <v>5982</v>
      </c>
      <c r="W16" s="121">
        <f>+SUM(X16:AA16)</f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105181</v>
      </c>
      <c r="AC16" s="121">
        <v>0</v>
      </c>
      <c r="AD16" s="121">
        <v>17544</v>
      </c>
      <c r="AE16" s="121">
        <f>+SUM(D16,L16,AD16)</f>
        <v>124781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75137</v>
      </c>
      <c r="AO16" s="121">
        <f>+SUM(AP16:AS16)</f>
        <v>19092</v>
      </c>
      <c r="AP16" s="121">
        <v>14565</v>
      </c>
      <c r="AQ16" s="121">
        <v>4527</v>
      </c>
      <c r="AR16" s="121">
        <v>0</v>
      </c>
      <c r="AS16" s="121">
        <v>0</v>
      </c>
      <c r="AT16" s="121">
        <f>+SUM(AU16:AW16)</f>
        <v>4160</v>
      </c>
      <c r="AU16" s="121">
        <v>4160</v>
      </c>
      <c r="AV16" s="121">
        <v>0</v>
      </c>
      <c r="AW16" s="121">
        <v>0</v>
      </c>
      <c r="AX16" s="121">
        <v>0</v>
      </c>
      <c r="AY16" s="121">
        <f>+SUM(AZ16:BC16)</f>
        <v>51885</v>
      </c>
      <c r="AZ16" s="121">
        <v>51885</v>
      </c>
      <c r="BA16" s="121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1314</v>
      </c>
      <c r="BG16" s="121">
        <f>+SUM(BF16,AN16,AF16)</f>
        <v>76451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182374</v>
      </c>
      <c r="BQ16" s="121">
        <f>SUM(M16,AO16)</f>
        <v>91115</v>
      </c>
      <c r="BR16" s="121">
        <f>SUM(N16,AP16)</f>
        <v>30239</v>
      </c>
      <c r="BS16" s="121">
        <f>SUM(O16,AQ16)</f>
        <v>54421</v>
      </c>
      <c r="BT16" s="121">
        <f>SUM(P16,AR16)</f>
        <v>0</v>
      </c>
      <c r="BU16" s="121">
        <f>SUM(Q16,AS16)</f>
        <v>6455</v>
      </c>
      <c r="BV16" s="121">
        <f>SUM(R16,AT16)</f>
        <v>33392</v>
      </c>
      <c r="BW16" s="121">
        <f>SUM(S16,AU16)</f>
        <v>18133</v>
      </c>
      <c r="BX16" s="121">
        <f>SUM(T16,AV16)</f>
        <v>0</v>
      </c>
      <c r="BY16" s="121">
        <f>SUM(U16,AW16)</f>
        <v>15259</v>
      </c>
      <c r="BZ16" s="121">
        <f>SUM(V16,AX16)</f>
        <v>5982</v>
      </c>
      <c r="CA16" s="121">
        <f>SUM(W16,AY16)</f>
        <v>51885</v>
      </c>
      <c r="CB16" s="121">
        <f>SUM(X16,AZ16)</f>
        <v>51885</v>
      </c>
      <c r="CC16" s="121">
        <f>SUM(Y16,BA16)</f>
        <v>0</v>
      </c>
      <c r="CD16" s="121">
        <f>SUM(Z16,BB16)</f>
        <v>0</v>
      </c>
      <c r="CE16" s="121">
        <f>SUM(AA16,BC16)</f>
        <v>0</v>
      </c>
      <c r="CF16" s="121">
        <f>SUM(AB16,BD16)</f>
        <v>105181</v>
      </c>
      <c r="CG16" s="121">
        <f>SUM(AC16,BE16)</f>
        <v>0</v>
      </c>
      <c r="CH16" s="121">
        <f>SUM(AD16,BF16)</f>
        <v>18858</v>
      </c>
      <c r="CI16" s="121">
        <f>SUM(AE16,BG16)</f>
        <v>201232</v>
      </c>
    </row>
    <row r="17" spans="1:87" s="136" customFormat="1" ht="13.5" customHeight="1" x14ac:dyDescent="0.15">
      <c r="A17" s="119" t="s">
        <v>42</v>
      </c>
      <c r="B17" s="120" t="s">
        <v>367</v>
      </c>
      <c r="C17" s="119" t="s">
        <v>368</v>
      </c>
      <c r="D17" s="121">
        <f>+SUM(E17,J17)</f>
        <v>19050</v>
      </c>
      <c r="E17" s="121">
        <f>+SUM(F17:I17)</f>
        <v>19050</v>
      </c>
      <c r="F17" s="121">
        <v>0</v>
      </c>
      <c r="G17" s="121">
        <v>0</v>
      </c>
      <c r="H17" s="121">
        <v>19050</v>
      </c>
      <c r="I17" s="121">
        <v>0</v>
      </c>
      <c r="J17" s="121">
        <v>0</v>
      </c>
      <c r="K17" s="121">
        <v>0</v>
      </c>
      <c r="L17" s="121">
        <f>+SUM(M17,R17,V17,W17,AC17)</f>
        <v>99692</v>
      </c>
      <c r="M17" s="121">
        <f>+SUM(N17:Q17)</f>
        <v>30672</v>
      </c>
      <c r="N17" s="121">
        <v>10579</v>
      </c>
      <c r="O17" s="121">
        <v>11664</v>
      </c>
      <c r="P17" s="121">
        <v>0</v>
      </c>
      <c r="Q17" s="121">
        <v>8429</v>
      </c>
      <c r="R17" s="121">
        <f>+SUM(S17:U17)</f>
        <v>20683</v>
      </c>
      <c r="S17" s="121">
        <v>1088</v>
      </c>
      <c r="T17" s="121">
        <v>0</v>
      </c>
      <c r="U17" s="121">
        <v>19595</v>
      </c>
      <c r="V17" s="121">
        <v>0</v>
      </c>
      <c r="W17" s="121">
        <f>+SUM(X17:AA17)</f>
        <v>48337</v>
      </c>
      <c r="X17" s="121">
        <v>34056</v>
      </c>
      <c r="Y17" s="121">
        <v>0</v>
      </c>
      <c r="Z17" s="121">
        <v>14281</v>
      </c>
      <c r="AA17" s="121">
        <v>0</v>
      </c>
      <c r="AB17" s="121">
        <v>107611</v>
      </c>
      <c r="AC17" s="121">
        <v>0</v>
      </c>
      <c r="AD17" s="121">
        <v>0</v>
      </c>
      <c r="AE17" s="121">
        <f>+SUM(D17,L17,AD17)</f>
        <v>118742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112809</v>
      </c>
      <c r="AO17" s="121">
        <f>+SUM(AP17:AS17)</f>
        <v>33639</v>
      </c>
      <c r="AP17" s="121">
        <v>4362</v>
      </c>
      <c r="AQ17" s="121">
        <v>29277</v>
      </c>
      <c r="AR17" s="121">
        <v>0</v>
      </c>
      <c r="AS17" s="121">
        <v>0</v>
      </c>
      <c r="AT17" s="121">
        <f>+SUM(AU17:AW17)</f>
        <v>2384</v>
      </c>
      <c r="AU17" s="121">
        <v>2384</v>
      </c>
      <c r="AV17" s="121">
        <v>0</v>
      </c>
      <c r="AW17" s="121">
        <v>0</v>
      </c>
      <c r="AX17" s="121">
        <v>6564</v>
      </c>
      <c r="AY17" s="121">
        <f>+SUM(AZ17:BC17)</f>
        <v>70222</v>
      </c>
      <c r="AZ17" s="121">
        <v>194</v>
      </c>
      <c r="BA17" s="121">
        <v>70028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112809</v>
      </c>
      <c r="BH17" s="121">
        <f>SUM(D17,AF17)</f>
        <v>19050</v>
      </c>
      <c r="BI17" s="121">
        <f>SUM(E17,AG17)</f>
        <v>19050</v>
      </c>
      <c r="BJ17" s="121">
        <f>SUM(F17,AH17)</f>
        <v>0</v>
      </c>
      <c r="BK17" s="121">
        <f>SUM(G17,AI17)</f>
        <v>0</v>
      </c>
      <c r="BL17" s="121">
        <f>SUM(H17,AJ17)</f>
        <v>19050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212501</v>
      </c>
      <c r="BQ17" s="121">
        <f>SUM(M17,AO17)</f>
        <v>64311</v>
      </c>
      <c r="BR17" s="121">
        <f>SUM(N17,AP17)</f>
        <v>14941</v>
      </c>
      <c r="BS17" s="121">
        <f>SUM(O17,AQ17)</f>
        <v>40941</v>
      </c>
      <c r="BT17" s="121">
        <f>SUM(P17,AR17)</f>
        <v>0</v>
      </c>
      <c r="BU17" s="121">
        <f>SUM(Q17,AS17)</f>
        <v>8429</v>
      </c>
      <c r="BV17" s="121">
        <f>SUM(R17,AT17)</f>
        <v>23067</v>
      </c>
      <c r="BW17" s="121">
        <f>SUM(S17,AU17)</f>
        <v>3472</v>
      </c>
      <c r="BX17" s="121">
        <f>SUM(T17,AV17)</f>
        <v>0</v>
      </c>
      <c r="BY17" s="121">
        <f>SUM(U17,AW17)</f>
        <v>19595</v>
      </c>
      <c r="BZ17" s="121">
        <f>SUM(V17,AX17)</f>
        <v>6564</v>
      </c>
      <c r="CA17" s="121">
        <f>SUM(W17,AY17)</f>
        <v>118559</v>
      </c>
      <c r="CB17" s="121">
        <f>SUM(X17,AZ17)</f>
        <v>34250</v>
      </c>
      <c r="CC17" s="121">
        <f>SUM(Y17,BA17)</f>
        <v>70028</v>
      </c>
      <c r="CD17" s="121">
        <f>SUM(Z17,BB17)</f>
        <v>14281</v>
      </c>
      <c r="CE17" s="121">
        <f>SUM(AA17,BC17)</f>
        <v>0</v>
      </c>
      <c r="CF17" s="121">
        <f>SUM(AB17,BD17)</f>
        <v>107611</v>
      </c>
      <c r="CG17" s="121">
        <f>SUM(AC17,BE17)</f>
        <v>0</v>
      </c>
      <c r="CH17" s="121">
        <f>SUM(AD17,BF17)</f>
        <v>0</v>
      </c>
      <c r="CI17" s="121">
        <f>SUM(AE17,BG17)</f>
        <v>231551</v>
      </c>
    </row>
    <row r="18" spans="1:87" s="136" customFormat="1" ht="13.5" customHeight="1" x14ac:dyDescent="0.15">
      <c r="A18" s="119" t="s">
        <v>42</v>
      </c>
      <c r="B18" s="120" t="s">
        <v>370</v>
      </c>
      <c r="C18" s="119" t="s">
        <v>371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21354</v>
      </c>
      <c r="L18" s="121">
        <f>+SUM(M18,R18,V18,W18,AC18)</f>
        <v>157214</v>
      </c>
      <c r="M18" s="121">
        <f>+SUM(N18:Q18)</f>
        <v>115362</v>
      </c>
      <c r="N18" s="121">
        <v>52172</v>
      </c>
      <c r="O18" s="121">
        <v>63190</v>
      </c>
      <c r="P18" s="121">
        <v>0</v>
      </c>
      <c r="Q18" s="121">
        <v>0</v>
      </c>
      <c r="R18" s="121">
        <f>+SUM(S18:U18)</f>
        <v>17907</v>
      </c>
      <c r="S18" s="121">
        <v>9470</v>
      </c>
      <c r="T18" s="121">
        <v>3732</v>
      </c>
      <c r="U18" s="121">
        <v>4705</v>
      </c>
      <c r="V18" s="121">
        <v>0</v>
      </c>
      <c r="W18" s="121">
        <f>+SUM(X18:AA18)</f>
        <v>23945</v>
      </c>
      <c r="X18" s="121">
        <v>379</v>
      </c>
      <c r="Y18" s="121">
        <v>1458</v>
      </c>
      <c r="Z18" s="121">
        <v>17449</v>
      </c>
      <c r="AA18" s="121">
        <v>4659</v>
      </c>
      <c r="AB18" s="121">
        <v>149774</v>
      </c>
      <c r="AC18" s="121">
        <v>0</v>
      </c>
      <c r="AD18" s="121">
        <v>0</v>
      </c>
      <c r="AE18" s="121">
        <f>+SUM(D18,L18,AD18)</f>
        <v>157214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101825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4828</v>
      </c>
      <c r="AU18" s="121">
        <v>0</v>
      </c>
      <c r="AV18" s="121">
        <v>4828</v>
      </c>
      <c r="AW18" s="121">
        <v>0</v>
      </c>
      <c r="AX18" s="121">
        <v>0</v>
      </c>
      <c r="AY18" s="121">
        <f>+SUM(AZ18:BC18)</f>
        <v>96997</v>
      </c>
      <c r="AZ18" s="121">
        <v>21825</v>
      </c>
      <c r="BA18" s="121">
        <v>2786</v>
      </c>
      <c r="BB18" s="121">
        <v>72362</v>
      </c>
      <c r="BC18" s="121">
        <v>24</v>
      </c>
      <c r="BD18" s="121">
        <v>0</v>
      </c>
      <c r="BE18" s="121">
        <v>0</v>
      </c>
      <c r="BF18" s="121">
        <v>0</v>
      </c>
      <c r="BG18" s="121">
        <f>+SUM(BF18,AN18,AF18)</f>
        <v>101825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21354</v>
      </c>
      <c r="BP18" s="121">
        <f>SUM(L18,AN18)</f>
        <v>259039</v>
      </c>
      <c r="BQ18" s="121">
        <f>SUM(M18,AO18)</f>
        <v>115362</v>
      </c>
      <c r="BR18" s="121">
        <f>SUM(N18,AP18)</f>
        <v>52172</v>
      </c>
      <c r="BS18" s="121">
        <f>SUM(O18,AQ18)</f>
        <v>63190</v>
      </c>
      <c r="BT18" s="121">
        <f>SUM(P18,AR18)</f>
        <v>0</v>
      </c>
      <c r="BU18" s="121">
        <f>SUM(Q18,AS18)</f>
        <v>0</v>
      </c>
      <c r="BV18" s="121">
        <f>SUM(R18,AT18)</f>
        <v>22735</v>
      </c>
      <c r="BW18" s="121">
        <f>SUM(S18,AU18)</f>
        <v>9470</v>
      </c>
      <c r="BX18" s="121">
        <f>SUM(T18,AV18)</f>
        <v>8560</v>
      </c>
      <c r="BY18" s="121">
        <f>SUM(U18,AW18)</f>
        <v>4705</v>
      </c>
      <c r="BZ18" s="121">
        <f>SUM(V18,AX18)</f>
        <v>0</v>
      </c>
      <c r="CA18" s="121">
        <f>SUM(W18,AY18)</f>
        <v>120942</v>
      </c>
      <c r="CB18" s="121">
        <f>SUM(X18,AZ18)</f>
        <v>22204</v>
      </c>
      <c r="CC18" s="121">
        <f>SUM(Y18,BA18)</f>
        <v>4244</v>
      </c>
      <c r="CD18" s="121">
        <f>SUM(Z18,BB18)</f>
        <v>89811</v>
      </c>
      <c r="CE18" s="121">
        <f>SUM(AA18,BC18)</f>
        <v>4683</v>
      </c>
      <c r="CF18" s="121">
        <f>SUM(AB18,BD18)</f>
        <v>149774</v>
      </c>
      <c r="CG18" s="121">
        <f>SUM(AC18,BE18)</f>
        <v>0</v>
      </c>
      <c r="CH18" s="121">
        <f>SUM(AD18,BF18)</f>
        <v>0</v>
      </c>
      <c r="CI18" s="121">
        <f>SUM(AE18,BG18)</f>
        <v>259039</v>
      </c>
    </row>
    <row r="19" spans="1:87" s="136" customFormat="1" ht="13.5" customHeight="1" x14ac:dyDescent="0.15">
      <c r="A19" s="119" t="s">
        <v>42</v>
      </c>
      <c r="B19" s="120" t="s">
        <v>373</v>
      </c>
      <c r="C19" s="119" t="s">
        <v>374</v>
      </c>
      <c r="D19" s="121">
        <f>+SUM(E19,J19)</f>
        <v>1399</v>
      </c>
      <c r="E19" s="121">
        <f>+SUM(F19:I19)</f>
        <v>1399</v>
      </c>
      <c r="F19" s="121">
        <v>0</v>
      </c>
      <c r="G19" s="121">
        <v>216</v>
      </c>
      <c r="H19" s="121">
        <v>1183</v>
      </c>
      <c r="I19" s="121">
        <v>0</v>
      </c>
      <c r="J19" s="121">
        <v>0</v>
      </c>
      <c r="K19" s="121">
        <v>0</v>
      </c>
      <c r="L19" s="121">
        <f>+SUM(M19,R19,V19,W19,AC19)</f>
        <v>83721</v>
      </c>
      <c r="M19" s="121">
        <f>+SUM(N19:Q19)</f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+SUM(S19:U19)</f>
        <v>16057</v>
      </c>
      <c r="S19" s="121">
        <v>3333</v>
      </c>
      <c r="T19" s="121">
        <v>11596</v>
      </c>
      <c r="U19" s="121">
        <v>1128</v>
      </c>
      <c r="V19" s="121">
        <v>0</v>
      </c>
      <c r="W19" s="121">
        <f>+SUM(X19:AA19)</f>
        <v>67664</v>
      </c>
      <c r="X19" s="121">
        <v>12632</v>
      </c>
      <c r="Y19" s="121">
        <v>53941</v>
      </c>
      <c r="Z19" s="121">
        <v>1091</v>
      </c>
      <c r="AA19" s="121">
        <v>0</v>
      </c>
      <c r="AB19" s="121">
        <v>0</v>
      </c>
      <c r="AC19" s="121">
        <v>0</v>
      </c>
      <c r="AD19" s="121">
        <v>238</v>
      </c>
      <c r="AE19" s="121">
        <f>+SUM(D19,L19,AD19)</f>
        <v>85358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17354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908</v>
      </c>
      <c r="AU19" s="121">
        <v>210</v>
      </c>
      <c r="AV19" s="121">
        <v>698</v>
      </c>
      <c r="AW19" s="121">
        <v>0</v>
      </c>
      <c r="AX19" s="121">
        <v>0</v>
      </c>
      <c r="AY19" s="121">
        <f>+SUM(AZ19:BC19)</f>
        <v>16446</v>
      </c>
      <c r="AZ19" s="121">
        <v>11392</v>
      </c>
      <c r="BA19" s="121">
        <v>5054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f>+SUM(BF19,AN19,AF19)</f>
        <v>17354</v>
      </c>
      <c r="BH19" s="121">
        <f>SUM(D19,AF19)</f>
        <v>1399</v>
      </c>
      <c r="BI19" s="121">
        <f>SUM(E19,AG19)</f>
        <v>1399</v>
      </c>
      <c r="BJ19" s="121">
        <f>SUM(F19,AH19)</f>
        <v>0</v>
      </c>
      <c r="BK19" s="121">
        <f>SUM(G19,AI19)</f>
        <v>216</v>
      </c>
      <c r="BL19" s="121">
        <f>SUM(H19,AJ19)</f>
        <v>1183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101075</v>
      </c>
      <c r="BQ19" s="121">
        <f>SUM(M19,AO19)</f>
        <v>0</v>
      </c>
      <c r="BR19" s="121">
        <f>SUM(N19,AP19)</f>
        <v>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16965</v>
      </c>
      <c r="BW19" s="121">
        <f>SUM(S19,AU19)</f>
        <v>3543</v>
      </c>
      <c r="BX19" s="121">
        <f>SUM(T19,AV19)</f>
        <v>12294</v>
      </c>
      <c r="BY19" s="121">
        <f>SUM(U19,AW19)</f>
        <v>1128</v>
      </c>
      <c r="BZ19" s="121">
        <f>SUM(V19,AX19)</f>
        <v>0</v>
      </c>
      <c r="CA19" s="121">
        <f>SUM(W19,AY19)</f>
        <v>84110</v>
      </c>
      <c r="CB19" s="121">
        <f>SUM(X19,AZ19)</f>
        <v>24024</v>
      </c>
      <c r="CC19" s="121">
        <f>SUM(Y19,BA19)</f>
        <v>58995</v>
      </c>
      <c r="CD19" s="121">
        <f>SUM(Z19,BB19)</f>
        <v>1091</v>
      </c>
      <c r="CE19" s="121">
        <f>SUM(AA19,BC19)</f>
        <v>0</v>
      </c>
      <c r="CF19" s="121">
        <f>SUM(AB19,BD19)</f>
        <v>0</v>
      </c>
      <c r="CG19" s="121">
        <f>SUM(AC19,BE19)</f>
        <v>0</v>
      </c>
      <c r="CH19" s="121">
        <f>SUM(AD19,BF19)</f>
        <v>238</v>
      </c>
      <c r="CI19" s="121">
        <f>SUM(AE19,BG19)</f>
        <v>102712</v>
      </c>
    </row>
    <row r="20" spans="1:87" s="136" customFormat="1" ht="13.5" customHeight="1" x14ac:dyDescent="0.15">
      <c r="A20" s="119" t="s">
        <v>42</v>
      </c>
      <c r="B20" s="120" t="s">
        <v>376</v>
      </c>
      <c r="C20" s="119" t="s">
        <v>377</v>
      </c>
      <c r="D20" s="121">
        <f>+SUM(E20,J20)</f>
        <v>1895</v>
      </c>
      <c r="E20" s="121">
        <f>+SUM(F20:I20)</f>
        <v>1895</v>
      </c>
      <c r="F20" s="121">
        <v>0</v>
      </c>
      <c r="G20" s="121">
        <v>0</v>
      </c>
      <c r="H20" s="121">
        <v>0</v>
      </c>
      <c r="I20" s="121">
        <v>1895</v>
      </c>
      <c r="J20" s="121">
        <v>0</v>
      </c>
      <c r="K20" s="121">
        <v>0</v>
      </c>
      <c r="L20" s="121">
        <f>+SUM(M20,R20,V20,W20,AC20)</f>
        <v>145078</v>
      </c>
      <c r="M20" s="121">
        <f>+SUM(N20:Q20)</f>
        <v>110050</v>
      </c>
      <c r="N20" s="121">
        <v>31252</v>
      </c>
      <c r="O20" s="121">
        <v>78798</v>
      </c>
      <c r="P20" s="121">
        <v>0</v>
      </c>
      <c r="Q20" s="121">
        <v>0</v>
      </c>
      <c r="R20" s="121">
        <f>+SUM(S20:U20)</f>
        <v>10316</v>
      </c>
      <c r="S20" s="121">
        <v>10316</v>
      </c>
      <c r="T20" s="121">
        <v>0</v>
      </c>
      <c r="U20" s="121">
        <v>0</v>
      </c>
      <c r="V20" s="121">
        <v>0</v>
      </c>
      <c r="W20" s="121">
        <f>+SUM(X20:AA20)</f>
        <v>24712</v>
      </c>
      <c r="X20" s="121">
        <v>23981</v>
      </c>
      <c r="Y20" s="121">
        <v>68</v>
      </c>
      <c r="Z20" s="121">
        <v>0</v>
      </c>
      <c r="AA20" s="121">
        <v>663</v>
      </c>
      <c r="AB20" s="121">
        <v>22448</v>
      </c>
      <c r="AC20" s="121">
        <v>0</v>
      </c>
      <c r="AD20" s="121">
        <v>11014</v>
      </c>
      <c r="AE20" s="121">
        <f>+SUM(D20,L20,AD20)</f>
        <v>157987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23957</v>
      </c>
      <c r="AO20" s="121">
        <f>+SUM(AP20:AS20)</f>
        <v>23072</v>
      </c>
      <c r="AP20" s="121">
        <v>8817</v>
      </c>
      <c r="AQ20" s="121">
        <v>14255</v>
      </c>
      <c r="AR20" s="121">
        <v>0</v>
      </c>
      <c r="AS20" s="121">
        <v>0</v>
      </c>
      <c r="AT20" s="121">
        <f>+SUM(AU20:AW20)</f>
        <v>885</v>
      </c>
      <c r="AU20" s="121">
        <v>885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10759</v>
      </c>
      <c r="BE20" s="121">
        <v>0</v>
      </c>
      <c r="BF20" s="121">
        <v>1405</v>
      </c>
      <c r="BG20" s="121">
        <f>+SUM(BF20,AN20,AF20)</f>
        <v>25362</v>
      </c>
      <c r="BH20" s="121">
        <f>SUM(D20,AF20)</f>
        <v>1895</v>
      </c>
      <c r="BI20" s="121">
        <f>SUM(E20,AG20)</f>
        <v>1895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1895</v>
      </c>
      <c r="BN20" s="121">
        <f>SUM(J20,AL20)</f>
        <v>0</v>
      </c>
      <c r="BO20" s="121">
        <f>SUM(K20,AM20)</f>
        <v>0</v>
      </c>
      <c r="BP20" s="121">
        <f>SUM(L20,AN20)</f>
        <v>169035</v>
      </c>
      <c r="BQ20" s="121">
        <f>SUM(M20,AO20)</f>
        <v>133122</v>
      </c>
      <c r="BR20" s="121">
        <f>SUM(N20,AP20)</f>
        <v>40069</v>
      </c>
      <c r="BS20" s="121">
        <f>SUM(O20,AQ20)</f>
        <v>93053</v>
      </c>
      <c r="BT20" s="121">
        <f>SUM(P20,AR20)</f>
        <v>0</v>
      </c>
      <c r="BU20" s="121">
        <f>SUM(Q20,AS20)</f>
        <v>0</v>
      </c>
      <c r="BV20" s="121">
        <f>SUM(R20,AT20)</f>
        <v>11201</v>
      </c>
      <c r="BW20" s="121">
        <f>SUM(S20,AU20)</f>
        <v>11201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24712</v>
      </c>
      <c r="CB20" s="121">
        <f>SUM(X20,AZ20)</f>
        <v>23981</v>
      </c>
      <c r="CC20" s="121">
        <f>SUM(Y20,BA20)</f>
        <v>68</v>
      </c>
      <c r="CD20" s="121">
        <f>SUM(Z20,BB20)</f>
        <v>0</v>
      </c>
      <c r="CE20" s="121">
        <f>SUM(AA20,BC20)</f>
        <v>663</v>
      </c>
      <c r="CF20" s="121">
        <f>SUM(AB20,BD20)</f>
        <v>33207</v>
      </c>
      <c r="CG20" s="121">
        <f>SUM(AC20,BE20)</f>
        <v>0</v>
      </c>
      <c r="CH20" s="121">
        <f>SUM(AD20,BF20)</f>
        <v>12419</v>
      </c>
      <c r="CI20" s="121">
        <f>SUM(AE20,BG20)</f>
        <v>183349</v>
      </c>
    </row>
    <row r="21" spans="1:87" s="136" customFormat="1" ht="13.5" customHeight="1" x14ac:dyDescent="0.15">
      <c r="A21" s="119" t="s">
        <v>42</v>
      </c>
      <c r="B21" s="120" t="s">
        <v>379</v>
      </c>
      <c r="C21" s="119" t="s">
        <v>380</v>
      </c>
      <c r="D21" s="121">
        <f>+SUM(E21,J21)</f>
        <v>18719</v>
      </c>
      <c r="E21" s="121">
        <f>+SUM(F21:I21)</f>
        <v>18719</v>
      </c>
      <c r="F21" s="121">
        <v>0</v>
      </c>
      <c r="G21" s="121">
        <v>0</v>
      </c>
      <c r="H21" s="121">
        <v>18719</v>
      </c>
      <c r="I21" s="121">
        <v>0</v>
      </c>
      <c r="J21" s="121">
        <v>0</v>
      </c>
      <c r="K21" s="121">
        <v>0</v>
      </c>
      <c r="L21" s="121">
        <f>+SUM(M21,R21,V21,W21,AC21)</f>
        <v>183051</v>
      </c>
      <c r="M21" s="121">
        <f>+SUM(N21:Q21)</f>
        <v>4786</v>
      </c>
      <c r="N21" s="121">
        <v>2182</v>
      </c>
      <c r="O21" s="121">
        <v>0</v>
      </c>
      <c r="P21" s="121">
        <v>0</v>
      </c>
      <c r="Q21" s="121">
        <v>2604</v>
      </c>
      <c r="R21" s="121">
        <f>+SUM(S21:U21)</f>
        <v>9359</v>
      </c>
      <c r="S21" s="121">
        <v>0</v>
      </c>
      <c r="T21" s="121">
        <v>0</v>
      </c>
      <c r="U21" s="121">
        <v>9359</v>
      </c>
      <c r="V21" s="121">
        <v>0</v>
      </c>
      <c r="W21" s="121">
        <f>+SUM(X21:AA21)</f>
        <v>168906</v>
      </c>
      <c r="X21" s="121">
        <v>87006</v>
      </c>
      <c r="Y21" s="121">
        <v>78654</v>
      </c>
      <c r="Z21" s="121">
        <v>3246</v>
      </c>
      <c r="AA21" s="121">
        <v>0</v>
      </c>
      <c r="AB21" s="121">
        <v>0</v>
      </c>
      <c r="AC21" s="121">
        <v>0</v>
      </c>
      <c r="AD21" s="121">
        <v>99169</v>
      </c>
      <c r="AE21" s="121">
        <f>+SUM(D21,L21,AD21)</f>
        <v>300939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48505</v>
      </c>
      <c r="AO21" s="121">
        <f>+SUM(AP21:AS21)</f>
        <v>1854</v>
      </c>
      <c r="AP21" s="121">
        <v>1854</v>
      </c>
      <c r="AQ21" s="121">
        <v>0</v>
      </c>
      <c r="AR21" s="121">
        <v>0</v>
      </c>
      <c r="AS21" s="121">
        <v>0</v>
      </c>
      <c r="AT21" s="121">
        <f>+SUM(AU21:AW21)</f>
        <v>3674</v>
      </c>
      <c r="AU21" s="121">
        <v>3674</v>
      </c>
      <c r="AV21" s="121">
        <v>0</v>
      </c>
      <c r="AW21" s="121">
        <v>0</v>
      </c>
      <c r="AX21" s="121">
        <v>0</v>
      </c>
      <c r="AY21" s="121">
        <f>+SUM(AZ21:BC21)</f>
        <v>42977</v>
      </c>
      <c r="AZ21" s="121">
        <v>1819</v>
      </c>
      <c r="BA21" s="121">
        <v>0</v>
      </c>
      <c r="BB21" s="121">
        <v>41158</v>
      </c>
      <c r="BC21" s="121">
        <v>0</v>
      </c>
      <c r="BD21" s="121">
        <v>0</v>
      </c>
      <c r="BE21" s="121">
        <v>0</v>
      </c>
      <c r="BF21" s="121">
        <v>540</v>
      </c>
      <c r="BG21" s="121">
        <f>+SUM(BF21,AN21,AF21)</f>
        <v>49045</v>
      </c>
      <c r="BH21" s="121">
        <f>SUM(D21,AF21)</f>
        <v>18719</v>
      </c>
      <c r="BI21" s="121">
        <f>SUM(E21,AG21)</f>
        <v>18719</v>
      </c>
      <c r="BJ21" s="121">
        <f>SUM(F21,AH21)</f>
        <v>0</v>
      </c>
      <c r="BK21" s="121">
        <f>SUM(G21,AI21)</f>
        <v>0</v>
      </c>
      <c r="BL21" s="121">
        <f>SUM(H21,AJ21)</f>
        <v>18719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231556</v>
      </c>
      <c r="BQ21" s="121">
        <f>SUM(M21,AO21)</f>
        <v>6640</v>
      </c>
      <c r="BR21" s="121">
        <f>SUM(N21,AP21)</f>
        <v>4036</v>
      </c>
      <c r="BS21" s="121">
        <f>SUM(O21,AQ21)</f>
        <v>0</v>
      </c>
      <c r="BT21" s="121">
        <f>SUM(P21,AR21)</f>
        <v>0</v>
      </c>
      <c r="BU21" s="121">
        <f>SUM(Q21,AS21)</f>
        <v>2604</v>
      </c>
      <c r="BV21" s="121">
        <f>SUM(R21,AT21)</f>
        <v>13033</v>
      </c>
      <c r="BW21" s="121">
        <f>SUM(S21,AU21)</f>
        <v>3674</v>
      </c>
      <c r="BX21" s="121">
        <f>SUM(T21,AV21)</f>
        <v>0</v>
      </c>
      <c r="BY21" s="121">
        <f>SUM(U21,AW21)</f>
        <v>9359</v>
      </c>
      <c r="BZ21" s="121">
        <f>SUM(V21,AX21)</f>
        <v>0</v>
      </c>
      <c r="CA21" s="121">
        <f>SUM(W21,AY21)</f>
        <v>211883</v>
      </c>
      <c r="CB21" s="121">
        <f>SUM(X21,AZ21)</f>
        <v>88825</v>
      </c>
      <c r="CC21" s="121">
        <f>SUM(Y21,BA21)</f>
        <v>78654</v>
      </c>
      <c r="CD21" s="121">
        <f>SUM(Z21,BB21)</f>
        <v>44404</v>
      </c>
      <c r="CE21" s="121">
        <f>SUM(AA21,BC21)</f>
        <v>0</v>
      </c>
      <c r="CF21" s="121">
        <f>SUM(AB21,BD21)</f>
        <v>0</v>
      </c>
      <c r="CG21" s="121">
        <f>SUM(AC21,BE21)</f>
        <v>0</v>
      </c>
      <c r="CH21" s="121">
        <f>SUM(AD21,BF21)</f>
        <v>99709</v>
      </c>
      <c r="CI21" s="121">
        <f>SUM(AE21,BG21)</f>
        <v>349984</v>
      </c>
    </row>
    <row r="22" spans="1:87" s="136" customFormat="1" ht="13.5" customHeight="1" x14ac:dyDescent="0.15">
      <c r="A22" s="119" t="s">
        <v>42</v>
      </c>
      <c r="B22" s="120" t="s">
        <v>382</v>
      </c>
      <c r="C22" s="119" t="s">
        <v>383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69639</v>
      </c>
      <c r="M22" s="121">
        <f>+SUM(N22:Q22)</f>
        <v>61543</v>
      </c>
      <c r="N22" s="121">
        <v>15695</v>
      </c>
      <c r="O22" s="121">
        <v>45848</v>
      </c>
      <c r="P22" s="121">
        <v>0</v>
      </c>
      <c r="Q22" s="121">
        <v>0</v>
      </c>
      <c r="R22" s="121">
        <f>+SUM(S22:U22)</f>
        <v>2393</v>
      </c>
      <c r="S22" s="121">
        <v>2393</v>
      </c>
      <c r="T22" s="121">
        <v>0</v>
      </c>
      <c r="U22" s="121">
        <v>0</v>
      </c>
      <c r="V22" s="121">
        <v>0</v>
      </c>
      <c r="W22" s="121">
        <f>+SUM(X22:AA22)</f>
        <v>5703</v>
      </c>
      <c r="X22" s="121">
        <v>1012</v>
      </c>
      <c r="Y22" s="121">
        <v>4691</v>
      </c>
      <c r="Z22" s="121">
        <v>0</v>
      </c>
      <c r="AA22" s="121">
        <v>0</v>
      </c>
      <c r="AB22" s="121">
        <v>46398</v>
      </c>
      <c r="AC22" s="121">
        <v>0</v>
      </c>
      <c r="AD22" s="121">
        <v>0</v>
      </c>
      <c r="AE22" s="121">
        <f>+SUM(D22,L22,AD22)</f>
        <v>69639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28264</v>
      </c>
      <c r="AO22" s="121">
        <f>+SUM(AP22:AS22)</f>
        <v>4332</v>
      </c>
      <c r="AP22" s="121">
        <v>4332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23932</v>
      </c>
      <c r="AZ22" s="121">
        <v>23932</v>
      </c>
      <c r="BA22" s="121">
        <v>0</v>
      </c>
      <c r="BB22" s="121">
        <v>0</v>
      </c>
      <c r="BC22" s="121">
        <v>0</v>
      </c>
      <c r="BD22" s="121">
        <v>13677</v>
      </c>
      <c r="BE22" s="121">
        <v>0</v>
      </c>
      <c r="BF22" s="121">
        <v>0</v>
      </c>
      <c r="BG22" s="121">
        <f>+SUM(BF22,AN22,AF22)</f>
        <v>28264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97903</v>
      </c>
      <c r="BQ22" s="121">
        <f>SUM(M22,AO22)</f>
        <v>65875</v>
      </c>
      <c r="BR22" s="121">
        <f>SUM(N22,AP22)</f>
        <v>20027</v>
      </c>
      <c r="BS22" s="121">
        <f>SUM(O22,AQ22)</f>
        <v>45848</v>
      </c>
      <c r="BT22" s="121">
        <f>SUM(P22,AR22)</f>
        <v>0</v>
      </c>
      <c r="BU22" s="121">
        <f>SUM(Q22,AS22)</f>
        <v>0</v>
      </c>
      <c r="BV22" s="121">
        <f>SUM(R22,AT22)</f>
        <v>2393</v>
      </c>
      <c r="BW22" s="121">
        <f>SUM(S22,AU22)</f>
        <v>2393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29635</v>
      </c>
      <c r="CB22" s="121">
        <f>SUM(X22,AZ22)</f>
        <v>24944</v>
      </c>
      <c r="CC22" s="121">
        <f>SUM(Y22,BA22)</f>
        <v>4691</v>
      </c>
      <c r="CD22" s="121">
        <f>SUM(Z22,BB22)</f>
        <v>0</v>
      </c>
      <c r="CE22" s="121">
        <f>SUM(AA22,BC22)</f>
        <v>0</v>
      </c>
      <c r="CF22" s="121">
        <f>SUM(AB22,BD22)</f>
        <v>60075</v>
      </c>
      <c r="CG22" s="121">
        <f>SUM(AC22,BE22)</f>
        <v>0</v>
      </c>
      <c r="CH22" s="121">
        <f>SUM(AD22,BF22)</f>
        <v>0</v>
      </c>
      <c r="CI22" s="121">
        <f>SUM(AE22,BG22)</f>
        <v>97903</v>
      </c>
    </row>
    <row r="23" spans="1:87" s="136" customFormat="1" ht="13.5" customHeight="1" x14ac:dyDescent="0.15">
      <c r="A23" s="119" t="s">
        <v>42</v>
      </c>
      <c r="B23" s="120" t="s">
        <v>385</v>
      </c>
      <c r="C23" s="119" t="s">
        <v>386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97223</v>
      </c>
      <c r="M23" s="121">
        <f>+SUM(N23:Q23)</f>
        <v>57447</v>
      </c>
      <c r="N23" s="121">
        <v>57447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39776</v>
      </c>
      <c r="X23" s="121">
        <v>38038</v>
      </c>
      <c r="Y23" s="121">
        <v>0</v>
      </c>
      <c r="Z23" s="121">
        <v>78</v>
      </c>
      <c r="AA23" s="121">
        <v>1660</v>
      </c>
      <c r="AB23" s="121">
        <v>104163</v>
      </c>
      <c r="AC23" s="121">
        <v>0</v>
      </c>
      <c r="AD23" s="121">
        <v>0</v>
      </c>
      <c r="AE23" s="121">
        <f>+SUM(D23,L23,AD23)</f>
        <v>97223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15498</v>
      </c>
      <c r="AO23" s="121">
        <f>+SUM(AP23:AS23)</f>
        <v>1079</v>
      </c>
      <c r="AP23" s="121">
        <v>1079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14419</v>
      </c>
      <c r="AZ23" s="121">
        <v>14419</v>
      </c>
      <c r="BA23" s="121">
        <v>0</v>
      </c>
      <c r="BB23" s="121">
        <v>0</v>
      </c>
      <c r="BC23" s="121">
        <v>0</v>
      </c>
      <c r="BD23" s="121">
        <v>21510</v>
      </c>
      <c r="BE23" s="121">
        <v>0</v>
      </c>
      <c r="BF23" s="121">
        <v>0</v>
      </c>
      <c r="BG23" s="121">
        <f>+SUM(BF23,AN23,AF23)</f>
        <v>15498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112721</v>
      </c>
      <c r="BQ23" s="121">
        <f>SUM(M23,AO23)</f>
        <v>58526</v>
      </c>
      <c r="BR23" s="121">
        <f>SUM(N23,AP23)</f>
        <v>58526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54195</v>
      </c>
      <c r="CB23" s="121">
        <f>SUM(X23,AZ23)</f>
        <v>52457</v>
      </c>
      <c r="CC23" s="121">
        <f>SUM(Y23,BA23)</f>
        <v>0</v>
      </c>
      <c r="CD23" s="121">
        <f>SUM(Z23,BB23)</f>
        <v>78</v>
      </c>
      <c r="CE23" s="121">
        <f>SUM(AA23,BC23)</f>
        <v>1660</v>
      </c>
      <c r="CF23" s="121">
        <f>SUM(AB23,BD23)</f>
        <v>125673</v>
      </c>
      <c r="CG23" s="121">
        <f>SUM(AC23,BE23)</f>
        <v>0</v>
      </c>
      <c r="CH23" s="121">
        <f>SUM(AD23,BF23)</f>
        <v>0</v>
      </c>
      <c r="CI23" s="121">
        <f>SUM(AE23,BG23)</f>
        <v>112721</v>
      </c>
    </row>
    <row r="24" spans="1:87" s="136" customFormat="1" ht="13.5" customHeight="1" x14ac:dyDescent="0.15">
      <c r="A24" s="119" t="s">
        <v>42</v>
      </c>
      <c r="B24" s="120" t="s">
        <v>389</v>
      </c>
      <c r="C24" s="119" t="s">
        <v>390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68673</v>
      </c>
      <c r="M24" s="121">
        <f>+SUM(N24:Q24)</f>
        <v>29423</v>
      </c>
      <c r="N24" s="121">
        <v>6285</v>
      </c>
      <c r="O24" s="121">
        <v>18580</v>
      </c>
      <c r="P24" s="121">
        <v>4558</v>
      </c>
      <c r="Q24" s="121">
        <v>0</v>
      </c>
      <c r="R24" s="121">
        <f>+SUM(S24:U24)</f>
        <v>13028</v>
      </c>
      <c r="S24" s="121">
        <v>10786</v>
      </c>
      <c r="T24" s="121">
        <v>2242</v>
      </c>
      <c r="U24" s="121">
        <v>0</v>
      </c>
      <c r="V24" s="121">
        <v>10994</v>
      </c>
      <c r="W24" s="121">
        <f>+SUM(X24:AA24)</f>
        <v>15228</v>
      </c>
      <c r="X24" s="121">
        <v>5555</v>
      </c>
      <c r="Y24" s="121">
        <v>9673</v>
      </c>
      <c r="Z24" s="121">
        <v>0</v>
      </c>
      <c r="AA24" s="121">
        <v>0</v>
      </c>
      <c r="AB24" s="121">
        <v>41030</v>
      </c>
      <c r="AC24" s="121">
        <v>0</v>
      </c>
      <c r="AD24" s="121">
        <v>805</v>
      </c>
      <c r="AE24" s="121">
        <f>+SUM(D24,L24,AD24)</f>
        <v>69478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38767</v>
      </c>
      <c r="AO24" s="121">
        <f>+SUM(AP24:AS24)</f>
        <v>33677</v>
      </c>
      <c r="AP24" s="121">
        <v>6725</v>
      </c>
      <c r="AQ24" s="121">
        <v>26952</v>
      </c>
      <c r="AR24" s="121">
        <v>0</v>
      </c>
      <c r="AS24" s="121">
        <v>0</v>
      </c>
      <c r="AT24" s="121">
        <f>+SUM(AU24:AW24)</f>
        <v>2414</v>
      </c>
      <c r="AU24" s="121">
        <v>2414</v>
      </c>
      <c r="AV24" s="121">
        <v>0</v>
      </c>
      <c r="AW24" s="121">
        <v>0</v>
      </c>
      <c r="AX24" s="121">
        <v>0</v>
      </c>
      <c r="AY24" s="121">
        <f>+SUM(AZ24:BC24)</f>
        <v>2676</v>
      </c>
      <c r="AZ24" s="121">
        <v>2676</v>
      </c>
      <c r="BA24" s="121">
        <v>0</v>
      </c>
      <c r="BB24" s="121">
        <v>0</v>
      </c>
      <c r="BC24" s="121">
        <v>0</v>
      </c>
      <c r="BD24" s="121">
        <v>20607</v>
      </c>
      <c r="BE24" s="121">
        <v>0</v>
      </c>
      <c r="BF24" s="121">
        <v>0</v>
      </c>
      <c r="BG24" s="121">
        <f>+SUM(BF24,AN24,AF24)</f>
        <v>38767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107440</v>
      </c>
      <c r="BQ24" s="121">
        <f>SUM(M24,AO24)</f>
        <v>63100</v>
      </c>
      <c r="BR24" s="121">
        <f>SUM(N24,AP24)</f>
        <v>13010</v>
      </c>
      <c r="BS24" s="121">
        <f>SUM(O24,AQ24)</f>
        <v>45532</v>
      </c>
      <c r="BT24" s="121">
        <f>SUM(P24,AR24)</f>
        <v>4558</v>
      </c>
      <c r="BU24" s="121">
        <f>SUM(Q24,AS24)</f>
        <v>0</v>
      </c>
      <c r="BV24" s="121">
        <f>SUM(R24,AT24)</f>
        <v>15442</v>
      </c>
      <c r="BW24" s="121">
        <f>SUM(S24,AU24)</f>
        <v>13200</v>
      </c>
      <c r="BX24" s="121">
        <f>SUM(T24,AV24)</f>
        <v>2242</v>
      </c>
      <c r="BY24" s="121">
        <f>SUM(U24,AW24)</f>
        <v>0</v>
      </c>
      <c r="BZ24" s="121">
        <f>SUM(V24,AX24)</f>
        <v>10994</v>
      </c>
      <c r="CA24" s="121">
        <f>SUM(W24,AY24)</f>
        <v>17904</v>
      </c>
      <c r="CB24" s="121">
        <f>SUM(X24,AZ24)</f>
        <v>8231</v>
      </c>
      <c r="CC24" s="121">
        <f>SUM(Y24,BA24)</f>
        <v>9673</v>
      </c>
      <c r="CD24" s="121">
        <f>SUM(Z24,BB24)</f>
        <v>0</v>
      </c>
      <c r="CE24" s="121">
        <f>SUM(AA24,BC24)</f>
        <v>0</v>
      </c>
      <c r="CF24" s="121">
        <f>SUM(AB24,BD24)</f>
        <v>61637</v>
      </c>
      <c r="CG24" s="121">
        <f>SUM(AC24,BE24)</f>
        <v>0</v>
      </c>
      <c r="CH24" s="121">
        <f>SUM(AD24,BF24)</f>
        <v>805</v>
      </c>
      <c r="CI24" s="121">
        <f>SUM(AE24,BG24)</f>
        <v>108245</v>
      </c>
    </row>
    <row r="25" spans="1:87" s="136" customFormat="1" ht="13.5" customHeight="1" x14ac:dyDescent="0.15">
      <c r="A25" s="119" t="s">
        <v>42</v>
      </c>
      <c r="B25" s="120" t="s">
        <v>345</v>
      </c>
      <c r="C25" s="119" t="s">
        <v>346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0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0</v>
      </c>
      <c r="X25" s="121">
        <v>0</v>
      </c>
      <c r="Y25" s="121">
        <v>0</v>
      </c>
      <c r="Z25" s="121">
        <v>0</v>
      </c>
      <c r="AA25" s="121">
        <v>0</v>
      </c>
      <c r="AB25" s="121">
        <v>0</v>
      </c>
      <c r="AC25" s="121">
        <v>0</v>
      </c>
      <c r="AD25" s="121">
        <v>0</v>
      </c>
      <c r="AE25" s="121">
        <f>+SUM(D25,L25,AD25)</f>
        <v>0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133672</v>
      </c>
      <c r="AO25" s="121">
        <f>+SUM(AP25:AS25)</f>
        <v>46934</v>
      </c>
      <c r="AP25" s="121">
        <v>46934</v>
      </c>
      <c r="AQ25" s="121">
        <v>0</v>
      </c>
      <c r="AR25" s="121">
        <v>0</v>
      </c>
      <c r="AS25" s="121">
        <v>0</v>
      </c>
      <c r="AT25" s="121">
        <f>+SUM(AU25:AW25)</f>
        <v>84620</v>
      </c>
      <c r="AU25" s="121">
        <v>1</v>
      </c>
      <c r="AV25" s="121">
        <v>84619</v>
      </c>
      <c r="AW25" s="121">
        <v>0</v>
      </c>
      <c r="AX25" s="121">
        <v>0</v>
      </c>
      <c r="AY25" s="121">
        <f>+SUM(AZ25:BC25)</f>
        <v>2118</v>
      </c>
      <c r="AZ25" s="121">
        <v>0</v>
      </c>
      <c r="BA25" s="121">
        <v>0</v>
      </c>
      <c r="BB25" s="121">
        <v>0</v>
      </c>
      <c r="BC25" s="121">
        <v>2118</v>
      </c>
      <c r="BD25" s="121">
        <v>0</v>
      </c>
      <c r="BE25" s="121">
        <v>0</v>
      </c>
      <c r="BF25" s="121">
        <v>37365</v>
      </c>
      <c r="BG25" s="121">
        <f>+SUM(BF25,AN25,AF25)</f>
        <v>171037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133672</v>
      </c>
      <c r="BQ25" s="121">
        <f>SUM(M25,AO25)</f>
        <v>46934</v>
      </c>
      <c r="BR25" s="121">
        <f>SUM(N25,AP25)</f>
        <v>46934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84620</v>
      </c>
      <c r="BW25" s="121">
        <f>SUM(S25,AU25)</f>
        <v>1</v>
      </c>
      <c r="BX25" s="121">
        <f>SUM(T25,AV25)</f>
        <v>84619</v>
      </c>
      <c r="BY25" s="121">
        <f>SUM(U25,AW25)</f>
        <v>0</v>
      </c>
      <c r="BZ25" s="121">
        <f>SUM(V25,AX25)</f>
        <v>0</v>
      </c>
      <c r="CA25" s="121">
        <f>SUM(W25,AY25)</f>
        <v>2118</v>
      </c>
      <c r="CB25" s="121">
        <f>SUM(X25,AZ25)</f>
        <v>0</v>
      </c>
      <c r="CC25" s="121">
        <f>SUM(Y25,BA25)</f>
        <v>0</v>
      </c>
      <c r="CD25" s="121">
        <f>SUM(Z25,BB25)</f>
        <v>0</v>
      </c>
      <c r="CE25" s="121">
        <f>SUM(AA25,BC25)</f>
        <v>2118</v>
      </c>
      <c r="CF25" s="121">
        <f>SUM(AB25,BD25)</f>
        <v>0</v>
      </c>
      <c r="CG25" s="121">
        <f>SUM(AC25,BE25)</f>
        <v>0</v>
      </c>
      <c r="CH25" s="121">
        <f>SUM(AD25,BF25)</f>
        <v>37365</v>
      </c>
      <c r="CI25" s="121">
        <f>SUM(AE25,BG25)</f>
        <v>171037</v>
      </c>
    </row>
    <row r="26" spans="1:87" s="136" customFormat="1" ht="13.5" customHeight="1" x14ac:dyDescent="0.15">
      <c r="A26" s="119" t="s">
        <v>42</v>
      </c>
      <c r="B26" s="120" t="s">
        <v>350</v>
      </c>
      <c r="C26" s="119" t="s">
        <v>351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0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0</v>
      </c>
      <c r="AC26" s="121">
        <v>0</v>
      </c>
      <c r="AD26" s="121">
        <v>0</v>
      </c>
      <c r="AE26" s="121">
        <f>+SUM(D26,L26,AD26)</f>
        <v>0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137527</v>
      </c>
      <c r="AO26" s="121">
        <f>+SUM(AP26:AS26)</f>
        <v>9738</v>
      </c>
      <c r="AP26" s="121">
        <v>9738</v>
      </c>
      <c r="AQ26" s="121">
        <v>0</v>
      </c>
      <c r="AR26" s="121">
        <v>0</v>
      </c>
      <c r="AS26" s="121">
        <v>0</v>
      </c>
      <c r="AT26" s="121">
        <f>+SUM(AU26:AW26)</f>
        <v>89017</v>
      </c>
      <c r="AU26" s="121">
        <v>0</v>
      </c>
      <c r="AV26" s="121">
        <v>89017</v>
      </c>
      <c r="AW26" s="121">
        <v>0</v>
      </c>
      <c r="AX26" s="121">
        <v>0</v>
      </c>
      <c r="AY26" s="121">
        <f>+SUM(AZ26:BC26)</f>
        <v>38772</v>
      </c>
      <c r="AZ26" s="121">
        <v>0</v>
      </c>
      <c r="BA26" s="121">
        <v>38772</v>
      </c>
      <c r="BB26" s="121">
        <v>0</v>
      </c>
      <c r="BC26" s="121">
        <v>0</v>
      </c>
      <c r="BD26" s="121">
        <v>0</v>
      </c>
      <c r="BE26" s="121">
        <v>0</v>
      </c>
      <c r="BF26" s="121">
        <v>14112</v>
      </c>
      <c r="BG26" s="121">
        <f>+SUM(BF26,AN26,AF26)</f>
        <v>151639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137527</v>
      </c>
      <c r="BQ26" s="121">
        <f>SUM(M26,AO26)</f>
        <v>9738</v>
      </c>
      <c r="BR26" s="121">
        <f>SUM(N26,AP26)</f>
        <v>9738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89017</v>
      </c>
      <c r="BW26" s="121">
        <f>SUM(S26,AU26)</f>
        <v>0</v>
      </c>
      <c r="BX26" s="121">
        <f>SUM(T26,AV26)</f>
        <v>89017</v>
      </c>
      <c r="BY26" s="121">
        <f>SUM(U26,AW26)</f>
        <v>0</v>
      </c>
      <c r="BZ26" s="121">
        <f>SUM(V26,AX26)</f>
        <v>0</v>
      </c>
      <c r="CA26" s="121">
        <f>SUM(W26,AY26)</f>
        <v>38772</v>
      </c>
      <c r="CB26" s="121">
        <f>SUM(X26,AZ26)</f>
        <v>0</v>
      </c>
      <c r="CC26" s="121">
        <f>SUM(Y26,BA26)</f>
        <v>38772</v>
      </c>
      <c r="CD26" s="121">
        <f>SUM(Z26,BB26)</f>
        <v>0</v>
      </c>
      <c r="CE26" s="121">
        <f>SUM(AA26,BC26)</f>
        <v>0</v>
      </c>
      <c r="CF26" s="121">
        <f>SUM(AB26,BD26)</f>
        <v>0</v>
      </c>
      <c r="CG26" s="121">
        <f>SUM(AC26,BE26)</f>
        <v>0</v>
      </c>
      <c r="CH26" s="121">
        <f>SUM(AD26,BF26)</f>
        <v>14112</v>
      </c>
      <c r="CI26" s="121">
        <f>SUM(AE26,BG26)</f>
        <v>151639</v>
      </c>
    </row>
    <row r="27" spans="1:87" s="136" customFormat="1" ht="13.5" customHeight="1" x14ac:dyDescent="0.15">
      <c r="A27" s="119" t="s">
        <v>42</v>
      </c>
      <c r="B27" s="120" t="s">
        <v>343</v>
      </c>
      <c r="C27" s="119" t="s">
        <v>344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42670</v>
      </c>
      <c r="M27" s="121">
        <f>+SUM(N27:Q27)</f>
        <v>9863</v>
      </c>
      <c r="N27" s="121">
        <v>9863</v>
      </c>
      <c r="O27" s="121">
        <v>0</v>
      </c>
      <c r="P27" s="121">
        <v>0</v>
      </c>
      <c r="Q27" s="121">
        <v>0</v>
      </c>
      <c r="R27" s="121">
        <f>+SUM(S27:U27)</f>
        <v>3061</v>
      </c>
      <c r="S27" s="121">
        <v>0</v>
      </c>
      <c r="T27" s="121">
        <v>391</v>
      </c>
      <c r="U27" s="121">
        <v>2670</v>
      </c>
      <c r="V27" s="121">
        <v>0</v>
      </c>
      <c r="W27" s="121">
        <f>+SUM(X27:AA27)</f>
        <v>29746</v>
      </c>
      <c r="X27" s="121">
        <v>0</v>
      </c>
      <c r="Y27" s="121">
        <v>0</v>
      </c>
      <c r="Z27" s="121">
        <v>29746</v>
      </c>
      <c r="AA27" s="121">
        <v>0</v>
      </c>
      <c r="AB27" s="121">
        <v>0</v>
      </c>
      <c r="AC27" s="121">
        <v>0</v>
      </c>
      <c r="AD27" s="121">
        <v>56</v>
      </c>
      <c r="AE27" s="121">
        <f>+SUM(D27,L27,AD27)</f>
        <v>42726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42670</v>
      </c>
      <c r="BQ27" s="121">
        <f>SUM(M27,AO27)</f>
        <v>9863</v>
      </c>
      <c r="BR27" s="121">
        <f>SUM(N27,AP27)</f>
        <v>9863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3061</v>
      </c>
      <c r="BW27" s="121">
        <f>SUM(S27,AU27)</f>
        <v>0</v>
      </c>
      <c r="BX27" s="121">
        <f>SUM(T27,AV27)</f>
        <v>391</v>
      </c>
      <c r="BY27" s="121">
        <f>SUM(U27,AW27)</f>
        <v>2670</v>
      </c>
      <c r="BZ27" s="121">
        <f>SUM(V27,AX27)</f>
        <v>0</v>
      </c>
      <c r="CA27" s="121">
        <f>SUM(W27,AY27)</f>
        <v>29746</v>
      </c>
      <c r="CB27" s="121">
        <f>SUM(X27,AZ27)</f>
        <v>0</v>
      </c>
      <c r="CC27" s="121">
        <f>SUM(Y27,BA27)</f>
        <v>0</v>
      </c>
      <c r="CD27" s="121">
        <f>SUM(Z27,BB27)</f>
        <v>29746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56</v>
      </c>
      <c r="CI27" s="121">
        <f>SUM(AE27,BG27)</f>
        <v>42726</v>
      </c>
    </row>
    <row r="28" spans="1:87" s="136" customFormat="1" ht="13.5" customHeight="1" x14ac:dyDescent="0.15">
      <c r="A28" s="119" t="s">
        <v>42</v>
      </c>
      <c r="B28" s="120" t="s">
        <v>365</v>
      </c>
      <c r="C28" s="119" t="s">
        <v>366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219951</v>
      </c>
      <c r="M28" s="121">
        <f>+SUM(N28:Q28)</f>
        <v>96798</v>
      </c>
      <c r="N28" s="121">
        <v>10142</v>
      </c>
      <c r="O28" s="121">
        <v>0</v>
      </c>
      <c r="P28" s="121">
        <v>86656</v>
      </c>
      <c r="Q28" s="121">
        <v>0</v>
      </c>
      <c r="R28" s="121">
        <f>+SUM(S28:U28)</f>
        <v>123153</v>
      </c>
      <c r="S28" s="121">
        <v>0</v>
      </c>
      <c r="T28" s="121">
        <v>123153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f>+SUM(D28,L28,AD28)</f>
        <v>219951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219951</v>
      </c>
      <c r="BQ28" s="121">
        <f>SUM(M28,AO28)</f>
        <v>96798</v>
      </c>
      <c r="BR28" s="121">
        <f>SUM(N28,AP28)</f>
        <v>10142</v>
      </c>
      <c r="BS28" s="121">
        <f>SUM(O28,AQ28)</f>
        <v>0</v>
      </c>
      <c r="BT28" s="121">
        <f>SUM(P28,AR28)</f>
        <v>86656</v>
      </c>
      <c r="BU28" s="121">
        <f>SUM(Q28,AS28)</f>
        <v>0</v>
      </c>
      <c r="BV28" s="121">
        <f>SUM(R28,AT28)</f>
        <v>123153</v>
      </c>
      <c r="BW28" s="121">
        <f>SUM(S28,AU28)</f>
        <v>0</v>
      </c>
      <c r="BX28" s="121">
        <f>SUM(T28,AV28)</f>
        <v>123153</v>
      </c>
      <c r="BY28" s="121">
        <f>SUM(U28,AW28)</f>
        <v>0</v>
      </c>
      <c r="BZ28" s="121">
        <f>SUM(V28,AX28)</f>
        <v>0</v>
      </c>
      <c r="CA28" s="121">
        <f>SUM(W28,AY28)</f>
        <v>0</v>
      </c>
      <c r="CB28" s="121">
        <f>SUM(X28,AZ28)</f>
        <v>0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0</v>
      </c>
      <c r="CG28" s="121">
        <f>SUM(AC28,BE28)</f>
        <v>0</v>
      </c>
      <c r="CH28" s="121">
        <f>SUM(AD28,BF28)</f>
        <v>0</v>
      </c>
      <c r="CI28" s="121">
        <f>SUM(AE28,BG28)</f>
        <v>219951</v>
      </c>
    </row>
    <row r="29" spans="1:87" s="136" customFormat="1" ht="13.5" customHeight="1" x14ac:dyDescent="0.15">
      <c r="A29" s="119" t="s">
        <v>42</v>
      </c>
      <c r="B29" s="120" t="s">
        <v>330</v>
      </c>
      <c r="C29" s="119" t="s">
        <v>331</v>
      </c>
      <c r="D29" s="121">
        <f>+SUM(E29,J29)</f>
        <v>12467</v>
      </c>
      <c r="E29" s="121">
        <f>+SUM(F29:I29)</f>
        <v>12467</v>
      </c>
      <c r="F29" s="121">
        <v>0</v>
      </c>
      <c r="G29" s="121">
        <v>0</v>
      </c>
      <c r="H29" s="121">
        <v>12467</v>
      </c>
      <c r="I29" s="121">
        <v>0</v>
      </c>
      <c r="J29" s="121">
        <v>0</v>
      </c>
      <c r="K29" s="121">
        <v>0</v>
      </c>
      <c r="L29" s="121">
        <f>+SUM(M29,R29,V29,W29,AC29)</f>
        <v>1302089</v>
      </c>
      <c r="M29" s="121">
        <f>+SUM(N29:Q29)</f>
        <v>188124</v>
      </c>
      <c r="N29" s="121">
        <v>111688</v>
      </c>
      <c r="O29" s="121">
        <v>0</v>
      </c>
      <c r="P29" s="121">
        <v>63094</v>
      </c>
      <c r="Q29" s="121">
        <v>13342</v>
      </c>
      <c r="R29" s="121">
        <f>+SUM(S29:U29)</f>
        <v>267409</v>
      </c>
      <c r="S29" s="121">
        <v>0</v>
      </c>
      <c r="T29" s="121">
        <v>232511</v>
      </c>
      <c r="U29" s="121">
        <v>34898</v>
      </c>
      <c r="V29" s="121">
        <v>6487</v>
      </c>
      <c r="W29" s="121">
        <f>+SUM(X29:AA29)</f>
        <v>839043</v>
      </c>
      <c r="X29" s="121">
        <v>0</v>
      </c>
      <c r="Y29" s="121">
        <v>806535</v>
      </c>
      <c r="Z29" s="121">
        <v>32508</v>
      </c>
      <c r="AA29" s="121">
        <v>0</v>
      </c>
      <c r="AB29" s="121">
        <v>0</v>
      </c>
      <c r="AC29" s="121">
        <v>1026</v>
      </c>
      <c r="AD29" s="121">
        <v>32033</v>
      </c>
      <c r="AE29" s="121">
        <f>+SUM(D29,L29,AD29)</f>
        <v>1346589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355071</v>
      </c>
      <c r="AO29" s="121">
        <f>+SUM(AP29:AS29)</f>
        <v>74741</v>
      </c>
      <c r="AP29" s="121">
        <v>22997</v>
      </c>
      <c r="AQ29" s="121">
        <v>0</v>
      </c>
      <c r="AR29" s="121">
        <v>51744</v>
      </c>
      <c r="AS29" s="121">
        <v>0</v>
      </c>
      <c r="AT29" s="121">
        <f>+SUM(AU29:AW29)</f>
        <v>258818</v>
      </c>
      <c r="AU29" s="121">
        <v>0</v>
      </c>
      <c r="AV29" s="121">
        <v>258818</v>
      </c>
      <c r="AW29" s="121">
        <v>0</v>
      </c>
      <c r="AX29" s="121">
        <v>0</v>
      </c>
      <c r="AY29" s="121">
        <f>+SUM(AZ29:BC29)</f>
        <v>21512</v>
      </c>
      <c r="AZ29" s="121">
        <v>0</v>
      </c>
      <c r="BA29" s="121">
        <v>21512</v>
      </c>
      <c r="BB29" s="121">
        <v>0</v>
      </c>
      <c r="BC29" s="121">
        <v>0</v>
      </c>
      <c r="BD29" s="121">
        <v>0</v>
      </c>
      <c r="BE29" s="121">
        <v>0</v>
      </c>
      <c r="BF29" s="121">
        <v>26803</v>
      </c>
      <c r="BG29" s="121">
        <f>+SUM(BF29,AN29,AF29)</f>
        <v>381874</v>
      </c>
      <c r="BH29" s="121">
        <f>SUM(D29,AF29)</f>
        <v>12467</v>
      </c>
      <c r="BI29" s="121">
        <f>SUM(E29,AG29)</f>
        <v>12467</v>
      </c>
      <c r="BJ29" s="121">
        <f>SUM(F29,AH29)</f>
        <v>0</v>
      </c>
      <c r="BK29" s="121">
        <f>SUM(G29,AI29)</f>
        <v>0</v>
      </c>
      <c r="BL29" s="121">
        <f>SUM(H29,AJ29)</f>
        <v>12467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1657160</v>
      </c>
      <c r="BQ29" s="121">
        <f>SUM(M29,AO29)</f>
        <v>262865</v>
      </c>
      <c r="BR29" s="121">
        <f>SUM(N29,AP29)</f>
        <v>134685</v>
      </c>
      <c r="BS29" s="121">
        <f>SUM(O29,AQ29)</f>
        <v>0</v>
      </c>
      <c r="BT29" s="121">
        <f>SUM(P29,AR29)</f>
        <v>114838</v>
      </c>
      <c r="BU29" s="121">
        <f>SUM(Q29,AS29)</f>
        <v>13342</v>
      </c>
      <c r="BV29" s="121">
        <f>SUM(R29,AT29)</f>
        <v>526227</v>
      </c>
      <c r="BW29" s="121">
        <f>SUM(S29,AU29)</f>
        <v>0</v>
      </c>
      <c r="BX29" s="121">
        <f>SUM(T29,AV29)</f>
        <v>491329</v>
      </c>
      <c r="BY29" s="121">
        <f>SUM(U29,AW29)</f>
        <v>34898</v>
      </c>
      <c r="BZ29" s="121">
        <f>SUM(V29,AX29)</f>
        <v>6487</v>
      </c>
      <c r="CA29" s="121">
        <f>SUM(W29,AY29)</f>
        <v>860555</v>
      </c>
      <c r="CB29" s="121">
        <f>SUM(X29,AZ29)</f>
        <v>0</v>
      </c>
      <c r="CC29" s="121">
        <f>SUM(Y29,BA29)</f>
        <v>828047</v>
      </c>
      <c r="CD29" s="121">
        <f>SUM(Z29,BB29)</f>
        <v>32508</v>
      </c>
      <c r="CE29" s="121">
        <f>SUM(AA29,BC29)</f>
        <v>0</v>
      </c>
      <c r="CF29" s="121">
        <f>SUM(AB29,BD29)</f>
        <v>0</v>
      </c>
      <c r="CG29" s="121">
        <f>SUM(AC29,BE29)</f>
        <v>1026</v>
      </c>
      <c r="CH29" s="121">
        <f>SUM(AD29,BF29)</f>
        <v>58836</v>
      </c>
      <c r="CI29" s="121">
        <f>SUM(AE29,BG29)</f>
        <v>1728463</v>
      </c>
    </row>
    <row r="30" spans="1:87" s="136" customFormat="1" ht="13.5" customHeight="1" x14ac:dyDescent="0.15">
      <c r="A30" s="119" t="s">
        <v>42</v>
      </c>
      <c r="B30" s="120" t="s">
        <v>335</v>
      </c>
      <c r="C30" s="119" t="s">
        <v>336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266146</v>
      </c>
      <c r="M30" s="121">
        <f>+SUM(N30:Q30)</f>
        <v>12651</v>
      </c>
      <c r="N30" s="121">
        <v>12651</v>
      </c>
      <c r="O30" s="121">
        <v>0</v>
      </c>
      <c r="P30" s="121">
        <v>0</v>
      </c>
      <c r="Q30" s="121">
        <v>0</v>
      </c>
      <c r="R30" s="121">
        <f>+SUM(S30:U30)</f>
        <v>198415</v>
      </c>
      <c r="S30" s="121">
        <v>0</v>
      </c>
      <c r="T30" s="121">
        <v>198415</v>
      </c>
      <c r="U30" s="121">
        <v>0</v>
      </c>
      <c r="V30" s="121">
        <v>0</v>
      </c>
      <c r="W30" s="121">
        <f>+SUM(X30:AA30)</f>
        <v>55080</v>
      </c>
      <c r="X30" s="121">
        <v>0</v>
      </c>
      <c r="Y30" s="121">
        <v>55080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f>+SUM(D30,L30,AD30)</f>
        <v>266146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227167</v>
      </c>
      <c r="AO30" s="121">
        <f>+SUM(AP30:AS30)</f>
        <v>2175</v>
      </c>
      <c r="AP30" s="121">
        <v>2175</v>
      </c>
      <c r="AQ30" s="121">
        <v>0</v>
      </c>
      <c r="AR30" s="121">
        <v>0</v>
      </c>
      <c r="AS30" s="121">
        <v>0</v>
      </c>
      <c r="AT30" s="121">
        <f>+SUM(AU30:AW30)</f>
        <v>188002</v>
      </c>
      <c r="AU30" s="121">
        <v>0</v>
      </c>
      <c r="AV30" s="121">
        <v>188002</v>
      </c>
      <c r="AW30" s="121">
        <v>0</v>
      </c>
      <c r="AX30" s="121">
        <v>0</v>
      </c>
      <c r="AY30" s="121">
        <f>+SUM(AZ30:BC30)</f>
        <v>36990</v>
      </c>
      <c r="AZ30" s="121">
        <v>0</v>
      </c>
      <c r="BA30" s="121">
        <v>36990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f>+SUM(BF30,AN30,AF30)</f>
        <v>227167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493313</v>
      </c>
      <c r="BQ30" s="121">
        <f>SUM(M30,AO30)</f>
        <v>14826</v>
      </c>
      <c r="BR30" s="121">
        <f>SUM(N30,AP30)</f>
        <v>14826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386417</v>
      </c>
      <c r="BW30" s="121">
        <f>SUM(S30,AU30)</f>
        <v>0</v>
      </c>
      <c r="BX30" s="121">
        <f>SUM(T30,AV30)</f>
        <v>386417</v>
      </c>
      <c r="BY30" s="121">
        <f>SUM(U30,AW30)</f>
        <v>0</v>
      </c>
      <c r="BZ30" s="121">
        <f>SUM(V30,AX30)</f>
        <v>0</v>
      </c>
      <c r="CA30" s="121">
        <f>SUM(W30,AY30)</f>
        <v>92070</v>
      </c>
      <c r="CB30" s="121">
        <f>SUM(X30,AZ30)</f>
        <v>0</v>
      </c>
      <c r="CC30" s="121">
        <f>SUM(Y30,BA30)</f>
        <v>92070</v>
      </c>
      <c r="CD30" s="121">
        <f>SUM(Z30,BB30)</f>
        <v>0</v>
      </c>
      <c r="CE30" s="121">
        <f>SUM(AA30,BC30)</f>
        <v>0</v>
      </c>
      <c r="CF30" s="121">
        <f>SUM(AB30,BD30)</f>
        <v>0</v>
      </c>
      <c r="CG30" s="121">
        <f>SUM(AC30,BE30)</f>
        <v>0</v>
      </c>
      <c r="CH30" s="121">
        <f>SUM(AD30,BF30)</f>
        <v>0</v>
      </c>
      <c r="CI30" s="121">
        <f>SUM(AE30,BG30)</f>
        <v>493313</v>
      </c>
    </row>
    <row r="31" spans="1:87" s="136" customFormat="1" ht="13.5" customHeight="1" x14ac:dyDescent="0.15">
      <c r="A31" s="119" t="s">
        <v>42</v>
      </c>
      <c r="B31" s="120" t="s">
        <v>352</v>
      </c>
      <c r="C31" s="119" t="s">
        <v>353</v>
      </c>
      <c r="D31" s="121">
        <f>+SUM(E31,J31)</f>
        <v>1319598</v>
      </c>
      <c r="E31" s="121">
        <f>+SUM(F31:I31)</f>
        <v>1319598</v>
      </c>
      <c r="F31" s="121">
        <v>0</v>
      </c>
      <c r="G31" s="121">
        <v>1319598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748110</v>
      </c>
      <c r="M31" s="121">
        <f>+SUM(N31:Q31)</f>
        <v>109124</v>
      </c>
      <c r="N31" s="121">
        <v>91253</v>
      </c>
      <c r="O31" s="121">
        <v>5883</v>
      </c>
      <c r="P31" s="121">
        <v>11988</v>
      </c>
      <c r="Q31" s="121">
        <v>0</v>
      </c>
      <c r="R31" s="121">
        <f>+SUM(S31:U31)</f>
        <v>260277</v>
      </c>
      <c r="S31" s="121">
        <v>2055</v>
      </c>
      <c r="T31" s="121">
        <v>258222</v>
      </c>
      <c r="U31" s="121">
        <v>0</v>
      </c>
      <c r="V31" s="121">
        <v>0</v>
      </c>
      <c r="W31" s="121">
        <f>+SUM(X31:AA31)</f>
        <v>378709</v>
      </c>
      <c r="X31" s="121">
        <v>0</v>
      </c>
      <c r="Y31" s="121">
        <v>332812</v>
      </c>
      <c r="Z31" s="121">
        <v>0</v>
      </c>
      <c r="AA31" s="121">
        <v>45897</v>
      </c>
      <c r="AB31" s="121">
        <v>0</v>
      </c>
      <c r="AC31" s="121">
        <v>0</v>
      </c>
      <c r="AD31" s="121">
        <v>123172</v>
      </c>
      <c r="AE31" s="121">
        <f>+SUM(D31,L31,AD31)</f>
        <v>2190880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1319598</v>
      </c>
      <c r="BI31" s="121">
        <f>SUM(E31,AG31)</f>
        <v>1319598</v>
      </c>
      <c r="BJ31" s="121">
        <f>SUM(F31,AH31)</f>
        <v>0</v>
      </c>
      <c r="BK31" s="121">
        <f>SUM(G31,AI31)</f>
        <v>1319598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748110</v>
      </c>
      <c r="BQ31" s="121">
        <f>SUM(M31,AO31)</f>
        <v>109124</v>
      </c>
      <c r="BR31" s="121">
        <f>SUM(N31,AP31)</f>
        <v>91253</v>
      </c>
      <c r="BS31" s="121">
        <f>SUM(O31,AQ31)</f>
        <v>5883</v>
      </c>
      <c r="BT31" s="121">
        <f>SUM(P31,AR31)</f>
        <v>11988</v>
      </c>
      <c r="BU31" s="121">
        <f>SUM(Q31,AS31)</f>
        <v>0</v>
      </c>
      <c r="BV31" s="121">
        <f>SUM(R31,AT31)</f>
        <v>260277</v>
      </c>
      <c r="BW31" s="121">
        <f>SUM(S31,AU31)</f>
        <v>2055</v>
      </c>
      <c r="BX31" s="121">
        <f>SUM(T31,AV31)</f>
        <v>258222</v>
      </c>
      <c r="BY31" s="121">
        <f>SUM(U31,AW31)</f>
        <v>0</v>
      </c>
      <c r="BZ31" s="121">
        <f>SUM(V31,AX31)</f>
        <v>0</v>
      </c>
      <c r="CA31" s="121">
        <f>SUM(W31,AY31)</f>
        <v>378709</v>
      </c>
      <c r="CB31" s="121">
        <f>SUM(X31,AZ31)</f>
        <v>0</v>
      </c>
      <c r="CC31" s="121">
        <f>SUM(Y31,BA31)</f>
        <v>332812</v>
      </c>
      <c r="CD31" s="121">
        <f>SUM(Z31,BB31)</f>
        <v>0</v>
      </c>
      <c r="CE31" s="121">
        <f>SUM(AA31,BC31)</f>
        <v>45897</v>
      </c>
      <c r="CF31" s="121">
        <f>SUM(AB31,BD31)</f>
        <v>0</v>
      </c>
      <c r="CG31" s="121">
        <f>SUM(AC31,BE31)</f>
        <v>0</v>
      </c>
      <c r="CH31" s="121">
        <f>SUM(AD31,BF31)</f>
        <v>123172</v>
      </c>
      <c r="CI31" s="121">
        <f>SUM(AE31,BG31)</f>
        <v>2190880</v>
      </c>
    </row>
    <row r="32" spans="1:8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</row>
    <row r="33" spans="1:8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</row>
    <row r="34" spans="1:8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</row>
    <row r="35" spans="1:8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1">
    <sortCondition ref="A8:A31"/>
    <sortCondition ref="B8:B31"/>
    <sortCondition ref="C8:C31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0" man="1"/>
    <brk id="67" min="1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香川県</v>
      </c>
      <c r="B7" s="139" t="str">
        <f>'廃棄物事業経費（市町村）'!B7</f>
        <v>37000</v>
      </c>
      <c r="C7" s="138" t="s">
        <v>279</v>
      </c>
      <c r="D7" s="140">
        <f>SUM(L7,T7,AB7,AJ7,AR7,AZ7)</f>
        <v>584671</v>
      </c>
      <c r="E7" s="140">
        <f>SUM(M7,U7,AC7,AK7,AS7,BA7)</f>
        <v>1963939</v>
      </c>
      <c r="F7" s="140">
        <f>SUM(D7:E7)</f>
        <v>2548610</v>
      </c>
      <c r="G7" s="140">
        <f>SUM(O7,W7,AE7,AM7,AU7,BC7)</f>
        <v>60548</v>
      </c>
      <c r="H7" s="140">
        <f>SUM(P7,X7,AF7,AN7,AV7,BD7)</f>
        <v>601418</v>
      </c>
      <c r="I7" s="140">
        <f>SUM(G7:H7)</f>
        <v>661966</v>
      </c>
      <c r="J7" s="141">
        <f>COUNTIF(J$8:J$1000,"&lt;&gt;")</f>
        <v>14</v>
      </c>
      <c r="K7" s="141">
        <f>COUNTIF(K$8:K$1000,"&lt;&gt;")</f>
        <v>14</v>
      </c>
      <c r="L7" s="140">
        <f>SUM(L$8:L$1000)</f>
        <v>251269</v>
      </c>
      <c r="M7" s="140">
        <f>SUM(M$8:M$1000)</f>
        <v>1607817</v>
      </c>
      <c r="N7" s="140">
        <f>IF(AND(L7&lt;&gt;"",M7&lt;&gt;""),SUM(L7:M7),"")</f>
        <v>1859086</v>
      </c>
      <c r="O7" s="140">
        <f>SUM(O$8:O$1000)</f>
        <v>0</v>
      </c>
      <c r="P7" s="140">
        <f>SUM(P$8:P$1000)</f>
        <v>529950</v>
      </c>
      <c r="Q7" s="140">
        <f>IF(AND(O7&lt;&gt;"",P7&lt;&gt;""),SUM(O7:P7),"")</f>
        <v>529950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333402</v>
      </c>
      <c r="U7" s="140">
        <f>SUM(U$8:U$1000)</f>
        <v>333100</v>
      </c>
      <c r="V7" s="140">
        <f>IF(AND(T7&lt;&gt;"",U7&lt;&gt;""),SUM(T7:U7),"")</f>
        <v>666502</v>
      </c>
      <c r="W7" s="140">
        <f>SUM(W$8:W$1000)</f>
        <v>60548</v>
      </c>
      <c r="X7" s="140">
        <f>SUM(X$8:X$1000)</f>
        <v>71468</v>
      </c>
      <c r="Y7" s="140">
        <f>IF(AND(W7&lt;&gt;"",X7&lt;&gt;""),SUM(W7:X7),"")</f>
        <v>132016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0</v>
      </c>
      <c r="AC7" s="140">
        <f>SUM(AC$8:AC$1000)</f>
        <v>23022</v>
      </c>
      <c r="AD7" s="140">
        <f>IF(AND(AB7&lt;&gt;"",AC7&lt;&gt;""),SUM(AB7:AC7),"")</f>
        <v>23022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42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42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569719</v>
      </c>
      <c r="F9" s="121">
        <f>SUM(D9:E9)</f>
        <v>569719</v>
      </c>
      <c r="G9" s="121">
        <f>SUM(O9,W9,AE9,AM9,AU9,BC9)</f>
        <v>0</v>
      </c>
      <c r="H9" s="121">
        <f>SUM(P9,X9,AF9,AN9,AV9,BD9)</f>
        <v>98523</v>
      </c>
      <c r="I9" s="121">
        <f>SUM(G9:H9)</f>
        <v>98523</v>
      </c>
      <c r="J9" s="120" t="s">
        <v>330</v>
      </c>
      <c r="K9" s="119" t="s">
        <v>331</v>
      </c>
      <c r="L9" s="121">
        <v>0</v>
      </c>
      <c r="M9" s="121">
        <v>569719</v>
      </c>
      <c r="N9" s="121">
        <f>IF(AND(L9&lt;&gt;"",M9&lt;&gt;""),SUM(L9:M9),"")</f>
        <v>569719</v>
      </c>
      <c r="O9" s="121">
        <v>0</v>
      </c>
      <c r="P9" s="121">
        <v>98523</v>
      </c>
      <c r="Q9" s="121">
        <f>IF(AND(O9&lt;&gt;"",P9&lt;&gt;""),SUM(O9:P9),"")</f>
        <v>98523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42</v>
      </c>
      <c r="B10" s="120" t="s">
        <v>332</v>
      </c>
      <c r="C10" s="119" t="s">
        <v>333</v>
      </c>
      <c r="D10" s="121">
        <f>SUM(L10,T10,AB10,AJ10,AR10,AZ10)</f>
        <v>0</v>
      </c>
      <c r="E10" s="121">
        <f>SUM(M10,U10,AC10,AK10,AS10,BA10)</f>
        <v>60611</v>
      </c>
      <c r="F10" s="121">
        <f>SUM(D10:E10)</f>
        <v>60611</v>
      </c>
      <c r="G10" s="121">
        <f>SUM(O10,W10,AE10,AM10,AU10,BC10)</f>
        <v>0</v>
      </c>
      <c r="H10" s="121">
        <f>SUM(P10,X10,AF10,AN10,AV10,BD10)</f>
        <v>156949</v>
      </c>
      <c r="I10" s="121">
        <f>SUM(G10:H10)</f>
        <v>156949</v>
      </c>
      <c r="J10" s="120" t="s">
        <v>335</v>
      </c>
      <c r="K10" s="119" t="s">
        <v>336</v>
      </c>
      <c r="L10" s="121">
        <v>0</v>
      </c>
      <c r="M10" s="121">
        <v>60611</v>
      </c>
      <c r="N10" s="121">
        <f>IF(AND(L10&lt;&gt;"",M10&lt;&gt;""),SUM(L10:M10),"")</f>
        <v>60611</v>
      </c>
      <c r="O10" s="121">
        <v>0</v>
      </c>
      <c r="P10" s="121">
        <v>156949</v>
      </c>
      <c r="Q10" s="121">
        <f>IF(AND(O10&lt;&gt;"",P10&lt;&gt;""),SUM(O10:P10),"")</f>
        <v>156949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42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96315</v>
      </c>
      <c r="F11" s="121">
        <f>SUM(D11:E11)</f>
        <v>96315</v>
      </c>
      <c r="G11" s="121">
        <f>SUM(O11,W11,AE11,AM11,AU11,BC11)</f>
        <v>0</v>
      </c>
      <c r="H11" s="121">
        <f>SUM(P11,X11,AF11,AN11,AV11,BD11)</f>
        <v>27375</v>
      </c>
      <c r="I11" s="121">
        <f>SUM(G11:H11)</f>
        <v>27375</v>
      </c>
      <c r="J11" s="120" t="s">
        <v>330</v>
      </c>
      <c r="K11" s="119" t="s">
        <v>331</v>
      </c>
      <c r="L11" s="121">
        <v>0</v>
      </c>
      <c r="M11" s="121">
        <v>96315</v>
      </c>
      <c r="N11" s="121">
        <f>IF(AND(L11&lt;&gt;"",M11&lt;&gt;""),SUM(L11:M11),"")</f>
        <v>96315</v>
      </c>
      <c r="O11" s="121">
        <v>0</v>
      </c>
      <c r="P11" s="121">
        <v>27375</v>
      </c>
      <c r="Q11" s="121">
        <f>IF(AND(O11&lt;&gt;"",P11&lt;&gt;""),SUM(O11:P11),"")</f>
        <v>27375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42</v>
      </c>
      <c r="B12" s="120" t="s">
        <v>340</v>
      </c>
      <c r="C12" s="119" t="s">
        <v>341</v>
      </c>
      <c r="D12" s="121">
        <f>SUM(L12,T12,AB12,AJ12,AR12,AZ12)</f>
        <v>0</v>
      </c>
      <c r="E12" s="121">
        <f>SUM(M12,U12,AC12,AK12,AS12,BA12)</f>
        <v>21066</v>
      </c>
      <c r="F12" s="121">
        <f>SUM(D12:E12)</f>
        <v>21066</v>
      </c>
      <c r="G12" s="121">
        <f>SUM(O12,W12,AE12,AM12,AU12,BC12)</f>
        <v>38078</v>
      </c>
      <c r="H12" s="121">
        <f>SUM(P12,X12,AF12,AN12,AV12,BD12)</f>
        <v>0</v>
      </c>
      <c r="I12" s="121">
        <f>SUM(G12:H12)</f>
        <v>38078</v>
      </c>
      <c r="J12" s="120" t="s">
        <v>343</v>
      </c>
      <c r="K12" s="119" t="s">
        <v>344</v>
      </c>
      <c r="L12" s="121">
        <v>0</v>
      </c>
      <c r="M12" s="121">
        <v>21066</v>
      </c>
      <c r="N12" s="121">
        <f>IF(AND(L12&lt;&gt;"",M12&lt;&gt;""),SUM(L12:M12),"")</f>
        <v>21066</v>
      </c>
      <c r="O12" s="121">
        <v>0</v>
      </c>
      <c r="P12" s="121">
        <v>0</v>
      </c>
      <c r="Q12" s="121">
        <f>IF(AND(O12&lt;&gt;"",P12&lt;&gt;""),SUM(O12:P12),"")</f>
        <v>0</v>
      </c>
      <c r="R12" s="120" t="s">
        <v>345</v>
      </c>
      <c r="S12" s="119" t="s">
        <v>346</v>
      </c>
      <c r="T12" s="121">
        <v>0</v>
      </c>
      <c r="U12" s="121">
        <v>0</v>
      </c>
      <c r="V12" s="121">
        <f>IF(AND(T12&lt;&gt;"",U12&lt;&gt;""),SUM(T12:U12),"")</f>
        <v>0</v>
      </c>
      <c r="W12" s="121">
        <v>38078</v>
      </c>
      <c r="X12" s="121">
        <v>0</v>
      </c>
      <c r="Y12" s="121">
        <f>IF(AND(W12&lt;&gt;"",X12&lt;&gt;""),SUM(W12:X12),"")</f>
        <v>38078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42</v>
      </c>
      <c r="B13" s="120" t="s">
        <v>347</v>
      </c>
      <c r="C13" s="119" t="s">
        <v>348</v>
      </c>
      <c r="D13" s="121">
        <f>SUM(L13,T13,AB13,AJ13,AR13,AZ13)</f>
        <v>333402</v>
      </c>
      <c r="E13" s="121">
        <f>SUM(M13,U13,AC13,AK13,AS13,BA13)</f>
        <v>333100</v>
      </c>
      <c r="F13" s="121">
        <f>SUM(D13:E13)</f>
        <v>666502</v>
      </c>
      <c r="G13" s="121">
        <f>SUM(O13,W13,AE13,AM13,AU13,BC13)</f>
        <v>0</v>
      </c>
      <c r="H13" s="121">
        <f>SUM(P13,X13,AF13,AN13,AV13,BD13)</f>
        <v>74000</v>
      </c>
      <c r="I13" s="121">
        <f>SUM(G13:H13)</f>
        <v>74000</v>
      </c>
      <c r="J13" s="120" t="s">
        <v>350</v>
      </c>
      <c r="K13" s="119" t="s">
        <v>351</v>
      </c>
      <c r="L13" s="121">
        <v>0</v>
      </c>
      <c r="M13" s="121">
        <v>0</v>
      </c>
      <c r="N13" s="121">
        <f>IF(AND(L13&lt;&gt;"",M13&lt;&gt;""),SUM(L13:M13),"")</f>
        <v>0</v>
      </c>
      <c r="O13" s="121">
        <v>0</v>
      </c>
      <c r="P13" s="121">
        <v>74000</v>
      </c>
      <c r="Q13" s="121">
        <f>IF(AND(O13&lt;&gt;"",P13&lt;&gt;""),SUM(O13:P13),"")</f>
        <v>74000</v>
      </c>
      <c r="R13" s="120" t="s">
        <v>352</v>
      </c>
      <c r="S13" s="119" t="s">
        <v>353</v>
      </c>
      <c r="T13" s="121">
        <v>333402</v>
      </c>
      <c r="U13" s="121">
        <v>333100</v>
      </c>
      <c r="V13" s="121">
        <f>IF(AND(T13&lt;&gt;"",U13&lt;&gt;""),SUM(T13:U13),"")</f>
        <v>666502</v>
      </c>
      <c r="W13" s="121">
        <v>0</v>
      </c>
      <c r="X13" s="121">
        <v>0</v>
      </c>
      <c r="Y13" s="121">
        <f>IF(AND(W13&lt;&gt;"",X13&lt;&gt;""),SUM(W13:X13),"")</f>
        <v>0</v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42</v>
      </c>
      <c r="B14" s="120" t="s">
        <v>354</v>
      </c>
      <c r="C14" s="119" t="s">
        <v>355</v>
      </c>
      <c r="D14" s="121">
        <f>SUM(L14,T14,AB14,AJ14,AR14,AZ14)</f>
        <v>229915</v>
      </c>
      <c r="E14" s="121">
        <f>SUM(M14,U14,AC14,AK14,AS14,BA14)</f>
        <v>218838</v>
      </c>
      <c r="F14" s="121">
        <f>SUM(D14:E14)</f>
        <v>448753</v>
      </c>
      <c r="G14" s="121">
        <f>SUM(O14,W14,AE14,AM14,AU14,BC14)</f>
        <v>0</v>
      </c>
      <c r="H14" s="121">
        <f>SUM(P14,X14,AF14,AN14,AV14,BD14)</f>
        <v>71468</v>
      </c>
      <c r="I14" s="121">
        <f>SUM(G14:H14)</f>
        <v>71468</v>
      </c>
      <c r="J14" s="120" t="s">
        <v>352</v>
      </c>
      <c r="K14" s="119" t="s">
        <v>357</v>
      </c>
      <c r="L14" s="121">
        <v>229915</v>
      </c>
      <c r="M14" s="121">
        <v>218838</v>
      </c>
      <c r="N14" s="121">
        <f>IF(AND(L14&lt;&gt;"",M14&lt;&gt;""),SUM(L14:M14),"")</f>
        <v>448753</v>
      </c>
      <c r="O14" s="121">
        <v>0</v>
      </c>
      <c r="P14" s="121">
        <v>0</v>
      </c>
      <c r="Q14" s="121">
        <f>IF(AND(O14&lt;&gt;"",P14&lt;&gt;""),SUM(O14:P14),"")</f>
        <v>0</v>
      </c>
      <c r="R14" s="120" t="s">
        <v>350</v>
      </c>
      <c r="S14" s="119" t="s">
        <v>358</v>
      </c>
      <c r="T14" s="121">
        <v>0</v>
      </c>
      <c r="U14" s="121">
        <v>0</v>
      </c>
      <c r="V14" s="121">
        <f>IF(AND(T14&lt;&gt;"",U14&lt;&gt;""),SUM(T14:U14),"")</f>
        <v>0</v>
      </c>
      <c r="W14" s="121">
        <v>0</v>
      </c>
      <c r="X14" s="121">
        <v>71468</v>
      </c>
      <c r="Y14" s="121">
        <f>IF(AND(W14&lt;&gt;"",X14&lt;&gt;""),SUM(W14:X14),"")</f>
        <v>71468</v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42</v>
      </c>
      <c r="B15" s="120" t="s">
        <v>359</v>
      </c>
      <c r="C15" s="119" t="s">
        <v>360</v>
      </c>
      <c r="D15" s="121">
        <f>SUM(L15,T15,AB15,AJ15,AR15,AZ15)</f>
        <v>0</v>
      </c>
      <c r="E15" s="121">
        <f>SUM(M15,U15,AC15,AK15,AS15,BA15)</f>
        <v>87685</v>
      </c>
      <c r="F15" s="121">
        <f>SUM(D15:E15)</f>
        <v>87685</v>
      </c>
      <c r="G15" s="121">
        <f>SUM(O15,W15,AE15,AM15,AU15,BC15)</f>
        <v>22470</v>
      </c>
      <c r="H15" s="121">
        <f>SUM(P15,X15,AF15,AN15,AV15,BD15)</f>
        <v>106550</v>
      </c>
      <c r="I15" s="121">
        <f>SUM(G15:H15)</f>
        <v>129020</v>
      </c>
      <c r="J15" s="120" t="s">
        <v>330</v>
      </c>
      <c r="K15" s="119" t="s">
        <v>331</v>
      </c>
      <c r="L15" s="121">
        <v>0</v>
      </c>
      <c r="M15" s="121">
        <v>64663</v>
      </c>
      <c r="N15" s="121">
        <f>IF(AND(L15&lt;&gt;"",M15&lt;&gt;""),SUM(L15:M15),"")</f>
        <v>64663</v>
      </c>
      <c r="O15" s="121">
        <v>0</v>
      </c>
      <c r="P15" s="121">
        <v>106550</v>
      </c>
      <c r="Q15" s="121">
        <f>IF(AND(O15&lt;&gt;"",P15&lt;&gt;""),SUM(O15:P15),"")</f>
        <v>106550</v>
      </c>
      <c r="R15" s="120" t="s">
        <v>345</v>
      </c>
      <c r="S15" s="119" t="s">
        <v>346</v>
      </c>
      <c r="T15" s="121">
        <v>0</v>
      </c>
      <c r="U15" s="121">
        <v>0</v>
      </c>
      <c r="V15" s="121">
        <f>IF(AND(T15&lt;&gt;"",U15&lt;&gt;""),SUM(T15:U15),"")</f>
        <v>0</v>
      </c>
      <c r="W15" s="121">
        <v>22470</v>
      </c>
      <c r="X15" s="121">
        <v>0</v>
      </c>
      <c r="Y15" s="121">
        <f>IF(AND(W15&lt;&gt;"",X15&lt;&gt;""),SUM(W15:X15),"")</f>
        <v>22470</v>
      </c>
      <c r="Z15" s="120" t="s">
        <v>343</v>
      </c>
      <c r="AA15" s="119" t="s">
        <v>344</v>
      </c>
      <c r="AB15" s="121">
        <v>0</v>
      </c>
      <c r="AC15" s="121">
        <v>23022</v>
      </c>
      <c r="AD15" s="121">
        <f>IF(AND(AB15&lt;&gt;"",AC15&lt;&gt;""),SUM(AB15:AC15),"")</f>
        <v>23022</v>
      </c>
      <c r="AE15" s="121">
        <v>0</v>
      </c>
      <c r="AF15" s="121">
        <v>0</v>
      </c>
      <c r="AG15" s="121">
        <f>IF(AND(AE15&lt;&gt;"",AF15&lt;&gt;""),SUM(AE15:AF15),"")</f>
        <v>0</v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42</v>
      </c>
      <c r="B16" s="120" t="s">
        <v>362</v>
      </c>
      <c r="C16" s="119" t="s">
        <v>363</v>
      </c>
      <c r="D16" s="121">
        <f>SUM(L16,T16,AB16,AJ16,AR16,AZ16)</f>
        <v>0</v>
      </c>
      <c r="E16" s="121">
        <f>SUM(M16,U16,AC16,AK16,AS16,BA16)</f>
        <v>105181</v>
      </c>
      <c r="F16" s="121">
        <f>SUM(D16:E16)</f>
        <v>105181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 t="s">
        <v>365</v>
      </c>
      <c r="K16" s="119" t="s">
        <v>366</v>
      </c>
      <c r="L16" s="121">
        <v>0</v>
      </c>
      <c r="M16" s="121">
        <v>105181</v>
      </c>
      <c r="N16" s="121">
        <f>IF(AND(L16&lt;&gt;"",M16&lt;&gt;""),SUM(L16:M16),"")</f>
        <v>105181</v>
      </c>
      <c r="O16" s="121">
        <v>0</v>
      </c>
      <c r="P16" s="121">
        <v>0</v>
      </c>
      <c r="Q16" s="121">
        <f>IF(AND(O16&lt;&gt;"",P16&lt;&gt;""),SUM(O16:P16),"")</f>
        <v>0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42</v>
      </c>
      <c r="B17" s="120" t="s">
        <v>367</v>
      </c>
      <c r="C17" s="119" t="s">
        <v>368</v>
      </c>
      <c r="D17" s="121">
        <f>SUM(L17,T17,AB17,AJ17,AR17,AZ17)</f>
        <v>0</v>
      </c>
      <c r="E17" s="121">
        <f>SUM(M17,U17,AC17,AK17,AS17,BA17)</f>
        <v>107611</v>
      </c>
      <c r="F17" s="121">
        <f>SUM(D17:E17)</f>
        <v>107611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 t="s">
        <v>365</v>
      </c>
      <c r="K17" s="119" t="s">
        <v>366</v>
      </c>
      <c r="L17" s="121">
        <v>0</v>
      </c>
      <c r="M17" s="121">
        <v>107611</v>
      </c>
      <c r="N17" s="121">
        <f>IF(AND(L17&lt;&gt;"",M17&lt;&gt;""),SUM(L17:M17),"")</f>
        <v>107611</v>
      </c>
      <c r="O17" s="121">
        <v>0</v>
      </c>
      <c r="P17" s="121">
        <v>0</v>
      </c>
      <c r="Q17" s="121">
        <f>IF(AND(O17&lt;&gt;"",P17&lt;&gt;""),SUM(O17:P17),"")</f>
        <v>0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42</v>
      </c>
      <c r="B18" s="120" t="s">
        <v>370</v>
      </c>
      <c r="C18" s="119" t="s">
        <v>371</v>
      </c>
      <c r="D18" s="121">
        <f>SUM(L18,T18,AB18,AJ18,AR18,AZ18)</f>
        <v>21354</v>
      </c>
      <c r="E18" s="121">
        <f>SUM(M18,U18,AC18,AK18,AS18,BA18)</f>
        <v>149774</v>
      </c>
      <c r="F18" s="121">
        <f>SUM(D18:E18)</f>
        <v>171128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 t="s">
        <v>352</v>
      </c>
      <c r="K18" s="119" t="s">
        <v>353</v>
      </c>
      <c r="L18" s="121">
        <v>21354</v>
      </c>
      <c r="M18" s="121">
        <v>149774</v>
      </c>
      <c r="N18" s="121">
        <f>IF(AND(L18&lt;&gt;"",M18&lt;&gt;""),SUM(L18:M18),"")</f>
        <v>171128</v>
      </c>
      <c r="O18" s="121">
        <v>0</v>
      </c>
      <c r="P18" s="121">
        <v>0</v>
      </c>
      <c r="Q18" s="121">
        <f>IF(AND(O18&lt;&gt;"",P18&lt;&gt;""),SUM(O18:P18),"")</f>
        <v>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42</v>
      </c>
      <c r="B19" s="120" t="s">
        <v>373</v>
      </c>
      <c r="C19" s="119" t="s">
        <v>374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/>
      <c r="K19" s="119"/>
      <c r="L19" s="121"/>
      <c r="M19" s="121"/>
      <c r="N19" s="121" t="str">
        <f>IF(AND(L19&lt;&gt;"",M19&lt;&gt;""),SUM(L19:M19),"")</f>
        <v/>
      </c>
      <c r="O19" s="121"/>
      <c r="P19" s="121"/>
      <c r="Q19" s="121" t="str">
        <f>IF(AND(O19&lt;&gt;"",P19&lt;&gt;""),SUM(O19:P19),"")</f>
        <v/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42</v>
      </c>
      <c r="B20" s="120" t="s">
        <v>376</v>
      </c>
      <c r="C20" s="119" t="s">
        <v>377</v>
      </c>
      <c r="D20" s="121">
        <f>SUM(L20,T20,AB20,AJ20,AR20,AZ20)</f>
        <v>0</v>
      </c>
      <c r="E20" s="121">
        <f>SUM(M20,U20,AC20,AK20,AS20,BA20)</f>
        <v>22448</v>
      </c>
      <c r="F20" s="121">
        <f>SUM(D20:E20)</f>
        <v>22448</v>
      </c>
      <c r="G20" s="121">
        <f>SUM(O20,W20,AE20,AM20,AU20,BC20)</f>
        <v>0</v>
      </c>
      <c r="H20" s="121">
        <f>SUM(P20,X20,AF20,AN20,AV20,BD20)</f>
        <v>10759</v>
      </c>
      <c r="I20" s="121">
        <f>SUM(G20:H20)</f>
        <v>10759</v>
      </c>
      <c r="J20" s="120" t="s">
        <v>335</v>
      </c>
      <c r="K20" s="119" t="s">
        <v>336</v>
      </c>
      <c r="L20" s="121">
        <v>0</v>
      </c>
      <c r="M20" s="121">
        <v>22448</v>
      </c>
      <c r="N20" s="121">
        <f>IF(AND(L20&lt;&gt;"",M20&lt;&gt;""),SUM(L20:M20),"")</f>
        <v>22448</v>
      </c>
      <c r="O20" s="121">
        <v>0</v>
      </c>
      <c r="P20" s="121">
        <v>10759</v>
      </c>
      <c r="Q20" s="121">
        <f>IF(AND(O20&lt;&gt;"",P20&lt;&gt;""),SUM(O20:P20),"")</f>
        <v>10759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42</v>
      </c>
      <c r="B21" s="120" t="s">
        <v>379</v>
      </c>
      <c r="C21" s="119" t="s">
        <v>380</v>
      </c>
      <c r="D21" s="121">
        <f>SUM(L21,T21,AB21,AJ21,AR21,AZ21)</f>
        <v>0</v>
      </c>
      <c r="E21" s="121">
        <f>SUM(M21,U21,AC21,AK21,AS21,BA21)</f>
        <v>0</v>
      </c>
      <c r="F21" s="121">
        <f>SUM(D21:E21)</f>
        <v>0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/>
      <c r="K21" s="119"/>
      <c r="L21" s="121"/>
      <c r="M21" s="121"/>
      <c r="N21" s="121" t="str">
        <f>IF(AND(L21&lt;&gt;"",M21&lt;&gt;""),SUM(L21:M21),"")</f>
        <v/>
      </c>
      <c r="O21" s="121"/>
      <c r="P21" s="121"/>
      <c r="Q21" s="121" t="str">
        <f>IF(AND(O21&lt;&gt;"",P21&lt;&gt;""),SUM(O21:P21),"")</f>
        <v/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42</v>
      </c>
      <c r="B22" s="120" t="s">
        <v>382</v>
      </c>
      <c r="C22" s="119" t="s">
        <v>383</v>
      </c>
      <c r="D22" s="121">
        <f>SUM(L22,T22,AB22,AJ22,AR22,AZ22)</f>
        <v>0</v>
      </c>
      <c r="E22" s="121">
        <f>SUM(M22,U22,AC22,AK22,AS22,BA22)</f>
        <v>46398</v>
      </c>
      <c r="F22" s="121">
        <f>SUM(D22:E22)</f>
        <v>46398</v>
      </c>
      <c r="G22" s="121">
        <f>SUM(O22,W22,AE22,AM22,AU22,BC22)</f>
        <v>0</v>
      </c>
      <c r="H22" s="121">
        <f>SUM(P22,X22,AF22,AN22,AV22,BD22)</f>
        <v>13677</v>
      </c>
      <c r="I22" s="121">
        <f>SUM(G22:H22)</f>
        <v>13677</v>
      </c>
      <c r="J22" s="120" t="s">
        <v>330</v>
      </c>
      <c r="K22" s="119" t="s">
        <v>331</v>
      </c>
      <c r="L22" s="121">
        <v>0</v>
      </c>
      <c r="M22" s="121">
        <v>46398</v>
      </c>
      <c r="N22" s="121">
        <f>IF(AND(L22&lt;&gt;"",M22&lt;&gt;""),SUM(L22:M22),"")</f>
        <v>46398</v>
      </c>
      <c r="O22" s="121">
        <v>0</v>
      </c>
      <c r="P22" s="121">
        <v>13677</v>
      </c>
      <c r="Q22" s="121">
        <f>IF(AND(O22&lt;&gt;"",P22&lt;&gt;""),SUM(O22:P22),"")</f>
        <v>13677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42</v>
      </c>
      <c r="B23" s="120" t="s">
        <v>385</v>
      </c>
      <c r="C23" s="119" t="s">
        <v>386</v>
      </c>
      <c r="D23" s="121">
        <f>SUM(L23,T23,AB23,AJ23,AR23,AZ23)</f>
        <v>0</v>
      </c>
      <c r="E23" s="121">
        <f>SUM(M23,U23,AC23,AK23,AS23,BA23)</f>
        <v>104163</v>
      </c>
      <c r="F23" s="121">
        <f>SUM(D23:E23)</f>
        <v>104163</v>
      </c>
      <c r="G23" s="121">
        <f>SUM(O23,W23,AE23,AM23,AU23,BC23)</f>
        <v>0</v>
      </c>
      <c r="H23" s="121">
        <f>SUM(P23,X23,AF23,AN23,AV23,BD23)</f>
        <v>21510</v>
      </c>
      <c r="I23" s="121">
        <f>SUM(G23:H23)</f>
        <v>21510</v>
      </c>
      <c r="J23" s="120" t="s">
        <v>330</v>
      </c>
      <c r="K23" s="119" t="s">
        <v>388</v>
      </c>
      <c r="L23" s="121">
        <v>0</v>
      </c>
      <c r="M23" s="121">
        <v>104163</v>
      </c>
      <c r="N23" s="121">
        <f>IF(AND(L23&lt;&gt;"",M23&lt;&gt;""),SUM(L23:M23),"")</f>
        <v>104163</v>
      </c>
      <c r="O23" s="121">
        <v>0</v>
      </c>
      <c r="P23" s="121">
        <v>21510</v>
      </c>
      <c r="Q23" s="121">
        <f>IF(AND(O23&lt;&gt;"",P23&lt;&gt;""),SUM(O23:P23),"")</f>
        <v>21510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42</v>
      </c>
      <c r="B24" s="120" t="s">
        <v>389</v>
      </c>
      <c r="C24" s="119" t="s">
        <v>390</v>
      </c>
      <c r="D24" s="121">
        <f>SUM(L24,T24,AB24,AJ24,AR24,AZ24)</f>
        <v>0</v>
      </c>
      <c r="E24" s="121">
        <f>SUM(M24,U24,AC24,AK24,AS24,BA24)</f>
        <v>41030</v>
      </c>
      <c r="F24" s="121">
        <f>SUM(D24:E24)</f>
        <v>41030</v>
      </c>
      <c r="G24" s="121">
        <f>SUM(O24,W24,AE24,AM24,AU24,BC24)</f>
        <v>0</v>
      </c>
      <c r="H24" s="121">
        <f>SUM(P24,X24,AF24,AN24,AV24,BD24)</f>
        <v>20607</v>
      </c>
      <c r="I24" s="121">
        <f>SUM(G24:H24)</f>
        <v>20607</v>
      </c>
      <c r="J24" s="120" t="s">
        <v>330</v>
      </c>
      <c r="K24" s="119" t="s">
        <v>331</v>
      </c>
      <c r="L24" s="121">
        <v>0</v>
      </c>
      <c r="M24" s="121">
        <v>41030</v>
      </c>
      <c r="N24" s="121">
        <f>IF(AND(L24&lt;&gt;"",M24&lt;&gt;""),SUM(L24:M24),"")</f>
        <v>41030</v>
      </c>
      <c r="O24" s="121">
        <v>0</v>
      </c>
      <c r="P24" s="121">
        <v>20607</v>
      </c>
      <c r="Q24" s="121">
        <f>IF(AND(O24&lt;&gt;"",P24&lt;&gt;""),SUM(O24:P24),"")</f>
        <v>20607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0"/>
      <c r="K25" s="119"/>
      <c r="L25" s="121"/>
      <c r="M25" s="121"/>
      <c r="N25" s="121"/>
      <c r="O25" s="121"/>
      <c r="P25" s="121"/>
      <c r="Q25" s="121"/>
      <c r="R25" s="120"/>
      <c r="S25" s="119"/>
      <c r="T25" s="121"/>
      <c r="U25" s="121"/>
      <c r="V25" s="121"/>
      <c r="W25" s="121"/>
      <c r="X25" s="121"/>
      <c r="Y25" s="121"/>
      <c r="Z25" s="120"/>
      <c r="AA25" s="119"/>
      <c r="AB25" s="121"/>
      <c r="AC25" s="121"/>
      <c r="AD25" s="121"/>
      <c r="AE25" s="121"/>
      <c r="AF25" s="121"/>
      <c r="AG25" s="121"/>
      <c r="AH25" s="120"/>
      <c r="AI25" s="119"/>
      <c r="AJ25" s="121"/>
      <c r="AK25" s="121"/>
      <c r="AL25" s="121"/>
      <c r="AM25" s="121"/>
      <c r="AN25" s="121"/>
      <c r="AO25" s="121"/>
      <c r="AP25" s="120"/>
      <c r="AQ25" s="119"/>
      <c r="AR25" s="121"/>
      <c r="AS25" s="121"/>
      <c r="AT25" s="121"/>
      <c r="AU25" s="121"/>
      <c r="AV25" s="121"/>
      <c r="AW25" s="121"/>
      <c r="AX25" s="120"/>
      <c r="AY25" s="119"/>
      <c r="AZ25" s="121"/>
      <c r="BA25" s="121"/>
      <c r="BB25" s="121"/>
      <c r="BC25" s="121"/>
      <c r="BD25" s="121"/>
      <c r="BE25" s="121"/>
    </row>
    <row r="26" spans="1:57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0"/>
      <c r="K26" s="119"/>
      <c r="L26" s="121"/>
      <c r="M26" s="121"/>
      <c r="N26" s="121"/>
      <c r="O26" s="121"/>
      <c r="P26" s="121"/>
      <c r="Q26" s="121"/>
      <c r="R26" s="120"/>
      <c r="S26" s="119"/>
      <c r="T26" s="121"/>
      <c r="U26" s="121"/>
      <c r="V26" s="121"/>
      <c r="W26" s="121"/>
      <c r="X26" s="121"/>
      <c r="Y26" s="121"/>
      <c r="Z26" s="120"/>
      <c r="AA26" s="119"/>
      <c r="AB26" s="121"/>
      <c r="AC26" s="121"/>
      <c r="AD26" s="121"/>
      <c r="AE26" s="121"/>
      <c r="AF26" s="121"/>
      <c r="AG26" s="121"/>
      <c r="AH26" s="120"/>
      <c r="AI26" s="119"/>
      <c r="AJ26" s="121"/>
      <c r="AK26" s="121"/>
      <c r="AL26" s="121"/>
      <c r="AM26" s="121"/>
      <c r="AN26" s="121"/>
      <c r="AO26" s="121"/>
      <c r="AP26" s="120"/>
      <c r="AQ26" s="119"/>
      <c r="AR26" s="121"/>
      <c r="AS26" s="121"/>
      <c r="AT26" s="121"/>
      <c r="AU26" s="121"/>
      <c r="AV26" s="121"/>
      <c r="AW26" s="121"/>
      <c r="AX26" s="120"/>
      <c r="AY26" s="119"/>
      <c r="AZ26" s="121"/>
      <c r="BA26" s="121"/>
      <c r="BB26" s="121"/>
      <c r="BC26" s="121"/>
      <c r="BD26" s="121"/>
      <c r="BE26" s="121"/>
    </row>
    <row r="27" spans="1:57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0"/>
      <c r="K27" s="119"/>
      <c r="L27" s="121"/>
      <c r="M27" s="121"/>
      <c r="N27" s="121"/>
      <c r="O27" s="121"/>
      <c r="P27" s="121"/>
      <c r="Q27" s="121"/>
      <c r="R27" s="120"/>
      <c r="S27" s="119"/>
      <c r="T27" s="121"/>
      <c r="U27" s="121"/>
      <c r="V27" s="121"/>
      <c r="W27" s="121"/>
      <c r="X27" s="121"/>
      <c r="Y27" s="121"/>
      <c r="Z27" s="120"/>
      <c r="AA27" s="119"/>
      <c r="AB27" s="121"/>
      <c r="AC27" s="121"/>
      <c r="AD27" s="121"/>
      <c r="AE27" s="121"/>
      <c r="AF27" s="121"/>
      <c r="AG27" s="121"/>
      <c r="AH27" s="120"/>
      <c r="AI27" s="119"/>
      <c r="AJ27" s="121"/>
      <c r="AK27" s="121"/>
      <c r="AL27" s="121"/>
      <c r="AM27" s="121"/>
      <c r="AN27" s="121"/>
      <c r="AO27" s="121"/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4">
    <sortCondition ref="A8:A24"/>
    <sortCondition ref="B8:B24"/>
    <sortCondition ref="C8:C24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香川県</v>
      </c>
      <c r="B7" s="139" t="str">
        <f>'廃棄物事業経費（市町村）'!B7</f>
        <v>37000</v>
      </c>
      <c r="C7" s="138" t="s">
        <v>33</v>
      </c>
      <c r="D7" s="140">
        <f>SUM(H7,L7,P7,T7,X7,AB7,AF7,AJ7,AN7,AR7,AV7,AZ7,BD7,BH7,BL7,BP7,BT7,BX7,CB7,CF7,CJ7,CN7,CR7,CV7,CZ7,DD7,DH7,DL7,DP7,DT7)</f>
        <v>2548610</v>
      </c>
      <c r="E7" s="140">
        <f>SUM(I7,M7,Q7,U7,Y7,AC7,AG7,AK7,AO7,AS7,AW7,BA7,BE7,BI7,BM7,BQ7,BU7,BY7,CC7,CG7,CK7,CO7,CS7,CW7,DA7,DE7,DI7,DM7,DQ7,DU7)</f>
        <v>661966</v>
      </c>
      <c r="F7" s="141">
        <f>COUNTIF(F$8:F$1000,"&lt;&gt;")</f>
        <v>7</v>
      </c>
      <c r="G7" s="141">
        <f>COUNTIF(G$8:G$1000,"&lt;&gt;")</f>
        <v>7</v>
      </c>
      <c r="H7" s="140">
        <f>SUM(H$8:H$1000)</f>
        <v>1423079</v>
      </c>
      <c r="I7" s="140">
        <f>SUM(I$8:I$1000)</f>
        <v>367550</v>
      </c>
      <c r="J7" s="141">
        <f>COUNTIF(J$8:J$1000,"&lt;&gt;")</f>
        <v>7</v>
      </c>
      <c r="K7" s="141">
        <f>COUNTIF(K$8:K$1000,"&lt;&gt;")</f>
        <v>7</v>
      </c>
      <c r="L7" s="140">
        <f>SUM(L$8:L$1000)</f>
        <v>698149</v>
      </c>
      <c r="M7" s="140">
        <f>SUM(M$8:M$1000)</f>
        <v>132072</v>
      </c>
      <c r="N7" s="141">
        <f>COUNTIF(N$8:N$1000,"&lt;&gt;")</f>
        <v>2</v>
      </c>
      <c r="O7" s="141">
        <f>COUNTIF(O$8:O$1000,"&lt;&gt;")</f>
        <v>2</v>
      </c>
      <c r="P7" s="140">
        <f>SUM(P$8:P$1000)</f>
        <v>217526</v>
      </c>
      <c r="Q7" s="140">
        <f>SUM(Q$8:Q$1000)</f>
        <v>13677</v>
      </c>
      <c r="R7" s="141">
        <f>COUNTIF(R$8:R$1000,"&lt;&gt;")</f>
        <v>1</v>
      </c>
      <c r="S7" s="141">
        <f>COUNTIF(S$8:S$1000,"&lt;&gt;")</f>
        <v>1</v>
      </c>
      <c r="T7" s="140">
        <f>SUM(T$8:T$1000)</f>
        <v>104163</v>
      </c>
      <c r="U7" s="140">
        <f>SUM(U$8:U$1000)</f>
        <v>21510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41030</v>
      </c>
      <c r="Y7" s="140">
        <f>SUM(Y$8:Y$1000)</f>
        <v>20607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64663</v>
      </c>
      <c r="AC7" s="140">
        <f>SUM(AC$8:AC$1000)</f>
        <v>106550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42</v>
      </c>
      <c r="B8" s="120" t="s">
        <v>345</v>
      </c>
      <c r="C8" s="119" t="s">
        <v>346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60548</v>
      </c>
      <c r="F8" s="120" t="s">
        <v>340</v>
      </c>
      <c r="G8" s="119" t="s">
        <v>341</v>
      </c>
      <c r="H8" s="121">
        <v>0</v>
      </c>
      <c r="I8" s="121">
        <v>38078</v>
      </c>
      <c r="J8" s="120" t="s">
        <v>359</v>
      </c>
      <c r="K8" s="119" t="s">
        <v>360</v>
      </c>
      <c r="L8" s="121">
        <v>0</v>
      </c>
      <c r="M8" s="121">
        <v>22470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42</v>
      </c>
      <c r="B9" s="120" t="s">
        <v>350</v>
      </c>
      <c r="C9" s="119" t="s">
        <v>351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145468</v>
      </c>
      <c r="F9" s="120" t="s">
        <v>347</v>
      </c>
      <c r="G9" s="119" t="s">
        <v>348</v>
      </c>
      <c r="H9" s="121">
        <v>0</v>
      </c>
      <c r="I9" s="121">
        <v>74000</v>
      </c>
      <c r="J9" s="120" t="s">
        <v>354</v>
      </c>
      <c r="K9" s="119" t="s">
        <v>355</v>
      </c>
      <c r="L9" s="121">
        <v>0</v>
      </c>
      <c r="M9" s="121">
        <v>71468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42</v>
      </c>
      <c r="B10" s="120" t="s">
        <v>343</v>
      </c>
      <c r="C10" s="119" t="s">
        <v>344</v>
      </c>
      <c r="D10" s="121">
        <f>SUM(H10,L10,P10,T10,X10,AB10,AF10,AJ10,AN10,AR10,AV10,AZ10,BD10,BH10,BL10,BP10,BT10,BX10,CB10,CF10,CJ10,CN10,CR10,CV10,CZ10,DD10,DH10,DL10,DP10,DT10)</f>
        <v>44088</v>
      </c>
      <c r="E10" s="121">
        <f>SUM(I10,M10,Q10,U10,Y10,AC10,AG10,AK10,AO10,AS10,AW10,BA10,BE10,BI10,BM10,BQ10,BU10,BY10,CC10,CG10,CK10,CO10,CS10,CW10,DA10,DE10,DI10,DM10,DQ10,DU10)</f>
        <v>0</v>
      </c>
      <c r="F10" s="120" t="s">
        <v>340</v>
      </c>
      <c r="G10" s="119" t="s">
        <v>341</v>
      </c>
      <c r="H10" s="121">
        <v>21066</v>
      </c>
      <c r="I10" s="121">
        <v>0</v>
      </c>
      <c r="J10" s="120" t="s">
        <v>359</v>
      </c>
      <c r="K10" s="119" t="s">
        <v>360</v>
      </c>
      <c r="L10" s="121">
        <v>23022</v>
      </c>
      <c r="M10" s="121">
        <v>0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42</v>
      </c>
      <c r="B11" s="120" t="s">
        <v>365</v>
      </c>
      <c r="C11" s="119" t="s">
        <v>366</v>
      </c>
      <c r="D11" s="121">
        <f>SUM(H11,L11,P11,T11,X11,AB11,AF11,AJ11,AN11,AR11,AV11,AZ11,BD11,BH11,BL11,BP11,BT11,BX11,CB11,CF11,CJ11,CN11,CR11,CV11,CZ11,DD11,DH11,DL11,DP11,DT11)</f>
        <v>212792</v>
      </c>
      <c r="E11" s="121">
        <f>SUM(I11,M11,Q11,U11,Y11,AC11,AG11,AK11,AO11,AS11,AW11,BA11,BE11,BI11,BM11,BQ11,BU11,BY11,CC11,CG11,CK11,CO11,CS11,CW11,DA11,DE11,DI11,DM11,DQ11,DU11)</f>
        <v>0</v>
      </c>
      <c r="F11" s="120" t="s">
        <v>362</v>
      </c>
      <c r="G11" s="119" t="s">
        <v>363</v>
      </c>
      <c r="H11" s="121">
        <v>105181</v>
      </c>
      <c r="I11" s="121">
        <v>0</v>
      </c>
      <c r="J11" s="120" t="s">
        <v>367</v>
      </c>
      <c r="K11" s="119" t="s">
        <v>368</v>
      </c>
      <c r="L11" s="121">
        <v>107611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42</v>
      </c>
      <c r="B12" s="120" t="s">
        <v>330</v>
      </c>
      <c r="C12" s="119" t="s">
        <v>331</v>
      </c>
      <c r="D12" s="121">
        <f>SUM(H12,L12,P12,T12,X12,AB12,AF12,AJ12,AN12,AR12,AV12,AZ12,BD12,BH12,BL12,BP12,BT12,BX12,CB12,CF12,CJ12,CN12,CR12,CV12,CZ12,DD12,DH12,DL12,DP12,DT12)</f>
        <v>922288</v>
      </c>
      <c r="E12" s="121">
        <f>SUM(I12,M12,Q12,U12,Y12,AC12,AG12,AK12,AO12,AS12,AW12,BA12,BE12,BI12,BM12,BQ12,BU12,BY12,CC12,CG12,CK12,CO12,CS12,CW12,DA12,DE12,DI12,DM12,DQ12,DU12)</f>
        <v>288242</v>
      </c>
      <c r="F12" s="120" t="s">
        <v>327</v>
      </c>
      <c r="G12" s="119" t="s">
        <v>328</v>
      </c>
      <c r="H12" s="121">
        <v>569719</v>
      </c>
      <c r="I12" s="121">
        <v>98523</v>
      </c>
      <c r="J12" s="120" t="s">
        <v>337</v>
      </c>
      <c r="K12" s="119" t="s">
        <v>338</v>
      </c>
      <c r="L12" s="121">
        <v>96315</v>
      </c>
      <c r="M12" s="121">
        <v>27375</v>
      </c>
      <c r="N12" s="120" t="s">
        <v>382</v>
      </c>
      <c r="O12" s="119" t="s">
        <v>383</v>
      </c>
      <c r="P12" s="121">
        <v>46398</v>
      </c>
      <c r="Q12" s="121">
        <v>13677</v>
      </c>
      <c r="R12" s="120" t="s">
        <v>385</v>
      </c>
      <c r="S12" s="119" t="s">
        <v>386</v>
      </c>
      <c r="T12" s="121">
        <v>104163</v>
      </c>
      <c r="U12" s="121">
        <v>21510</v>
      </c>
      <c r="V12" s="120" t="s">
        <v>389</v>
      </c>
      <c r="W12" s="119" t="s">
        <v>390</v>
      </c>
      <c r="X12" s="121">
        <v>41030</v>
      </c>
      <c r="Y12" s="121">
        <v>20607</v>
      </c>
      <c r="Z12" s="120" t="s">
        <v>359</v>
      </c>
      <c r="AA12" s="119" t="s">
        <v>360</v>
      </c>
      <c r="AB12" s="121">
        <v>64663</v>
      </c>
      <c r="AC12" s="121">
        <v>106550</v>
      </c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42</v>
      </c>
      <c r="B13" s="120" t="s">
        <v>335</v>
      </c>
      <c r="C13" s="119" t="s">
        <v>336</v>
      </c>
      <c r="D13" s="121">
        <f>SUM(H13,L13,P13,T13,X13,AB13,AF13,AJ13,AN13,AR13,AV13,AZ13,BD13,BH13,BL13,BP13,BT13,BX13,CB13,CF13,CJ13,CN13,CR13,CV13,CZ13,DD13,DH13,DL13,DP13,DT13)</f>
        <v>83059</v>
      </c>
      <c r="E13" s="121">
        <f>SUM(I13,M13,Q13,U13,Y13,AC13,AG13,AK13,AO13,AS13,AW13,BA13,BE13,BI13,BM13,BQ13,BU13,BY13,CC13,CG13,CK13,CO13,CS13,CW13,DA13,DE13,DI13,DM13,DQ13,DU13)</f>
        <v>167708</v>
      </c>
      <c r="F13" s="120" t="s">
        <v>332</v>
      </c>
      <c r="G13" s="119" t="s">
        <v>333</v>
      </c>
      <c r="H13" s="121">
        <v>60611</v>
      </c>
      <c r="I13" s="121">
        <v>156949</v>
      </c>
      <c r="J13" s="120" t="s">
        <v>376</v>
      </c>
      <c r="K13" s="119" t="s">
        <v>377</v>
      </c>
      <c r="L13" s="121">
        <v>22448</v>
      </c>
      <c r="M13" s="121">
        <v>10759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42</v>
      </c>
      <c r="B14" s="120" t="s">
        <v>352</v>
      </c>
      <c r="C14" s="119" t="s">
        <v>353</v>
      </c>
      <c r="D14" s="121">
        <f>SUM(H14,L14,P14,T14,X14,AB14,AF14,AJ14,AN14,AR14,AV14,AZ14,BD14,BH14,BL14,BP14,BT14,BX14,CB14,CF14,CJ14,CN14,CR14,CV14,CZ14,DD14,DH14,DL14,DP14,DT14)</f>
        <v>1286383</v>
      </c>
      <c r="E14" s="121">
        <f>SUM(I14,M14,Q14,U14,Y14,AC14,AG14,AK14,AO14,AS14,AW14,BA14,BE14,BI14,BM14,BQ14,BU14,BY14,CC14,CG14,CK14,CO14,CS14,CW14,DA14,DE14,DI14,DM14,DQ14,DU14)</f>
        <v>0</v>
      </c>
      <c r="F14" s="120" t="s">
        <v>347</v>
      </c>
      <c r="G14" s="119" t="s">
        <v>348</v>
      </c>
      <c r="H14" s="121">
        <v>666502</v>
      </c>
      <c r="I14" s="121">
        <v>0</v>
      </c>
      <c r="J14" s="120" t="s">
        <v>354</v>
      </c>
      <c r="K14" s="119" t="s">
        <v>355</v>
      </c>
      <c r="L14" s="121">
        <v>448753</v>
      </c>
      <c r="M14" s="121">
        <v>0</v>
      </c>
      <c r="N14" s="120" t="s">
        <v>370</v>
      </c>
      <c r="O14" s="119" t="s">
        <v>371</v>
      </c>
      <c r="P14" s="121">
        <v>171128</v>
      </c>
      <c r="Q14" s="121">
        <v>0</v>
      </c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4">
    <sortCondition ref="A8:A14"/>
    <sortCondition ref="B8:B14"/>
    <sortCondition ref="C8:C14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37000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37201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37202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37203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37204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37205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37206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37207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37208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37322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37324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37341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37364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37386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37387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37403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37404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37406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37833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37858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37864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37866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37867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37869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37882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>
        <f>+'廃棄物事業経費（歳入）'!B32</f>
        <v>0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>
        <f>+'廃棄物事業経費（歳入）'!B33</f>
        <v>0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>
        <f>+'廃棄物事業経費（歳入）'!B34</f>
        <v>0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>
        <f>+'廃棄物事業経費（歳入）'!B35</f>
        <v>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2018-02-22T05:37:13Z</dcterms:modified>
</cp:coreProperties>
</file>