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37香川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水洗化人口等!$A$6:$AA$23</definedName>
    <definedName name="_xlnm.Print_Area" localSheetId="2">し尿集計結果!$A$1:$M$36</definedName>
    <definedName name="_xlnm.Print_Area" localSheetId="1">し尿処理状況!$2:$24</definedName>
    <definedName name="_xlnm.Print_Area" localSheetId="0">水洗化人口等!$2:$24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9" i="2"/>
  <c r="N11" i="2"/>
  <c r="N13" i="2"/>
  <c r="N15" i="2"/>
  <c r="N17" i="2"/>
  <c r="N19" i="2"/>
  <c r="N21" i="2"/>
  <c r="N2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H8" i="2"/>
  <c r="H9" i="2"/>
  <c r="D9" i="2" s="1"/>
  <c r="H10" i="2"/>
  <c r="H11" i="2"/>
  <c r="H12" i="2"/>
  <c r="H13" i="2"/>
  <c r="D13" i="2" s="1"/>
  <c r="H14" i="2"/>
  <c r="H15" i="2"/>
  <c r="H16" i="2"/>
  <c r="H17" i="2"/>
  <c r="D17" i="2" s="1"/>
  <c r="H18" i="2"/>
  <c r="H19" i="2"/>
  <c r="H20" i="2"/>
  <c r="H21" i="2"/>
  <c r="D21" i="2" s="1"/>
  <c r="H22" i="2"/>
  <c r="H23" i="2"/>
  <c r="H2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11" i="2"/>
  <c r="D15" i="2"/>
  <c r="D19" i="2"/>
  <c r="D23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4" i="2" l="1"/>
  <c r="D22" i="2"/>
  <c r="D20" i="2"/>
  <c r="D18" i="2"/>
  <c r="D16" i="2"/>
  <c r="D14" i="2"/>
  <c r="D12" i="2"/>
  <c r="D10" i="2"/>
  <c r="D8" i="2"/>
  <c r="N24" i="2"/>
  <c r="N22" i="2"/>
  <c r="N20" i="2"/>
  <c r="N18" i="2"/>
  <c r="N16" i="2"/>
  <c r="N14" i="2"/>
  <c r="N12" i="2"/>
  <c r="N10" i="2"/>
  <c r="N8" i="2"/>
  <c r="J24" i="1"/>
  <c r="J22" i="1"/>
  <c r="J20" i="1"/>
  <c r="J18" i="1"/>
  <c r="J16" i="1"/>
  <c r="J14" i="1"/>
  <c r="J12" i="1"/>
  <c r="J10" i="1"/>
  <c r="J8" i="1"/>
  <c r="L23" i="1"/>
  <c r="L21" i="1"/>
  <c r="L19" i="1"/>
  <c r="L17" i="1"/>
  <c r="L15" i="1"/>
  <c r="L13" i="1"/>
  <c r="L11" i="1"/>
  <c r="L9" i="1"/>
  <c r="N24" i="1"/>
  <c r="N22" i="1"/>
  <c r="N20" i="1"/>
  <c r="N18" i="1"/>
  <c r="N16" i="1"/>
  <c r="N14" i="1"/>
  <c r="N12" i="1"/>
  <c r="N10" i="1"/>
  <c r="N8" i="1"/>
  <c r="Q23" i="1"/>
  <c r="Q21" i="1"/>
  <c r="Q19" i="1"/>
  <c r="Q17" i="1"/>
  <c r="Q15" i="1"/>
  <c r="Q13" i="1"/>
  <c r="Q11" i="1"/>
  <c r="Q9" i="1"/>
  <c r="J23" i="1"/>
  <c r="J21" i="1"/>
  <c r="J19" i="1"/>
  <c r="J17" i="1"/>
  <c r="J15" i="1"/>
  <c r="J13" i="1"/>
  <c r="J11" i="1"/>
  <c r="J9" i="1"/>
  <c r="L24" i="1"/>
  <c r="L22" i="1"/>
  <c r="L20" i="1"/>
  <c r="L18" i="1"/>
  <c r="L16" i="1"/>
  <c r="L14" i="1"/>
  <c r="L12" i="1"/>
  <c r="L10" i="1"/>
  <c r="L8" i="1"/>
  <c r="N23" i="1"/>
  <c r="N21" i="1"/>
  <c r="N19" i="1"/>
  <c r="N17" i="1"/>
  <c r="N15" i="1"/>
  <c r="N13" i="1"/>
  <c r="N11" i="1"/>
  <c r="N9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AT7" i="2"/>
  <c r="AF7" i="2"/>
  <c r="AC7" i="2"/>
  <c r="E7" i="2"/>
  <c r="E7" i="1"/>
  <c r="I7" i="1"/>
  <c r="H7" i="2"/>
  <c r="O7" i="2"/>
  <c r="AD2" i="4"/>
  <c r="AD15" i="4" s="1"/>
  <c r="H8" i="4" s="1"/>
  <c r="AG2" i="4"/>
  <c r="K7" i="2"/>
  <c r="V7" i="2"/>
  <c r="AJ7" i="2"/>
  <c r="D7" i="1" l="1"/>
  <c r="N7" i="1" s="1"/>
  <c r="N7" i="2"/>
  <c r="F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J7" i="1" l="1"/>
  <c r="Q7" i="1"/>
  <c r="L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2" i="4" l="1"/>
  <c r="K11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<sst xmlns="http://schemas.openxmlformats.org/spreadsheetml/2006/main" count="637" uniqueCount="306">
  <si>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</si>
  <si>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</si>
  <si>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</si>
  <si>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</si>
  <si>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</si>
  <si>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</si>
  <si>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</si>
  <si>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</si>
  <si>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</si>
  <si>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</si>
  <si>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</si>
  <si>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</si>
  <si>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</si>
  <si>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</si>
  <si>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</si>
  <si>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</si>
  <si>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</si>
  <si>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</si>
  <si>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</si>
  <si>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</si>
  <si>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</si>
  <si>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</si>
  <si>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</si>
  <si>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</si>
  <si>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</si>
  <si>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</si>
  <si>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</si>
  <si>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</si>
  <si>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</si>
  <si>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</si>
  <si>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</si>
  <si>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</si>
  <si>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</si>
  <si>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</si>
  <si>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</si>
  <si>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</si>
  <si>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</si>
  <si>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</si>
  <si>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</si>
  <si>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</si>
  <si>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</si>
  <si>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</si>
  <si>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</si>
  <si>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</si>
  <si>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</si>
  <si>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</si>
  <si>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</si>
  <si>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</si>
  <si>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</si>
  <si>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</si>
  <si>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</si>
  <si>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</si>
  <si>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</si>
  <si>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</si>
  <si>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</si>
  <si>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</si>
  <si>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</si>
  <si>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</si>
  <si>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</si>
  <si>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</si>
  <si>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</si>
  <si>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</si>
  <si>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</si>
  <si>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</si>
  <si>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</si>
  <si>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</si>
  <si>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</si>
  <si>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</si>
  <si>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</si>
  <si>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</si>
  <si>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</si>
  <si>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</si>
  <si>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</si>
  <si>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</si>
  <si>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</si>
  <si>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</si>
  <si>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</si>
  <si>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</si>
  <si>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</si>
  <si>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</si>
  <si>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</si>
  <si>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</si>
  <si>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</si>
  <si>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</si>
  <si>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</si>
  <si>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</si>
  <si>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</si>
  <si>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</si>
  <si>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</si>
  <si>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</si>
  <si>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</si>
  <si>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</si>
  <si>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</si>
  <si>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</si>
  <si>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</si>
  <si>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</si>
  <si>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</si>
  <si>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</si>
  <si>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</si>
  <si>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</si>
  <si>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</si>
  <si>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</si>
  <si>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</si>
  <si>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</si>
  <si>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</si>
  <si>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</si>
  <si>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</si>
  <si>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</si>
  <si>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</si>
  <si>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</si>
  <si>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</si>
  <si>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</si>
  <si>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</si>
  <si>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</si>
  <si>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</si>
  <si>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</si>
  <si>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</si>
  <si>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</si>
  <si>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</si>
  <si>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</si>
  <si>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</si>
  <si>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</si>
  <si>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</si>
  <si>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</si>
  <si>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</si>
  <si>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</si>
  <si>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</si>
  <si>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</si>
  <si>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</si>
  <si>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</si>
  <si>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</si>
  <si>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</si>
  <si>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</si>
  <si>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</si>
  <si>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</si>
  <si>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</si>
  <si>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</si>
  <si>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</si>
  <si>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</si>
  <si>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</si>
  <si>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</si>
  <si>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</si>
  <si>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</si>
  <si>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</si>
  <si>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</si>
  <si>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</si>
  <si>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</si>
  <si>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</si>
  <si>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</si>
  <si>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</si>
  <si>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</si>
  <si>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</si>
  <si>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</si>
  <si>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</si>
  <si>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</si>
  <si>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</si>
  <si>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</si>
  <si>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</si>
  <si>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</si>
  <si>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</si>
  <si>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</si>
  <si>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</si>
  <si>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</si>
  <si>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</si>
  <si>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</si>
  <si>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</si>
  <si>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</si>
  <si>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</si>
  <si>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</si>
  <si>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</si>
  <si>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</si>
  <si>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</si>
  <si>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</si>
  <si>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</si>
  <si>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</si>
  <si>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</si>
  <si>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</si>
  <si>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</si>
  <si>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</si>
  <si>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</si>
  <si>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</si>
  <si>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</si>
  <si>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</si>
  <si>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</si>
  <si>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</si>
  <si>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</si>
  <si>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</si>
  <si>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</si>
  <si>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</si>
  <si>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</si>
  <si>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</si>
  <si>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</si>
  <si>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</si>
  <si>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</si>
  <si>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</si>
  <si>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</si>
  <si>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</si>
  <si>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</si>
  <si>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</si>
  <si>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</si>
  <si>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</si>
  <si>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</si>
  <si>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</si>
  <si>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</si>
  <si>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</si>
  <si>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</si>
  <si>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</si>
  <si>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</si>
  <si>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</si>
  <si>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</si>
  <si>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</si>
  <si>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</si>
  <si>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</si>
  <si>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</si>
  <si>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</si>
  <si>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</si>
  <si>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</si>
  <si>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</si>
  <si>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</si>
  <si>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</si>
  <si>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</si>
  <si>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</si>
  <si>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</si>
  <si>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</si>
  <si>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</si>
  <si>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</si>
  <si>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</si>
  <si>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</si>
  <si>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</si>
  <si>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</si>
  <si>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</si>
  <si>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</si>
  <si>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</si>
  <si>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</si>
  <si>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</si>
  <si>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</si>
  <si>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</si>
  <si>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</si>
  <si>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</si>
  <si>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</si>
  <si>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</si>
  <si>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</si>
  <si>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</si>
  <si>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</si>
  <si>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</si>
  <si>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</si>
  <si>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</si>
  <si>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</si>
  <si>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</si>
  <si>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</si>
  <si>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</si>
  <si>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37000</t>
  </si>
  <si>
    <t>水洗化人口等（平成28年度実績）</t>
    <phoneticPr fontId="3"/>
  </si>
  <si>
    <t>し尿処理の状況（平成28年度実績）</t>
    <phoneticPr fontId="3"/>
  </si>
  <si>
    <t>37201</t>
  </si>
  <si>
    <t>高松市</t>
  </si>
  <si>
    <t>○</t>
  </si>
  <si>
    <t>371201</t>
    <phoneticPr fontId="3"/>
  </si>
  <si>
    <t>37202</t>
  </si>
  <si>
    <t>丸亀市</t>
  </si>
  <si>
    <t>371202</t>
    <phoneticPr fontId="3"/>
  </si>
  <si>
    <t>37203</t>
  </si>
  <si>
    <t>坂出市</t>
  </si>
  <si>
    <t>371203</t>
    <phoneticPr fontId="3"/>
  </si>
  <si>
    <t>37204</t>
  </si>
  <si>
    <t>善通寺市</t>
  </si>
  <si>
    <t>371204</t>
    <phoneticPr fontId="3"/>
  </si>
  <si>
    <t>37205</t>
  </si>
  <si>
    <t>観音寺市</t>
  </si>
  <si>
    <t>371205</t>
    <phoneticPr fontId="3"/>
  </si>
  <si>
    <t>37206</t>
  </si>
  <si>
    <t>さぬき市</t>
  </si>
  <si>
    <t>371206</t>
    <phoneticPr fontId="3"/>
  </si>
  <si>
    <t>37207</t>
  </si>
  <si>
    <t>東かがわ市</t>
  </si>
  <si>
    <t>371207</t>
    <phoneticPr fontId="3"/>
  </si>
  <si>
    <t>37208</t>
  </si>
  <si>
    <t>三豊市</t>
  </si>
  <si>
    <t>371208</t>
    <phoneticPr fontId="3"/>
  </si>
  <si>
    <t>37322</t>
  </si>
  <si>
    <t>土庄町</t>
  </si>
  <si>
    <t>371018</t>
    <phoneticPr fontId="3"/>
  </si>
  <si>
    <t>37324</t>
  </si>
  <si>
    <t>小豆島町</t>
  </si>
  <si>
    <t>371324</t>
    <phoneticPr fontId="3"/>
  </si>
  <si>
    <t>37341</t>
  </si>
  <si>
    <t>三木町</t>
  </si>
  <si>
    <t>371341</t>
    <phoneticPr fontId="3"/>
  </si>
  <si>
    <t>37364</t>
  </si>
  <si>
    <t>直島町</t>
  </si>
  <si>
    <t>371364</t>
    <phoneticPr fontId="3"/>
  </si>
  <si>
    <t>37386</t>
  </si>
  <si>
    <t>宇多津町</t>
  </si>
  <si>
    <t>371386</t>
    <phoneticPr fontId="3"/>
  </si>
  <si>
    <t>37387</t>
  </si>
  <si>
    <t>綾川町</t>
  </si>
  <si>
    <t>371387</t>
    <phoneticPr fontId="3"/>
  </si>
  <si>
    <t>37403</t>
  </si>
  <si>
    <t>琴平町</t>
  </si>
  <si>
    <t>371403</t>
    <phoneticPr fontId="3"/>
  </si>
  <si>
    <t>37404</t>
  </si>
  <si>
    <t>多度津町</t>
  </si>
  <si>
    <t>371404</t>
    <phoneticPr fontId="3"/>
  </si>
  <si>
    <t>37406</t>
  </si>
  <si>
    <t>まんのう町</t>
  </si>
  <si>
    <t>371406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</si>
</sst>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17</v>
      </c>
      <c r="B7" s="116" t="s">
        <v>251</v>
      </c>
      <c r="C7" s="109" t="s">
        <v>200</v>
      </c>
      <c r="D7" s="110">
        <f>+SUM(E7,+I7)</f>
        <v>998508</v>
      </c>
      <c r="E7" s="110">
        <f>+SUM(G7,+H7)</f>
        <v>87981</v>
      </c>
      <c r="F7" s="111">
        <f>IF(D7&gt;0,E7/D7*100,"-")</f>
        <v>8.8112463795983622</v>
      </c>
      <c r="G7" s="108">
        <f>SUM(G$8:G$1000)</f>
        <v>87385</v>
      </c>
      <c r="H7" s="108">
        <f>SUM(H$8:H$1000)</f>
        <v>596</v>
      </c>
      <c r="I7" s="110">
        <f>+SUM(K7,+M7,+O7)</f>
        <v>910527</v>
      </c>
      <c r="J7" s="111">
        <f>IF(D7&gt;0,I7/D7*100,"-")</f>
        <v>91.188753620401641</v>
      </c>
      <c r="K7" s="108">
        <f>SUM(K$8:K$1000)</f>
        <v>391700</v>
      </c>
      <c r="L7" s="111">
        <f>IF(D7&gt;0,K7/D7*100,"-")</f>
        <v>39.2285289652161</v>
      </c>
      <c r="M7" s="108">
        <f>SUM(M$8:M$1000)</f>
        <v>509</v>
      </c>
      <c r="N7" s="111">
        <f>IF(D7&gt;0,M7/D7*100,"-")</f>
        <v>5.0976056275963737E-2</v>
      </c>
      <c r="O7" s="108">
        <f>SUM(O$8:O$1000)</f>
        <v>518318</v>
      </c>
      <c r="P7" s="108">
        <f>SUM(P$8:P$1000)</f>
        <v>297044</v>
      </c>
      <c r="Q7" s="111">
        <f>IF(D7&gt;0,O7/D7*100,"-")</f>
        <v>51.909248598909571</v>
      </c>
      <c r="R7" s="108">
        <f>SUM(R$8:R$1000)</f>
        <v>10259</v>
      </c>
      <c r="S7" s="112">
        <f t="shared" ref="S7:Z7" si="0">COUNTIF(S$8:S$1000,"○")</f>
        <v>15</v>
      </c>
      <c r="T7" s="112">
        <f t="shared" si="0"/>
        <v>0</v>
      </c>
      <c r="U7" s="112">
        <f t="shared" si="0"/>
        <v>0</v>
      </c>
      <c r="V7" s="112">
        <f t="shared" si="0"/>
        <v>2</v>
      </c>
      <c r="W7" s="112">
        <f t="shared" si="0"/>
        <v>11</v>
      </c>
      <c r="X7" s="112">
        <f t="shared" si="0"/>
        <v>0</v>
      </c>
      <c r="Y7" s="112">
        <f t="shared" si="0"/>
        <v>0</v>
      </c>
      <c r="Z7" s="112">
        <f t="shared" si="0"/>
        <v>6</v>
      </c>
      <c r="AA7" s="188"/>
      <c r="AB7" s="188"/>
    </row>
    <row r="8" spans="1:28" s="105" customFormat="1" ht="13.5" customHeight="1">
      <c r="A8" s="101" t="s">
        <v>17</v>
      </c>
      <c r="B8" s="102" t="s">
        <v>254</v>
      </c>
      <c r="C8" s="101" t="s">
        <v>255</v>
      </c>
      <c r="D8" s="103">
        <f>+SUM(E8,+I8)</f>
        <v>429291</v>
      </c>
      <c r="E8" s="103">
        <f>+SUM(G8,+H8)</f>
        <v>16083</v>
      </c>
      <c r="F8" s="104">
        <f>IF(D8&gt;0,E8/D8*100,"-")</f>
        <v>3.746409777982767</v>
      </c>
      <c r="G8" s="103">
        <v>16083</v>
      </c>
      <c r="H8" s="103">
        <v>0</v>
      </c>
      <c r="I8" s="103">
        <f>+SUM(K8,+M8,+O8)</f>
        <v>413208</v>
      </c>
      <c r="J8" s="104">
        <f>IF(D8&gt;0,I8/D8*100,"-")</f>
        <v>96.253590222017237</v>
      </c>
      <c r="K8" s="103">
        <v>245499</v>
      </c>
      <c r="L8" s="104">
        <f>IF(D8&gt;0,K8/D8*100,"-")</f>
        <v>57.18708288783133</v>
      </c>
      <c r="M8" s="103">
        <v>78</v>
      </c>
      <c r="N8" s="104">
        <f>IF(D8&gt;0,M8/D8*100,"-")</f>
        <v>1.8169493420546901E-2</v>
      </c>
      <c r="O8" s="103">
        <v>167631</v>
      </c>
      <c r="P8" s="103">
        <v>101921</v>
      </c>
      <c r="Q8" s="104">
        <f>IF(D8&gt;0,O8/D8*100,"-")</f>
        <v>39.048337840765356</v>
      </c>
      <c r="R8" s="103">
        <v>3904</v>
      </c>
      <c r="S8" s="101"/>
      <c r="T8" s="101"/>
      <c r="U8" s="101"/>
      <c r="V8" s="101" t="s">
        <v>256</v>
      </c>
      <c r="W8" s="101"/>
      <c r="X8" s="101"/>
      <c r="Y8" s="101"/>
      <c r="Z8" s="101" t="s">
        <v>256</v>
      </c>
      <c r="AA8" s="189" t="s">
        <v>257</v>
      </c>
      <c r="AB8" s="190"/>
    </row>
    <row r="9" spans="1:28" s="105" customFormat="1" ht="13.5" customHeight="1">
      <c r="A9" s="101" t="s">
        <v>17</v>
      </c>
      <c r="B9" s="102" t="s">
        <v>258</v>
      </c>
      <c r="C9" s="101" t="s">
        <v>259</v>
      </c>
      <c r="D9" s="103">
        <f>+SUM(E9,+I9)</f>
        <v>113600</v>
      </c>
      <c r="E9" s="103">
        <f>+SUM(G9,+H9)</f>
        <v>8242</v>
      </c>
      <c r="F9" s="104">
        <f>IF(D9&gt;0,E9/D9*100,"-")</f>
        <v>7.255281690140845</v>
      </c>
      <c r="G9" s="103">
        <v>8217</v>
      </c>
      <c r="H9" s="103">
        <v>25</v>
      </c>
      <c r="I9" s="103">
        <f>+SUM(K9,+M9,+O9)</f>
        <v>105358</v>
      </c>
      <c r="J9" s="104">
        <f>IF(D9&gt;0,I9/D9*100,"-")</f>
        <v>92.744718309859152</v>
      </c>
      <c r="K9" s="103">
        <v>46592</v>
      </c>
      <c r="L9" s="104">
        <f>IF(D9&gt;0,K9/D9*100,"-")</f>
        <v>41.014084507042256</v>
      </c>
      <c r="M9" s="103">
        <v>0</v>
      </c>
      <c r="N9" s="104">
        <f>IF(D9&gt;0,M9/D9*100,"-")</f>
        <v>0</v>
      </c>
      <c r="O9" s="103">
        <v>58766</v>
      </c>
      <c r="P9" s="103">
        <v>28011</v>
      </c>
      <c r="Q9" s="104">
        <f>IF(D9&gt;0,O9/D9*100,"-")</f>
        <v>51.730633802816904</v>
      </c>
      <c r="R9" s="103">
        <v>1826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17</v>
      </c>
      <c r="B10" s="102" t="s">
        <v>261</v>
      </c>
      <c r="C10" s="101" t="s">
        <v>262</v>
      </c>
      <c r="D10" s="103">
        <f>+SUM(E10,+I10)</f>
        <v>54283</v>
      </c>
      <c r="E10" s="103">
        <f>+SUM(G10,+H10)</f>
        <v>9785</v>
      </c>
      <c r="F10" s="104">
        <f>IF(D10&gt;0,E10/D10*100,"-")</f>
        <v>18.025901295064752</v>
      </c>
      <c r="G10" s="103">
        <v>9785</v>
      </c>
      <c r="H10" s="103">
        <v>0</v>
      </c>
      <c r="I10" s="103">
        <f>+SUM(K10,+M10,+O10)</f>
        <v>44498</v>
      </c>
      <c r="J10" s="104">
        <f>IF(D10&gt;0,I10/D10*100,"-")</f>
        <v>81.974098704935244</v>
      </c>
      <c r="K10" s="103">
        <v>10429</v>
      </c>
      <c r="L10" s="104">
        <f>IF(D10&gt;0,K10/D10*100,"-")</f>
        <v>19.212276403293849</v>
      </c>
      <c r="M10" s="103">
        <v>0</v>
      </c>
      <c r="N10" s="104">
        <f>IF(D10&gt;0,M10/D10*100,"-")</f>
        <v>0</v>
      </c>
      <c r="O10" s="103">
        <v>34069</v>
      </c>
      <c r="P10" s="103">
        <v>18977</v>
      </c>
      <c r="Q10" s="104">
        <f>IF(D10&gt;0,O10/D10*100,"-")</f>
        <v>62.761822301641402</v>
      </c>
      <c r="R10" s="103">
        <v>567</v>
      </c>
      <c r="S10" s="101" t="s">
        <v>256</v>
      </c>
      <c r="T10" s="101"/>
      <c r="U10" s="101"/>
      <c r="V10" s="101"/>
      <c r="W10" s="101"/>
      <c r="X10" s="101"/>
      <c r="Y10" s="101"/>
      <c r="Z10" s="101" t="s">
        <v>256</v>
      </c>
      <c r="AA10" s="189" t="s">
        <v>263</v>
      </c>
      <c r="AB10" s="190"/>
    </row>
    <row r="11" spans="1:28" s="105" customFormat="1" ht="13.5" customHeight="1">
      <c r="A11" s="101" t="s">
        <v>17</v>
      </c>
      <c r="B11" s="102" t="s">
        <v>264</v>
      </c>
      <c r="C11" s="101" t="s">
        <v>265</v>
      </c>
      <c r="D11" s="103">
        <f>+SUM(E11,+I11)</f>
        <v>32639</v>
      </c>
      <c r="E11" s="103">
        <f>+SUM(G11,+H11)</f>
        <v>6848</v>
      </c>
      <c r="F11" s="104">
        <f>IF(D11&gt;0,E11/D11*100,"-")</f>
        <v>20.981034958178864</v>
      </c>
      <c r="G11" s="103">
        <v>6803</v>
      </c>
      <c r="H11" s="103">
        <v>45</v>
      </c>
      <c r="I11" s="103">
        <f>+SUM(K11,+M11,+O11)</f>
        <v>25791</v>
      </c>
      <c r="J11" s="104">
        <f>IF(D11&gt;0,I11/D11*100,"-")</f>
        <v>79.018965041821133</v>
      </c>
      <c r="K11" s="103">
        <v>16484</v>
      </c>
      <c r="L11" s="104">
        <f>IF(D11&gt;0,K11/D11*100,"-")</f>
        <v>50.503998284261165</v>
      </c>
      <c r="M11" s="103">
        <v>431</v>
      </c>
      <c r="N11" s="104">
        <f>IF(D11&gt;0,M11/D11*100,"-")</f>
        <v>1.3205061429578111</v>
      </c>
      <c r="O11" s="103">
        <v>8876</v>
      </c>
      <c r="P11" s="103">
        <v>6296</v>
      </c>
      <c r="Q11" s="104">
        <f>IF(D11&gt;0,O11/D11*100,"-")</f>
        <v>27.194460614602161</v>
      </c>
      <c r="R11" s="103">
        <v>207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17</v>
      </c>
      <c r="B12" s="102" t="s">
        <v>267</v>
      </c>
      <c r="C12" s="101" t="s">
        <v>268</v>
      </c>
      <c r="D12" s="103">
        <f>+SUM(E12,+I12)</f>
        <v>61650</v>
      </c>
      <c r="E12" s="103">
        <f>+SUM(G12,+H12)</f>
        <v>3935</v>
      </c>
      <c r="F12" s="104">
        <f>IF(D12&gt;0,E12/D12*100,"-")</f>
        <v>6.3828061638280618</v>
      </c>
      <c r="G12" s="103">
        <v>3935</v>
      </c>
      <c r="H12" s="103">
        <v>0</v>
      </c>
      <c r="I12" s="103">
        <f>+SUM(K12,+M12,+O12)</f>
        <v>57715</v>
      </c>
      <c r="J12" s="104">
        <f>IF(D12&gt;0,I12/D12*100,"-")</f>
        <v>93.617193836171936</v>
      </c>
      <c r="K12" s="103">
        <v>9947</v>
      </c>
      <c r="L12" s="104">
        <f>IF(D12&gt;0,K12/D12*100,"-")</f>
        <v>16.134630981346309</v>
      </c>
      <c r="M12" s="103">
        <v>0</v>
      </c>
      <c r="N12" s="104">
        <f>IF(D12&gt;0,M12/D12*100,"-")</f>
        <v>0</v>
      </c>
      <c r="O12" s="103">
        <v>47768</v>
      </c>
      <c r="P12" s="103">
        <v>22488</v>
      </c>
      <c r="Q12" s="104">
        <f>IF(D12&gt;0,O12/D12*100,"-")</f>
        <v>77.48256285482563</v>
      </c>
      <c r="R12" s="103">
        <v>525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17</v>
      </c>
      <c r="B13" s="102" t="s">
        <v>270</v>
      </c>
      <c r="C13" s="101" t="s">
        <v>271</v>
      </c>
      <c r="D13" s="103">
        <f>+SUM(E13,+I13)</f>
        <v>50420</v>
      </c>
      <c r="E13" s="103">
        <f>+SUM(G13,+H13)</f>
        <v>3428</v>
      </c>
      <c r="F13" s="104">
        <f>IF(D13&gt;0,E13/D13*100,"-")</f>
        <v>6.7988893296310984</v>
      </c>
      <c r="G13" s="103">
        <v>3323</v>
      </c>
      <c r="H13" s="103">
        <v>105</v>
      </c>
      <c r="I13" s="103">
        <f>+SUM(K13,+M13,+O13)</f>
        <v>46992</v>
      </c>
      <c r="J13" s="104">
        <f>IF(D13&gt;0,I13/D13*100,"-")</f>
        <v>93.201110670368905</v>
      </c>
      <c r="K13" s="103">
        <v>19007</v>
      </c>
      <c r="L13" s="104">
        <f>IF(D13&gt;0,K13/D13*100,"-")</f>
        <v>37.697342324474413</v>
      </c>
      <c r="M13" s="103">
        <v>0</v>
      </c>
      <c r="N13" s="104">
        <f>IF(D13&gt;0,M13/D13*100,"-")</f>
        <v>0</v>
      </c>
      <c r="O13" s="103">
        <v>27985</v>
      </c>
      <c r="P13" s="103">
        <v>16818</v>
      </c>
      <c r="Q13" s="104">
        <f>IF(D13&gt;0,O13/D13*100,"-")</f>
        <v>55.503768345894485</v>
      </c>
      <c r="R13" s="103">
        <v>392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17</v>
      </c>
      <c r="B14" s="102" t="s">
        <v>273</v>
      </c>
      <c r="C14" s="101" t="s">
        <v>274</v>
      </c>
      <c r="D14" s="103">
        <f>+SUM(E14,+I14)</f>
        <v>31997</v>
      </c>
      <c r="E14" s="103">
        <f>+SUM(G14,+H14)</f>
        <v>6236</v>
      </c>
      <c r="F14" s="104">
        <f>IF(D14&gt;0,E14/D14*100,"-")</f>
        <v>19.489327124417912</v>
      </c>
      <c r="G14" s="103">
        <v>6236</v>
      </c>
      <c r="H14" s="103">
        <v>0</v>
      </c>
      <c r="I14" s="103">
        <f>+SUM(K14,+M14,+O14)</f>
        <v>25761</v>
      </c>
      <c r="J14" s="104">
        <f>IF(D14&gt;0,I14/D14*100,"-")</f>
        <v>80.510672875582088</v>
      </c>
      <c r="K14" s="103">
        <v>443</v>
      </c>
      <c r="L14" s="104">
        <f>IF(D14&gt;0,K14/D14*100,"-")</f>
        <v>1.3845047973247493</v>
      </c>
      <c r="M14" s="103">
        <v>0</v>
      </c>
      <c r="N14" s="104">
        <f>IF(D14&gt;0,M14/D14*100,"-")</f>
        <v>0</v>
      </c>
      <c r="O14" s="103">
        <v>25318</v>
      </c>
      <c r="P14" s="103">
        <v>15912</v>
      </c>
      <c r="Q14" s="104">
        <f>IF(D14&gt;0,O14/D14*100,"-")</f>
        <v>79.126168078257336</v>
      </c>
      <c r="R14" s="103">
        <v>217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17</v>
      </c>
      <c r="B15" s="102" t="s">
        <v>276</v>
      </c>
      <c r="C15" s="101" t="s">
        <v>277</v>
      </c>
      <c r="D15" s="103">
        <f>+SUM(E15,+I15)</f>
        <v>67619</v>
      </c>
      <c r="E15" s="103">
        <f>+SUM(G15,+H15)</f>
        <v>7414</v>
      </c>
      <c r="F15" s="104">
        <f>IF(D15&gt;0,E15/D15*100,"-")</f>
        <v>10.964373918573182</v>
      </c>
      <c r="G15" s="103">
        <v>7104</v>
      </c>
      <c r="H15" s="103">
        <v>310</v>
      </c>
      <c r="I15" s="103">
        <f>+SUM(K15,+M15,+O15)</f>
        <v>60205</v>
      </c>
      <c r="J15" s="104">
        <f>IF(D15&gt;0,I15/D15*100,"-")</f>
        <v>89.035626081426827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60205</v>
      </c>
      <c r="P15" s="103">
        <v>37593</v>
      </c>
      <c r="Q15" s="104">
        <f>IF(D15&gt;0,O15/D15*100,"-")</f>
        <v>89.035626081426827</v>
      </c>
      <c r="R15" s="103">
        <v>539</v>
      </c>
      <c r="S15" s="101"/>
      <c r="T15" s="101"/>
      <c r="U15" s="101"/>
      <c r="V15" s="101" t="s">
        <v>256</v>
      </c>
      <c r="W15" s="101"/>
      <c r="X15" s="101"/>
      <c r="Y15" s="101"/>
      <c r="Z15" s="101" t="s">
        <v>256</v>
      </c>
      <c r="AA15" s="189" t="s">
        <v>278</v>
      </c>
      <c r="AB15" s="190"/>
    </row>
    <row r="16" spans="1:28" s="105" customFormat="1" ht="13.5" customHeight="1">
      <c r="A16" s="101" t="s">
        <v>17</v>
      </c>
      <c r="B16" s="102" t="s">
        <v>279</v>
      </c>
      <c r="C16" s="101" t="s">
        <v>280</v>
      </c>
      <c r="D16" s="103">
        <f>+SUM(E16,+I16)</f>
        <v>14550</v>
      </c>
      <c r="E16" s="103">
        <f>+SUM(G16,+H16)</f>
        <v>5501</v>
      </c>
      <c r="F16" s="104">
        <f>IF(D16&gt;0,E16/D16*100,"-")</f>
        <v>37.807560137457045</v>
      </c>
      <c r="G16" s="103">
        <v>5501</v>
      </c>
      <c r="H16" s="103">
        <v>0</v>
      </c>
      <c r="I16" s="103">
        <f>+SUM(K16,+M16,+O16)</f>
        <v>9049</v>
      </c>
      <c r="J16" s="104">
        <f>IF(D16&gt;0,I16/D16*100,"-")</f>
        <v>62.192439862542962</v>
      </c>
      <c r="K16" s="103">
        <v>0</v>
      </c>
      <c r="L16" s="104">
        <f>IF(D16&gt;0,K16/D16*100,"-")</f>
        <v>0</v>
      </c>
      <c r="M16" s="103">
        <v>0</v>
      </c>
      <c r="N16" s="104">
        <f>IF(D16&gt;0,M16/D16*100,"-")</f>
        <v>0</v>
      </c>
      <c r="O16" s="103">
        <v>9049</v>
      </c>
      <c r="P16" s="103">
        <v>4763</v>
      </c>
      <c r="Q16" s="104">
        <f>IF(D16&gt;0,O16/D16*100,"-")</f>
        <v>62.192439862542962</v>
      </c>
      <c r="R16" s="103">
        <v>87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17</v>
      </c>
      <c r="B17" s="102" t="s">
        <v>282</v>
      </c>
      <c r="C17" s="101" t="s">
        <v>283</v>
      </c>
      <c r="D17" s="103">
        <f>+SUM(E17,+I17)</f>
        <v>15188</v>
      </c>
      <c r="E17" s="103">
        <f>+SUM(G17,+H17)</f>
        <v>1363</v>
      </c>
      <c r="F17" s="104">
        <f>IF(D17&gt;0,E17/D17*100,"-")</f>
        <v>8.9741901501185151</v>
      </c>
      <c r="G17" s="103">
        <v>1363</v>
      </c>
      <c r="H17" s="103">
        <v>0</v>
      </c>
      <c r="I17" s="103">
        <f>+SUM(K17,+M17,+O17)</f>
        <v>13825</v>
      </c>
      <c r="J17" s="104">
        <f>IF(D17&gt;0,I17/D17*100,"-")</f>
        <v>91.025809849881483</v>
      </c>
      <c r="K17" s="103">
        <v>0</v>
      </c>
      <c r="L17" s="104">
        <f>IF(D17&gt;0,K17/D17*100,"-")</f>
        <v>0</v>
      </c>
      <c r="M17" s="103">
        <v>0</v>
      </c>
      <c r="N17" s="104">
        <f>IF(D17&gt;0,M17/D17*100,"-")</f>
        <v>0</v>
      </c>
      <c r="O17" s="103">
        <v>13825</v>
      </c>
      <c r="P17" s="103">
        <v>7311</v>
      </c>
      <c r="Q17" s="104">
        <f>IF(D17&gt;0,O17/D17*100,"-")</f>
        <v>91.025809849881483</v>
      </c>
      <c r="R17" s="103">
        <v>118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17</v>
      </c>
      <c r="B18" s="102" t="s">
        <v>285</v>
      </c>
      <c r="C18" s="101" t="s">
        <v>286</v>
      </c>
      <c r="D18" s="103">
        <f>+SUM(E18,+I18)</f>
        <v>28575</v>
      </c>
      <c r="E18" s="103">
        <f>+SUM(G18,+H18)</f>
        <v>4738</v>
      </c>
      <c r="F18" s="104">
        <f>IF(D18&gt;0,E18/D18*100,"-")</f>
        <v>16.58092738407699</v>
      </c>
      <c r="G18" s="103">
        <v>4738</v>
      </c>
      <c r="H18" s="103">
        <v>0</v>
      </c>
      <c r="I18" s="103">
        <f>+SUM(K18,+M18,+O18)</f>
        <v>23837</v>
      </c>
      <c r="J18" s="104">
        <f>IF(D18&gt;0,I18/D18*100,"-")</f>
        <v>83.419072615923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23837</v>
      </c>
      <c r="P18" s="103">
        <v>12155</v>
      </c>
      <c r="Q18" s="104">
        <f>IF(D18&gt;0,O18/D18*100,"-")</f>
        <v>83.419072615923</v>
      </c>
      <c r="R18" s="103">
        <v>235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17</v>
      </c>
      <c r="B19" s="102" t="s">
        <v>288</v>
      </c>
      <c r="C19" s="101" t="s">
        <v>289</v>
      </c>
      <c r="D19" s="103">
        <f>+SUM(E19,+I19)</f>
        <v>3156</v>
      </c>
      <c r="E19" s="103">
        <f>+SUM(G19,+H19)</f>
        <v>69</v>
      </c>
      <c r="F19" s="104">
        <f>IF(D19&gt;0,E19/D19*100,"-")</f>
        <v>2.1863117870722433</v>
      </c>
      <c r="G19" s="103">
        <v>54</v>
      </c>
      <c r="H19" s="103">
        <v>15</v>
      </c>
      <c r="I19" s="103">
        <f>+SUM(K19,+M19,+O19)</f>
        <v>3087</v>
      </c>
      <c r="J19" s="104">
        <f>IF(D19&gt;0,I19/D19*100,"-")</f>
        <v>97.813688212927758</v>
      </c>
      <c r="K19" s="103">
        <v>2871</v>
      </c>
      <c r="L19" s="104">
        <f>IF(D19&gt;0,K19/D19*100,"-")</f>
        <v>90.969581749049439</v>
      </c>
      <c r="M19" s="103">
        <v>0</v>
      </c>
      <c r="N19" s="104">
        <f>IF(D19&gt;0,M19/D19*100,"-")</f>
        <v>0</v>
      </c>
      <c r="O19" s="103">
        <v>216</v>
      </c>
      <c r="P19" s="103">
        <v>169</v>
      </c>
      <c r="Q19" s="104">
        <f>IF(D19&gt;0,O19/D19*100,"-")</f>
        <v>6.8441064638783269</v>
      </c>
      <c r="R19" s="103">
        <v>19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17</v>
      </c>
      <c r="B20" s="102" t="s">
        <v>291</v>
      </c>
      <c r="C20" s="101" t="s">
        <v>292</v>
      </c>
      <c r="D20" s="103">
        <f>+SUM(E20,+I20)</f>
        <v>18534</v>
      </c>
      <c r="E20" s="103">
        <f>+SUM(G20,+H20)</f>
        <v>548</v>
      </c>
      <c r="F20" s="104">
        <f>IF(D20&gt;0,E20/D20*100,"-")</f>
        <v>2.9567281752454946</v>
      </c>
      <c r="G20" s="103">
        <v>548</v>
      </c>
      <c r="H20" s="103">
        <v>0</v>
      </c>
      <c r="I20" s="103">
        <f>+SUM(K20,+M20,+O20)</f>
        <v>17986</v>
      </c>
      <c r="J20" s="104">
        <f>IF(D20&gt;0,I20/D20*100,"-")</f>
        <v>97.043271824754513</v>
      </c>
      <c r="K20" s="103">
        <v>14969</v>
      </c>
      <c r="L20" s="104">
        <f>IF(D20&gt;0,K20/D20*100,"-")</f>
        <v>80.765080392791617</v>
      </c>
      <c r="M20" s="103">
        <v>0</v>
      </c>
      <c r="N20" s="104">
        <f>IF(D20&gt;0,M20/D20*100,"-")</f>
        <v>0</v>
      </c>
      <c r="O20" s="103">
        <v>3017</v>
      </c>
      <c r="P20" s="103">
        <v>2242</v>
      </c>
      <c r="Q20" s="104">
        <f>IF(D20&gt;0,O20/D20*100,"-")</f>
        <v>16.278191431962881</v>
      </c>
      <c r="R20" s="103">
        <v>494</v>
      </c>
      <c r="S20" s="101" t="s">
        <v>256</v>
      </c>
      <c r="T20" s="101"/>
      <c r="U20" s="101"/>
      <c r="V20" s="101"/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17</v>
      </c>
      <c r="B21" s="102" t="s">
        <v>294</v>
      </c>
      <c r="C21" s="101" t="s">
        <v>295</v>
      </c>
      <c r="D21" s="103">
        <f>+SUM(E21,+I21)</f>
        <v>24586</v>
      </c>
      <c r="E21" s="103">
        <f>+SUM(G21,+H21)</f>
        <v>2353</v>
      </c>
      <c r="F21" s="104">
        <f>IF(D21&gt;0,E21/D21*100,"-")</f>
        <v>9.5704872691775815</v>
      </c>
      <c r="G21" s="103">
        <v>2353</v>
      </c>
      <c r="H21" s="103">
        <v>0</v>
      </c>
      <c r="I21" s="103">
        <f>+SUM(K21,+M21,+O21)</f>
        <v>22233</v>
      </c>
      <c r="J21" s="104">
        <f>IF(D21&gt;0,I21/D21*100,"-")</f>
        <v>90.42951273082241</v>
      </c>
      <c r="K21" s="103">
        <v>7533</v>
      </c>
      <c r="L21" s="104">
        <f>IF(D21&gt;0,K21/D21*100,"-")</f>
        <v>30.639388269747009</v>
      </c>
      <c r="M21" s="103">
        <v>0</v>
      </c>
      <c r="N21" s="104">
        <f>IF(D21&gt;0,M21/D21*100,"-")</f>
        <v>0</v>
      </c>
      <c r="O21" s="103">
        <v>14700</v>
      </c>
      <c r="P21" s="103">
        <v>8937</v>
      </c>
      <c r="Q21" s="104">
        <f>IF(D21&gt;0,O21/D21*100,"-")</f>
        <v>59.790124461075408</v>
      </c>
      <c r="R21" s="103">
        <v>236</v>
      </c>
      <c r="S21" s="101" t="s">
        <v>256</v>
      </c>
      <c r="T21" s="101"/>
      <c r="U21" s="101"/>
      <c r="V21" s="101"/>
      <c r="W21" s="101" t="s">
        <v>256</v>
      </c>
      <c r="X21" s="101"/>
      <c r="Y21" s="101"/>
      <c r="Z21" s="101"/>
      <c r="AA21" s="189" t="s">
        <v>296</v>
      </c>
      <c r="AB21" s="190"/>
    </row>
    <row r="22" spans="1:28" s="105" customFormat="1" ht="13.5" customHeight="1">
      <c r="A22" s="101" t="s">
        <v>17</v>
      </c>
      <c r="B22" s="102" t="s">
        <v>297</v>
      </c>
      <c r="C22" s="101" t="s">
        <v>298</v>
      </c>
      <c r="D22" s="103">
        <f>+SUM(E22,+I22)</f>
        <v>9432</v>
      </c>
      <c r="E22" s="103">
        <f>+SUM(G22,+H22)</f>
        <v>1796</v>
      </c>
      <c r="F22" s="104">
        <f>IF(D22&gt;0,E22/D22*100,"-")</f>
        <v>19.04156064461408</v>
      </c>
      <c r="G22" s="103">
        <v>1796</v>
      </c>
      <c r="H22" s="103">
        <v>0</v>
      </c>
      <c r="I22" s="103">
        <f>+SUM(K22,+M22,+O22)</f>
        <v>7636</v>
      </c>
      <c r="J22" s="104">
        <f>IF(D22&gt;0,I22/D22*100,"-")</f>
        <v>80.95843935538592</v>
      </c>
      <c r="K22" s="103">
        <v>3100</v>
      </c>
      <c r="L22" s="104">
        <f>IF(D22&gt;0,K22/D22*100,"-")</f>
        <v>32.866836301950805</v>
      </c>
      <c r="M22" s="103">
        <v>0</v>
      </c>
      <c r="N22" s="104">
        <f>IF(D22&gt;0,M22/D22*100,"-")</f>
        <v>0</v>
      </c>
      <c r="O22" s="103">
        <v>4536</v>
      </c>
      <c r="P22" s="103">
        <v>2790</v>
      </c>
      <c r="Q22" s="104">
        <f>IF(D22&gt;0,O22/D22*100,"-")</f>
        <v>48.091603053435115</v>
      </c>
      <c r="R22" s="103">
        <v>50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17</v>
      </c>
      <c r="B23" s="102" t="s">
        <v>300</v>
      </c>
      <c r="C23" s="101" t="s">
        <v>301</v>
      </c>
      <c r="D23" s="103">
        <f>+SUM(E23,+I23)</f>
        <v>23710</v>
      </c>
      <c r="E23" s="103">
        <f>+SUM(G23,+H23)</f>
        <v>3572</v>
      </c>
      <c r="F23" s="104">
        <f>IF(D23&gt;0,E23/D23*100,"-")</f>
        <v>15.065373260227751</v>
      </c>
      <c r="G23" s="103">
        <v>3572</v>
      </c>
      <c r="H23" s="103">
        <v>0</v>
      </c>
      <c r="I23" s="103">
        <f>+SUM(K23,+M23,+O23)</f>
        <v>20138</v>
      </c>
      <c r="J23" s="104">
        <f>IF(D23&gt;0,I23/D23*100,"-")</f>
        <v>84.934626739772241</v>
      </c>
      <c r="K23" s="103">
        <v>12749</v>
      </c>
      <c r="L23" s="104">
        <f>IF(D23&gt;0,K23/D23*100,"-")</f>
        <v>53.770560944749043</v>
      </c>
      <c r="M23" s="103">
        <v>0</v>
      </c>
      <c r="N23" s="104">
        <f>IF(D23&gt;0,M23/D23*100,"-")</f>
        <v>0</v>
      </c>
      <c r="O23" s="103">
        <v>7389</v>
      </c>
      <c r="P23" s="103">
        <v>2956</v>
      </c>
      <c r="Q23" s="104">
        <f>IF(D23&gt;0,O23/D23*100,"-")</f>
        <v>31.164065795023198</v>
      </c>
      <c r="R23" s="103">
        <v>682</v>
      </c>
      <c r="S23" s="101" t="s">
        <v>256</v>
      </c>
      <c r="T23" s="101"/>
      <c r="U23" s="101"/>
      <c r="V23" s="101"/>
      <c r="W23" s="101"/>
      <c r="X23" s="101"/>
      <c r="Y23" s="101"/>
      <c r="Z23" s="101" t="s">
        <v>256</v>
      </c>
      <c r="AA23" s="189" t="s">
        <v>302</v>
      </c>
      <c r="AB23" s="190"/>
    </row>
    <row r="24" spans="1:28" s="105" customFormat="1" ht="13.5" customHeight="1">
      <c r="A24" s="101" t="s">
        <v>17</v>
      </c>
      <c r="B24" s="102" t="s">
        <v>303</v>
      </c>
      <c r="C24" s="101" t="s">
        <v>304</v>
      </c>
      <c r="D24" s="103">
        <f>+SUM(E24,+I24)</f>
        <v>19278</v>
      </c>
      <c r="E24" s="103">
        <f>+SUM(G24,+H24)</f>
        <v>6070</v>
      </c>
      <c r="F24" s="104">
        <f>IF(D24&gt;0,E24/D24*100,"-")</f>
        <v>31.4866687415707</v>
      </c>
      <c r="G24" s="103">
        <v>5974</v>
      </c>
      <c r="H24" s="103">
        <v>96</v>
      </c>
      <c r="I24" s="103">
        <f>+SUM(K24,+M24,+O24)</f>
        <v>13208</v>
      </c>
      <c r="J24" s="104">
        <f>IF(D24&gt;0,I24/D24*100,"-")</f>
        <v>68.513331258429304</v>
      </c>
      <c r="K24" s="103">
        <v>2077</v>
      </c>
      <c r="L24" s="104">
        <f>IF(D24&gt;0,K24/D24*100,"-")</f>
        <v>10.773939205311754</v>
      </c>
      <c r="M24" s="103">
        <v>0</v>
      </c>
      <c r="N24" s="104">
        <f>IF(D24&gt;0,M24/D24*100,"-")</f>
        <v>0</v>
      </c>
      <c r="O24" s="103">
        <v>11131</v>
      </c>
      <c r="P24" s="103">
        <v>7705</v>
      </c>
      <c r="Q24" s="104">
        <f>IF(D24&gt;0,O24/D24*100,"-")</f>
        <v>57.739392053117541</v>
      </c>
      <c r="R24" s="103">
        <v>161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/>
      <c r="B25" s="102"/>
      <c r="C25" s="101"/>
      <c r="D25" s="103"/>
      <c r="E25" s="103"/>
      <c r="F25" s="104"/>
      <c r="G25" s="103"/>
      <c r="H25" s="103"/>
      <c r="I25" s="103"/>
      <c r="J25" s="104"/>
      <c r="K25" s="103"/>
      <c r="L25" s="104"/>
      <c r="M25" s="103"/>
      <c r="N25" s="104"/>
      <c r="O25" s="103"/>
      <c r="P25" s="103"/>
      <c r="Q25" s="104"/>
      <c r="R25" s="103"/>
      <c r="S25" s="101"/>
      <c r="T25" s="101"/>
      <c r="U25" s="101"/>
      <c r="V25" s="101"/>
      <c r="W25" s="101"/>
      <c r="X25" s="101"/>
      <c r="Y25" s="101"/>
      <c r="Z25" s="101"/>
      <c r="AA25" s="190"/>
      <c r="AB25" s="190"/>
    </row>
    <row r="26" spans="1:28" s="105" customFormat="1" ht="13.5" customHeight="1">
      <c r="A26" s="101"/>
      <c r="B26" s="102"/>
      <c r="C26" s="101"/>
      <c r="D26" s="103"/>
      <c r="E26" s="103"/>
      <c r="F26" s="104"/>
      <c r="G26" s="103"/>
      <c r="H26" s="103"/>
      <c r="I26" s="103"/>
      <c r="J26" s="104"/>
      <c r="K26" s="103"/>
      <c r="L26" s="104"/>
      <c r="M26" s="103"/>
      <c r="N26" s="104"/>
      <c r="O26" s="103"/>
      <c r="P26" s="103"/>
      <c r="Q26" s="104"/>
      <c r="R26" s="103"/>
      <c r="S26" s="101"/>
      <c r="T26" s="101"/>
      <c r="U26" s="101"/>
      <c r="V26" s="101"/>
      <c r="W26" s="101"/>
      <c r="X26" s="101"/>
      <c r="Y26" s="101"/>
      <c r="Z26" s="101"/>
      <c r="AA26" s="190"/>
      <c r="AB26" s="190"/>
    </row>
    <row r="27" spans="1:28" s="105" customFormat="1" ht="13.5" customHeight="1">
      <c r="A27" s="101"/>
      <c r="B27" s="102"/>
      <c r="C27" s="101"/>
      <c r="D27" s="103"/>
      <c r="E27" s="103"/>
      <c r="F27" s="104"/>
      <c r="G27" s="103"/>
      <c r="H27" s="103"/>
      <c r="I27" s="103"/>
      <c r="J27" s="104"/>
      <c r="K27" s="103"/>
      <c r="L27" s="104"/>
      <c r="M27" s="103"/>
      <c r="N27" s="104"/>
      <c r="O27" s="103"/>
      <c r="P27" s="103"/>
      <c r="Q27" s="104"/>
      <c r="R27" s="103"/>
      <c r="S27" s="101"/>
      <c r="T27" s="101"/>
      <c r="U27" s="101"/>
      <c r="V27" s="101"/>
      <c r="W27" s="101"/>
      <c r="X27" s="101"/>
      <c r="Y27" s="101"/>
      <c r="Z27" s="101"/>
      <c r="AA27" s="190"/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24">
    <sortCondition ref="A8:A24"/>
    <sortCondition ref="B8:B24"/>
    <sortCondition ref="C8:C24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香川県</v>
      </c>
      <c r="B7" s="107" t="str">
        <f>水洗化人口等!B7</f>
        <v>37000</v>
      </c>
      <c r="C7" s="106" t="s">
        <v>200</v>
      </c>
      <c r="D7" s="108">
        <f>SUM(E7,+H7,+K7)</f>
        <v>181619</v>
      </c>
      <c r="E7" s="108">
        <f>SUM(F7:G7)</f>
        <v>14645</v>
      </c>
      <c r="F7" s="108">
        <f>SUM(F$8:F$1000)</f>
        <v>12664</v>
      </c>
      <c r="G7" s="108">
        <f>SUM(G$8:G$1000)</f>
        <v>1981</v>
      </c>
      <c r="H7" s="108">
        <f>SUM(I7:J7)</f>
        <v>27760</v>
      </c>
      <c r="I7" s="108">
        <f>SUM(I$8:I$1000)</f>
        <v>27235</v>
      </c>
      <c r="J7" s="108">
        <f>SUM(J$8:J$1000)</f>
        <v>525</v>
      </c>
      <c r="K7" s="108">
        <f>SUM(L7:M7)</f>
        <v>139214</v>
      </c>
      <c r="L7" s="108">
        <f>SUM(L$8:L$1000)</f>
        <v>19642</v>
      </c>
      <c r="M7" s="108">
        <f>SUM(M$8:M$1000)</f>
        <v>119572</v>
      </c>
      <c r="N7" s="108">
        <f>SUM(O7,+V7,+AC7)</f>
        <v>181834</v>
      </c>
      <c r="O7" s="108">
        <f>SUM(P7:U7)</f>
        <v>59541</v>
      </c>
      <c r="P7" s="108">
        <f t="shared" ref="P7:U7" si="0">SUM(P$8:P$1000)</f>
        <v>59407</v>
      </c>
      <c r="Q7" s="108">
        <f t="shared" si="0"/>
        <v>0</v>
      </c>
      <c r="R7" s="108">
        <f t="shared" si="0"/>
        <v>0</v>
      </c>
      <c r="S7" s="108">
        <f t="shared" si="0"/>
        <v>134</v>
      </c>
      <c r="T7" s="108">
        <f t="shared" si="0"/>
        <v>0</v>
      </c>
      <c r="U7" s="108">
        <f t="shared" si="0"/>
        <v>0</v>
      </c>
      <c r="V7" s="108">
        <f>SUM(W7:AB7)</f>
        <v>122078</v>
      </c>
      <c r="W7" s="108">
        <f t="shared" ref="W7:AB7" si="1">SUM(W$8:W$1000)</f>
        <v>121747</v>
      </c>
      <c r="X7" s="108">
        <f t="shared" si="1"/>
        <v>0</v>
      </c>
      <c r="Y7" s="108">
        <f t="shared" si="1"/>
        <v>0</v>
      </c>
      <c r="Z7" s="108">
        <f t="shared" si="1"/>
        <v>331</v>
      </c>
      <c r="AA7" s="108">
        <f t="shared" si="1"/>
        <v>0</v>
      </c>
      <c r="AB7" s="108">
        <f t="shared" si="1"/>
        <v>0</v>
      </c>
      <c r="AC7" s="108">
        <f>SUM(AD7:AE7)</f>
        <v>215</v>
      </c>
      <c r="AD7" s="108">
        <f>SUM(AD$8:AD$1000)</f>
        <v>212</v>
      </c>
      <c r="AE7" s="108">
        <f>SUM(AE$8:AE$1000)</f>
        <v>3</v>
      </c>
      <c r="AF7" s="108">
        <f>SUM(AG7:AI7)</f>
        <v>2623</v>
      </c>
      <c r="AG7" s="108">
        <f>SUM(AG$8:AG$1000)</f>
        <v>2623</v>
      </c>
      <c r="AH7" s="108">
        <f>SUM(AH$8:AH$1000)</f>
        <v>0</v>
      </c>
      <c r="AI7" s="108">
        <f>SUM(AI$8:AI$1000)</f>
        <v>0</v>
      </c>
      <c r="AJ7" s="108">
        <f>SUM(AK7:AS7)</f>
        <v>2557</v>
      </c>
      <c r="AK7" s="108">
        <f t="shared" ref="AK7:AS7" si="2">SUM(AK$8:AK$1000)</f>
        <v>4</v>
      </c>
      <c r="AL7" s="108">
        <f t="shared" si="2"/>
        <v>1</v>
      </c>
      <c r="AM7" s="108">
        <f t="shared" si="2"/>
        <v>353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216</v>
      </c>
      <c r="AS7" s="108">
        <f t="shared" si="2"/>
        <v>1983</v>
      </c>
      <c r="AT7" s="108">
        <f>SUM(AU7:AY7)</f>
        <v>71</v>
      </c>
      <c r="AU7" s="108">
        <f>SUM(AU$8:AU$1000)</f>
        <v>71</v>
      </c>
      <c r="AV7" s="108">
        <f>SUM(AV$8:AV$1000)</f>
        <v>0</v>
      </c>
      <c r="AW7" s="108">
        <f>SUM(AW$8:AW$1000)</f>
        <v>0</v>
      </c>
      <c r="AX7" s="108">
        <f>SUM(AX$8:AX$1000)</f>
        <v>0</v>
      </c>
      <c r="AY7" s="108">
        <f>SUM(AY$8:AY$1000)</f>
        <v>0</v>
      </c>
      <c r="AZ7" s="108">
        <f>SUM(BA7:BC7)</f>
        <v>1295</v>
      </c>
      <c r="BA7" s="108">
        <f>SUM(BA$8:BA$1000)</f>
        <v>1295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17</v>
      </c>
      <c r="B8" s="113" t="s">
        <v>254</v>
      </c>
      <c r="C8" s="101" t="s">
        <v>255</v>
      </c>
      <c r="D8" s="103">
        <f>SUM(E8,+H8,+K8)</f>
        <v>50925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50925</v>
      </c>
      <c r="L8" s="103">
        <v>12851</v>
      </c>
      <c r="M8" s="103">
        <v>38074</v>
      </c>
      <c r="N8" s="103">
        <f>SUM(O8,+V8,+AC8)</f>
        <v>50925</v>
      </c>
      <c r="O8" s="103">
        <f>SUM(P8:U8)</f>
        <v>12851</v>
      </c>
      <c r="P8" s="103">
        <v>12851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38074</v>
      </c>
      <c r="W8" s="103">
        <v>38074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1571</v>
      </c>
      <c r="AG8" s="103">
        <v>1571</v>
      </c>
      <c r="AH8" s="103">
        <v>0</v>
      </c>
      <c r="AI8" s="103">
        <v>0</v>
      </c>
      <c r="AJ8" s="103">
        <f>SUM(AK8:AS8)</f>
        <v>1571</v>
      </c>
      <c r="AK8" s="103">
        <v>0</v>
      </c>
      <c r="AL8" s="103">
        <v>0</v>
      </c>
      <c r="AM8" s="103">
        <v>334</v>
      </c>
      <c r="AN8" s="103">
        <v>0</v>
      </c>
      <c r="AO8" s="103">
        <v>0</v>
      </c>
      <c r="AP8" s="103">
        <v>0</v>
      </c>
      <c r="AQ8" s="103">
        <v>0</v>
      </c>
      <c r="AR8" s="103">
        <v>7</v>
      </c>
      <c r="AS8" s="103">
        <v>1230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1230</v>
      </c>
      <c r="BA8" s="103">
        <v>1230</v>
      </c>
      <c r="BB8" s="103">
        <v>0</v>
      </c>
      <c r="BC8" s="103">
        <v>0</v>
      </c>
    </row>
    <row r="9" spans="1:55" s="105" customFormat="1" ht="13.5" customHeight="1">
      <c r="A9" s="115" t="s">
        <v>17</v>
      </c>
      <c r="B9" s="113" t="s">
        <v>258</v>
      </c>
      <c r="C9" s="101" t="s">
        <v>259</v>
      </c>
      <c r="D9" s="103">
        <f>SUM(E9,+H9,+K9)</f>
        <v>15152</v>
      </c>
      <c r="E9" s="103">
        <f>SUM(F9:G9)</f>
        <v>2718</v>
      </c>
      <c r="F9" s="103">
        <v>778</v>
      </c>
      <c r="G9" s="103">
        <v>1940</v>
      </c>
      <c r="H9" s="103">
        <f>SUM(I9:J9)</f>
        <v>4404</v>
      </c>
      <c r="I9" s="103">
        <v>4404</v>
      </c>
      <c r="J9" s="103">
        <v>0</v>
      </c>
      <c r="K9" s="103">
        <f>SUM(L9:M9)</f>
        <v>8030</v>
      </c>
      <c r="L9" s="103">
        <v>0</v>
      </c>
      <c r="M9" s="103">
        <v>8030</v>
      </c>
      <c r="N9" s="103">
        <f>SUM(O9,+V9,+AC9)</f>
        <v>15154</v>
      </c>
      <c r="O9" s="103">
        <f>SUM(P9:U9)</f>
        <v>5182</v>
      </c>
      <c r="P9" s="103">
        <v>5182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9970</v>
      </c>
      <c r="W9" s="103">
        <v>9970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</v>
      </c>
      <c r="AD9" s="103">
        <v>2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17</v>
      </c>
      <c r="B10" s="113" t="s">
        <v>261</v>
      </c>
      <c r="C10" s="101" t="s">
        <v>262</v>
      </c>
      <c r="D10" s="103">
        <f>SUM(E10,+H10,+K10)</f>
        <v>15510</v>
      </c>
      <c r="E10" s="103">
        <f>SUM(F10:G10)</f>
        <v>6195</v>
      </c>
      <c r="F10" s="103">
        <v>6195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9315</v>
      </c>
      <c r="L10" s="103">
        <v>0</v>
      </c>
      <c r="M10" s="103">
        <v>9315</v>
      </c>
      <c r="N10" s="103">
        <f>SUM(O10,+V10,+AC10)</f>
        <v>15510</v>
      </c>
      <c r="O10" s="103">
        <f>SUM(P10:U10)</f>
        <v>6195</v>
      </c>
      <c r="P10" s="103">
        <v>6195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9315</v>
      </c>
      <c r="W10" s="103">
        <v>9315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51</v>
      </c>
      <c r="AG10" s="103">
        <v>51</v>
      </c>
      <c r="AH10" s="103">
        <v>0</v>
      </c>
      <c r="AI10" s="103">
        <v>0</v>
      </c>
      <c r="AJ10" s="103">
        <f>SUM(AK10:AS10)</f>
        <v>51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51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17</v>
      </c>
      <c r="B11" s="113" t="s">
        <v>264</v>
      </c>
      <c r="C11" s="101" t="s">
        <v>265</v>
      </c>
      <c r="D11" s="103">
        <f>SUM(E11,+H11,+K11)</f>
        <v>4196</v>
      </c>
      <c r="E11" s="103">
        <f>SUM(F11:G11)</f>
        <v>0</v>
      </c>
      <c r="F11" s="103">
        <v>0</v>
      </c>
      <c r="G11" s="103">
        <v>0</v>
      </c>
      <c r="H11" s="103">
        <f>SUM(I11:J11)</f>
        <v>1892</v>
      </c>
      <c r="I11" s="103">
        <v>1892</v>
      </c>
      <c r="J11" s="103">
        <v>0</v>
      </c>
      <c r="K11" s="103">
        <f>SUM(L11:M11)</f>
        <v>2304</v>
      </c>
      <c r="L11" s="103">
        <v>0</v>
      </c>
      <c r="M11" s="103">
        <v>2304</v>
      </c>
      <c r="N11" s="103">
        <f>SUM(O11,+V11,+AC11)</f>
        <v>4202</v>
      </c>
      <c r="O11" s="103">
        <f>SUM(P11:U11)</f>
        <v>1892</v>
      </c>
      <c r="P11" s="103">
        <v>1892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2304</v>
      </c>
      <c r="W11" s="103">
        <v>2304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6</v>
      </c>
      <c r="AD11" s="103">
        <v>3</v>
      </c>
      <c r="AE11" s="103">
        <v>3</v>
      </c>
      <c r="AF11" s="103">
        <f>SUM(AG11:AI11)</f>
        <v>5</v>
      </c>
      <c r="AG11" s="103">
        <v>5</v>
      </c>
      <c r="AH11" s="103">
        <v>0</v>
      </c>
      <c r="AI11" s="103">
        <v>0</v>
      </c>
      <c r="AJ11" s="103">
        <f>SUM(AK11:AS11)</f>
        <v>0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5</v>
      </c>
      <c r="AU11" s="103">
        <v>5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65</v>
      </c>
      <c r="BA11" s="103">
        <v>65</v>
      </c>
      <c r="BB11" s="103">
        <v>0</v>
      </c>
      <c r="BC11" s="103">
        <v>0</v>
      </c>
    </row>
    <row r="12" spans="1:55" s="105" customFormat="1" ht="13.5" customHeight="1">
      <c r="A12" s="115" t="s">
        <v>17</v>
      </c>
      <c r="B12" s="113" t="s">
        <v>267</v>
      </c>
      <c r="C12" s="101" t="s">
        <v>268</v>
      </c>
      <c r="D12" s="103">
        <f>SUM(E12,+H12,+K12)</f>
        <v>16769</v>
      </c>
      <c r="E12" s="103">
        <f>SUM(F12:G12)</f>
        <v>207</v>
      </c>
      <c r="F12" s="103">
        <v>166</v>
      </c>
      <c r="G12" s="103">
        <v>41</v>
      </c>
      <c r="H12" s="103">
        <f>SUM(I12:J12)</f>
        <v>6681</v>
      </c>
      <c r="I12" s="103">
        <v>6681</v>
      </c>
      <c r="J12" s="103">
        <v>0</v>
      </c>
      <c r="K12" s="103">
        <f>SUM(L12:M12)</f>
        <v>9881</v>
      </c>
      <c r="L12" s="103">
        <v>0</v>
      </c>
      <c r="M12" s="103">
        <v>9881</v>
      </c>
      <c r="N12" s="103">
        <f>SUM(O12,+V12,+AC12)</f>
        <v>16769</v>
      </c>
      <c r="O12" s="103">
        <f>SUM(P12:U12)</f>
        <v>6847</v>
      </c>
      <c r="P12" s="103">
        <v>6847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9922</v>
      </c>
      <c r="W12" s="103">
        <v>9922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785</v>
      </c>
      <c r="AG12" s="103">
        <v>785</v>
      </c>
      <c r="AH12" s="103">
        <v>0</v>
      </c>
      <c r="AI12" s="103">
        <v>0</v>
      </c>
      <c r="AJ12" s="103">
        <f>SUM(AK12:AS12)</f>
        <v>754</v>
      </c>
      <c r="AK12" s="103">
        <v>0</v>
      </c>
      <c r="AL12" s="103">
        <v>1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753</v>
      </c>
      <c r="AT12" s="103">
        <f>SUM(AU12:AY12)</f>
        <v>32</v>
      </c>
      <c r="AU12" s="103">
        <v>32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17</v>
      </c>
      <c r="B13" s="113" t="s">
        <v>270</v>
      </c>
      <c r="C13" s="101" t="s">
        <v>271</v>
      </c>
      <c r="D13" s="103">
        <f>SUM(E13,+H13,+K13)</f>
        <v>6712</v>
      </c>
      <c r="E13" s="103">
        <f>SUM(F13:G13)</f>
        <v>0</v>
      </c>
      <c r="F13" s="103">
        <v>0</v>
      </c>
      <c r="G13" s="103">
        <v>0</v>
      </c>
      <c r="H13" s="103">
        <f>SUM(I13:J13)</f>
        <v>1540</v>
      </c>
      <c r="I13" s="103">
        <v>1540</v>
      </c>
      <c r="J13" s="103">
        <v>0</v>
      </c>
      <c r="K13" s="103">
        <f>SUM(L13:M13)</f>
        <v>5172</v>
      </c>
      <c r="L13" s="103">
        <v>0</v>
      </c>
      <c r="M13" s="103">
        <v>5172</v>
      </c>
      <c r="N13" s="103">
        <f>SUM(O13,+V13,+AC13)</f>
        <v>6817</v>
      </c>
      <c r="O13" s="103">
        <f>SUM(P13:U13)</f>
        <v>1540</v>
      </c>
      <c r="P13" s="103">
        <v>1540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5172</v>
      </c>
      <c r="W13" s="103">
        <v>5172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105</v>
      </c>
      <c r="AD13" s="103">
        <v>105</v>
      </c>
      <c r="AE13" s="103">
        <v>0</v>
      </c>
      <c r="AF13" s="103">
        <f>SUM(AG13:AI13)</f>
        <v>19</v>
      </c>
      <c r="AG13" s="103">
        <v>19</v>
      </c>
      <c r="AH13" s="103">
        <v>0</v>
      </c>
      <c r="AI13" s="103">
        <v>0</v>
      </c>
      <c r="AJ13" s="103">
        <f>SUM(AK13:AS13)</f>
        <v>19</v>
      </c>
      <c r="AK13" s="103">
        <v>0</v>
      </c>
      <c r="AL13" s="103">
        <v>0</v>
      </c>
      <c r="AM13" s="103">
        <v>19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17</v>
      </c>
      <c r="B14" s="113" t="s">
        <v>273</v>
      </c>
      <c r="C14" s="101" t="s">
        <v>274</v>
      </c>
      <c r="D14" s="103">
        <f>SUM(E14,+H14,+K14)</f>
        <v>5942</v>
      </c>
      <c r="E14" s="103">
        <f>SUM(F14:G14)</f>
        <v>0</v>
      </c>
      <c r="F14" s="103">
        <v>0</v>
      </c>
      <c r="G14" s="103">
        <v>0</v>
      </c>
      <c r="H14" s="103">
        <f>SUM(I14:J14)</f>
        <v>1940</v>
      </c>
      <c r="I14" s="103">
        <v>1940</v>
      </c>
      <c r="J14" s="103">
        <v>0</v>
      </c>
      <c r="K14" s="103">
        <f>SUM(L14:M14)</f>
        <v>4002</v>
      </c>
      <c r="L14" s="103">
        <v>0</v>
      </c>
      <c r="M14" s="103">
        <v>4002</v>
      </c>
      <c r="N14" s="103">
        <f>SUM(O14,+V14,+AC14)</f>
        <v>5942</v>
      </c>
      <c r="O14" s="103">
        <f>SUM(P14:U14)</f>
        <v>1940</v>
      </c>
      <c r="P14" s="103">
        <v>1940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4002</v>
      </c>
      <c r="W14" s="103">
        <v>4002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17</v>
      </c>
      <c r="B15" s="113" t="s">
        <v>276</v>
      </c>
      <c r="C15" s="101" t="s">
        <v>277</v>
      </c>
      <c r="D15" s="103">
        <f>SUM(E15,+H15,+K15)</f>
        <v>24207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24207</v>
      </c>
      <c r="L15" s="103">
        <v>5218</v>
      </c>
      <c r="M15" s="103">
        <v>18989</v>
      </c>
      <c r="N15" s="103">
        <f>SUM(O15,+V15,+AC15)</f>
        <v>24287</v>
      </c>
      <c r="O15" s="103">
        <f>SUM(P15:U15)</f>
        <v>5218</v>
      </c>
      <c r="P15" s="103">
        <v>5218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18989</v>
      </c>
      <c r="W15" s="103">
        <v>18989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80</v>
      </c>
      <c r="AD15" s="103">
        <v>80</v>
      </c>
      <c r="AE15" s="103">
        <v>0</v>
      </c>
      <c r="AF15" s="103">
        <f>SUM(AG15:AI15)</f>
        <v>0</v>
      </c>
      <c r="AG15" s="103">
        <v>0</v>
      </c>
      <c r="AH15" s="103">
        <v>0</v>
      </c>
      <c r="AI15" s="103">
        <v>0</v>
      </c>
      <c r="AJ15" s="103">
        <f>SUM(AK15:AS15)</f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17</v>
      </c>
      <c r="B16" s="113" t="s">
        <v>279</v>
      </c>
      <c r="C16" s="101" t="s">
        <v>280</v>
      </c>
      <c r="D16" s="103">
        <f>SUM(E16,+H16,+K16)</f>
        <v>11211</v>
      </c>
      <c r="E16" s="103">
        <f>SUM(F16:G16)</f>
        <v>608</v>
      </c>
      <c r="F16" s="103">
        <v>608</v>
      </c>
      <c r="G16" s="103">
        <v>0</v>
      </c>
      <c r="H16" s="103">
        <f>SUM(I16:J16)</f>
        <v>4577</v>
      </c>
      <c r="I16" s="103">
        <v>4577</v>
      </c>
      <c r="J16" s="103">
        <v>0</v>
      </c>
      <c r="K16" s="103">
        <f>SUM(L16:M16)</f>
        <v>6026</v>
      </c>
      <c r="L16" s="103">
        <v>0</v>
      </c>
      <c r="M16" s="103">
        <v>6026</v>
      </c>
      <c r="N16" s="103">
        <f>SUM(O16,+V16,+AC16)</f>
        <v>11211</v>
      </c>
      <c r="O16" s="103">
        <f>SUM(P16:U16)</f>
        <v>5185</v>
      </c>
      <c r="P16" s="103">
        <v>5185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6026</v>
      </c>
      <c r="W16" s="103">
        <v>6026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30</v>
      </c>
      <c r="AG16" s="103">
        <v>30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30</v>
      </c>
      <c r="AU16" s="103">
        <v>30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17</v>
      </c>
      <c r="B17" s="113" t="s">
        <v>282</v>
      </c>
      <c r="C17" s="101" t="s">
        <v>283</v>
      </c>
      <c r="D17" s="103">
        <f>SUM(E17,+H17,+K17)</f>
        <v>6159</v>
      </c>
      <c r="E17" s="103">
        <f>SUM(F17:G17)</f>
        <v>3302</v>
      </c>
      <c r="F17" s="103">
        <v>3302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2857</v>
      </c>
      <c r="L17" s="103">
        <v>0</v>
      </c>
      <c r="M17" s="103">
        <v>2857</v>
      </c>
      <c r="N17" s="103">
        <f>SUM(O17,+V17,+AC17)</f>
        <v>6159</v>
      </c>
      <c r="O17" s="103">
        <f>SUM(P17:U17)</f>
        <v>3302</v>
      </c>
      <c r="P17" s="103">
        <v>3302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2857</v>
      </c>
      <c r="W17" s="103">
        <v>2857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158</v>
      </c>
      <c r="AG17" s="103">
        <v>158</v>
      </c>
      <c r="AH17" s="103">
        <v>0</v>
      </c>
      <c r="AI17" s="103">
        <v>0</v>
      </c>
      <c r="AJ17" s="103">
        <f>SUM(AK17:AS17)</f>
        <v>158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158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17</v>
      </c>
      <c r="B18" s="113" t="s">
        <v>285</v>
      </c>
      <c r="C18" s="101" t="s">
        <v>286</v>
      </c>
      <c r="D18" s="103">
        <f>SUM(E18,+H18,+K18)</f>
        <v>7908</v>
      </c>
      <c r="E18" s="103">
        <f>SUM(F18:G18)</f>
        <v>0</v>
      </c>
      <c r="F18" s="103">
        <v>0</v>
      </c>
      <c r="G18" s="103">
        <v>0</v>
      </c>
      <c r="H18" s="103">
        <f>SUM(I18:J18)</f>
        <v>2505</v>
      </c>
      <c r="I18" s="103">
        <v>2505</v>
      </c>
      <c r="J18" s="103">
        <v>0</v>
      </c>
      <c r="K18" s="103">
        <f>SUM(L18:M18)</f>
        <v>5403</v>
      </c>
      <c r="L18" s="103">
        <v>0</v>
      </c>
      <c r="M18" s="103">
        <v>5403</v>
      </c>
      <c r="N18" s="103">
        <f>SUM(O18,+V18,+AC18)</f>
        <v>7908</v>
      </c>
      <c r="O18" s="103">
        <f>SUM(P18:U18)</f>
        <v>2505</v>
      </c>
      <c r="P18" s="103">
        <v>2505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5403</v>
      </c>
      <c r="W18" s="103">
        <v>5403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17</v>
      </c>
      <c r="B19" s="113" t="s">
        <v>288</v>
      </c>
      <c r="C19" s="101" t="s">
        <v>289</v>
      </c>
      <c r="D19" s="103">
        <f>SUM(E19,+H19,+K19)</f>
        <v>465</v>
      </c>
      <c r="E19" s="103">
        <f>SUM(F19:G19)</f>
        <v>0</v>
      </c>
      <c r="F19" s="103">
        <v>0</v>
      </c>
      <c r="G19" s="103">
        <v>0</v>
      </c>
      <c r="H19" s="103">
        <f>SUM(I19:J19)</f>
        <v>134</v>
      </c>
      <c r="I19" s="103">
        <v>134</v>
      </c>
      <c r="J19" s="103">
        <v>0</v>
      </c>
      <c r="K19" s="103">
        <f>SUM(L19:M19)</f>
        <v>331</v>
      </c>
      <c r="L19" s="103">
        <v>0</v>
      </c>
      <c r="M19" s="103">
        <v>331</v>
      </c>
      <c r="N19" s="103">
        <f>SUM(O19,+V19,+AC19)</f>
        <v>480</v>
      </c>
      <c r="O19" s="103">
        <f>SUM(P19:U19)</f>
        <v>134</v>
      </c>
      <c r="P19" s="103">
        <v>0</v>
      </c>
      <c r="Q19" s="103">
        <v>0</v>
      </c>
      <c r="R19" s="103">
        <v>0</v>
      </c>
      <c r="S19" s="103">
        <v>134</v>
      </c>
      <c r="T19" s="103">
        <v>0</v>
      </c>
      <c r="U19" s="103">
        <v>0</v>
      </c>
      <c r="V19" s="103">
        <f>SUM(W19:AB19)</f>
        <v>331</v>
      </c>
      <c r="W19" s="103">
        <v>0</v>
      </c>
      <c r="X19" s="103">
        <v>0</v>
      </c>
      <c r="Y19" s="103">
        <v>0</v>
      </c>
      <c r="Z19" s="103">
        <v>331</v>
      </c>
      <c r="AA19" s="103">
        <v>0</v>
      </c>
      <c r="AB19" s="103">
        <v>0</v>
      </c>
      <c r="AC19" s="103">
        <f>SUM(AD19:AE19)</f>
        <v>15</v>
      </c>
      <c r="AD19" s="103">
        <v>15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17</v>
      </c>
      <c r="B20" s="113" t="s">
        <v>291</v>
      </c>
      <c r="C20" s="101" t="s">
        <v>292</v>
      </c>
      <c r="D20" s="103">
        <f>SUM(E20,+H20,+K20)</f>
        <v>1073</v>
      </c>
      <c r="E20" s="103">
        <f>SUM(F20:G20)</f>
        <v>473</v>
      </c>
      <c r="F20" s="103">
        <v>473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600</v>
      </c>
      <c r="L20" s="103">
        <v>0</v>
      </c>
      <c r="M20" s="103">
        <v>600</v>
      </c>
      <c r="N20" s="103">
        <f>SUM(O20,+V20,+AC20)</f>
        <v>1073</v>
      </c>
      <c r="O20" s="103">
        <f>SUM(P20:U20)</f>
        <v>473</v>
      </c>
      <c r="P20" s="103">
        <v>473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600</v>
      </c>
      <c r="W20" s="103">
        <v>600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</v>
      </c>
      <c r="AG20" s="103">
        <v>4</v>
      </c>
      <c r="AH20" s="103">
        <v>0</v>
      </c>
      <c r="AI20" s="103">
        <v>0</v>
      </c>
      <c r="AJ20" s="103">
        <f>SUM(AK20:AS20)</f>
        <v>4</v>
      </c>
      <c r="AK20" s="103">
        <v>4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</v>
      </c>
      <c r="AU20" s="103">
        <v>4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17</v>
      </c>
      <c r="B21" s="113" t="s">
        <v>294</v>
      </c>
      <c r="C21" s="101" t="s">
        <v>295</v>
      </c>
      <c r="D21" s="103">
        <f>SUM(E21,+H21,+K21)</f>
        <v>5880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5880</v>
      </c>
      <c r="L21" s="103">
        <v>1573</v>
      </c>
      <c r="M21" s="103">
        <v>4307</v>
      </c>
      <c r="N21" s="103">
        <f>SUM(O21,+V21,+AC21)</f>
        <v>5880</v>
      </c>
      <c r="O21" s="103">
        <f>SUM(P21:U21)</f>
        <v>1573</v>
      </c>
      <c r="P21" s="103">
        <v>1573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4307</v>
      </c>
      <c r="W21" s="103">
        <v>4307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17</v>
      </c>
      <c r="B22" s="113" t="s">
        <v>297</v>
      </c>
      <c r="C22" s="101" t="s">
        <v>298</v>
      </c>
      <c r="D22" s="103">
        <f>SUM(E22,+H22,+K22)</f>
        <v>2683</v>
      </c>
      <c r="E22" s="103">
        <f>SUM(F22:G22)</f>
        <v>0</v>
      </c>
      <c r="F22" s="103">
        <v>0</v>
      </c>
      <c r="G22" s="103">
        <v>0</v>
      </c>
      <c r="H22" s="103">
        <f>SUM(I22:J22)</f>
        <v>1337</v>
      </c>
      <c r="I22" s="103">
        <v>1337</v>
      </c>
      <c r="J22" s="103">
        <v>0</v>
      </c>
      <c r="K22" s="103">
        <f>SUM(L22:M22)</f>
        <v>1346</v>
      </c>
      <c r="L22" s="103">
        <v>0</v>
      </c>
      <c r="M22" s="103">
        <v>1346</v>
      </c>
      <c r="N22" s="103">
        <f>SUM(O22,+V22,+AC22)</f>
        <v>2683</v>
      </c>
      <c r="O22" s="103">
        <f>SUM(P22:U22)</f>
        <v>1337</v>
      </c>
      <c r="P22" s="103">
        <v>1337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1346</v>
      </c>
      <c r="W22" s="103">
        <v>1346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17</v>
      </c>
      <c r="B23" s="113" t="s">
        <v>300</v>
      </c>
      <c r="C23" s="101" t="s">
        <v>301</v>
      </c>
      <c r="D23" s="103">
        <f>SUM(E23,+H23,+K23)</f>
        <v>3531</v>
      </c>
      <c r="E23" s="103">
        <f>SUM(F23:G23)</f>
        <v>0</v>
      </c>
      <c r="F23" s="103">
        <v>0</v>
      </c>
      <c r="G23" s="103">
        <v>0</v>
      </c>
      <c r="H23" s="103">
        <f>SUM(I23:J23)</f>
        <v>1950</v>
      </c>
      <c r="I23" s="103">
        <v>1950</v>
      </c>
      <c r="J23" s="103">
        <v>0</v>
      </c>
      <c r="K23" s="103">
        <f>SUM(L23:M23)</f>
        <v>1581</v>
      </c>
      <c r="L23" s="103">
        <v>0</v>
      </c>
      <c r="M23" s="103">
        <v>1581</v>
      </c>
      <c r="N23" s="103">
        <f>SUM(O23,+V23,+AC23)</f>
        <v>3531</v>
      </c>
      <c r="O23" s="103">
        <f>SUM(P23:U23)</f>
        <v>1950</v>
      </c>
      <c r="P23" s="103">
        <v>1950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1581</v>
      </c>
      <c r="W23" s="103">
        <v>1581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0</v>
      </c>
      <c r="AG23" s="103">
        <v>0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17</v>
      </c>
      <c r="B24" s="113" t="s">
        <v>303</v>
      </c>
      <c r="C24" s="101" t="s">
        <v>304</v>
      </c>
      <c r="D24" s="103">
        <f>SUM(E24,+H24,+K24)</f>
        <v>3296</v>
      </c>
      <c r="E24" s="103">
        <f>SUM(F24:G24)</f>
        <v>1142</v>
      </c>
      <c r="F24" s="103">
        <v>1142</v>
      </c>
      <c r="G24" s="103">
        <v>0</v>
      </c>
      <c r="H24" s="103">
        <f>SUM(I24:J24)</f>
        <v>800</v>
      </c>
      <c r="I24" s="103">
        <v>275</v>
      </c>
      <c r="J24" s="103">
        <v>525</v>
      </c>
      <c r="K24" s="103">
        <f>SUM(L24:M24)</f>
        <v>1354</v>
      </c>
      <c r="L24" s="103">
        <v>0</v>
      </c>
      <c r="M24" s="103">
        <v>1354</v>
      </c>
      <c r="N24" s="103">
        <f>SUM(O24,+V24,+AC24)</f>
        <v>3303</v>
      </c>
      <c r="O24" s="103">
        <f>SUM(P24:U24)</f>
        <v>1417</v>
      </c>
      <c r="P24" s="103">
        <v>1417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1879</v>
      </c>
      <c r="W24" s="103">
        <v>1879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7</v>
      </c>
      <c r="AD24" s="103">
        <v>7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/>
      <c r="B25" s="113"/>
      <c r="C25" s="101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1:55" s="105" customFormat="1" ht="13.5" customHeight="1">
      <c r="A26" s="115"/>
      <c r="B26" s="113"/>
      <c r="C26" s="10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</row>
    <row r="27" spans="1:55" s="105" customFormat="1" ht="13.5" customHeight="1">
      <c r="A27" s="115"/>
      <c r="B27" s="113"/>
      <c r="C27" s="10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24">
    <sortCondition ref="A8:A24"/>
    <sortCondition ref="B8:B24"/>
    <sortCondition ref="C8:C24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23" man="1"/>
    <brk id="31" min="1" max="23" man="1"/>
    <brk id="45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37000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37201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37202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37203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37204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37205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37206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37207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37208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37322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37324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37341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37364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37386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37387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37403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37404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37406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>
        <f>+水洗化人口等!B25</f>
        <v>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>
        <f>+水洗化人口等!B26</f>
        <v>0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>
        <f>+水洗化人口等!B27</f>
        <v>0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2018-02-22T05:37:12Z</dcterms:modified>
</cp:coreProperties>
</file>