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修正\公表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組合分担金内訳!$A$6:$BE$29</definedName>
    <definedName name="_xlnm._FilterDatabase" localSheetId="3" hidden="1">'廃棄物事業経費（歳出）'!$A$6:$CI$35</definedName>
    <definedName name="_xlnm._FilterDatabase" localSheetId="2" hidden="1">'廃棄物事業経費（歳入）'!$A$6:$AE$35</definedName>
    <definedName name="_xlnm._FilterDatabase" localSheetId="0" hidden="1">'廃棄物事業経費（市町村）'!$A$6:$DJ$29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組合分担金内訳!$2:$30</definedName>
    <definedName name="_xlnm.Print_Area" localSheetId="3">'廃棄物事業経費（歳出）'!$2:$36</definedName>
    <definedName name="_xlnm.Print_Area" localSheetId="2">'廃棄物事業経費（歳入）'!$2:$36</definedName>
    <definedName name="_xlnm.Print_Area" localSheetId="0">'廃棄物事業経費（市町村）'!$2:$30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CH8" i="4"/>
  <c r="CH9" i="4"/>
  <c r="CH10" i="4"/>
  <c r="CH11" i="4"/>
  <c r="CH12" i="4"/>
  <c r="CH13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G8" i="4"/>
  <c r="CG9" i="4"/>
  <c r="CG10" i="4"/>
  <c r="CG11" i="4"/>
  <c r="CG12" i="4"/>
  <c r="CG13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F8" i="4"/>
  <c r="CF9" i="4"/>
  <c r="CF10" i="4"/>
  <c r="CF11" i="4"/>
  <c r="CF12" i="4"/>
  <c r="CF13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E8" i="4"/>
  <c r="CE9" i="4"/>
  <c r="CE10" i="4"/>
  <c r="CE11" i="4"/>
  <c r="CE12" i="4"/>
  <c r="CE13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D8" i="4"/>
  <c r="CD9" i="4"/>
  <c r="CD10" i="4"/>
  <c r="CD11" i="4"/>
  <c r="CD12" i="4"/>
  <c r="CD13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C8" i="4"/>
  <c r="CC9" i="4"/>
  <c r="CC10" i="4"/>
  <c r="CC11" i="4"/>
  <c r="CC12" i="4"/>
  <c r="CC13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B8" i="4"/>
  <c r="CB9" i="4"/>
  <c r="CB10" i="4"/>
  <c r="CB11" i="4"/>
  <c r="CB12" i="4"/>
  <c r="CB13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BZ8" i="4"/>
  <c r="BZ9" i="4"/>
  <c r="BZ10" i="4"/>
  <c r="BZ11" i="4"/>
  <c r="BZ12" i="4"/>
  <c r="BZ13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Y8" i="4"/>
  <c r="BY9" i="4"/>
  <c r="BY10" i="4"/>
  <c r="BY11" i="4"/>
  <c r="BY12" i="4"/>
  <c r="BY13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X8" i="4"/>
  <c r="BX9" i="4"/>
  <c r="BX10" i="4"/>
  <c r="BX11" i="4"/>
  <c r="BX12" i="4"/>
  <c r="BX13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W8" i="4"/>
  <c r="BW9" i="4"/>
  <c r="BW10" i="4"/>
  <c r="BW11" i="4"/>
  <c r="BW12" i="4"/>
  <c r="BW13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U8" i="4"/>
  <c r="BU9" i="4"/>
  <c r="BU10" i="4"/>
  <c r="BU11" i="4"/>
  <c r="BU12" i="4"/>
  <c r="BU13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T8" i="4"/>
  <c r="BT9" i="4"/>
  <c r="BT10" i="4"/>
  <c r="BT11" i="4"/>
  <c r="BT12" i="4"/>
  <c r="BT13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S8" i="4"/>
  <c r="BS9" i="4"/>
  <c r="BS10" i="4"/>
  <c r="BS11" i="4"/>
  <c r="BS12" i="4"/>
  <c r="BS13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R8" i="4"/>
  <c r="BR9" i="4"/>
  <c r="BR10" i="4"/>
  <c r="BR11" i="4"/>
  <c r="BR12" i="4"/>
  <c r="BR13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O8" i="4"/>
  <c r="BO9" i="4"/>
  <c r="BO10" i="4"/>
  <c r="BO11" i="4"/>
  <c r="BO12" i="4"/>
  <c r="BO13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N8" i="4"/>
  <c r="BN9" i="4"/>
  <c r="BN10" i="4"/>
  <c r="BN11" i="4"/>
  <c r="BN12" i="4"/>
  <c r="BN13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M8" i="4"/>
  <c r="BM9" i="4"/>
  <c r="BM10" i="4"/>
  <c r="BM11" i="4"/>
  <c r="BM12" i="4"/>
  <c r="BM13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L8" i="4"/>
  <c r="BL9" i="4"/>
  <c r="BL10" i="4"/>
  <c r="BL11" i="4"/>
  <c r="BL12" i="4"/>
  <c r="BL13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K8" i="4"/>
  <c r="BK9" i="4"/>
  <c r="BK10" i="4"/>
  <c r="BK11" i="4"/>
  <c r="BK12" i="4"/>
  <c r="BK13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J8" i="4"/>
  <c r="BJ9" i="4"/>
  <c r="BJ10" i="4"/>
  <c r="BJ11" i="4"/>
  <c r="BJ12" i="4"/>
  <c r="BJ13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AY8" i="4"/>
  <c r="AY9" i="4"/>
  <c r="AY10" i="4"/>
  <c r="AY11" i="4"/>
  <c r="AY12" i="4"/>
  <c r="AY13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T8" i="4"/>
  <c r="AT9" i="4"/>
  <c r="AN9" i="4" s="1"/>
  <c r="BG9" i="4" s="1"/>
  <c r="AT10" i="4"/>
  <c r="AT11" i="4"/>
  <c r="AT12" i="4"/>
  <c r="AT13" i="4"/>
  <c r="AN13" i="4" s="1"/>
  <c r="BG13" i="4" s="1"/>
  <c r="AT15" i="4"/>
  <c r="AT16" i="4"/>
  <c r="AT17" i="4"/>
  <c r="AN17" i="4" s="1"/>
  <c r="BG17" i="4" s="1"/>
  <c r="AT18" i="4"/>
  <c r="AT19" i="4"/>
  <c r="AT20" i="4"/>
  <c r="AT21" i="4"/>
  <c r="AN21" i="4" s="1"/>
  <c r="BG21" i="4" s="1"/>
  <c r="AT22" i="4"/>
  <c r="AT23" i="4"/>
  <c r="AT24" i="4"/>
  <c r="AT25" i="4"/>
  <c r="AN25" i="4" s="1"/>
  <c r="BG25" i="4" s="1"/>
  <c r="AT26" i="4"/>
  <c r="AT27" i="4"/>
  <c r="AT28" i="4"/>
  <c r="AT29" i="4"/>
  <c r="AN29" i="4" s="1"/>
  <c r="BG29" i="4" s="1"/>
  <c r="AT30" i="4"/>
  <c r="AT31" i="4"/>
  <c r="AT32" i="4"/>
  <c r="AT33" i="4"/>
  <c r="AN33" i="4" s="1"/>
  <c r="BG33" i="4" s="1"/>
  <c r="AT34" i="4"/>
  <c r="AT35" i="4"/>
  <c r="AT36" i="4"/>
  <c r="AO8" i="4"/>
  <c r="AO9" i="4"/>
  <c r="AO10" i="4"/>
  <c r="AO11" i="4"/>
  <c r="AO12" i="4"/>
  <c r="AO13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N11" i="4"/>
  <c r="AN15" i="4"/>
  <c r="AN19" i="4"/>
  <c r="AN23" i="4"/>
  <c r="AN27" i="4"/>
  <c r="AN31" i="4"/>
  <c r="AN35" i="4"/>
  <c r="AG8" i="4"/>
  <c r="AF8" i="4" s="1"/>
  <c r="AG9" i="4"/>
  <c r="AG10" i="4"/>
  <c r="AF10" i="4" s="1"/>
  <c r="AG11" i="4"/>
  <c r="AF11" i="4" s="1"/>
  <c r="AG12" i="4"/>
  <c r="AF12" i="4" s="1"/>
  <c r="AG13" i="4"/>
  <c r="AG15" i="4"/>
  <c r="AF15" i="4" s="1"/>
  <c r="AG16" i="4"/>
  <c r="AF16" i="4" s="1"/>
  <c r="AG17" i="4"/>
  <c r="AG18" i="4"/>
  <c r="AF18" i="4" s="1"/>
  <c r="AG19" i="4"/>
  <c r="AF19" i="4" s="1"/>
  <c r="AG20" i="4"/>
  <c r="AF20" i="4" s="1"/>
  <c r="AG21" i="4"/>
  <c r="AG22" i="4"/>
  <c r="AF22" i="4" s="1"/>
  <c r="AG23" i="4"/>
  <c r="AF23" i="4" s="1"/>
  <c r="AG24" i="4"/>
  <c r="AF24" i="4" s="1"/>
  <c r="AG25" i="4"/>
  <c r="AG26" i="4"/>
  <c r="AF26" i="4" s="1"/>
  <c r="AG27" i="4"/>
  <c r="AF27" i="4" s="1"/>
  <c r="AG28" i="4"/>
  <c r="AF28" i="4" s="1"/>
  <c r="AG29" i="4"/>
  <c r="AG30" i="4"/>
  <c r="AF30" i="4" s="1"/>
  <c r="AG31" i="4"/>
  <c r="AF31" i="4" s="1"/>
  <c r="AG32" i="4"/>
  <c r="AF32" i="4" s="1"/>
  <c r="AG33" i="4"/>
  <c r="AG34" i="4"/>
  <c r="AF34" i="4" s="1"/>
  <c r="AG35" i="4"/>
  <c r="AF35" i="4" s="1"/>
  <c r="AG36" i="4"/>
  <c r="AF36" i="4" s="1"/>
  <c r="AF9" i="4"/>
  <c r="AF13" i="4"/>
  <c r="AF17" i="4"/>
  <c r="AF21" i="4"/>
  <c r="AF25" i="4"/>
  <c r="AF29" i="4"/>
  <c r="AF3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L9" i="4"/>
  <c r="L13" i="4"/>
  <c r="L17" i="4"/>
  <c r="L21" i="4"/>
  <c r="L25" i="4"/>
  <c r="L29" i="4"/>
  <c r="L33" i="4"/>
  <c r="E8" i="4"/>
  <c r="D8" i="4" s="1"/>
  <c r="BH8" i="4" s="1"/>
  <c r="E9" i="4"/>
  <c r="BI9" i="4" s="1"/>
  <c r="E10" i="4"/>
  <c r="D10" i="4" s="1"/>
  <c r="BH10" i="4" s="1"/>
  <c r="E11" i="4"/>
  <c r="BI11" i="4" s="1"/>
  <c r="E12" i="4"/>
  <c r="D12" i="4" s="1"/>
  <c r="BH12" i="4" s="1"/>
  <c r="E13" i="4"/>
  <c r="BI13" i="4" s="1"/>
  <c r="E15" i="4"/>
  <c r="BI15" i="4" s="1"/>
  <c r="E16" i="4"/>
  <c r="D16" i="4" s="1"/>
  <c r="BH16" i="4" s="1"/>
  <c r="E17" i="4"/>
  <c r="BI17" i="4" s="1"/>
  <c r="E18" i="4"/>
  <c r="D18" i="4" s="1"/>
  <c r="BH18" i="4" s="1"/>
  <c r="E19" i="4"/>
  <c r="BI19" i="4" s="1"/>
  <c r="E20" i="4"/>
  <c r="D20" i="4" s="1"/>
  <c r="BH20" i="4" s="1"/>
  <c r="E21" i="4"/>
  <c r="BI21" i="4" s="1"/>
  <c r="E22" i="4"/>
  <c r="D22" i="4" s="1"/>
  <c r="BH22" i="4" s="1"/>
  <c r="E23" i="4"/>
  <c r="BI23" i="4" s="1"/>
  <c r="E24" i="4"/>
  <c r="D24" i="4" s="1"/>
  <c r="BH24" i="4" s="1"/>
  <c r="E25" i="4"/>
  <c r="BI25" i="4" s="1"/>
  <c r="E26" i="4"/>
  <c r="D26" i="4" s="1"/>
  <c r="BH26" i="4" s="1"/>
  <c r="E27" i="4"/>
  <c r="BI27" i="4" s="1"/>
  <c r="E28" i="4"/>
  <c r="D28" i="4" s="1"/>
  <c r="BH28" i="4" s="1"/>
  <c r="E29" i="4"/>
  <c r="BI29" i="4" s="1"/>
  <c r="E30" i="4"/>
  <c r="D30" i="4" s="1"/>
  <c r="BH30" i="4" s="1"/>
  <c r="E31" i="4"/>
  <c r="BI31" i="4" s="1"/>
  <c r="E32" i="4"/>
  <c r="D32" i="4" s="1"/>
  <c r="BH32" i="4" s="1"/>
  <c r="E33" i="4"/>
  <c r="BI33" i="4" s="1"/>
  <c r="E34" i="4"/>
  <c r="D34" i="4" s="1"/>
  <c r="BH34" i="4" s="1"/>
  <c r="E35" i="4"/>
  <c r="BI35" i="4" s="1"/>
  <c r="E36" i="4"/>
  <c r="D36" i="4" s="1"/>
  <c r="BH36" i="4" s="1"/>
  <c r="D9" i="4"/>
  <c r="BH9" i="4" s="1"/>
  <c r="D11" i="4"/>
  <c r="BH11" i="4" s="1"/>
  <c r="D13" i="4"/>
  <c r="BH13" i="4" s="1"/>
  <c r="D15" i="4"/>
  <c r="BH15" i="4" s="1"/>
  <c r="D17" i="4"/>
  <c r="BH17" i="4" s="1"/>
  <c r="D19" i="4"/>
  <c r="BH19" i="4" s="1"/>
  <c r="D21" i="4"/>
  <c r="BH21" i="4" s="1"/>
  <c r="D23" i="4"/>
  <c r="BH23" i="4" s="1"/>
  <c r="D25" i="4"/>
  <c r="BH25" i="4" s="1"/>
  <c r="D27" i="4"/>
  <c r="BH27" i="4" s="1"/>
  <c r="D29" i="4"/>
  <c r="BH29" i="4" s="1"/>
  <c r="D31" i="4"/>
  <c r="BH31" i="4" s="1"/>
  <c r="D33" i="4"/>
  <c r="BH33" i="4" s="1"/>
  <c r="D35" i="4"/>
  <c r="BH35" i="4" s="1"/>
  <c r="AD8" i="3"/>
  <c r="AD9" i="3"/>
  <c r="AD10" i="3"/>
  <c r="AD11" i="3"/>
  <c r="AD12" i="3"/>
  <c r="AD13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C8" i="3"/>
  <c r="AC9" i="3"/>
  <c r="AC10" i="3"/>
  <c r="AC11" i="3"/>
  <c r="AC12" i="3"/>
  <c r="AC13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B8" i="3"/>
  <c r="AB9" i="3"/>
  <c r="AB10" i="3"/>
  <c r="AB11" i="3"/>
  <c r="AB12" i="3"/>
  <c r="AB13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A8" i="3"/>
  <c r="AA9" i="3"/>
  <c r="AA10" i="3"/>
  <c r="AA11" i="3"/>
  <c r="AA12" i="3"/>
  <c r="AA13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Z8" i="3"/>
  <c r="Z9" i="3"/>
  <c r="Z10" i="3"/>
  <c r="Z11" i="3"/>
  <c r="Z12" i="3"/>
  <c r="Z13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Y8" i="3"/>
  <c r="Y9" i="3"/>
  <c r="Y10" i="3"/>
  <c r="Y11" i="3"/>
  <c r="Y12" i="3"/>
  <c r="Y13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X8" i="3"/>
  <c r="X9" i="3"/>
  <c r="X10" i="3"/>
  <c r="X11" i="3"/>
  <c r="X12" i="3"/>
  <c r="X13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N8" i="3"/>
  <c r="N9" i="3"/>
  <c r="N10" i="3"/>
  <c r="N11" i="3"/>
  <c r="N12" i="3"/>
  <c r="N13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M8" i="3"/>
  <c r="M9" i="3"/>
  <c r="M10" i="3"/>
  <c r="M11" i="3"/>
  <c r="M12" i="3"/>
  <c r="M13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H8" i="1"/>
  <c r="DH9" i="1"/>
  <c r="DH10" i="1"/>
  <c r="DH11" i="1"/>
  <c r="DH12" i="1"/>
  <c r="DH13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G8" i="1"/>
  <c r="DG9" i="1"/>
  <c r="DG10" i="1"/>
  <c r="DG11" i="1"/>
  <c r="DG12" i="1"/>
  <c r="DG13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F8" i="1"/>
  <c r="DF9" i="1"/>
  <c r="DF10" i="1"/>
  <c r="DF11" i="1"/>
  <c r="DF12" i="1"/>
  <c r="DF13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E8" i="1"/>
  <c r="DE9" i="1"/>
  <c r="DE10" i="1"/>
  <c r="DE11" i="1"/>
  <c r="DE12" i="1"/>
  <c r="DE13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D8" i="1"/>
  <c r="DD9" i="1"/>
  <c r="DD10" i="1"/>
  <c r="DD11" i="1"/>
  <c r="DD12" i="1"/>
  <c r="DD13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C8" i="1"/>
  <c r="DC9" i="1"/>
  <c r="DC10" i="1"/>
  <c r="DC11" i="1"/>
  <c r="DC12" i="1"/>
  <c r="DC13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A8" i="1"/>
  <c r="DA9" i="1"/>
  <c r="DA10" i="1"/>
  <c r="DA11" i="1"/>
  <c r="DA12" i="1"/>
  <c r="DA13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CZ8" i="1"/>
  <c r="CZ9" i="1"/>
  <c r="CZ10" i="1"/>
  <c r="CZ11" i="1"/>
  <c r="CZ12" i="1"/>
  <c r="CZ13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Y8" i="1"/>
  <c r="CY9" i="1"/>
  <c r="CY10" i="1"/>
  <c r="CY11" i="1"/>
  <c r="CY12" i="1"/>
  <c r="CY13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X8" i="1"/>
  <c r="CX9" i="1"/>
  <c r="CX10" i="1"/>
  <c r="CX11" i="1"/>
  <c r="CX12" i="1"/>
  <c r="CX13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V8" i="1"/>
  <c r="CV9" i="1"/>
  <c r="CV10" i="1"/>
  <c r="CV11" i="1"/>
  <c r="CV12" i="1"/>
  <c r="CV13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U8" i="1"/>
  <c r="CU9" i="1"/>
  <c r="CU10" i="1"/>
  <c r="CU11" i="1"/>
  <c r="CU12" i="1"/>
  <c r="CU13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T8" i="1"/>
  <c r="CT9" i="1"/>
  <c r="CT10" i="1"/>
  <c r="CT11" i="1"/>
  <c r="CT12" i="1"/>
  <c r="CT13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S8" i="1"/>
  <c r="CS9" i="1"/>
  <c r="CS10" i="1"/>
  <c r="CS11" i="1"/>
  <c r="CS12" i="1"/>
  <c r="CS13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P8" i="1"/>
  <c r="CP9" i="1"/>
  <c r="CP10" i="1"/>
  <c r="CP11" i="1"/>
  <c r="CP12" i="1"/>
  <c r="CP13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O8" i="1"/>
  <c r="CO9" i="1"/>
  <c r="CO10" i="1"/>
  <c r="CO11" i="1"/>
  <c r="CO12" i="1"/>
  <c r="CO13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N8" i="1"/>
  <c r="CN9" i="1"/>
  <c r="CN10" i="1"/>
  <c r="CN11" i="1"/>
  <c r="CN12" i="1"/>
  <c r="CN13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M8" i="1"/>
  <c r="CM9" i="1"/>
  <c r="CM10" i="1"/>
  <c r="CM11" i="1"/>
  <c r="CM12" i="1"/>
  <c r="CM13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L8" i="1"/>
  <c r="CL9" i="1"/>
  <c r="CL10" i="1"/>
  <c r="CL11" i="1"/>
  <c r="CL12" i="1"/>
  <c r="CL13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K8" i="1"/>
  <c r="CK9" i="1"/>
  <c r="CK10" i="1"/>
  <c r="CK11" i="1"/>
  <c r="CK12" i="1"/>
  <c r="CK13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BZ8" i="1"/>
  <c r="BZ9" i="1"/>
  <c r="BZ10" i="1"/>
  <c r="BZ11" i="1"/>
  <c r="BZ12" i="1"/>
  <c r="BZ13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U8" i="1"/>
  <c r="BU9" i="1"/>
  <c r="BU10" i="1"/>
  <c r="BU11" i="1"/>
  <c r="BU12" i="1"/>
  <c r="BU13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P8" i="1"/>
  <c r="BP9" i="1"/>
  <c r="BP10" i="1"/>
  <c r="BP11" i="1"/>
  <c r="BP12" i="1"/>
  <c r="BP13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O8" i="1"/>
  <c r="BO9" i="1"/>
  <c r="BO10" i="1"/>
  <c r="BO11" i="1"/>
  <c r="BO12" i="1"/>
  <c r="BO13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H8" i="1"/>
  <c r="BH9" i="1"/>
  <c r="BH10" i="1"/>
  <c r="BH11" i="1"/>
  <c r="BH12" i="1"/>
  <c r="BH13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G8" i="1"/>
  <c r="BG9" i="1"/>
  <c r="BG10" i="1"/>
  <c r="BG11" i="1"/>
  <c r="BG12" i="1"/>
  <c r="BG13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AX8" i="1"/>
  <c r="AX9" i="1"/>
  <c r="AX10" i="1"/>
  <c r="AX11" i="1"/>
  <c r="AX12" i="1"/>
  <c r="AX13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S8" i="1"/>
  <c r="AS9" i="1"/>
  <c r="AS10" i="1"/>
  <c r="AS11" i="1"/>
  <c r="AS12" i="1"/>
  <c r="AS13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N8" i="1"/>
  <c r="AM8" i="1" s="1"/>
  <c r="AN9" i="1"/>
  <c r="AN10" i="1"/>
  <c r="AM10" i="1" s="1"/>
  <c r="AN11" i="1"/>
  <c r="AN12" i="1"/>
  <c r="AM12" i="1" s="1"/>
  <c r="AN13" i="1"/>
  <c r="AN15" i="1"/>
  <c r="AN16" i="1"/>
  <c r="AM16" i="1" s="1"/>
  <c r="AN17" i="1"/>
  <c r="AN18" i="1"/>
  <c r="AM18" i="1" s="1"/>
  <c r="AN19" i="1"/>
  <c r="AN20" i="1"/>
  <c r="AM20" i="1" s="1"/>
  <c r="AN21" i="1"/>
  <c r="AN22" i="1"/>
  <c r="AM22" i="1" s="1"/>
  <c r="AN23" i="1"/>
  <c r="AN24" i="1"/>
  <c r="AM24" i="1" s="1"/>
  <c r="AN25" i="1"/>
  <c r="AN26" i="1"/>
  <c r="AM26" i="1" s="1"/>
  <c r="AN27" i="1"/>
  <c r="AN28" i="1"/>
  <c r="AM28" i="1" s="1"/>
  <c r="AN29" i="1"/>
  <c r="AN30" i="1"/>
  <c r="AM30" i="1" s="1"/>
  <c r="AM9" i="1"/>
  <c r="AM11" i="1"/>
  <c r="AM13" i="1"/>
  <c r="AM15" i="1"/>
  <c r="AM17" i="1"/>
  <c r="AM19" i="1"/>
  <c r="AM21" i="1"/>
  <c r="AM23" i="1"/>
  <c r="AM25" i="1"/>
  <c r="AM27" i="1"/>
  <c r="AM29" i="1"/>
  <c r="AF8" i="1"/>
  <c r="AE8" i="1" s="1"/>
  <c r="AF9" i="1"/>
  <c r="AF10" i="1"/>
  <c r="AE10" i="1" s="1"/>
  <c r="AF11" i="1"/>
  <c r="AF12" i="1"/>
  <c r="AE12" i="1" s="1"/>
  <c r="AF13" i="1"/>
  <c r="AF15" i="1"/>
  <c r="AF16" i="1"/>
  <c r="AE16" i="1" s="1"/>
  <c r="AF17" i="1"/>
  <c r="AF18" i="1"/>
  <c r="AE18" i="1" s="1"/>
  <c r="AF19" i="1"/>
  <c r="AF20" i="1"/>
  <c r="AE20" i="1" s="1"/>
  <c r="AF21" i="1"/>
  <c r="AF22" i="1"/>
  <c r="AE22" i="1" s="1"/>
  <c r="AF23" i="1"/>
  <c r="AF24" i="1"/>
  <c r="AE24" i="1" s="1"/>
  <c r="AF25" i="1"/>
  <c r="AF26" i="1"/>
  <c r="AE26" i="1" s="1"/>
  <c r="AF27" i="1"/>
  <c r="AF28" i="1"/>
  <c r="AE28" i="1" s="1"/>
  <c r="AF29" i="1"/>
  <c r="AF30" i="1"/>
  <c r="AE30" i="1" s="1"/>
  <c r="AE9" i="1"/>
  <c r="AE11" i="1"/>
  <c r="AE13" i="1"/>
  <c r="AE15" i="1"/>
  <c r="AE17" i="1"/>
  <c r="AE19" i="1"/>
  <c r="AE21" i="1"/>
  <c r="AE23" i="1"/>
  <c r="AE25" i="1"/>
  <c r="AE27" i="1"/>
  <c r="AE29" i="1"/>
  <c r="AD8" i="1"/>
  <c r="AD9" i="1"/>
  <c r="AD10" i="1"/>
  <c r="AD11" i="1"/>
  <c r="AD12" i="1"/>
  <c r="AD13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B8" i="1"/>
  <c r="AB9" i="1"/>
  <c r="AB10" i="1"/>
  <c r="AB11" i="1"/>
  <c r="AB12" i="1"/>
  <c r="AB13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N8" i="1"/>
  <c r="N9" i="1"/>
  <c r="M9" i="1" s="1"/>
  <c r="N10" i="1"/>
  <c r="N11" i="1"/>
  <c r="M11" i="1" s="1"/>
  <c r="N12" i="1"/>
  <c r="N13" i="1"/>
  <c r="M13" i="1" s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M8" i="1"/>
  <c r="M10" i="1"/>
  <c r="M12" i="1"/>
  <c r="M16" i="1"/>
  <c r="M18" i="1"/>
  <c r="M20" i="1"/>
  <c r="M22" i="1"/>
  <c r="M24" i="1"/>
  <c r="M26" i="1"/>
  <c r="M28" i="1"/>
  <c r="M30" i="1"/>
  <c r="E8" i="1"/>
  <c r="W8" i="1" s="1"/>
  <c r="E9" i="1"/>
  <c r="E10" i="1"/>
  <c r="W10" i="1" s="1"/>
  <c r="E11" i="1"/>
  <c r="E12" i="1"/>
  <c r="W12" i="1" s="1"/>
  <c r="E13" i="1"/>
  <c r="E15" i="1"/>
  <c r="E16" i="1"/>
  <c r="W16" i="1" s="1"/>
  <c r="E17" i="1"/>
  <c r="E18" i="1"/>
  <c r="W18" i="1" s="1"/>
  <c r="E19" i="1"/>
  <c r="E20" i="1"/>
  <c r="W20" i="1" s="1"/>
  <c r="E21" i="1"/>
  <c r="E22" i="1"/>
  <c r="W22" i="1" s="1"/>
  <c r="E23" i="1"/>
  <c r="E24" i="1"/>
  <c r="W24" i="1" s="1"/>
  <c r="E25" i="1"/>
  <c r="E26" i="1"/>
  <c r="W26" i="1" s="1"/>
  <c r="E27" i="1"/>
  <c r="E28" i="1"/>
  <c r="W28" i="1" s="1"/>
  <c r="E29" i="1"/>
  <c r="E30" i="1"/>
  <c r="W30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D29" i="1"/>
  <c r="V29" i="1" s="1"/>
  <c r="BG31" i="4" l="1"/>
  <c r="BG23" i="4"/>
  <c r="BG15" i="4"/>
  <c r="BG35" i="4"/>
  <c r="BG27" i="4"/>
  <c r="BG19" i="4"/>
  <c r="BG11" i="4"/>
  <c r="BP33" i="4"/>
  <c r="BP29" i="4"/>
  <c r="BP25" i="4"/>
  <c r="BP21" i="4"/>
  <c r="BP17" i="4"/>
  <c r="BP13" i="4"/>
  <c r="BP9" i="4"/>
  <c r="AN36" i="4"/>
  <c r="BG36" i="4" s="1"/>
  <c r="AN34" i="4"/>
  <c r="BG34" i="4" s="1"/>
  <c r="AN32" i="4"/>
  <c r="BG32" i="4" s="1"/>
  <c r="AN30" i="4"/>
  <c r="BG30" i="4" s="1"/>
  <c r="AN28" i="4"/>
  <c r="BG28" i="4" s="1"/>
  <c r="AN26" i="4"/>
  <c r="BG26" i="4" s="1"/>
  <c r="AN24" i="4"/>
  <c r="BG24" i="4" s="1"/>
  <c r="AN22" i="4"/>
  <c r="BG22" i="4" s="1"/>
  <c r="AN20" i="4"/>
  <c r="BG20" i="4" s="1"/>
  <c r="AN18" i="4"/>
  <c r="BG18" i="4" s="1"/>
  <c r="AN16" i="4"/>
  <c r="BG16" i="4" s="1"/>
  <c r="AN12" i="4"/>
  <c r="BG12" i="4" s="1"/>
  <c r="AN10" i="4"/>
  <c r="BG10" i="4" s="1"/>
  <c r="AN8" i="4"/>
  <c r="BG8" i="4" s="1"/>
  <c r="BI32" i="4"/>
  <c r="BI28" i="4"/>
  <c r="BI24" i="4"/>
  <c r="BI20" i="4"/>
  <c r="BI16" i="4"/>
  <c r="BI12" i="4"/>
  <c r="BI8" i="4"/>
  <c r="L35" i="4"/>
  <c r="BP35" i="4" s="1"/>
  <c r="L31" i="4"/>
  <c r="BP31" i="4" s="1"/>
  <c r="L27" i="4"/>
  <c r="BP27" i="4" s="1"/>
  <c r="L23" i="4"/>
  <c r="BP23" i="4" s="1"/>
  <c r="L19" i="4"/>
  <c r="BP19" i="4" s="1"/>
  <c r="L15" i="4"/>
  <c r="BP15" i="4" s="1"/>
  <c r="L11" i="4"/>
  <c r="BP11" i="4" s="1"/>
  <c r="AE35" i="4"/>
  <c r="CI35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BI36" i="4"/>
  <c r="BI34" i="4"/>
  <c r="BI30" i="4"/>
  <c r="BI26" i="4"/>
  <c r="BI22" i="4"/>
  <c r="BI18" i="4"/>
  <c r="BI10" i="4"/>
  <c r="L36" i="4"/>
  <c r="BP36" i="4" s="1"/>
  <c r="L34" i="4"/>
  <c r="BP34" i="4" s="1"/>
  <c r="L32" i="4"/>
  <c r="BP32" i="4" s="1"/>
  <c r="L30" i="4"/>
  <c r="BP30" i="4" s="1"/>
  <c r="L28" i="4"/>
  <c r="BP28" i="4" s="1"/>
  <c r="L26" i="4"/>
  <c r="BP26" i="4" s="1"/>
  <c r="L24" i="4"/>
  <c r="BP24" i="4" s="1"/>
  <c r="L22" i="4"/>
  <c r="BP22" i="4" s="1"/>
  <c r="L20" i="4"/>
  <c r="BP20" i="4" s="1"/>
  <c r="L18" i="4"/>
  <c r="BP18" i="4" s="1"/>
  <c r="L16" i="4"/>
  <c r="BP16" i="4" s="1"/>
  <c r="L12" i="4"/>
  <c r="BP12" i="4" s="1"/>
  <c r="L10" i="4"/>
  <c r="BP10" i="4" s="1"/>
  <c r="L8" i="4"/>
  <c r="BP8" i="4" s="1"/>
  <c r="CH13" i="2"/>
  <c r="DJ13" i="2" s="1"/>
  <c r="CH11" i="2"/>
  <c r="DJ11" i="2" s="1"/>
  <c r="CH9" i="2"/>
  <c r="DJ9" i="2" s="1"/>
  <c r="CH12" i="2"/>
  <c r="DJ12" i="2" s="1"/>
  <c r="CH10" i="2"/>
  <c r="DJ10" i="2" s="1"/>
  <c r="CH8" i="2"/>
  <c r="DJ8" i="2" s="1"/>
  <c r="BF30" i="1"/>
  <c r="BF28" i="1"/>
  <c r="W29" i="1"/>
  <c r="W27" i="1"/>
  <c r="W25" i="1"/>
  <c r="W23" i="1"/>
  <c r="W21" i="1"/>
  <c r="W19" i="1"/>
  <c r="W17" i="1"/>
  <c r="W15" i="1"/>
  <c r="W13" i="1"/>
  <c r="W11" i="1"/>
  <c r="W9" i="1"/>
  <c r="BF29" i="1"/>
  <c r="BF27" i="1"/>
  <c r="BF23" i="1"/>
  <c r="BF19" i="1"/>
  <c r="BF15" i="1"/>
  <c r="BF11" i="1"/>
  <c r="BF26" i="1"/>
  <c r="BF24" i="1"/>
  <c r="BF22" i="1"/>
  <c r="BF20" i="1"/>
  <c r="BF18" i="1"/>
  <c r="BF16" i="1"/>
  <c r="BF12" i="1"/>
  <c r="BF10" i="1"/>
  <c r="BF8" i="1"/>
  <c r="CI29" i="1"/>
  <c r="CI27" i="1"/>
  <c r="CI25" i="1"/>
  <c r="CI23" i="1"/>
  <c r="CI21" i="1"/>
  <c r="CI19" i="1"/>
  <c r="CI17" i="1"/>
  <c r="CI15" i="1"/>
  <c r="CI13" i="1"/>
  <c r="CI11" i="1"/>
  <c r="CI9" i="1"/>
  <c r="CJ30" i="1"/>
  <c r="CJ28" i="1"/>
  <c r="CJ26" i="1"/>
  <c r="CJ24" i="1"/>
  <c r="CJ22" i="1"/>
  <c r="CJ20" i="1"/>
  <c r="CJ18" i="1"/>
  <c r="CJ16" i="1"/>
  <c r="CJ12" i="1"/>
  <c r="CJ10" i="1"/>
  <c r="CJ8" i="1"/>
  <c r="D30" i="1"/>
  <c r="V30" i="1" s="1"/>
  <c r="D28" i="1"/>
  <c r="V28" i="1" s="1"/>
  <c r="D26" i="1"/>
  <c r="V26" i="1" s="1"/>
  <c r="D24" i="1"/>
  <c r="V24" i="1" s="1"/>
  <c r="D22" i="1"/>
  <c r="V22" i="1" s="1"/>
  <c r="D20" i="1"/>
  <c r="V20" i="1" s="1"/>
  <c r="D18" i="1"/>
  <c r="V18" i="1" s="1"/>
  <c r="D16" i="1"/>
  <c r="V16" i="1" s="1"/>
  <c r="D12" i="1"/>
  <c r="V12" i="1" s="1"/>
  <c r="D10" i="1"/>
  <c r="V10" i="1" s="1"/>
  <c r="D8" i="1"/>
  <c r="V8" i="1" s="1"/>
  <c r="BF25" i="1"/>
  <c r="BF21" i="1"/>
  <c r="BF17" i="1"/>
  <c r="BF13" i="1"/>
  <c r="BF9" i="1"/>
  <c r="CI30" i="1"/>
  <c r="CI28" i="1"/>
  <c r="CI26" i="1"/>
  <c r="CI24" i="1"/>
  <c r="CI22" i="1"/>
  <c r="CI20" i="1"/>
  <c r="CI18" i="1"/>
  <c r="CI16" i="1"/>
  <c r="CI12" i="1"/>
  <c r="CI10" i="1"/>
  <c r="CI8" i="1"/>
  <c r="CJ29" i="1"/>
  <c r="CJ27" i="1"/>
  <c r="CJ25" i="1"/>
  <c r="CJ23" i="1"/>
  <c r="CJ21" i="1"/>
  <c r="CJ19" i="1"/>
  <c r="CJ17" i="1"/>
  <c r="CJ15" i="1"/>
  <c r="CJ13" i="1"/>
  <c r="CJ11" i="1"/>
  <c r="CJ9" i="1"/>
  <c r="CQ30" i="1"/>
  <c r="CQ28" i="1"/>
  <c r="CQ26" i="1"/>
  <c r="CQ24" i="1"/>
  <c r="CQ22" i="1"/>
  <c r="CQ20" i="1"/>
  <c r="CQ18" i="1"/>
  <c r="CQ16" i="1"/>
  <c r="CQ12" i="1"/>
  <c r="CQ10" i="1"/>
  <c r="CQ8" i="1"/>
  <c r="CR29" i="1"/>
  <c r="CR27" i="1"/>
  <c r="CR25" i="1"/>
  <c r="CR23" i="1"/>
  <c r="CR21" i="1"/>
  <c r="CR19" i="1"/>
  <c r="CR17" i="1"/>
  <c r="CR15" i="1"/>
  <c r="CR13" i="1"/>
  <c r="CR11" i="1"/>
  <c r="CR9" i="1"/>
  <c r="CW30" i="1"/>
  <c r="CW28" i="1"/>
  <c r="CW26" i="1"/>
  <c r="CW24" i="1"/>
  <c r="CW22" i="1"/>
  <c r="CW20" i="1"/>
  <c r="CW18" i="1"/>
  <c r="CW16" i="1"/>
  <c r="CW12" i="1"/>
  <c r="CW10" i="1"/>
  <c r="CW8" i="1"/>
  <c r="DB29" i="1"/>
  <c r="DB27" i="1"/>
  <c r="DB25" i="1"/>
  <c r="DB23" i="1"/>
  <c r="DB21" i="1"/>
  <c r="DB19" i="1"/>
  <c r="DB17" i="1"/>
  <c r="DB15" i="1"/>
  <c r="DB13" i="1"/>
  <c r="DB11" i="1"/>
  <c r="DB9" i="1"/>
  <c r="CH30" i="1"/>
  <c r="DJ30" i="1" s="1"/>
  <c r="CH28" i="1"/>
  <c r="DJ28" i="1" s="1"/>
  <c r="CH26" i="1"/>
  <c r="DJ26" i="1" s="1"/>
  <c r="CH24" i="1"/>
  <c r="DJ24" i="1" s="1"/>
  <c r="CH22" i="1"/>
  <c r="DJ22" i="1" s="1"/>
  <c r="CH20" i="1"/>
  <c r="DJ20" i="1" s="1"/>
  <c r="CH18" i="1"/>
  <c r="DJ18" i="1" s="1"/>
  <c r="CH10" i="1"/>
  <c r="DJ10" i="1" s="1"/>
  <c r="CQ29" i="1"/>
  <c r="CQ27" i="1"/>
  <c r="CQ25" i="1"/>
  <c r="CQ23" i="1"/>
  <c r="CQ21" i="1"/>
  <c r="CQ19" i="1"/>
  <c r="CQ17" i="1"/>
  <c r="CH17" i="1"/>
  <c r="DJ17" i="1" s="1"/>
  <c r="CQ15" i="1"/>
  <c r="CH15" i="1"/>
  <c r="DJ15" i="1" s="1"/>
  <c r="CQ13" i="1"/>
  <c r="CH13" i="1"/>
  <c r="DJ13" i="1" s="1"/>
  <c r="CQ11" i="1"/>
  <c r="CH11" i="1"/>
  <c r="DJ11" i="1" s="1"/>
  <c r="CQ9" i="1"/>
  <c r="CH9" i="1"/>
  <c r="DJ9" i="1" s="1"/>
  <c r="CR30" i="1"/>
  <c r="CR28" i="1"/>
  <c r="CR26" i="1"/>
  <c r="CR24" i="1"/>
  <c r="CR22" i="1"/>
  <c r="CR20" i="1"/>
  <c r="CR18" i="1"/>
  <c r="CR16" i="1"/>
  <c r="CR12" i="1"/>
  <c r="CR10" i="1"/>
  <c r="CR8" i="1"/>
  <c r="CW29" i="1"/>
  <c r="CW27" i="1"/>
  <c r="CW25" i="1"/>
  <c r="CW23" i="1"/>
  <c r="CW21" i="1"/>
  <c r="CW19" i="1"/>
  <c r="CW17" i="1"/>
  <c r="CW15" i="1"/>
  <c r="CW13" i="1"/>
  <c r="CW11" i="1"/>
  <c r="CW9" i="1"/>
  <c r="DB30" i="1"/>
  <c r="DB28" i="1"/>
  <c r="DB26" i="1"/>
  <c r="DB24" i="1"/>
  <c r="DB22" i="1"/>
  <c r="DB20" i="1"/>
  <c r="DB18" i="1"/>
  <c r="DB16" i="1"/>
  <c r="DB12" i="1"/>
  <c r="DB10" i="1"/>
  <c r="DB8" i="1"/>
  <c r="CH29" i="1"/>
  <c r="DJ29" i="1" s="1"/>
  <c r="CH27" i="1"/>
  <c r="DJ27" i="1" s="1"/>
  <c r="CH25" i="1"/>
  <c r="DJ25" i="1" s="1"/>
  <c r="CH23" i="1"/>
  <c r="DJ23" i="1" s="1"/>
  <c r="CH21" i="1"/>
  <c r="DJ21" i="1" s="1"/>
  <c r="CH19" i="1"/>
  <c r="DJ19" i="1" s="1"/>
  <c r="CH16" i="1"/>
  <c r="DJ16" i="1" s="1"/>
  <c r="CH12" i="1"/>
  <c r="DJ12" i="1" s="1"/>
  <c r="CH8" i="1"/>
  <c r="DJ8" i="1" s="1"/>
  <c r="AE10" i="4" l="1"/>
  <c r="CI10" i="4" s="1"/>
  <c r="AE18" i="4"/>
  <c r="CI18" i="4" s="1"/>
  <c r="AE22" i="4"/>
  <c r="CI22" i="4" s="1"/>
  <c r="AE26" i="4"/>
  <c r="CI26" i="4" s="1"/>
  <c r="AE30" i="4"/>
  <c r="CI30" i="4" s="1"/>
  <c r="AE34" i="4"/>
  <c r="CI34" i="4" s="1"/>
  <c r="AE8" i="4"/>
  <c r="CI8" i="4" s="1"/>
  <c r="AE12" i="4"/>
  <c r="CI12" i="4" s="1"/>
  <c r="AE16" i="4"/>
  <c r="CI16" i="4" s="1"/>
  <c r="AE20" i="4"/>
  <c r="CI20" i="4" s="1"/>
  <c r="AE24" i="4"/>
  <c r="CI24" i="4" s="1"/>
  <c r="AE28" i="4"/>
  <c r="CI28" i="4" s="1"/>
  <c r="AE32" i="4"/>
  <c r="CI32" i="4" s="1"/>
  <c r="AE36" i="4"/>
  <c r="CI36" i="4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B7" i="1"/>
  <c r="AI2" i="8" l="1"/>
  <c r="DC7" i="2"/>
  <c r="E7" i="6"/>
  <c r="D7" i="6"/>
  <c r="DI7" i="2"/>
  <c r="DH7" i="2"/>
  <c r="DF7" i="2"/>
  <c r="DE7" i="2"/>
  <c r="BZ7" i="2"/>
  <c r="DD7" i="2"/>
  <c r="CZ7" i="2"/>
  <c r="CU7" i="2"/>
  <c r="CS7" i="2"/>
  <c r="CO7" i="2"/>
  <c r="CN7" i="2"/>
  <c r="CL7" i="2"/>
  <c r="BH7" i="2"/>
  <c r="BG7" i="2" s="1"/>
  <c r="DA7" i="2"/>
  <c r="AS7" i="2"/>
  <c r="CY7" i="2"/>
  <c r="CX7" i="2"/>
  <c r="CV7" i="2"/>
  <c r="CT7" i="2"/>
  <c r="CM7" i="2"/>
  <c r="AD7" i="2"/>
  <c r="AC7" i="2"/>
  <c r="AB7" i="2"/>
  <c r="AA7" i="2"/>
  <c r="Z7" i="2"/>
  <c r="Y7" i="2"/>
  <c r="E7" i="2"/>
  <c r="D7" i="2" s="1"/>
  <c r="X7" i="2"/>
  <c r="AN7" i="2"/>
  <c r="BP7" i="2"/>
  <c r="CK7" i="2"/>
  <c r="BU7" i="2"/>
  <c r="N7" i="2"/>
  <c r="AF7" i="2"/>
  <c r="AE7" i="2" s="1"/>
  <c r="AX7" i="2"/>
  <c r="BB7" i="5"/>
  <c r="E7" i="5"/>
  <c r="H7" i="5"/>
  <c r="V7" i="5"/>
  <c r="AL7" i="5"/>
  <c r="G7" i="5"/>
  <c r="AG7" i="5"/>
  <c r="AW7" i="5"/>
  <c r="AD7" i="5"/>
  <c r="AT7" i="5"/>
  <c r="BX7" i="4"/>
  <c r="BZ7" i="4"/>
  <c r="AT7" i="4"/>
  <c r="AB7" i="3"/>
  <c r="CM7" i="1"/>
  <c r="D7" i="5"/>
  <c r="N7" i="5"/>
  <c r="Q7" i="5"/>
  <c r="Y7" i="5"/>
  <c r="AO7" i="5"/>
  <c r="BE7" i="5"/>
  <c r="CH7" i="4"/>
  <c r="CG7" i="4"/>
  <c r="CF7" i="4"/>
  <c r="CE7" i="4"/>
  <c r="CD7" i="4"/>
  <c r="CC7" i="4"/>
  <c r="AY7" i="4"/>
  <c r="CB7" i="4"/>
  <c r="BY7" i="4"/>
  <c r="BW7" i="4"/>
  <c r="BU7" i="4"/>
  <c r="BS7" i="4"/>
  <c r="AO7" i="4"/>
  <c r="BO7" i="4"/>
  <c r="BM7" i="4"/>
  <c r="BL7" i="4"/>
  <c r="BK7" i="4"/>
  <c r="AG7" i="4"/>
  <c r="AF7" i="4" s="1"/>
  <c r="BJ7" i="4"/>
  <c r="W7" i="4"/>
  <c r="BR7" i="4"/>
  <c r="E7" i="4"/>
  <c r="D7" i="4" s="1"/>
  <c r="M7" i="4"/>
  <c r="BN7" i="4"/>
  <c r="BT7" i="4"/>
  <c r="R7" i="4"/>
  <c r="AD7" i="3"/>
  <c r="AC7" i="3"/>
  <c r="AA7" i="3"/>
  <c r="Z7" i="3"/>
  <c r="Y7" i="3"/>
  <c r="N7" i="3"/>
  <c r="M7" i="3" s="1"/>
  <c r="X7" i="3"/>
  <c r="E7" i="3"/>
  <c r="DI7" i="1"/>
  <c r="DH7" i="1"/>
  <c r="DG7" i="1"/>
  <c r="DF7" i="1"/>
  <c r="DD7" i="1"/>
  <c r="CY7" i="1"/>
  <c r="BU7" i="1"/>
  <c r="CX7" i="1"/>
  <c r="CV7" i="1"/>
  <c r="CU7" i="1"/>
  <c r="CT7" i="1"/>
  <c r="CP7" i="1"/>
  <c r="CO7" i="1"/>
  <c r="CK7" i="1"/>
  <c r="DE7" i="1"/>
  <c r="AX7" i="1"/>
  <c r="DC7" i="1"/>
  <c r="CZ7" i="1"/>
  <c r="AN7" i="1"/>
  <c r="CS7" i="1"/>
  <c r="CN7" i="1"/>
  <c r="CL7" i="1"/>
  <c r="AD7" i="1"/>
  <c r="AC7" i="1"/>
  <c r="AA7" i="1"/>
  <c r="Z7" i="1"/>
  <c r="Y7" i="1"/>
  <c r="N7" i="1"/>
  <c r="X7" i="1"/>
  <c r="BP7" i="1"/>
  <c r="E7" i="1"/>
  <c r="D7" i="1" s="1"/>
  <c r="AF7" i="1"/>
  <c r="AE7" i="1" s="1"/>
  <c r="AS7" i="1"/>
  <c r="CW7" i="1" s="1"/>
  <c r="BH7" i="1"/>
  <c r="DA7" i="1"/>
  <c r="BZ7" i="1"/>
  <c r="DB7" i="1" s="1"/>
  <c r="AF2" i="8"/>
  <c r="BQ7" i="4" l="1"/>
  <c r="W7" i="2"/>
  <c r="M7" i="2"/>
  <c r="V7" i="2" s="1"/>
  <c r="CJ7" i="2"/>
  <c r="BO7" i="2"/>
  <c r="CH7" i="2" s="1"/>
  <c r="DB7" i="2"/>
  <c r="CW7" i="2"/>
  <c r="CI7" i="2"/>
  <c r="AM7" i="2"/>
  <c r="BF7" i="2" s="1"/>
  <c r="CR7" i="2"/>
  <c r="I7" i="5"/>
  <c r="BV7" i="4"/>
  <c r="BI7" i="4"/>
  <c r="F7" i="5"/>
  <c r="AN7" i="4"/>
  <c r="L7" i="4"/>
  <c r="AE7" i="4" s="1"/>
  <c r="BH7" i="4"/>
  <c r="CJ7" i="1"/>
  <c r="CR7" i="1"/>
  <c r="W7" i="1"/>
  <c r="CA7" i="4"/>
  <c r="W7" i="3"/>
  <c r="D7" i="3"/>
  <c r="V7" i="3" s="1"/>
  <c r="BO7" i="1"/>
  <c r="BG7" i="1"/>
  <c r="CI7" i="1" s="1"/>
  <c r="AM7" i="1"/>
  <c r="BF7" i="1" s="1"/>
  <c r="M7" i="1"/>
  <c r="V7" i="1" s="1"/>
  <c r="BG7" i="4"/>
  <c r="AF14" i="8"/>
  <c r="AF20" i="8"/>
  <c r="AF29" i="8"/>
  <c r="AF62" i="8"/>
  <c r="AF32" i="8"/>
  <c r="AF24" i="8"/>
  <c r="AF41" i="8"/>
  <c r="AF18" i="8"/>
  <c r="AF52" i="8"/>
  <c r="AF61" i="8"/>
  <c r="AF34" i="8"/>
  <c r="AF57" i="8"/>
  <c r="AF58" i="8"/>
  <c r="AF60" i="8"/>
  <c r="AF51" i="8"/>
  <c r="AF19" i="8"/>
  <c r="AF53" i="8"/>
  <c r="AF37" i="8"/>
  <c r="AF16" i="8"/>
  <c r="AF48" i="8"/>
  <c r="AF13" i="8"/>
  <c r="AF23" i="8"/>
  <c r="AF31" i="8"/>
  <c r="AF33" i="8"/>
  <c r="AF12" i="8"/>
  <c r="AF55" i="8"/>
  <c r="AF40" i="8"/>
  <c r="AF45" i="8"/>
  <c r="AF35" i="8"/>
  <c r="AF38" i="8"/>
  <c r="AF39" i="8"/>
  <c r="AF15" i="8"/>
  <c r="AF47" i="8"/>
  <c r="AF8" i="8"/>
  <c r="AF22" i="8"/>
  <c r="AF11" i="8"/>
  <c r="AF49" i="8"/>
  <c r="AF59" i="8"/>
  <c r="AF25" i="8"/>
  <c r="AF17" i="8"/>
  <c r="AF26" i="8"/>
  <c r="AF44" i="8"/>
  <c r="AF21" i="8"/>
  <c r="AF50" i="8"/>
  <c r="AF56" i="8"/>
  <c r="AF9" i="8"/>
  <c r="AF10" i="8"/>
  <c r="AF36" i="8"/>
  <c r="AF54" i="8"/>
  <c r="AF28" i="8"/>
  <c r="AF43" i="8"/>
  <c r="AF30" i="8"/>
  <c r="AF7" i="8"/>
  <c r="AF27" i="8"/>
  <c r="AF42" i="8"/>
  <c r="AF46" i="8"/>
  <c r="M11" i="8" l="1"/>
  <c r="M7" i="8"/>
  <c r="L15" i="8"/>
  <c r="E7" i="8"/>
  <c r="L18" i="8"/>
  <c r="M8" i="8"/>
  <c r="L16" i="8"/>
  <c r="M21" i="8"/>
  <c r="L24" i="8"/>
  <c r="E10" i="8"/>
  <c r="E13" i="8" s="1"/>
  <c r="E9" i="8"/>
  <c r="M23" i="8"/>
  <c r="M17" i="8"/>
  <c r="L7" i="8"/>
  <c r="L13" i="8" s="1"/>
  <c r="M9" i="8"/>
  <c r="L12" i="8"/>
  <c r="F10" i="8"/>
  <c r="L11" i="8"/>
  <c r="M26" i="8"/>
  <c r="M16" i="8"/>
  <c r="E11" i="8"/>
  <c r="E20" i="8" s="1"/>
  <c r="L8" i="8"/>
  <c r="E8" i="8"/>
  <c r="M12" i="8"/>
  <c r="F21" i="8" s="1"/>
  <c r="F8" i="8"/>
  <c r="L27" i="8"/>
  <c r="L26" i="8"/>
  <c r="L23" i="8"/>
  <c r="M10" i="8"/>
  <c r="L28" i="8"/>
  <c r="M22" i="8"/>
  <c r="E12" i="8"/>
  <c r="L21" i="8"/>
  <c r="L19" i="8"/>
  <c r="L9" i="8"/>
  <c r="E15" i="8"/>
  <c r="M15" i="8"/>
  <c r="M29" i="8" s="1"/>
  <c r="F9" i="8"/>
  <c r="L25" i="8"/>
  <c r="M20" i="8"/>
  <c r="F12" i="8"/>
  <c r="M18" i="8"/>
  <c r="M27" i="8"/>
  <c r="M25" i="8"/>
  <c r="M24" i="8"/>
  <c r="L22" i="8"/>
  <c r="M28" i="8"/>
  <c r="M19" i="8"/>
  <c r="F11" i="8"/>
  <c r="F20" i="8" s="1"/>
  <c r="L31" i="8"/>
  <c r="L10" i="8"/>
  <c r="L20" i="8"/>
  <c r="M31" i="8"/>
  <c r="L17" i="8"/>
  <c r="L29" i="8" s="1"/>
  <c r="L30" i="8" s="1"/>
  <c r="F15" i="8"/>
  <c r="F7" i="8"/>
  <c r="CQ7" i="2"/>
  <c r="DJ7" i="2"/>
  <c r="BP7" i="4"/>
  <c r="CI7" i="4"/>
  <c r="CH7" i="1"/>
  <c r="DJ7" i="1" s="1"/>
  <c r="CQ7" i="1"/>
  <c r="M13" i="8" l="1"/>
  <c r="M14" i="8" s="1"/>
  <c r="F13" i="8"/>
  <c r="F14" i="8" s="1"/>
  <c r="F17" i="8" s="1"/>
  <c r="E21" i="8"/>
  <c r="E14" i="8"/>
  <c r="E17" i="8" s="1"/>
  <c r="E16" i="8"/>
  <c r="M30" i="8"/>
  <c r="M33" i="8" s="1"/>
  <c r="M32" i="8"/>
  <c r="L14" i="8"/>
  <c r="L33" i="8" s="1"/>
  <c r="L32" i="8"/>
  <c r="F16" i="8" l="1"/>
</calcChain>
</file>

<file path=xl/sharedStrings.xml><?xml version="1.0" encoding="utf-8"?>
<sst xmlns="http://schemas.openxmlformats.org/spreadsheetml/2006/main" count="1999" uniqueCount="412">
  <si>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</si>
  <si>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</si>
  <si>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</si>
  <si>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</si>
  <si>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</si>
  <si>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</si>
  <si>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</si>
  <si>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</si>
  <si>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</si>
  <si>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</si>
  <si>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</si>
  <si>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</si>
  <si>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</si>
  <si>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</si>
  <si>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</si>
  <si>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</si>
  <si>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</si>
  <si>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</si>
  <si>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</si>
  <si>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</si>
  <si>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</si>
  <si>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</si>
  <si>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</si>
  <si>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</si>
  <si>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</si>
  <si>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</si>
  <si>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</si>
  <si>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</si>
  <si>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</si>
  <si>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</si>
  <si>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</si>
  <si>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</si>
  <si>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</si>
  <si>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</si>
  <si>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</si>
  <si>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</si>
  <si>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</si>
  <si>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</si>
  <si>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</si>
  <si>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</si>
  <si>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</si>
  <si>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</si>
  <si>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</si>
  <si>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</si>
  <si>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</si>
  <si>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</si>
  <si>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</si>
  <si>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</si>
  <si>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</si>
  <si>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</si>
  <si>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</si>
  <si>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</si>
  <si>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</si>
  <si>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</si>
  <si>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</si>
  <si>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</si>
  <si>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</si>
  <si>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</si>
  <si>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</si>
  <si>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</si>
  <si>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</si>
  <si>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</si>
  <si>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</si>
  <si>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</si>
  <si>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</si>
  <si>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</si>
  <si>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</si>
  <si>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</si>
  <si>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</si>
  <si>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</si>
  <si>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</si>
  <si>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</si>
  <si>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</si>
  <si>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</si>
  <si>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</si>
  <si>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</si>
  <si>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</si>
  <si>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</si>
  <si>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</si>
  <si>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</si>
  <si>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</si>
  <si>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</si>
  <si>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</si>
  <si>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</si>
  <si>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</si>
  <si>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</si>
  <si>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</si>
  <si>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</si>
  <si>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</si>
  <si>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</si>
  <si>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</si>
  <si>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</si>
  <si>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</si>
  <si>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</si>
  <si>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</si>
  <si>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</si>
  <si>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</si>
  <si>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</si>
  <si>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</si>
  <si>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</si>
  <si>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</si>
  <si>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</si>
  <si>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</si>
  <si>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</si>
  <si>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</si>
  <si>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</si>
  <si>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</si>
  <si>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</si>
  <si>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</si>
  <si>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</si>
  <si>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</si>
  <si>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</si>
  <si>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</si>
  <si>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</si>
  <si>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</si>
  <si>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</si>
  <si>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</si>
  <si>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</si>
  <si>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</si>
  <si>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</si>
  <si>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</si>
  <si>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</si>
  <si>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</si>
  <si>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</si>
  <si>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</si>
  <si>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</si>
  <si>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</si>
  <si>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</si>
  <si>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</si>
  <si>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</si>
  <si>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</si>
  <si>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</si>
  <si>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</si>
  <si>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</si>
  <si>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</si>
  <si>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</si>
  <si>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</si>
  <si>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</si>
  <si>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</si>
  <si>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</si>
  <si>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</si>
  <si>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</si>
  <si>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</si>
  <si>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</si>
  <si>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</si>
  <si>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</si>
  <si>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</si>
  <si>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</si>
  <si>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</si>
  <si>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</si>
  <si>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</si>
  <si>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</si>
  <si>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</si>
  <si>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</si>
  <si>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</si>
  <si>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</si>
  <si>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</si>
  <si>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</si>
  <si>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</si>
  <si>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</si>
  <si>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</si>
  <si>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</si>
  <si>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</si>
  <si>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</si>
  <si>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</si>
  <si>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</si>
  <si>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</si>
  <si>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</si>
  <si>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</si>
  <si>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</si>
  <si>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</si>
  <si>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</si>
  <si>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</si>
  <si>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</si>
  <si>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</si>
  <si>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</si>
  <si>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</si>
  <si>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</si>
  <si>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</si>
  <si>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</si>
  <si>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</si>
  <si>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</si>
  <si>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</si>
  <si>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</si>
  <si>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</si>
  <si>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</si>
  <si>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</si>
  <si>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</si>
  <si>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</si>
  <si>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</si>
  <si>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</si>
  <si>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</si>
  <si>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</si>
  <si>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</si>
  <si>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</si>
  <si>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</si>
  <si>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</si>
  <si>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</si>
  <si>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</si>
  <si>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</si>
  <si>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</si>
  <si>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</si>
  <si>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</si>
  <si>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</si>
  <si>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</si>
  <si>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</si>
  <si>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</si>
  <si>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</si>
  <si>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</si>
  <si>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</si>
  <si>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</si>
  <si>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</si>
  <si>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</si>
  <si>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</si>
  <si>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</si>
  <si>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</si>
  <si>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</si>
  <si>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</si>
  <si>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</si>
  <si>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</si>
  <si>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</si>
  <si>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</si>
  <si>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</si>
  <si>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</si>
  <si>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</si>
  <si>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</si>
  <si>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</si>
  <si>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</si>
  <si>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</si>
  <si>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</si>
  <si>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</si>
  <si>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</si>
  <si>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</si>
  <si>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</si>
  <si>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</si>
  <si>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</si>
  <si>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</si>
  <si>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</si>
  <si>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</si>
  <si>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</si>
  <si>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</si>
  <si>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</si>
  <si>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</si>
  <si>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</si>
  <si>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</si>
  <si>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</si>
  <si>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</si>
  <si>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</si>
  <si>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</si>
  <si>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</si>
  <si>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</si>
  <si>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</si>
  <si>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</si>
  <si>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</si>
  <si>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</si>
  <si>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</si>
  <si>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</si>
  <si>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</si>
  <si>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</si>
  <si>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</si>
  <si>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</si>
  <si>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</si>
  <si>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</si>
  <si>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</si>
  <si>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</si>
  <si>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</si>
  <si>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</si>
  <si>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</si>
  <si>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</si>
  <si>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</si>
  <si>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</si>
  <si>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</si>
  <si>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</si>
  <si>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</si>
  <si>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</si>
  <si>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</si>
  <si>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</si>
  <si>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</si>
  <si>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</si>
  <si>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</si>
  <si>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</si>
  <si>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</si>
  <si>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</si>
  <si>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</si>
  <si>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</si>
  <si>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</si>
  <si>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</si>
  <si>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</si>
  <si>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</si>
  <si>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</si>
  <si>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</si>
  <si>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</si>
  <si>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</si>
  <si>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</si>
  <si>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</si>
  <si>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</si>
  <si>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</si>
  <si>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</si>
  <si>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</si>
  <si>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</si>
  <si>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</si>
  <si>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</si>
  <si>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</si>
  <si>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</si>
  <si>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</si>
  <si>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</si>
  <si>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</si>
  <si>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</si>
  <si>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</si>
  <si>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</si>
  <si>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</si>
  <si>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</si>
  <si>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</si>
  <si>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</si>
  <si>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</si>
  <si>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</si>
  <si>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</si>
  <si>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34000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</si>
  <si>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</si>
  <si>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</si>
  <si>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</si>
  <si>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</si>
  <si>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</si>
  <si>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</si>
  <si>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34100</t>
  </si>
  <si>
    <t>広島市</t>
  </si>
  <si>
    <t>341100</t>
  </si>
  <si>
    <t>34839</t>
  </si>
  <si>
    <t>安芸地区衛生施設管理組合</t>
  </si>
  <si>
    <t>34202</t>
  </si>
  <si>
    <t>呉市</t>
  </si>
  <si>
    <t>341202</t>
  </si>
  <si>
    <t>34203</t>
  </si>
  <si>
    <t>竹原市</t>
  </si>
  <si>
    <t>341203</t>
  </si>
  <si>
    <t>34918</t>
  </si>
  <si>
    <t>広島中央環境衛生組合</t>
  </si>
  <si>
    <t>34204</t>
  </si>
  <si>
    <t>三原市</t>
  </si>
  <si>
    <t>341204</t>
  </si>
  <si>
    <t>34876</t>
  </si>
  <si>
    <t>三原広域市町村圏事務組合</t>
  </si>
  <si>
    <t>34845</t>
  </si>
  <si>
    <t>甲世衛生組合</t>
  </si>
  <si>
    <t>34205</t>
  </si>
  <si>
    <t>尾道市</t>
  </si>
  <si>
    <t>341205</t>
  </si>
  <si>
    <t>34207</t>
  </si>
  <si>
    <t>福山市</t>
  </si>
  <si>
    <t>341207</t>
  </si>
  <si>
    <t>34208</t>
  </si>
  <si>
    <t>府中市</t>
  </si>
  <si>
    <t>341208</t>
  </si>
  <si>
    <t>34209</t>
  </si>
  <si>
    <t>三次市</t>
  </si>
  <si>
    <t>341209</t>
  </si>
  <si>
    <t>34210</t>
  </si>
  <si>
    <t>庄原市</t>
  </si>
  <si>
    <t>341210</t>
  </si>
  <si>
    <t>34211</t>
  </si>
  <si>
    <t>大竹市</t>
  </si>
  <si>
    <t>341211</t>
  </si>
  <si>
    <t>34212</t>
  </si>
  <si>
    <t>東広島市</t>
  </si>
  <si>
    <t>341212</t>
  </si>
  <si>
    <t>34213</t>
  </si>
  <si>
    <t>廿日市市</t>
  </si>
  <si>
    <t>341213</t>
  </si>
  <si>
    <t>34214</t>
  </si>
  <si>
    <t>安芸高田市</t>
  </si>
  <si>
    <t>341214</t>
  </si>
  <si>
    <t>34908</t>
  </si>
  <si>
    <t>芸北広域環境施設組合</t>
  </si>
  <si>
    <t>34215</t>
  </si>
  <si>
    <t>江田島市</t>
  </si>
  <si>
    <t>341215</t>
  </si>
  <si>
    <t>34302</t>
  </si>
  <si>
    <t>府中町</t>
  </si>
  <si>
    <t>341302</t>
  </si>
  <si>
    <t>34304</t>
  </si>
  <si>
    <t>海田町</t>
  </si>
  <si>
    <t>341304</t>
  </si>
  <si>
    <t>34307</t>
  </si>
  <si>
    <t>熊野町</t>
  </si>
  <si>
    <t>341307</t>
  </si>
  <si>
    <t>34309</t>
  </si>
  <si>
    <t>坂町</t>
  </si>
  <si>
    <t>341309</t>
  </si>
  <si>
    <t>34368</t>
  </si>
  <si>
    <t>安芸太田町</t>
  </si>
  <si>
    <t>341368</t>
  </si>
  <si>
    <t>34842</t>
  </si>
  <si>
    <t>山県郡西部衛生組合</t>
  </si>
  <si>
    <t>34369</t>
  </si>
  <si>
    <t>北広島町</t>
  </si>
  <si>
    <t>341369</t>
  </si>
  <si>
    <t>34431</t>
  </si>
  <si>
    <t>大崎上島町</t>
  </si>
  <si>
    <t>341431</t>
  </si>
  <si>
    <t>34462</t>
  </si>
  <si>
    <t>世羅町</t>
  </si>
  <si>
    <t>341462</t>
  </si>
  <si>
    <t>34545</t>
  </si>
  <si>
    <t>神石高原町</t>
  </si>
  <si>
    <t>341545</t>
  </si>
  <si>
    <t>342001</t>
  </si>
  <si>
    <t>342006</t>
  </si>
  <si>
    <t>342004</t>
  </si>
  <si>
    <t>342005</t>
  </si>
  <si>
    <t>342002</t>
  </si>
  <si>
    <t>342003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</si>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</sst>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39</v>
      </c>
      <c r="B7" s="154" t="s">
        <v>317</v>
      </c>
      <c r="C7" s="138" t="s">
        <v>33</v>
      </c>
      <c r="D7" s="140">
        <f t="shared" ref="D7:D30" si="0">SUM(E7,+L7)</f>
        <v>39922628</v>
      </c>
      <c r="E7" s="140">
        <f t="shared" ref="E7:E30" si="1">SUM(F7:I7,K7)</f>
        <v>11710305</v>
      </c>
      <c r="F7" s="140">
        <f t="shared" ref="F7:L7" si="2">SUM(F$8:F$1000)</f>
        <v>1781434</v>
      </c>
      <c r="G7" s="140">
        <f t="shared" si="2"/>
        <v>46355</v>
      </c>
      <c r="H7" s="140">
        <f t="shared" si="2"/>
        <v>2762200</v>
      </c>
      <c r="I7" s="140">
        <f t="shared" si="2"/>
        <v>5176819</v>
      </c>
      <c r="J7" s="143" t="s">
        <v>314</v>
      </c>
      <c r="K7" s="140">
        <f t="shared" si="2"/>
        <v>1943497</v>
      </c>
      <c r="L7" s="140">
        <f t="shared" si="2"/>
        <v>28212323</v>
      </c>
      <c r="M7" s="140">
        <f t="shared" ref="M7:M30" si="3">SUM(N7,+U7)</f>
        <v>5556140</v>
      </c>
      <c r="N7" s="140">
        <f t="shared" ref="N7:N30" si="4">SUM(O7:R7,T7)</f>
        <v>1126545</v>
      </c>
      <c r="O7" s="140">
        <f t="shared" ref="O7:U7" si="5">SUM(O$8:O$1000)</f>
        <v>83820</v>
      </c>
      <c r="P7" s="140">
        <f t="shared" si="5"/>
        <v>6386</v>
      </c>
      <c r="Q7" s="140">
        <f t="shared" si="5"/>
        <v>467700</v>
      </c>
      <c r="R7" s="140">
        <f t="shared" si="5"/>
        <v>490779</v>
      </c>
      <c r="S7" s="143" t="s">
        <v>314</v>
      </c>
      <c r="T7" s="140">
        <f t="shared" si="5"/>
        <v>77860</v>
      </c>
      <c r="U7" s="140">
        <f t="shared" si="5"/>
        <v>4429595</v>
      </c>
      <c r="V7" s="140">
        <f t="shared" ref="V7:AA7" si="6">+SUM(D7,M7)</f>
        <v>45478768</v>
      </c>
      <c r="W7" s="140">
        <f t="shared" si="6"/>
        <v>12836850</v>
      </c>
      <c r="X7" s="140">
        <f t="shared" si="6"/>
        <v>1865254</v>
      </c>
      <c r="Y7" s="140">
        <f t="shared" si="6"/>
        <v>52741</v>
      </c>
      <c r="Z7" s="140">
        <f t="shared" si="6"/>
        <v>3229900</v>
      </c>
      <c r="AA7" s="140">
        <f t="shared" si="6"/>
        <v>5667598</v>
      </c>
      <c r="AB7" s="142" t="str">
        <f t="shared" ref="AB7:AB30" si="7">IF(+SUM(J7,S7)=0,"-",+SUM(J7,S7))</f>
        <v>-</v>
      </c>
      <c r="AC7" s="140">
        <f t="shared" ref="AC7:AC30" si="8">+SUM(K7,T7)</f>
        <v>2021357</v>
      </c>
      <c r="AD7" s="140">
        <f t="shared" ref="AD7:AD30" si="9">+SUM(L7,U7)</f>
        <v>32641918</v>
      </c>
      <c r="AE7" s="140">
        <f t="shared" ref="AE7:AE30" si="10">SUM(AF7,+AK7)</f>
        <v>5326048</v>
      </c>
      <c r="AF7" s="140">
        <f t="shared" ref="AF7:AF30" si="11">SUM(AG7:AJ7)</f>
        <v>5290095</v>
      </c>
      <c r="AG7" s="140">
        <f t="shared" ref="AG7:AL7" si="12">SUM(AG$8:AG$1000)</f>
        <v>0</v>
      </c>
      <c r="AH7" s="140">
        <f t="shared" si="12"/>
        <v>4161465</v>
      </c>
      <c r="AI7" s="140">
        <f t="shared" si="12"/>
        <v>1127105</v>
      </c>
      <c r="AJ7" s="140">
        <f t="shared" si="12"/>
        <v>1525</v>
      </c>
      <c r="AK7" s="140">
        <f t="shared" si="12"/>
        <v>35953</v>
      </c>
      <c r="AL7" s="140">
        <f t="shared" si="12"/>
        <v>674876</v>
      </c>
      <c r="AM7" s="140">
        <f t="shared" ref="AM7:AM30" si="13">SUM(AN7,AS7,AW7,AX7,BD7)</f>
        <v>30248445</v>
      </c>
      <c r="AN7" s="140">
        <f t="shared" ref="AN7:AN30" si="14">SUM(AO7:AR7)</f>
        <v>6788540</v>
      </c>
      <c r="AO7" s="140">
        <f>SUM(AO$8:AO$1000)</f>
        <v>2083830</v>
      </c>
      <c r="AP7" s="140">
        <f>SUM(AP$8:AP$1000)</f>
        <v>3624958</v>
      </c>
      <c r="AQ7" s="140">
        <f>SUM(AQ$8:AQ$1000)</f>
        <v>824369</v>
      </c>
      <c r="AR7" s="140">
        <f>SUM(AR$8:AR$1000)</f>
        <v>255383</v>
      </c>
      <c r="AS7" s="140">
        <f t="shared" ref="AS7:AS30" si="15">SUM(AT7:AV7)</f>
        <v>5329011</v>
      </c>
      <c r="AT7" s="140">
        <f>SUM(AT$8:AT$1000)</f>
        <v>435609</v>
      </c>
      <c r="AU7" s="140">
        <f>SUM(AU$8:AU$1000)</f>
        <v>4470313</v>
      </c>
      <c r="AV7" s="140">
        <f>SUM(AV$8:AV$1000)</f>
        <v>423089</v>
      </c>
      <c r="AW7" s="140">
        <f>SUM(AW$8:AW$1000)</f>
        <v>90046</v>
      </c>
      <c r="AX7" s="140">
        <f t="shared" ref="AX7:AX30" si="16">SUM(AY7:BB7)</f>
        <v>18036068</v>
      </c>
      <c r="AY7" s="140">
        <f t="shared" ref="AY7:BE7" si="17">SUM(AY$8:AY$1000)</f>
        <v>7542443</v>
      </c>
      <c r="AZ7" s="140">
        <f t="shared" si="17"/>
        <v>9291760</v>
      </c>
      <c r="BA7" s="140">
        <f t="shared" si="17"/>
        <v>565376</v>
      </c>
      <c r="BB7" s="140">
        <f t="shared" si="17"/>
        <v>636489</v>
      </c>
      <c r="BC7" s="140">
        <f t="shared" si="17"/>
        <v>3110350</v>
      </c>
      <c r="BD7" s="140">
        <f t="shared" si="17"/>
        <v>4780</v>
      </c>
      <c r="BE7" s="140">
        <f t="shared" si="17"/>
        <v>562909</v>
      </c>
      <c r="BF7" s="140">
        <f t="shared" ref="BF7:BF30" si="18">SUM(AE7,+AM7,+BE7)</f>
        <v>36137402</v>
      </c>
      <c r="BG7" s="140">
        <f t="shared" ref="BG7:BG30" si="19">SUM(BH7,+BM7)</f>
        <v>568401</v>
      </c>
      <c r="BH7" s="140">
        <f t="shared" ref="BH7:BH30" si="20">SUM(BI7:BL7)</f>
        <v>558585</v>
      </c>
      <c r="BI7" s="140">
        <f t="shared" ref="BI7:BN7" si="21">SUM(BI$8:BI$1000)</f>
        <v>28947</v>
      </c>
      <c r="BJ7" s="140">
        <f t="shared" si="21"/>
        <v>448476</v>
      </c>
      <c r="BK7" s="140">
        <f t="shared" si="21"/>
        <v>81162</v>
      </c>
      <c r="BL7" s="140">
        <f t="shared" si="21"/>
        <v>0</v>
      </c>
      <c r="BM7" s="140">
        <f t="shared" si="21"/>
        <v>9816</v>
      </c>
      <c r="BN7" s="140">
        <f t="shared" si="21"/>
        <v>883</v>
      </c>
      <c r="BO7" s="140">
        <f t="shared" ref="BO7:BO30" si="22">SUM(BP7,BU7,BY7,BZ7,CF7)</f>
        <v>3739523</v>
      </c>
      <c r="BP7" s="140">
        <f t="shared" ref="BP7:BP30" si="23">SUM(BQ7:BT7)</f>
        <v>587988</v>
      </c>
      <c r="BQ7" s="140">
        <f>SUM(BQ$8:BQ$1000)</f>
        <v>291482</v>
      </c>
      <c r="BR7" s="140">
        <f>SUM(BR$8:BR$1000)</f>
        <v>121369</v>
      </c>
      <c r="BS7" s="140">
        <f>SUM(BS$8:BS$1000)</f>
        <v>175137</v>
      </c>
      <c r="BT7" s="140">
        <f>SUM(BT$8:BT$1000)</f>
        <v>0</v>
      </c>
      <c r="BU7" s="140">
        <f t="shared" ref="BU7:BU30" si="24">SUM(BV7:BX7)</f>
        <v>1046233</v>
      </c>
      <c r="BV7" s="140">
        <f>SUM(BV$8:BV$1000)</f>
        <v>72853</v>
      </c>
      <c r="BW7" s="140">
        <f>SUM(BW$8:BW$1000)</f>
        <v>736710</v>
      </c>
      <c r="BX7" s="140">
        <f>SUM(BX$8:BX$1000)</f>
        <v>236670</v>
      </c>
      <c r="BY7" s="140">
        <f>SUM(BY$8:BY$1000)</f>
        <v>0</v>
      </c>
      <c r="BZ7" s="140">
        <f t="shared" ref="BZ7:BZ30" si="25">SUM(CA7:CD7)</f>
        <v>2105302</v>
      </c>
      <c r="CA7" s="140">
        <f t="shared" ref="CA7:CG7" si="26">SUM(CA$8:CA$1000)</f>
        <v>1119489</v>
      </c>
      <c r="CB7" s="140">
        <f t="shared" si="26"/>
        <v>920946</v>
      </c>
      <c r="CC7" s="140">
        <f t="shared" si="26"/>
        <v>22255</v>
      </c>
      <c r="CD7" s="140">
        <f t="shared" si="26"/>
        <v>42612</v>
      </c>
      <c r="CE7" s="140">
        <f t="shared" si="26"/>
        <v>1138835</v>
      </c>
      <c r="CF7" s="140">
        <f t="shared" si="26"/>
        <v>0</v>
      </c>
      <c r="CG7" s="140">
        <f t="shared" si="26"/>
        <v>108498</v>
      </c>
      <c r="CH7" s="140">
        <f t="shared" ref="CH7:CH30" si="27">SUM(BG7,+BO7,+CG7)</f>
        <v>4416422</v>
      </c>
      <c r="CI7" s="140">
        <f t="shared" ref="CI7:DJ7" si="28">SUM(AE7,+BG7)</f>
        <v>5894449</v>
      </c>
      <c r="CJ7" s="140">
        <f t="shared" si="28"/>
        <v>5848680</v>
      </c>
      <c r="CK7" s="140">
        <f t="shared" si="28"/>
        <v>28947</v>
      </c>
      <c r="CL7" s="140">
        <f t="shared" si="28"/>
        <v>4609941</v>
      </c>
      <c r="CM7" s="140">
        <f t="shared" si="28"/>
        <v>1208267</v>
      </c>
      <c r="CN7" s="140">
        <f t="shared" si="28"/>
        <v>1525</v>
      </c>
      <c r="CO7" s="140">
        <f t="shared" si="28"/>
        <v>45769</v>
      </c>
      <c r="CP7" s="140">
        <f t="shared" si="28"/>
        <v>675759</v>
      </c>
      <c r="CQ7" s="140">
        <f t="shared" si="28"/>
        <v>33987968</v>
      </c>
      <c r="CR7" s="140">
        <f t="shared" si="28"/>
        <v>7376528</v>
      </c>
      <c r="CS7" s="140">
        <f t="shared" si="28"/>
        <v>2375312</v>
      </c>
      <c r="CT7" s="140">
        <f t="shared" si="28"/>
        <v>3746327</v>
      </c>
      <c r="CU7" s="140">
        <f t="shared" si="28"/>
        <v>999506</v>
      </c>
      <c r="CV7" s="140">
        <f t="shared" si="28"/>
        <v>255383</v>
      </c>
      <c r="CW7" s="140">
        <f t="shared" si="28"/>
        <v>6375244</v>
      </c>
      <c r="CX7" s="140">
        <f t="shared" si="28"/>
        <v>508462</v>
      </c>
      <c r="CY7" s="140">
        <f t="shared" si="28"/>
        <v>5207023</v>
      </c>
      <c r="CZ7" s="140">
        <f t="shared" si="28"/>
        <v>659759</v>
      </c>
      <c r="DA7" s="140">
        <f t="shared" si="28"/>
        <v>90046</v>
      </c>
      <c r="DB7" s="140">
        <f t="shared" si="28"/>
        <v>20141370</v>
      </c>
      <c r="DC7" s="140">
        <f t="shared" si="28"/>
        <v>8661932</v>
      </c>
      <c r="DD7" s="140">
        <f t="shared" si="28"/>
        <v>10212706</v>
      </c>
      <c r="DE7" s="140">
        <f t="shared" si="28"/>
        <v>587631</v>
      </c>
      <c r="DF7" s="140">
        <f t="shared" si="28"/>
        <v>679101</v>
      </c>
      <c r="DG7" s="140">
        <f t="shared" si="28"/>
        <v>4249185</v>
      </c>
      <c r="DH7" s="140">
        <f t="shared" si="28"/>
        <v>4780</v>
      </c>
      <c r="DI7" s="140">
        <f t="shared" si="28"/>
        <v>671407</v>
      </c>
      <c r="DJ7" s="140">
        <f t="shared" si="28"/>
        <v>40553824</v>
      </c>
    </row>
    <row r="8" spans="1:114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 t="shared" si="0"/>
        <v>14378028</v>
      </c>
      <c r="E8" s="121">
        <f t="shared" si="1"/>
        <v>5143195</v>
      </c>
      <c r="F8" s="121">
        <v>189195</v>
      </c>
      <c r="G8" s="121">
        <v>15751</v>
      </c>
      <c r="H8" s="121">
        <v>1538300</v>
      </c>
      <c r="I8" s="121">
        <v>2533788</v>
      </c>
      <c r="J8" s="122" t="s">
        <v>411</v>
      </c>
      <c r="K8" s="121">
        <v>866161</v>
      </c>
      <c r="L8" s="121">
        <v>9234833</v>
      </c>
      <c r="M8" s="121">
        <f t="shared" si="3"/>
        <v>1345903</v>
      </c>
      <c r="N8" s="121">
        <f t="shared" si="4"/>
        <v>199140</v>
      </c>
      <c r="O8" s="121">
        <v>0</v>
      </c>
      <c r="P8" s="121">
        <v>0</v>
      </c>
      <c r="Q8" s="121">
        <v>20900</v>
      </c>
      <c r="R8" s="121">
        <v>116466</v>
      </c>
      <c r="S8" s="122" t="s">
        <v>411</v>
      </c>
      <c r="T8" s="121">
        <v>61774</v>
      </c>
      <c r="U8" s="121">
        <v>1146763</v>
      </c>
      <c r="V8" s="121">
        <f t="shared" ref="V8:V30" si="29">+SUM(D8,M8)</f>
        <v>15723931</v>
      </c>
      <c r="W8" s="121">
        <f t="shared" ref="W8:W30" si="30">+SUM(E8,N8)</f>
        <v>5342335</v>
      </c>
      <c r="X8" s="121">
        <f t="shared" ref="X8:X30" si="31">+SUM(F8,O8)</f>
        <v>189195</v>
      </c>
      <c r="Y8" s="121">
        <f t="shared" ref="Y8:Y30" si="32">+SUM(G8,P8)</f>
        <v>15751</v>
      </c>
      <c r="Z8" s="121">
        <f t="shared" ref="Z8:Z30" si="33">+SUM(H8,Q8)</f>
        <v>1559200</v>
      </c>
      <c r="AA8" s="121">
        <f t="shared" ref="AA8:AA30" si="34">+SUM(I8,R8)</f>
        <v>2650254</v>
      </c>
      <c r="AB8" s="122" t="str">
        <f t="shared" si="7"/>
        <v>-</v>
      </c>
      <c r="AC8" s="121">
        <f t="shared" si="8"/>
        <v>927935</v>
      </c>
      <c r="AD8" s="121">
        <f t="shared" si="9"/>
        <v>10381596</v>
      </c>
      <c r="AE8" s="121">
        <f t="shared" si="10"/>
        <v>1744751</v>
      </c>
      <c r="AF8" s="121">
        <f t="shared" si="11"/>
        <v>1731552</v>
      </c>
      <c r="AG8" s="121">
        <v>0</v>
      </c>
      <c r="AH8" s="121">
        <v>709311</v>
      </c>
      <c r="AI8" s="121">
        <v>1022241</v>
      </c>
      <c r="AJ8" s="121">
        <v>0</v>
      </c>
      <c r="AK8" s="121">
        <v>13199</v>
      </c>
      <c r="AL8" s="121">
        <v>0</v>
      </c>
      <c r="AM8" s="121">
        <f t="shared" si="13"/>
        <v>12535803</v>
      </c>
      <c r="AN8" s="121">
        <f t="shared" si="14"/>
        <v>3959744</v>
      </c>
      <c r="AO8" s="121">
        <v>928401</v>
      </c>
      <c r="AP8" s="121">
        <v>2163839</v>
      </c>
      <c r="AQ8" s="121">
        <v>644835</v>
      </c>
      <c r="AR8" s="121">
        <v>222669</v>
      </c>
      <c r="AS8" s="121">
        <f t="shared" si="15"/>
        <v>1847687</v>
      </c>
      <c r="AT8" s="121">
        <v>162354</v>
      </c>
      <c r="AU8" s="121">
        <v>1416521</v>
      </c>
      <c r="AV8" s="121">
        <v>268812</v>
      </c>
      <c r="AW8" s="121">
        <v>25727</v>
      </c>
      <c r="AX8" s="121">
        <f t="shared" si="16"/>
        <v>6702645</v>
      </c>
      <c r="AY8" s="121">
        <v>3008532</v>
      </c>
      <c r="AZ8" s="121">
        <v>3051591</v>
      </c>
      <c r="BA8" s="121">
        <v>179890</v>
      </c>
      <c r="BB8" s="121">
        <v>462632</v>
      </c>
      <c r="BC8" s="121">
        <v>0</v>
      </c>
      <c r="BD8" s="121">
        <v>0</v>
      </c>
      <c r="BE8" s="121">
        <v>97474</v>
      </c>
      <c r="BF8" s="121">
        <f t="shared" si="18"/>
        <v>14378028</v>
      </c>
      <c r="BG8" s="121">
        <f t="shared" si="19"/>
        <v>28947</v>
      </c>
      <c r="BH8" s="121">
        <f t="shared" si="20"/>
        <v>28947</v>
      </c>
      <c r="BI8" s="121">
        <v>28947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 t="shared" si="22"/>
        <v>973957</v>
      </c>
      <c r="BP8" s="121">
        <f t="shared" si="23"/>
        <v>129346</v>
      </c>
      <c r="BQ8" s="121">
        <v>56084</v>
      </c>
      <c r="BR8" s="121">
        <v>27473</v>
      </c>
      <c r="BS8" s="121">
        <v>45789</v>
      </c>
      <c r="BT8" s="121">
        <v>0</v>
      </c>
      <c r="BU8" s="121">
        <f t="shared" si="24"/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 t="shared" si="25"/>
        <v>844611</v>
      </c>
      <c r="CA8" s="121">
        <v>810389</v>
      </c>
      <c r="CB8" s="121">
        <v>0</v>
      </c>
      <c r="CC8" s="121">
        <v>0</v>
      </c>
      <c r="CD8" s="121">
        <v>34222</v>
      </c>
      <c r="CE8" s="121">
        <v>278088</v>
      </c>
      <c r="CF8" s="121">
        <v>0</v>
      </c>
      <c r="CG8" s="121">
        <v>64911</v>
      </c>
      <c r="CH8" s="121">
        <f t="shared" si="27"/>
        <v>1067815</v>
      </c>
      <c r="CI8" s="121">
        <f t="shared" ref="CI8:CI30" si="35">SUM(AE8,+BG8)</f>
        <v>1773698</v>
      </c>
      <c r="CJ8" s="121">
        <f t="shared" ref="CJ8:CJ30" si="36">SUM(AF8,+BH8)</f>
        <v>1760499</v>
      </c>
      <c r="CK8" s="121">
        <f t="shared" ref="CK8:CK30" si="37">SUM(AG8,+BI8)</f>
        <v>28947</v>
      </c>
      <c r="CL8" s="121">
        <f t="shared" ref="CL8:CL30" si="38">SUM(AH8,+BJ8)</f>
        <v>709311</v>
      </c>
      <c r="CM8" s="121">
        <f t="shared" ref="CM8:CM30" si="39">SUM(AI8,+BK8)</f>
        <v>1022241</v>
      </c>
      <c r="CN8" s="121">
        <f t="shared" ref="CN8:CN30" si="40">SUM(AJ8,+BL8)</f>
        <v>0</v>
      </c>
      <c r="CO8" s="121">
        <f t="shared" ref="CO8:CO30" si="41">SUM(AK8,+BM8)</f>
        <v>13199</v>
      </c>
      <c r="CP8" s="121">
        <f t="shared" ref="CP8:CP30" si="42">SUM(AL8,+BN8)</f>
        <v>0</v>
      </c>
      <c r="CQ8" s="121">
        <f t="shared" ref="CQ8:CQ30" si="43">SUM(AM8,+BO8)</f>
        <v>13509760</v>
      </c>
      <c r="CR8" s="121">
        <f t="shared" ref="CR8:CR30" si="44">SUM(AN8,+BP8)</f>
        <v>4089090</v>
      </c>
      <c r="CS8" s="121">
        <f t="shared" ref="CS8:CS30" si="45">SUM(AO8,+BQ8)</f>
        <v>984485</v>
      </c>
      <c r="CT8" s="121">
        <f t="shared" ref="CT8:CT30" si="46">SUM(AP8,+BR8)</f>
        <v>2191312</v>
      </c>
      <c r="CU8" s="121">
        <f t="shared" ref="CU8:CU30" si="47">SUM(AQ8,+BS8)</f>
        <v>690624</v>
      </c>
      <c r="CV8" s="121">
        <f t="shared" ref="CV8:CV30" si="48">SUM(AR8,+BT8)</f>
        <v>222669</v>
      </c>
      <c r="CW8" s="121">
        <f t="shared" ref="CW8:CW30" si="49">SUM(AS8,+BU8)</f>
        <v>1847687</v>
      </c>
      <c r="CX8" s="121">
        <f t="shared" ref="CX8:CX30" si="50">SUM(AT8,+BV8)</f>
        <v>162354</v>
      </c>
      <c r="CY8" s="121">
        <f t="shared" ref="CY8:CY30" si="51">SUM(AU8,+BW8)</f>
        <v>1416521</v>
      </c>
      <c r="CZ8" s="121">
        <f t="shared" ref="CZ8:CZ30" si="52">SUM(AV8,+BX8)</f>
        <v>268812</v>
      </c>
      <c r="DA8" s="121">
        <f t="shared" ref="DA8:DA30" si="53">SUM(AW8,+BY8)</f>
        <v>25727</v>
      </c>
      <c r="DB8" s="121">
        <f t="shared" ref="DB8:DB30" si="54">SUM(AX8,+BZ8)</f>
        <v>7547256</v>
      </c>
      <c r="DC8" s="121">
        <f t="shared" ref="DC8:DC30" si="55">SUM(AY8,+CA8)</f>
        <v>3818921</v>
      </c>
      <c r="DD8" s="121">
        <f t="shared" ref="DD8:DD30" si="56">SUM(AZ8,+CB8)</f>
        <v>3051591</v>
      </c>
      <c r="DE8" s="121">
        <f t="shared" ref="DE8:DE30" si="57">SUM(BA8,+CC8)</f>
        <v>179890</v>
      </c>
      <c r="DF8" s="121">
        <f t="shared" ref="DF8:DF30" si="58">SUM(BB8,+CD8)</f>
        <v>496854</v>
      </c>
      <c r="DG8" s="121">
        <f t="shared" ref="DG8:DG30" si="59">SUM(BC8,+CE8)</f>
        <v>278088</v>
      </c>
      <c r="DH8" s="121">
        <f t="shared" ref="DH8:DH30" si="60">SUM(BD8,+CF8)</f>
        <v>0</v>
      </c>
      <c r="DI8" s="121">
        <f t="shared" ref="DI8:DI30" si="61">SUM(BE8,+CG8)</f>
        <v>162385</v>
      </c>
      <c r="DJ8" s="121">
        <f t="shared" ref="DJ8:DJ30" si="62">SUM(BF8,+CH8)</f>
        <v>15445843</v>
      </c>
    </row>
    <row r="9" spans="1:114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 t="shared" si="0"/>
        <v>3427723</v>
      </c>
      <c r="E9" s="121">
        <f t="shared" si="1"/>
        <v>1162068</v>
      </c>
      <c r="F9" s="121">
        <v>22900</v>
      </c>
      <c r="G9" s="121">
        <v>0</v>
      </c>
      <c r="H9" s="121">
        <v>0</v>
      </c>
      <c r="I9" s="121">
        <v>677636</v>
      </c>
      <c r="J9" s="122" t="s">
        <v>411</v>
      </c>
      <c r="K9" s="121">
        <v>461532</v>
      </c>
      <c r="L9" s="121">
        <v>2265655</v>
      </c>
      <c r="M9" s="121">
        <f t="shared" si="3"/>
        <v>309177</v>
      </c>
      <c r="N9" s="121">
        <f t="shared" si="4"/>
        <v>51337</v>
      </c>
      <c r="O9" s="121">
        <v>0</v>
      </c>
      <c r="P9" s="121">
        <v>0</v>
      </c>
      <c r="Q9" s="121">
        <v>0</v>
      </c>
      <c r="R9" s="121">
        <v>41135</v>
      </c>
      <c r="S9" s="122" t="s">
        <v>411</v>
      </c>
      <c r="T9" s="121">
        <v>10202</v>
      </c>
      <c r="U9" s="121">
        <v>257840</v>
      </c>
      <c r="V9" s="121">
        <f t="shared" si="29"/>
        <v>3736900</v>
      </c>
      <c r="W9" s="121">
        <f t="shared" si="30"/>
        <v>1213405</v>
      </c>
      <c r="X9" s="121">
        <f t="shared" si="31"/>
        <v>22900</v>
      </c>
      <c r="Y9" s="121">
        <f t="shared" si="32"/>
        <v>0</v>
      </c>
      <c r="Z9" s="121">
        <f t="shared" si="33"/>
        <v>0</v>
      </c>
      <c r="AA9" s="121">
        <f t="shared" si="34"/>
        <v>718771</v>
      </c>
      <c r="AB9" s="122" t="str">
        <f t="shared" si="7"/>
        <v>-</v>
      </c>
      <c r="AC9" s="121">
        <f t="shared" si="8"/>
        <v>471734</v>
      </c>
      <c r="AD9" s="121">
        <f t="shared" si="9"/>
        <v>2523495</v>
      </c>
      <c r="AE9" s="121">
        <f t="shared" si="10"/>
        <v>0</v>
      </c>
      <c r="AF9" s="121">
        <f t="shared" si="11"/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 t="shared" si="13"/>
        <v>3427723</v>
      </c>
      <c r="AN9" s="121">
        <f t="shared" si="14"/>
        <v>751872</v>
      </c>
      <c r="AO9" s="121">
        <v>125312</v>
      </c>
      <c r="AP9" s="121">
        <v>563904</v>
      </c>
      <c r="AQ9" s="121">
        <v>46992</v>
      </c>
      <c r="AR9" s="121">
        <v>15664</v>
      </c>
      <c r="AS9" s="121">
        <f t="shared" si="15"/>
        <v>130279</v>
      </c>
      <c r="AT9" s="121">
        <v>65063</v>
      </c>
      <c r="AU9" s="121">
        <v>61907</v>
      </c>
      <c r="AV9" s="121">
        <v>3309</v>
      </c>
      <c r="AW9" s="121">
        <v>23224</v>
      </c>
      <c r="AX9" s="121">
        <f t="shared" si="16"/>
        <v>2522348</v>
      </c>
      <c r="AY9" s="121">
        <v>565242</v>
      </c>
      <c r="AZ9" s="121">
        <v>1864088</v>
      </c>
      <c r="BA9" s="121">
        <v>93018</v>
      </c>
      <c r="BB9" s="121">
        <v>0</v>
      </c>
      <c r="BC9" s="121">
        <v>0</v>
      </c>
      <c r="BD9" s="121">
        <v>0</v>
      </c>
      <c r="BE9" s="121">
        <v>0</v>
      </c>
      <c r="BF9" s="121">
        <f t="shared" si="18"/>
        <v>3427723</v>
      </c>
      <c r="BG9" s="121">
        <f t="shared" si="19"/>
        <v>0</v>
      </c>
      <c r="BH9" s="121">
        <f t="shared" si="20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 t="shared" si="22"/>
        <v>309177</v>
      </c>
      <c r="BP9" s="121">
        <f t="shared" si="23"/>
        <v>31328</v>
      </c>
      <c r="BQ9" s="121">
        <v>0</v>
      </c>
      <c r="BR9" s="121">
        <v>0</v>
      </c>
      <c r="BS9" s="121">
        <v>31328</v>
      </c>
      <c r="BT9" s="121">
        <v>0</v>
      </c>
      <c r="BU9" s="121">
        <f t="shared" si="24"/>
        <v>75407</v>
      </c>
      <c r="BV9" s="121">
        <v>4045</v>
      </c>
      <c r="BW9" s="121">
        <v>71362</v>
      </c>
      <c r="BX9" s="121">
        <v>0</v>
      </c>
      <c r="BY9" s="121">
        <v>0</v>
      </c>
      <c r="BZ9" s="121">
        <f t="shared" si="25"/>
        <v>202442</v>
      </c>
      <c r="CA9" s="121">
        <v>60584</v>
      </c>
      <c r="CB9" s="121">
        <v>141858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 t="shared" si="27"/>
        <v>309177</v>
      </c>
      <c r="CI9" s="121">
        <f t="shared" si="35"/>
        <v>0</v>
      </c>
      <c r="CJ9" s="121">
        <f t="shared" si="36"/>
        <v>0</v>
      </c>
      <c r="CK9" s="121">
        <f t="shared" si="37"/>
        <v>0</v>
      </c>
      <c r="CL9" s="121">
        <f t="shared" si="38"/>
        <v>0</v>
      </c>
      <c r="CM9" s="121">
        <f t="shared" si="39"/>
        <v>0</v>
      </c>
      <c r="CN9" s="121">
        <f t="shared" si="40"/>
        <v>0</v>
      </c>
      <c r="CO9" s="121">
        <f t="shared" si="41"/>
        <v>0</v>
      </c>
      <c r="CP9" s="121">
        <f t="shared" si="42"/>
        <v>0</v>
      </c>
      <c r="CQ9" s="121">
        <f t="shared" si="43"/>
        <v>3736900</v>
      </c>
      <c r="CR9" s="121">
        <f t="shared" si="44"/>
        <v>783200</v>
      </c>
      <c r="CS9" s="121">
        <f t="shared" si="45"/>
        <v>125312</v>
      </c>
      <c r="CT9" s="121">
        <f t="shared" si="46"/>
        <v>563904</v>
      </c>
      <c r="CU9" s="121">
        <f t="shared" si="47"/>
        <v>78320</v>
      </c>
      <c r="CV9" s="121">
        <f t="shared" si="48"/>
        <v>15664</v>
      </c>
      <c r="CW9" s="121">
        <f t="shared" si="49"/>
        <v>205686</v>
      </c>
      <c r="CX9" s="121">
        <f t="shared" si="50"/>
        <v>69108</v>
      </c>
      <c r="CY9" s="121">
        <f t="shared" si="51"/>
        <v>133269</v>
      </c>
      <c r="CZ9" s="121">
        <f t="shared" si="52"/>
        <v>3309</v>
      </c>
      <c r="DA9" s="121">
        <f t="shared" si="53"/>
        <v>23224</v>
      </c>
      <c r="DB9" s="121">
        <f t="shared" si="54"/>
        <v>2724790</v>
      </c>
      <c r="DC9" s="121">
        <f t="shared" si="55"/>
        <v>625826</v>
      </c>
      <c r="DD9" s="121">
        <f t="shared" si="56"/>
        <v>2005946</v>
      </c>
      <c r="DE9" s="121">
        <f t="shared" si="57"/>
        <v>93018</v>
      </c>
      <c r="DF9" s="121">
        <f t="shared" si="58"/>
        <v>0</v>
      </c>
      <c r="DG9" s="121">
        <f t="shared" si="59"/>
        <v>0</v>
      </c>
      <c r="DH9" s="121">
        <f t="shared" si="60"/>
        <v>0</v>
      </c>
      <c r="DI9" s="121">
        <f t="shared" si="61"/>
        <v>0</v>
      </c>
      <c r="DJ9" s="121">
        <f t="shared" si="62"/>
        <v>3736900</v>
      </c>
    </row>
    <row r="10" spans="1:114" s="136" customFormat="1" ht="13.5" customHeight="1" x14ac:dyDescent="0.15">
      <c r="A10" s="119" t="s">
        <v>39</v>
      </c>
      <c r="B10" s="120" t="s">
        <v>332</v>
      </c>
      <c r="C10" s="119" t="s">
        <v>333</v>
      </c>
      <c r="D10" s="121">
        <f t="shared" si="0"/>
        <v>438758</v>
      </c>
      <c r="E10" s="121">
        <f t="shared" si="1"/>
        <v>11216</v>
      </c>
      <c r="F10" s="121">
        <v>0</v>
      </c>
      <c r="G10" s="121">
        <v>0</v>
      </c>
      <c r="H10" s="121">
        <v>0</v>
      </c>
      <c r="I10" s="121">
        <v>65</v>
      </c>
      <c r="J10" s="122" t="s">
        <v>411</v>
      </c>
      <c r="K10" s="121">
        <v>11151</v>
      </c>
      <c r="L10" s="121">
        <v>427542</v>
      </c>
      <c r="M10" s="121">
        <f t="shared" si="3"/>
        <v>105149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411</v>
      </c>
      <c r="T10" s="121">
        <v>0</v>
      </c>
      <c r="U10" s="121">
        <v>105149</v>
      </c>
      <c r="V10" s="121">
        <f t="shared" si="29"/>
        <v>543907</v>
      </c>
      <c r="W10" s="121">
        <f t="shared" si="30"/>
        <v>11216</v>
      </c>
      <c r="X10" s="121">
        <f t="shared" si="31"/>
        <v>0</v>
      </c>
      <c r="Y10" s="121">
        <f t="shared" si="32"/>
        <v>0</v>
      </c>
      <c r="Z10" s="121">
        <f t="shared" si="33"/>
        <v>0</v>
      </c>
      <c r="AA10" s="121">
        <f t="shared" si="34"/>
        <v>65</v>
      </c>
      <c r="AB10" s="122" t="str">
        <f t="shared" si="7"/>
        <v>-</v>
      </c>
      <c r="AC10" s="121">
        <f t="shared" si="8"/>
        <v>11151</v>
      </c>
      <c r="AD10" s="121">
        <f t="shared" si="9"/>
        <v>532691</v>
      </c>
      <c r="AE10" s="121">
        <f t="shared" si="10"/>
        <v>0</v>
      </c>
      <c r="AF10" s="121">
        <f t="shared" si="11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 t="shared" si="13"/>
        <v>110349</v>
      </c>
      <c r="AN10" s="121">
        <f t="shared" si="14"/>
        <v>4318</v>
      </c>
      <c r="AO10" s="121">
        <v>4318</v>
      </c>
      <c r="AP10" s="121">
        <v>0</v>
      </c>
      <c r="AQ10" s="121">
        <v>0</v>
      </c>
      <c r="AR10" s="121">
        <v>0</v>
      </c>
      <c r="AS10" s="121">
        <f t="shared" si="15"/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 t="shared" si="16"/>
        <v>106031</v>
      </c>
      <c r="AY10" s="121">
        <v>106007</v>
      </c>
      <c r="AZ10" s="121">
        <v>0</v>
      </c>
      <c r="BA10" s="121">
        <v>0</v>
      </c>
      <c r="BB10" s="121">
        <v>24</v>
      </c>
      <c r="BC10" s="121">
        <v>298512</v>
      </c>
      <c r="BD10" s="121">
        <v>0</v>
      </c>
      <c r="BE10" s="121">
        <v>29897</v>
      </c>
      <c r="BF10" s="121">
        <f t="shared" si="18"/>
        <v>140246</v>
      </c>
      <c r="BG10" s="121">
        <f t="shared" si="19"/>
        <v>0</v>
      </c>
      <c r="BH10" s="121">
        <f t="shared" si="20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 t="shared" si="22"/>
        <v>4246</v>
      </c>
      <c r="BP10" s="121">
        <f t="shared" si="23"/>
        <v>4246</v>
      </c>
      <c r="BQ10" s="121">
        <v>4246</v>
      </c>
      <c r="BR10" s="121">
        <v>0</v>
      </c>
      <c r="BS10" s="121">
        <v>0</v>
      </c>
      <c r="BT10" s="121">
        <v>0</v>
      </c>
      <c r="BU10" s="121">
        <f t="shared" si="24"/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 t="shared" si="25"/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100903</v>
      </c>
      <c r="CF10" s="121">
        <v>0</v>
      </c>
      <c r="CG10" s="121">
        <v>0</v>
      </c>
      <c r="CH10" s="121">
        <f t="shared" si="27"/>
        <v>4246</v>
      </c>
      <c r="CI10" s="121">
        <f t="shared" si="35"/>
        <v>0</v>
      </c>
      <c r="CJ10" s="121">
        <f t="shared" si="36"/>
        <v>0</v>
      </c>
      <c r="CK10" s="121">
        <f t="shared" si="37"/>
        <v>0</v>
      </c>
      <c r="CL10" s="121">
        <f t="shared" si="38"/>
        <v>0</v>
      </c>
      <c r="CM10" s="121">
        <f t="shared" si="39"/>
        <v>0</v>
      </c>
      <c r="CN10" s="121">
        <f t="shared" si="40"/>
        <v>0</v>
      </c>
      <c r="CO10" s="121">
        <f t="shared" si="41"/>
        <v>0</v>
      </c>
      <c r="CP10" s="121">
        <f t="shared" si="42"/>
        <v>0</v>
      </c>
      <c r="CQ10" s="121">
        <f t="shared" si="43"/>
        <v>114595</v>
      </c>
      <c r="CR10" s="121">
        <f t="shared" si="44"/>
        <v>8564</v>
      </c>
      <c r="CS10" s="121">
        <f t="shared" si="45"/>
        <v>8564</v>
      </c>
      <c r="CT10" s="121">
        <f t="shared" si="46"/>
        <v>0</v>
      </c>
      <c r="CU10" s="121">
        <f t="shared" si="47"/>
        <v>0</v>
      </c>
      <c r="CV10" s="121">
        <f t="shared" si="48"/>
        <v>0</v>
      </c>
      <c r="CW10" s="121">
        <f t="shared" si="49"/>
        <v>0</v>
      </c>
      <c r="CX10" s="121">
        <f t="shared" si="50"/>
        <v>0</v>
      </c>
      <c r="CY10" s="121">
        <f t="shared" si="51"/>
        <v>0</v>
      </c>
      <c r="CZ10" s="121">
        <f t="shared" si="52"/>
        <v>0</v>
      </c>
      <c r="DA10" s="121">
        <f t="shared" si="53"/>
        <v>0</v>
      </c>
      <c r="DB10" s="121">
        <f t="shared" si="54"/>
        <v>106031</v>
      </c>
      <c r="DC10" s="121">
        <f t="shared" si="55"/>
        <v>106007</v>
      </c>
      <c r="DD10" s="121">
        <f t="shared" si="56"/>
        <v>0</v>
      </c>
      <c r="DE10" s="121">
        <f t="shared" si="57"/>
        <v>0</v>
      </c>
      <c r="DF10" s="121">
        <f t="shared" si="58"/>
        <v>24</v>
      </c>
      <c r="DG10" s="121">
        <f t="shared" si="59"/>
        <v>399415</v>
      </c>
      <c r="DH10" s="121">
        <f t="shared" si="60"/>
        <v>0</v>
      </c>
      <c r="DI10" s="121">
        <f t="shared" si="61"/>
        <v>29897</v>
      </c>
      <c r="DJ10" s="121">
        <f t="shared" si="62"/>
        <v>144492</v>
      </c>
    </row>
    <row r="11" spans="1:114" s="136" customFormat="1" ht="13.5" customHeight="1" x14ac:dyDescent="0.15">
      <c r="A11" s="119" t="s">
        <v>39</v>
      </c>
      <c r="B11" s="120" t="s">
        <v>337</v>
      </c>
      <c r="C11" s="119" t="s">
        <v>338</v>
      </c>
      <c r="D11" s="121">
        <f t="shared" si="0"/>
        <v>2187436</v>
      </c>
      <c r="E11" s="121">
        <f t="shared" si="1"/>
        <v>1074588</v>
      </c>
      <c r="F11" s="121">
        <v>180915</v>
      </c>
      <c r="G11" s="121">
        <v>3951</v>
      </c>
      <c r="H11" s="121">
        <v>712200</v>
      </c>
      <c r="I11" s="121">
        <v>176432</v>
      </c>
      <c r="J11" s="122" t="s">
        <v>411</v>
      </c>
      <c r="K11" s="121">
        <v>1090</v>
      </c>
      <c r="L11" s="121">
        <v>1112848</v>
      </c>
      <c r="M11" s="121">
        <f t="shared" si="3"/>
        <v>152319</v>
      </c>
      <c r="N11" s="121">
        <f t="shared" si="4"/>
        <v>2899</v>
      </c>
      <c r="O11" s="121">
        <v>0</v>
      </c>
      <c r="P11" s="121">
        <v>0</v>
      </c>
      <c r="Q11" s="121">
        <v>0</v>
      </c>
      <c r="R11" s="121">
        <v>276</v>
      </c>
      <c r="S11" s="122" t="s">
        <v>411</v>
      </c>
      <c r="T11" s="121">
        <v>2623</v>
      </c>
      <c r="U11" s="121">
        <v>149420</v>
      </c>
      <c r="V11" s="121">
        <f t="shared" si="29"/>
        <v>2339755</v>
      </c>
      <c r="W11" s="121">
        <f t="shared" si="30"/>
        <v>1077487</v>
      </c>
      <c r="X11" s="121">
        <f t="shared" si="31"/>
        <v>180915</v>
      </c>
      <c r="Y11" s="121">
        <f t="shared" si="32"/>
        <v>3951</v>
      </c>
      <c r="Z11" s="121">
        <f t="shared" si="33"/>
        <v>712200</v>
      </c>
      <c r="AA11" s="121">
        <f t="shared" si="34"/>
        <v>176708</v>
      </c>
      <c r="AB11" s="122" t="str">
        <f t="shared" si="7"/>
        <v>-</v>
      </c>
      <c r="AC11" s="121">
        <f t="shared" si="8"/>
        <v>3713</v>
      </c>
      <c r="AD11" s="121">
        <f t="shared" si="9"/>
        <v>1262268</v>
      </c>
      <c r="AE11" s="121">
        <f t="shared" si="10"/>
        <v>1163439</v>
      </c>
      <c r="AF11" s="121">
        <f t="shared" si="11"/>
        <v>1163439</v>
      </c>
      <c r="AG11" s="121">
        <v>0</v>
      </c>
      <c r="AH11" s="121">
        <v>1137501</v>
      </c>
      <c r="AI11" s="121">
        <v>25938</v>
      </c>
      <c r="AJ11" s="121">
        <v>0</v>
      </c>
      <c r="AK11" s="121">
        <v>0</v>
      </c>
      <c r="AL11" s="121">
        <v>0</v>
      </c>
      <c r="AM11" s="121">
        <f t="shared" si="13"/>
        <v>795390</v>
      </c>
      <c r="AN11" s="121">
        <f t="shared" si="14"/>
        <v>193846</v>
      </c>
      <c r="AO11" s="121">
        <v>79485</v>
      </c>
      <c r="AP11" s="121">
        <v>91508</v>
      </c>
      <c r="AQ11" s="121">
        <v>22853</v>
      </c>
      <c r="AR11" s="121">
        <v>0</v>
      </c>
      <c r="AS11" s="121">
        <f t="shared" si="15"/>
        <v>273010</v>
      </c>
      <c r="AT11" s="121">
        <v>6459</v>
      </c>
      <c r="AU11" s="121">
        <v>266551</v>
      </c>
      <c r="AV11" s="121">
        <v>0</v>
      </c>
      <c r="AW11" s="121">
        <v>0</v>
      </c>
      <c r="AX11" s="121">
        <f t="shared" si="16"/>
        <v>328534</v>
      </c>
      <c r="AY11" s="121">
        <v>286286</v>
      </c>
      <c r="AZ11" s="121">
        <v>25045</v>
      </c>
      <c r="BA11" s="121">
        <v>17203</v>
      </c>
      <c r="BB11" s="121">
        <v>0</v>
      </c>
      <c r="BC11" s="121">
        <v>141278</v>
      </c>
      <c r="BD11" s="121">
        <v>0</v>
      </c>
      <c r="BE11" s="121">
        <v>87329</v>
      </c>
      <c r="BF11" s="121">
        <f t="shared" si="18"/>
        <v>2046158</v>
      </c>
      <c r="BG11" s="121">
        <f t="shared" si="19"/>
        <v>0</v>
      </c>
      <c r="BH11" s="121">
        <f t="shared" si="20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 t="shared" si="22"/>
        <v>152319</v>
      </c>
      <c r="BP11" s="121">
        <f t="shared" si="23"/>
        <v>17900</v>
      </c>
      <c r="BQ11" s="121">
        <v>17900</v>
      </c>
      <c r="BR11" s="121">
        <v>0</v>
      </c>
      <c r="BS11" s="121">
        <v>0</v>
      </c>
      <c r="BT11" s="121">
        <v>0</v>
      </c>
      <c r="BU11" s="121">
        <f t="shared" si="24"/>
        <v>4730</v>
      </c>
      <c r="BV11" s="121">
        <v>3287</v>
      </c>
      <c r="BW11" s="121">
        <v>1443</v>
      </c>
      <c r="BX11" s="121">
        <v>0</v>
      </c>
      <c r="BY11" s="121">
        <v>0</v>
      </c>
      <c r="BZ11" s="121">
        <f t="shared" si="25"/>
        <v>129689</v>
      </c>
      <c r="CA11" s="121">
        <v>453</v>
      </c>
      <c r="CB11" s="121">
        <v>129236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 t="shared" si="27"/>
        <v>152319</v>
      </c>
      <c r="CI11" s="121">
        <f t="shared" si="35"/>
        <v>1163439</v>
      </c>
      <c r="CJ11" s="121">
        <f t="shared" si="36"/>
        <v>1163439</v>
      </c>
      <c r="CK11" s="121">
        <f t="shared" si="37"/>
        <v>0</v>
      </c>
      <c r="CL11" s="121">
        <f t="shared" si="38"/>
        <v>1137501</v>
      </c>
      <c r="CM11" s="121">
        <f t="shared" si="39"/>
        <v>25938</v>
      </c>
      <c r="CN11" s="121">
        <f t="shared" si="40"/>
        <v>0</v>
      </c>
      <c r="CO11" s="121">
        <f t="shared" si="41"/>
        <v>0</v>
      </c>
      <c r="CP11" s="121">
        <f t="shared" si="42"/>
        <v>0</v>
      </c>
      <c r="CQ11" s="121">
        <f t="shared" si="43"/>
        <v>947709</v>
      </c>
      <c r="CR11" s="121">
        <f t="shared" si="44"/>
        <v>211746</v>
      </c>
      <c r="CS11" s="121">
        <f t="shared" si="45"/>
        <v>97385</v>
      </c>
      <c r="CT11" s="121">
        <f t="shared" si="46"/>
        <v>91508</v>
      </c>
      <c r="CU11" s="121">
        <f t="shared" si="47"/>
        <v>22853</v>
      </c>
      <c r="CV11" s="121">
        <f t="shared" si="48"/>
        <v>0</v>
      </c>
      <c r="CW11" s="121">
        <f t="shared" si="49"/>
        <v>277740</v>
      </c>
      <c r="CX11" s="121">
        <f t="shared" si="50"/>
        <v>9746</v>
      </c>
      <c r="CY11" s="121">
        <f t="shared" si="51"/>
        <v>267994</v>
      </c>
      <c r="CZ11" s="121">
        <f t="shared" si="52"/>
        <v>0</v>
      </c>
      <c r="DA11" s="121">
        <f t="shared" si="53"/>
        <v>0</v>
      </c>
      <c r="DB11" s="121">
        <f t="shared" si="54"/>
        <v>458223</v>
      </c>
      <c r="DC11" s="121">
        <f t="shared" si="55"/>
        <v>286739</v>
      </c>
      <c r="DD11" s="121">
        <f t="shared" si="56"/>
        <v>154281</v>
      </c>
      <c r="DE11" s="121">
        <f t="shared" si="57"/>
        <v>17203</v>
      </c>
      <c r="DF11" s="121">
        <f t="shared" si="58"/>
        <v>0</v>
      </c>
      <c r="DG11" s="121">
        <f t="shared" si="59"/>
        <v>141278</v>
      </c>
      <c r="DH11" s="121">
        <f t="shared" si="60"/>
        <v>0</v>
      </c>
      <c r="DI11" s="121">
        <f t="shared" si="61"/>
        <v>87329</v>
      </c>
      <c r="DJ11" s="121">
        <f t="shared" si="62"/>
        <v>2198477</v>
      </c>
    </row>
    <row r="12" spans="1:114" s="136" customFormat="1" ht="13.5" customHeight="1" x14ac:dyDescent="0.15">
      <c r="A12" s="119" t="s">
        <v>39</v>
      </c>
      <c r="B12" s="120" t="s">
        <v>344</v>
      </c>
      <c r="C12" s="119" t="s">
        <v>345</v>
      </c>
      <c r="D12" s="121">
        <f t="shared" si="0"/>
        <v>3044267</v>
      </c>
      <c r="E12" s="121">
        <f t="shared" si="1"/>
        <v>1714544</v>
      </c>
      <c r="F12" s="121">
        <v>1091508</v>
      </c>
      <c r="G12" s="121">
        <v>986</v>
      </c>
      <c r="H12" s="121">
        <v>349700</v>
      </c>
      <c r="I12" s="121">
        <v>209101</v>
      </c>
      <c r="J12" s="122" t="s">
        <v>411</v>
      </c>
      <c r="K12" s="121">
        <v>63249</v>
      </c>
      <c r="L12" s="121">
        <v>1329723</v>
      </c>
      <c r="M12" s="121">
        <f t="shared" si="3"/>
        <v>554103</v>
      </c>
      <c r="N12" s="121">
        <f t="shared" si="4"/>
        <v>173163</v>
      </c>
      <c r="O12" s="121">
        <v>0</v>
      </c>
      <c r="P12" s="121">
        <v>0</v>
      </c>
      <c r="Q12" s="121">
        <v>37900</v>
      </c>
      <c r="R12" s="121">
        <v>132924</v>
      </c>
      <c r="S12" s="122" t="s">
        <v>411</v>
      </c>
      <c r="T12" s="121">
        <v>2339</v>
      </c>
      <c r="U12" s="121">
        <v>380940</v>
      </c>
      <c r="V12" s="121">
        <f t="shared" si="29"/>
        <v>3598370</v>
      </c>
      <c r="W12" s="121">
        <f t="shared" si="30"/>
        <v>1887707</v>
      </c>
      <c r="X12" s="121">
        <f t="shared" si="31"/>
        <v>1091508</v>
      </c>
      <c r="Y12" s="121">
        <f t="shared" si="32"/>
        <v>986</v>
      </c>
      <c r="Z12" s="121">
        <f t="shared" si="33"/>
        <v>387600</v>
      </c>
      <c r="AA12" s="121">
        <f t="shared" si="34"/>
        <v>342025</v>
      </c>
      <c r="AB12" s="122" t="str">
        <f t="shared" si="7"/>
        <v>-</v>
      </c>
      <c r="AC12" s="121">
        <f t="shared" si="8"/>
        <v>65588</v>
      </c>
      <c r="AD12" s="121">
        <f t="shared" si="9"/>
        <v>1710663</v>
      </c>
      <c r="AE12" s="121">
        <f t="shared" si="10"/>
        <v>1511260</v>
      </c>
      <c r="AF12" s="121">
        <f t="shared" si="11"/>
        <v>1511260</v>
      </c>
      <c r="AG12" s="121">
        <v>0</v>
      </c>
      <c r="AH12" s="121">
        <v>1511260</v>
      </c>
      <c r="AI12" s="121">
        <v>0</v>
      </c>
      <c r="AJ12" s="121">
        <v>0</v>
      </c>
      <c r="AK12" s="121">
        <v>0</v>
      </c>
      <c r="AL12" s="121">
        <v>0</v>
      </c>
      <c r="AM12" s="121">
        <f t="shared" si="13"/>
        <v>1478222</v>
      </c>
      <c r="AN12" s="121">
        <f t="shared" si="14"/>
        <v>360447</v>
      </c>
      <c r="AO12" s="121">
        <v>73471</v>
      </c>
      <c r="AP12" s="121">
        <v>226643</v>
      </c>
      <c r="AQ12" s="121">
        <v>60333</v>
      </c>
      <c r="AR12" s="121">
        <v>0</v>
      </c>
      <c r="AS12" s="121">
        <f t="shared" si="15"/>
        <v>373340</v>
      </c>
      <c r="AT12" s="121">
        <v>41888</v>
      </c>
      <c r="AU12" s="121">
        <v>282933</v>
      </c>
      <c r="AV12" s="121">
        <v>48519</v>
      </c>
      <c r="AW12" s="121">
        <v>5686</v>
      </c>
      <c r="AX12" s="121">
        <f t="shared" si="16"/>
        <v>738749</v>
      </c>
      <c r="AY12" s="121">
        <v>349851</v>
      </c>
      <c r="AZ12" s="121">
        <v>321392</v>
      </c>
      <c r="BA12" s="121">
        <v>64092</v>
      </c>
      <c r="BB12" s="121">
        <v>3414</v>
      </c>
      <c r="BC12" s="121">
        <v>34038</v>
      </c>
      <c r="BD12" s="121">
        <v>0</v>
      </c>
      <c r="BE12" s="121">
        <v>20747</v>
      </c>
      <c r="BF12" s="121">
        <f t="shared" si="18"/>
        <v>3010229</v>
      </c>
      <c r="BG12" s="121">
        <f t="shared" si="19"/>
        <v>81162</v>
      </c>
      <c r="BH12" s="121">
        <f t="shared" si="20"/>
        <v>81162</v>
      </c>
      <c r="BI12" s="121">
        <v>0</v>
      </c>
      <c r="BJ12" s="121">
        <v>0</v>
      </c>
      <c r="BK12" s="121">
        <v>81162</v>
      </c>
      <c r="BL12" s="121">
        <v>0</v>
      </c>
      <c r="BM12" s="121">
        <v>0</v>
      </c>
      <c r="BN12" s="121">
        <v>0</v>
      </c>
      <c r="BO12" s="121">
        <f t="shared" si="22"/>
        <v>472941</v>
      </c>
      <c r="BP12" s="121">
        <f t="shared" si="23"/>
        <v>189704</v>
      </c>
      <c r="BQ12" s="121">
        <v>67591</v>
      </c>
      <c r="BR12" s="121">
        <v>88919</v>
      </c>
      <c r="BS12" s="121">
        <v>33194</v>
      </c>
      <c r="BT12" s="121">
        <v>0</v>
      </c>
      <c r="BU12" s="121">
        <f t="shared" si="24"/>
        <v>248738</v>
      </c>
      <c r="BV12" s="121">
        <v>12418</v>
      </c>
      <c r="BW12" s="121">
        <v>53687</v>
      </c>
      <c r="BX12" s="121">
        <v>182633</v>
      </c>
      <c r="BY12" s="121">
        <v>0</v>
      </c>
      <c r="BZ12" s="121">
        <f t="shared" si="25"/>
        <v>34499</v>
      </c>
      <c r="CA12" s="121">
        <v>10865</v>
      </c>
      <c r="CB12" s="121">
        <v>1379</v>
      </c>
      <c r="CC12" s="121">
        <v>22255</v>
      </c>
      <c r="CD12" s="121">
        <v>0</v>
      </c>
      <c r="CE12" s="121">
        <v>0</v>
      </c>
      <c r="CF12" s="121">
        <v>0</v>
      </c>
      <c r="CG12" s="121">
        <v>0</v>
      </c>
      <c r="CH12" s="121">
        <f t="shared" si="27"/>
        <v>554103</v>
      </c>
      <c r="CI12" s="121">
        <f t="shared" si="35"/>
        <v>1592422</v>
      </c>
      <c r="CJ12" s="121">
        <f t="shared" si="36"/>
        <v>1592422</v>
      </c>
      <c r="CK12" s="121">
        <f t="shared" si="37"/>
        <v>0</v>
      </c>
      <c r="CL12" s="121">
        <f t="shared" si="38"/>
        <v>1511260</v>
      </c>
      <c r="CM12" s="121">
        <f t="shared" si="39"/>
        <v>81162</v>
      </c>
      <c r="CN12" s="121">
        <f t="shared" si="40"/>
        <v>0</v>
      </c>
      <c r="CO12" s="121">
        <f t="shared" si="41"/>
        <v>0</v>
      </c>
      <c r="CP12" s="121">
        <f t="shared" si="42"/>
        <v>0</v>
      </c>
      <c r="CQ12" s="121">
        <f t="shared" si="43"/>
        <v>1951163</v>
      </c>
      <c r="CR12" s="121">
        <f t="shared" si="44"/>
        <v>550151</v>
      </c>
      <c r="CS12" s="121">
        <f t="shared" si="45"/>
        <v>141062</v>
      </c>
      <c r="CT12" s="121">
        <f t="shared" si="46"/>
        <v>315562</v>
      </c>
      <c r="CU12" s="121">
        <f t="shared" si="47"/>
        <v>93527</v>
      </c>
      <c r="CV12" s="121">
        <f t="shared" si="48"/>
        <v>0</v>
      </c>
      <c r="CW12" s="121">
        <f t="shared" si="49"/>
        <v>622078</v>
      </c>
      <c r="CX12" s="121">
        <f t="shared" si="50"/>
        <v>54306</v>
      </c>
      <c r="CY12" s="121">
        <f t="shared" si="51"/>
        <v>336620</v>
      </c>
      <c r="CZ12" s="121">
        <f t="shared" si="52"/>
        <v>231152</v>
      </c>
      <c r="DA12" s="121">
        <f t="shared" si="53"/>
        <v>5686</v>
      </c>
      <c r="DB12" s="121">
        <f t="shared" si="54"/>
        <v>773248</v>
      </c>
      <c r="DC12" s="121">
        <f t="shared" si="55"/>
        <v>360716</v>
      </c>
      <c r="DD12" s="121">
        <f t="shared" si="56"/>
        <v>322771</v>
      </c>
      <c r="DE12" s="121">
        <f t="shared" si="57"/>
        <v>86347</v>
      </c>
      <c r="DF12" s="121">
        <f t="shared" si="58"/>
        <v>3414</v>
      </c>
      <c r="DG12" s="121">
        <f t="shared" si="59"/>
        <v>34038</v>
      </c>
      <c r="DH12" s="121">
        <f t="shared" si="60"/>
        <v>0</v>
      </c>
      <c r="DI12" s="121">
        <f t="shared" si="61"/>
        <v>20747</v>
      </c>
      <c r="DJ12" s="121">
        <f t="shared" si="62"/>
        <v>3564332</v>
      </c>
    </row>
    <row r="13" spans="1:114" s="136" customFormat="1" ht="13.5" customHeight="1" x14ac:dyDescent="0.15">
      <c r="A13" s="119" t="s">
        <v>39</v>
      </c>
      <c r="B13" s="120" t="s">
        <v>347</v>
      </c>
      <c r="C13" s="119" t="s">
        <v>348</v>
      </c>
      <c r="D13" s="121">
        <f t="shared" si="0"/>
        <v>5562857</v>
      </c>
      <c r="E13" s="121">
        <f t="shared" si="1"/>
        <v>905471</v>
      </c>
      <c r="F13" s="121">
        <v>0</v>
      </c>
      <c r="G13" s="121">
        <v>4213</v>
      </c>
      <c r="H13" s="121">
        <v>0</v>
      </c>
      <c r="I13" s="121">
        <v>785277</v>
      </c>
      <c r="J13" s="122" t="s">
        <v>411</v>
      </c>
      <c r="K13" s="121">
        <v>115981</v>
      </c>
      <c r="L13" s="121">
        <v>4657386</v>
      </c>
      <c r="M13" s="121">
        <f t="shared" si="3"/>
        <v>1108224</v>
      </c>
      <c r="N13" s="121">
        <f t="shared" si="4"/>
        <v>361611</v>
      </c>
      <c r="O13" s="121">
        <v>0</v>
      </c>
      <c r="P13" s="121">
        <v>0</v>
      </c>
      <c r="Q13" s="121">
        <v>360000</v>
      </c>
      <c r="R13" s="121">
        <v>1051</v>
      </c>
      <c r="S13" s="122" t="s">
        <v>411</v>
      </c>
      <c r="T13" s="121">
        <v>560</v>
      </c>
      <c r="U13" s="121">
        <v>746613</v>
      </c>
      <c r="V13" s="121">
        <f t="shared" si="29"/>
        <v>6671081</v>
      </c>
      <c r="W13" s="121">
        <f t="shared" si="30"/>
        <v>1267082</v>
      </c>
      <c r="X13" s="121">
        <f t="shared" si="31"/>
        <v>0</v>
      </c>
      <c r="Y13" s="121">
        <f t="shared" si="32"/>
        <v>4213</v>
      </c>
      <c r="Z13" s="121">
        <f t="shared" si="33"/>
        <v>360000</v>
      </c>
      <c r="AA13" s="121">
        <f t="shared" si="34"/>
        <v>786328</v>
      </c>
      <c r="AB13" s="122" t="str">
        <f t="shared" si="7"/>
        <v>-</v>
      </c>
      <c r="AC13" s="121">
        <f t="shared" si="8"/>
        <v>116541</v>
      </c>
      <c r="AD13" s="121">
        <f t="shared" si="9"/>
        <v>5403999</v>
      </c>
      <c r="AE13" s="121">
        <f t="shared" si="10"/>
        <v>0</v>
      </c>
      <c r="AF13" s="121">
        <f t="shared" si="11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 t="shared" si="13"/>
        <v>5466329</v>
      </c>
      <c r="AN13" s="121">
        <f t="shared" si="14"/>
        <v>908840</v>
      </c>
      <c r="AO13" s="121">
        <v>359500</v>
      </c>
      <c r="AP13" s="121">
        <v>532290</v>
      </c>
      <c r="AQ13" s="121">
        <v>0</v>
      </c>
      <c r="AR13" s="121">
        <v>17050</v>
      </c>
      <c r="AS13" s="121">
        <f t="shared" si="15"/>
        <v>1673472</v>
      </c>
      <c r="AT13" s="121">
        <v>83744</v>
      </c>
      <c r="AU13" s="121">
        <v>1520209</v>
      </c>
      <c r="AV13" s="121">
        <v>69519</v>
      </c>
      <c r="AW13" s="121">
        <v>22789</v>
      </c>
      <c r="AX13" s="121">
        <f t="shared" si="16"/>
        <v>2861228</v>
      </c>
      <c r="AY13" s="121">
        <v>871287</v>
      </c>
      <c r="AZ13" s="121">
        <v>1941552</v>
      </c>
      <c r="BA13" s="121">
        <v>39613</v>
      </c>
      <c r="BB13" s="121">
        <v>8776</v>
      </c>
      <c r="BC13" s="121">
        <v>0</v>
      </c>
      <c r="BD13" s="121">
        <v>0</v>
      </c>
      <c r="BE13" s="121">
        <v>96528</v>
      </c>
      <c r="BF13" s="121">
        <f t="shared" si="18"/>
        <v>5562857</v>
      </c>
      <c r="BG13" s="121">
        <f t="shared" si="19"/>
        <v>399876</v>
      </c>
      <c r="BH13" s="121">
        <f t="shared" si="20"/>
        <v>399876</v>
      </c>
      <c r="BI13" s="121">
        <v>0</v>
      </c>
      <c r="BJ13" s="121">
        <v>399876</v>
      </c>
      <c r="BK13" s="121">
        <v>0</v>
      </c>
      <c r="BL13" s="121">
        <v>0</v>
      </c>
      <c r="BM13" s="121">
        <v>0</v>
      </c>
      <c r="BN13" s="121">
        <v>0</v>
      </c>
      <c r="BO13" s="121">
        <f t="shared" si="22"/>
        <v>708348</v>
      </c>
      <c r="BP13" s="121">
        <f t="shared" si="23"/>
        <v>93280</v>
      </c>
      <c r="BQ13" s="121">
        <v>80060</v>
      </c>
      <c r="BR13" s="121">
        <v>0</v>
      </c>
      <c r="BS13" s="121">
        <v>13220</v>
      </c>
      <c r="BT13" s="121">
        <v>0</v>
      </c>
      <c r="BU13" s="121">
        <f t="shared" si="24"/>
        <v>235965</v>
      </c>
      <c r="BV13" s="121">
        <v>50807</v>
      </c>
      <c r="BW13" s="121">
        <v>185158</v>
      </c>
      <c r="BX13" s="121">
        <v>0</v>
      </c>
      <c r="BY13" s="121">
        <v>0</v>
      </c>
      <c r="BZ13" s="121">
        <f t="shared" si="25"/>
        <v>379103</v>
      </c>
      <c r="CA13" s="121">
        <v>146116</v>
      </c>
      <c r="CB13" s="121">
        <v>232987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 t="shared" si="27"/>
        <v>1108224</v>
      </c>
      <c r="CI13" s="121">
        <f t="shared" si="35"/>
        <v>399876</v>
      </c>
      <c r="CJ13" s="121">
        <f t="shared" si="36"/>
        <v>399876</v>
      </c>
      <c r="CK13" s="121">
        <f t="shared" si="37"/>
        <v>0</v>
      </c>
      <c r="CL13" s="121">
        <f t="shared" si="38"/>
        <v>399876</v>
      </c>
      <c r="CM13" s="121">
        <f t="shared" si="39"/>
        <v>0</v>
      </c>
      <c r="CN13" s="121">
        <f t="shared" si="40"/>
        <v>0</v>
      </c>
      <c r="CO13" s="121">
        <f t="shared" si="41"/>
        <v>0</v>
      </c>
      <c r="CP13" s="121">
        <f t="shared" si="42"/>
        <v>0</v>
      </c>
      <c r="CQ13" s="121">
        <f t="shared" si="43"/>
        <v>6174677</v>
      </c>
      <c r="CR13" s="121">
        <f t="shared" si="44"/>
        <v>1002120</v>
      </c>
      <c r="CS13" s="121">
        <f t="shared" si="45"/>
        <v>439560</v>
      </c>
      <c r="CT13" s="121">
        <f t="shared" si="46"/>
        <v>532290</v>
      </c>
      <c r="CU13" s="121">
        <f t="shared" si="47"/>
        <v>13220</v>
      </c>
      <c r="CV13" s="121">
        <f t="shared" si="48"/>
        <v>17050</v>
      </c>
      <c r="CW13" s="121">
        <f t="shared" si="49"/>
        <v>1909437</v>
      </c>
      <c r="CX13" s="121">
        <f t="shared" si="50"/>
        <v>134551</v>
      </c>
      <c r="CY13" s="121">
        <f t="shared" si="51"/>
        <v>1705367</v>
      </c>
      <c r="CZ13" s="121">
        <f t="shared" si="52"/>
        <v>69519</v>
      </c>
      <c r="DA13" s="121">
        <f t="shared" si="53"/>
        <v>22789</v>
      </c>
      <c r="DB13" s="121">
        <f t="shared" si="54"/>
        <v>3240331</v>
      </c>
      <c r="DC13" s="121">
        <f t="shared" si="55"/>
        <v>1017403</v>
      </c>
      <c r="DD13" s="121">
        <f t="shared" si="56"/>
        <v>2174539</v>
      </c>
      <c r="DE13" s="121">
        <f t="shared" si="57"/>
        <v>39613</v>
      </c>
      <c r="DF13" s="121">
        <f t="shared" si="58"/>
        <v>8776</v>
      </c>
      <c r="DG13" s="121">
        <f t="shared" si="59"/>
        <v>0</v>
      </c>
      <c r="DH13" s="121">
        <f t="shared" si="60"/>
        <v>0</v>
      </c>
      <c r="DI13" s="121">
        <f t="shared" si="61"/>
        <v>96528</v>
      </c>
      <c r="DJ13" s="121">
        <f t="shared" si="62"/>
        <v>6671081</v>
      </c>
    </row>
    <row r="14" spans="1:114" s="136" customFormat="1" ht="13.5" customHeight="1" x14ac:dyDescent="0.15">
      <c r="A14" s="119" t="s">
        <v>39</v>
      </c>
      <c r="B14" s="120" t="s">
        <v>350</v>
      </c>
      <c r="C14" s="119" t="s">
        <v>351</v>
      </c>
      <c r="D14" s="121">
        <v>652813</v>
      </c>
      <c r="E14" s="121">
        <v>76000</v>
      </c>
      <c r="F14" s="121">
        <v>0</v>
      </c>
      <c r="G14" s="121">
        <v>0</v>
      </c>
      <c r="H14" s="121">
        <v>0</v>
      </c>
      <c r="I14" s="121">
        <v>74176</v>
      </c>
      <c r="J14" s="122" t="s">
        <v>411</v>
      </c>
      <c r="K14" s="121">
        <v>1824</v>
      </c>
      <c r="L14" s="121">
        <v>576813</v>
      </c>
      <c r="M14" s="121">
        <v>127582</v>
      </c>
      <c r="N14" s="121">
        <v>101408</v>
      </c>
      <c r="O14" s="121">
        <v>83720</v>
      </c>
      <c r="P14" s="121">
        <v>4398</v>
      </c>
      <c r="Q14" s="121">
        <v>0</v>
      </c>
      <c r="R14" s="121">
        <v>13290</v>
      </c>
      <c r="S14" s="122" t="s">
        <v>411</v>
      </c>
      <c r="T14" s="121">
        <v>0</v>
      </c>
      <c r="U14" s="121">
        <v>26174</v>
      </c>
      <c r="V14" s="121">
        <v>780395</v>
      </c>
      <c r="W14" s="121">
        <v>177408</v>
      </c>
      <c r="X14" s="121">
        <v>83720</v>
      </c>
      <c r="Y14" s="121">
        <v>4398</v>
      </c>
      <c r="Z14" s="121">
        <v>0</v>
      </c>
      <c r="AA14" s="121">
        <v>87466</v>
      </c>
      <c r="AB14" s="122" t="s">
        <v>411</v>
      </c>
      <c r="AC14" s="121">
        <v>1824</v>
      </c>
      <c r="AD14" s="121">
        <v>602987</v>
      </c>
      <c r="AE14" s="121">
        <v>11059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11059</v>
      </c>
      <c r="AL14" s="121">
        <v>0</v>
      </c>
      <c r="AM14" s="121">
        <v>634853</v>
      </c>
      <c r="AN14" s="121">
        <v>43383</v>
      </c>
      <c r="AO14" s="121">
        <v>43383</v>
      </c>
      <c r="AP14" s="121">
        <v>0</v>
      </c>
      <c r="AQ14" s="121">
        <v>0</v>
      </c>
      <c r="AR14" s="121">
        <v>0</v>
      </c>
      <c r="AS14" s="121">
        <v>309539</v>
      </c>
      <c r="AT14" s="121">
        <v>0</v>
      </c>
      <c r="AU14" s="121">
        <v>305784</v>
      </c>
      <c r="AV14" s="121">
        <v>3755</v>
      </c>
      <c r="AW14" s="121">
        <v>0</v>
      </c>
      <c r="AX14" s="121">
        <v>281931</v>
      </c>
      <c r="AY14" s="121">
        <v>179633</v>
      </c>
      <c r="AZ14" s="121">
        <v>93023</v>
      </c>
      <c r="BA14" s="121">
        <v>9271</v>
      </c>
      <c r="BB14" s="121">
        <v>4</v>
      </c>
      <c r="BC14" s="121">
        <v>0</v>
      </c>
      <c r="BD14" s="121">
        <v>0</v>
      </c>
      <c r="BE14" s="121">
        <v>6901</v>
      </c>
      <c r="BF14" s="121">
        <v>652813</v>
      </c>
      <c r="BG14" s="121">
        <v>9470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9470</v>
      </c>
      <c r="BN14" s="121">
        <v>0</v>
      </c>
      <c r="BO14" s="121">
        <v>88333</v>
      </c>
      <c r="BP14" s="121">
        <v>30111</v>
      </c>
      <c r="BQ14" s="121">
        <v>3944</v>
      </c>
      <c r="BR14" s="121">
        <v>0</v>
      </c>
      <c r="BS14" s="121">
        <v>26167</v>
      </c>
      <c r="BT14" s="121">
        <v>0</v>
      </c>
      <c r="BU14" s="121">
        <v>52568</v>
      </c>
      <c r="BV14" s="121">
        <v>0</v>
      </c>
      <c r="BW14" s="121">
        <v>52568</v>
      </c>
      <c r="BX14" s="121">
        <v>0</v>
      </c>
      <c r="BY14" s="121">
        <v>0</v>
      </c>
      <c r="BZ14" s="121">
        <v>5654</v>
      </c>
      <c r="CA14" s="121">
        <v>1146</v>
      </c>
      <c r="CB14" s="121">
        <v>4508</v>
      </c>
      <c r="CC14" s="121">
        <v>0</v>
      </c>
      <c r="CD14" s="121">
        <v>0</v>
      </c>
      <c r="CE14" s="121">
        <v>0</v>
      </c>
      <c r="CF14" s="121">
        <v>0</v>
      </c>
      <c r="CG14" s="121">
        <v>29779</v>
      </c>
      <c r="CH14" s="121">
        <v>127582</v>
      </c>
      <c r="CI14" s="121">
        <v>20529</v>
      </c>
      <c r="CJ14" s="121"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20529</v>
      </c>
      <c r="CP14" s="121">
        <v>0</v>
      </c>
      <c r="CQ14" s="121">
        <v>723186</v>
      </c>
      <c r="CR14" s="121">
        <v>73494</v>
      </c>
      <c r="CS14" s="121">
        <v>47327</v>
      </c>
      <c r="CT14" s="121">
        <v>0</v>
      </c>
      <c r="CU14" s="121">
        <v>26167</v>
      </c>
      <c r="CV14" s="121">
        <v>0</v>
      </c>
      <c r="CW14" s="121">
        <v>362107</v>
      </c>
      <c r="CX14" s="121">
        <v>0</v>
      </c>
      <c r="CY14" s="121">
        <v>358352</v>
      </c>
      <c r="CZ14" s="121">
        <v>3755</v>
      </c>
      <c r="DA14" s="121">
        <v>0</v>
      </c>
      <c r="DB14" s="121">
        <v>287585</v>
      </c>
      <c r="DC14" s="121">
        <v>180779</v>
      </c>
      <c r="DD14" s="121">
        <v>97531</v>
      </c>
      <c r="DE14" s="121">
        <v>9271</v>
      </c>
      <c r="DF14" s="121">
        <v>4</v>
      </c>
      <c r="DG14" s="121">
        <v>0</v>
      </c>
      <c r="DH14" s="121">
        <v>0</v>
      </c>
      <c r="DI14" s="121">
        <v>36680</v>
      </c>
      <c r="DJ14" s="121">
        <v>780395</v>
      </c>
    </row>
    <row r="15" spans="1:114" s="136" customFormat="1" ht="13.5" customHeight="1" x14ac:dyDescent="0.15">
      <c r="A15" s="119" t="s">
        <v>39</v>
      </c>
      <c r="B15" s="120" t="s">
        <v>353</v>
      </c>
      <c r="C15" s="119" t="s">
        <v>354</v>
      </c>
      <c r="D15" s="121">
        <f t="shared" si="0"/>
        <v>737323</v>
      </c>
      <c r="E15" s="121">
        <f t="shared" si="1"/>
        <v>217757</v>
      </c>
      <c r="F15" s="121">
        <v>0</v>
      </c>
      <c r="G15" s="121">
        <v>1347</v>
      </c>
      <c r="H15" s="121">
        <v>156000</v>
      </c>
      <c r="I15" s="121">
        <v>0</v>
      </c>
      <c r="J15" s="122" t="s">
        <v>411</v>
      </c>
      <c r="K15" s="121">
        <v>60410</v>
      </c>
      <c r="L15" s="121">
        <v>519566</v>
      </c>
      <c r="M15" s="121">
        <f t="shared" si="3"/>
        <v>198241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411</v>
      </c>
      <c r="T15" s="121">
        <v>0</v>
      </c>
      <c r="U15" s="121">
        <v>198241</v>
      </c>
      <c r="V15" s="121">
        <f t="shared" si="29"/>
        <v>935564</v>
      </c>
      <c r="W15" s="121">
        <f t="shared" si="30"/>
        <v>217757</v>
      </c>
      <c r="X15" s="121">
        <f t="shared" si="31"/>
        <v>0</v>
      </c>
      <c r="Y15" s="121">
        <f t="shared" si="32"/>
        <v>1347</v>
      </c>
      <c r="Z15" s="121">
        <f t="shared" si="33"/>
        <v>156000</v>
      </c>
      <c r="AA15" s="121">
        <f t="shared" si="34"/>
        <v>0</v>
      </c>
      <c r="AB15" s="122" t="str">
        <f t="shared" si="7"/>
        <v>-</v>
      </c>
      <c r="AC15" s="121">
        <f t="shared" si="8"/>
        <v>60410</v>
      </c>
      <c r="AD15" s="121">
        <f t="shared" si="9"/>
        <v>717807</v>
      </c>
      <c r="AE15" s="121">
        <f t="shared" si="10"/>
        <v>154234</v>
      </c>
      <c r="AF15" s="121">
        <f t="shared" si="11"/>
        <v>148078</v>
      </c>
      <c r="AG15" s="121">
        <v>0</v>
      </c>
      <c r="AH15" s="121">
        <v>68418</v>
      </c>
      <c r="AI15" s="121">
        <v>78926</v>
      </c>
      <c r="AJ15" s="121">
        <v>734</v>
      </c>
      <c r="AK15" s="121">
        <v>6156</v>
      </c>
      <c r="AL15" s="121">
        <v>0</v>
      </c>
      <c r="AM15" s="121">
        <f t="shared" si="13"/>
        <v>579578</v>
      </c>
      <c r="AN15" s="121">
        <f t="shared" si="14"/>
        <v>48104</v>
      </c>
      <c r="AO15" s="121">
        <v>48104</v>
      </c>
      <c r="AP15" s="121">
        <v>0</v>
      </c>
      <c r="AQ15" s="121">
        <v>0</v>
      </c>
      <c r="AR15" s="121">
        <v>0</v>
      </c>
      <c r="AS15" s="121">
        <f t="shared" si="15"/>
        <v>48267</v>
      </c>
      <c r="AT15" s="121">
        <v>1010</v>
      </c>
      <c r="AU15" s="121">
        <v>43457</v>
      </c>
      <c r="AV15" s="121">
        <v>3800</v>
      </c>
      <c r="AW15" s="121">
        <v>0</v>
      </c>
      <c r="AX15" s="121">
        <f t="shared" si="16"/>
        <v>482239</v>
      </c>
      <c r="AY15" s="121">
        <v>240073</v>
      </c>
      <c r="AZ15" s="121">
        <v>214849</v>
      </c>
      <c r="BA15" s="121">
        <v>27140</v>
      </c>
      <c r="BB15" s="121">
        <v>177</v>
      </c>
      <c r="BC15" s="121">
        <v>0</v>
      </c>
      <c r="BD15" s="121">
        <v>968</v>
      </c>
      <c r="BE15" s="121">
        <v>3511</v>
      </c>
      <c r="BF15" s="121">
        <f t="shared" si="18"/>
        <v>737323</v>
      </c>
      <c r="BG15" s="121">
        <f t="shared" si="19"/>
        <v>0</v>
      </c>
      <c r="BH15" s="121">
        <f t="shared" si="20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 t="shared" si="22"/>
        <v>198241</v>
      </c>
      <c r="BP15" s="121">
        <f t="shared" si="23"/>
        <v>24140</v>
      </c>
      <c r="BQ15" s="121">
        <v>24140</v>
      </c>
      <c r="BR15" s="121">
        <v>0</v>
      </c>
      <c r="BS15" s="121">
        <v>0</v>
      </c>
      <c r="BT15" s="121">
        <v>0</v>
      </c>
      <c r="BU15" s="121">
        <f t="shared" si="24"/>
        <v>47694</v>
      </c>
      <c r="BV15" s="121">
        <v>0</v>
      </c>
      <c r="BW15" s="121">
        <v>47694</v>
      </c>
      <c r="BX15" s="121">
        <v>0</v>
      </c>
      <c r="BY15" s="121">
        <v>0</v>
      </c>
      <c r="BZ15" s="121">
        <f t="shared" si="25"/>
        <v>126407</v>
      </c>
      <c r="CA15" s="121">
        <v>0</v>
      </c>
      <c r="CB15" s="121">
        <v>126407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 t="shared" si="27"/>
        <v>198241</v>
      </c>
      <c r="CI15" s="121">
        <f t="shared" si="35"/>
        <v>154234</v>
      </c>
      <c r="CJ15" s="121">
        <f t="shared" si="36"/>
        <v>148078</v>
      </c>
      <c r="CK15" s="121">
        <f t="shared" si="37"/>
        <v>0</v>
      </c>
      <c r="CL15" s="121">
        <f t="shared" si="38"/>
        <v>68418</v>
      </c>
      <c r="CM15" s="121">
        <f t="shared" si="39"/>
        <v>78926</v>
      </c>
      <c r="CN15" s="121">
        <f t="shared" si="40"/>
        <v>734</v>
      </c>
      <c r="CO15" s="121">
        <f t="shared" si="41"/>
        <v>6156</v>
      </c>
      <c r="CP15" s="121">
        <f t="shared" si="42"/>
        <v>0</v>
      </c>
      <c r="CQ15" s="121">
        <f t="shared" si="43"/>
        <v>777819</v>
      </c>
      <c r="CR15" s="121">
        <f t="shared" si="44"/>
        <v>72244</v>
      </c>
      <c r="CS15" s="121">
        <f t="shared" si="45"/>
        <v>72244</v>
      </c>
      <c r="CT15" s="121">
        <f t="shared" si="46"/>
        <v>0</v>
      </c>
      <c r="CU15" s="121">
        <f t="shared" si="47"/>
        <v>0</v>
      </c>
      <c r="CV15" s="121">
        <f t="shared" si="48"/>
        <v>0</v>
      </c>
      <c r="CW15" s="121">
        <f t="shared" si="49"/>
        <v>95961</v>
      </c>
      <c r="CX15" s="121">
        <f t="shared" si="50"/>
        <v>1010</v>
      </c>
      <c r="CY15" s="121">
        <f t="shared" si="51"/>
        <v>91151</v>
      </c>
      <c r="CZ15" s="121">
        <f t="shared" si="52"/>
        <v>3800</v>
      </c>
      <c r="DA15" s="121">
        <f t="shared" si="53"/>
        <v>0</v>
      </c>
      <c r="DB15" s="121">
        <f t="shared" si="54"/>
        <v>608646</v>
      </c>
      <c r="DC15" s="121">
        <f t="shared" si="55"/>
        <v>240073</v>
      </c>
      <c r="DD15" s="121">
        <f t="shared" si="56"/>
        <v>341256</v>
      </c>
      <c r="DE15" s="121">
        <f t="shared" si="57"/>
        <v>27140</v>
      </c>
      <c r="DF15" s="121">
        <f t="shared" si="58"/>
        <v>177</v>
      </c>
      <c r="DG15" s="121">
        <f t="shared" si="59"/>
        <v>0</v>
      </c>
      <c r="DH15" s="121">
        <f t="shared" si="60"/>
        <v>968</v>
      </c>
      <c r="DI15" s="121">
        <f t="shared" si="61"/>
        <v>3511</v>
      </c>
      <c r="DJ15" s="121">
        <f t="shared" si="62"/>
        <v>935564</v>
      </c>
    </row>
    <row r="16" spans="1:114" s="136" customFormat="1" ht="13.5" customHeight="1" x14ac:dyDescent="0.15">
      <c r="A16" s="119" t="s">
        <v>39</v>
      </c>
      <c r="B16" s="120" t="s">
        <v>356</v>
      </c>
      <c r="C16" s="119" t="s">
        <v>357</v>
      </c>
      <c r="D16" s="121">
        <f t="shared" si="0"/>
        <v>605683</v>
      </c>
      <c r="E16" s="121">
        <f t="shared" si="1"/>
        <v>92444</v>
      </c>
      <c r="F16" s="121">
        <v>0</v>
      </c>
      <c r="G16" s="121">
        <v>0</v>
      </c>
      <c r="H16" s="121">
        <v>0</v>
      </c>
      <c r="I16" s="121">
        <v>86267</v>
      </c>
      <c r="J16" s="122" t="s">
        <v>411</v>
      </c>
      <c r="K16" s="121">
        <v>6177</v>
      </c>
      <c r="L16" s="121">
        <v>513239</v>
      </c>
      <c r="M16" s="121">
        <f t="shared" si="3"/>
        <v>177148</v>
      </c>
      <c r="N16" s="121">
        <f t="shared" si="4"/>
        <v>10355</v>
      </c>
      <c r="O16" s="121">
        <v>0</v>
      </c>
      <c r="P16" s="121">
        <v>0</v>
      </c>
      <c r="Q16" s="121">
        <v>0</v>
      </c>
      <c r="R16" s="121">
        <v>10355</v>
      </c>
      <c r="S16" s="122" t="s">
        <v>411</v>
      </c>
      <c r="T16" s="121">
        <v>0</v>
      </c>
      <c r="U16" s="121">
        <v>166793</v>
      </c>
      <c r="V16" s="121">
        <f t="shared" si="29"/>
        <v>782831</v>
      </c>
      <c r="W16" s="121">
        <f t="shared" si="30"/>
        <v>102799</v>
      </c>
      <c r="X16" s="121">
        <f t="shared" si="31"/>
        <v>0</v>
      </c>
      <c r="Y16" s="121">
        <f t="shared" si="32"/>
        <v>0</v>
      </c>
      <c r="Z16" s="121">
        <f t="shared" si="33"/>
        <v>0</v>
      </c>
      <c r="AA16" s="121">
        <f t="shared" si="34"/>
        <v>96622</v>
      </c>
      <c r="AB16" s="122" t="str">
        <f t="shared" si="7"/>
        <v>-</v>
      </c>
      <c r="AC16" s="121">
        <f t="shared" si="8"/>
        <v>6177</v>
      </c>
      <c r="AD16" s="121">
        <f t="shared" si="9"/>
        <v>680032</v>
      </c>
      <c r="AE16" s="121">
        <f t="shared" si="10"/>
        <v>0</v>
      </c>
      <c r="AF16" s="121">
        <f t="shared" si="11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 t="shared" si="13"/>
        <v>588914</v>
      </c>
      <c r="AN16" s="121">
        <f t="shared" si="14"/>
        <v>98955</v>
      </c>
      <c r="AO16" s="121">
        <v>76483</v>
      </c>
      <c r="AP16" s="121">
        <v>0</v>
      </c>
      <c r="AQ16" s="121">
        <v>22472</v>
      </c>
      <c r="AR16" s="121">
        <v>0</v>
      </c>
      <c r="AS16" s="121">
        <f t="shared" si="15"/>
        <v>144608</v>
      </c>
      <c r="AT16" s="121">
        <v>7896</v>
      </c>
      <c r="AU16" s="121">
        <v>136279</v>
      </c>
      <c r="AV16" s="121">
        <v>433</v>
      </c>
      <c r="AW16" s="121">
        <v>6518</v>
      </c>
      <c r="AX16" s="121">
        <f t="shared" si="16"/>
        <v>338833</v>
      </c>
      <c r="AY16" s="121">
        <v>103659</v>
      </c>
      <c r="AZ16" s="121">
        <v>158327</v>
      </c>
      <c r="BA16" s="121">
        <v>76847</v>
      </c>
      <c r="BB16" s="121">
        <v>0</v>
      </c>
      <c r="BC16" s="121">
        <v>0</v>
      </c>
      <c r="BD16" s="121">
        <v>0</v>
      </c>
      <c r="BE16" s="121">
        <v>16769</v>
      </c>
      <c r="BF16" s="121">
        <f t="shared" si="18"/>
        <v>605683</v>
      </c>
      <c r="BG16" s="121">
        <f t="shared" si="19"/>
        <v>0</v>
      </c>
      <c r="BH16" s="121">
        <f t="shared" si="20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 t="shared" si="22"/>
        <v>171860</v>
      </c>
      <c r="BP16" s="121">
        <f t="shared" si="23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24"/>
        <v>118096</v>
      </c>
      <c r="BV16" s="121">
        <v>0</v>
      </c>
      <c r="BW16" s="121">
        <v>118096</v>
      </c>
      <c r="BX16" s="121">
        <v>0</v>
      </c>
      <c r="BY16" s="121">
        <v>0</v>
      </c>
      <c r="BZ16" s="121">
        <f t="shared" si="25"/>
        <v>53764</v>
      </c>
      <c r="CA16" s="121">
        <v>0</v>
      </c>
      <c r="CB16" s="121">
        <v>53764</v>
      </c>
      <c r="CC16" s="121">
        <v>0</v>
      </c>
      <c r="CD16" s="121">
        <v>0</v>
      </c>
      <c r="CE16" s="121">
        <v>0</v>
      </c>
      <c r="CF16" s="121">
        <v>0</v>
      </c>
      <c r="CG16" s="121">
        <v>5288</v>
      </c>
      <c r="CH16" s="121">
        <f t="shared" si="27"/>
        <v>177148</v>
      </c>
      <c r="CI16" s="121">
        <f t="shared" si="35"/>
        <v>0</v>
      </c>
      <c r="CJ16" s="121">
        <f t="shared" si="36"/>
        <v>0</v>
      </c>
      <c r="CK16" s="121">
        <f t="shared" si="37"/>
        <v>0</v>
      </c>
      <c r="CL16" s="121">
        <f t="shared" si="38"/>
        <v>0</v>
      </c>
      <c r="CM16" s="121">
        <f t="shared" si="39"/>
        <v>0</v>
      </c>
      <c r="CN16" s="121">
        <f t="shared" si="40"/>
        <v>0</v>
      </c>
      <c r="CO16" s="121">
        <f t="shared" si="41"/>
        <v>0</v>
      </c>
      <c r="CP16" s="121">
        <f t="shared" si="42"/>
        <v>0</v>
      </c>
      <c r="CQ16" s="121">
        <f t="shared" si="43"/>
        <v>760774</v>
      </c>
      <c r="CR16" s="121">
        <f t="shared" si="44"/>
        <v>98955</v>
      </c>
      <c r="CS16" s="121">
        <f t="shared" si="45"/>
        <v>76483</v>
      </c>
      <c r="CT16" s="121">
        <f t="shared" si="46"/>
        <v>0</v>
      </c>
      <c r="CU16" s="121">
        <f t="shared" si="47"/>
        <v>22472</v>
      </c>
      <c r="CV16" s="121">
        <f t="shared" si="48"/>
        <v>0</v>
      </c>
      <c r="CW16" s="121">
        <f t="shared" si="49"/>
        <v>262704</v>
      </c>
      <c r="CX16" s="121">
        <f t="shared" si="50"/>
        <v>7896</v>
      </c>
      <c r="CY16" s="121">
        <f t="shared" si="51"/>
        <v>254375</v>
      </c>
      <c r="CZ16" s="121">
        <f t="shared" si="52"/>
        <v>433</v>
      </c>
      <c r="DA16" s="121">
        <f t="shared" si="53"/>
        <v>6518</v>
      </c>
      <c r="DB16" s="121">
        <f t="shared" si="54"/>
        <v>392597</v>
      </c>
      <c r="DC16" s="121">
        <f t="shared" si="55"/>
        <v>103659</v>
      </c>
      <c r="DD16" s="121">
        <f t="shared" si="56"/>
        <v>212091</v>
      </c>
      <c r="DE16" s="121">
        <f t="shared" si="57"/>
        <v>76847</v>
      </c>
      <c r="DF16" s="121">
        <f t="shared" si="58"/>
        <v>0</v>
      </c>
      <c r="DG16" s="121">
        <f t="shared" si="59"/>
        <v>0</v>
      </c>
      <c r="DH16" s="121">
        <f t="shared" si="60"/>
        <v>0</v>
      </c>
      <c r="DI16" s="121">
        <f t="shared" si="61"/>
        <v>22057</v>
      </c>
      <c r="DJ16" s="121">
        <f t="shared" si="62"/>
        <v>782831</v>
      </c>
    </row>
    <row r="17" spans="1:114" s="136" customFormat="1" ht="13.5" customHeight="1" x14ac:dyDescent="0.15">
      <c r="A17" s="119" t="s">
        <v>39</v>
      </c>
      <c r="B17" s="120" t="s">
        <v>359</v>
      </c>
      <c r="C17" s="119" t="s">
        <v>360</v>
      </c>
      <c r="D17" s="121">
        <f t="shared" si="0"/>
        <v>589171</v>
      </c>
      <c r="E17" s="121">
        <f t="shared" si="1"/>
        <v>90613</v>
      </c>
      <c r="F17" s="121">
        <v>0</v>
      </c>
      <c r="G17" s="121">
        <v>3019</v>
      </c>
      <c r="H17" s="121">
        <v>0</v>
      </c>
      <c r="I17" s="121">
        <v>74434</v>
      </c>
      <c r="J17" s="122" t="s">
        <v>411</v>
      </c>
      <c r="K17" s="121">
        <v>13160</v>
      </c>
      <c r="L17" s="121">
        <v>498558</v>
      </c>
      <c r="M17" s="121">
        <f t="shared" si="3"/>
        <v>46508</v>
      </c>
      <c r="N17" s="121">
        <f t="shared" si="4"/>
        <v>9904</v>
      </c>
      <c r="O17" s="121">
        <v>0</v>
      </c>
      <c r="P17" s="121">
        <v>0</v>
      </c>
      <c r="Q17" s="121">
        <v>0</v>
      </c>
      <c r="R17" s="121">
        <v>9904</v>
      </c>
      <c r="S17" s="122" t="s">
        <v>411</v>
      </c>
      <c r="T17" s="121">
        <v>0</v>
      </c>
      <c r="U17" s="121">
        <v>36604</v>
      </c>
      <c r="V17" s="121">
        <f t="shared" si="29"/>
        <v>635679</v>
      </c>
      <c r="W17" s="121">
        <f t="shared" si="30"/>
        <v>100517</v>
      </c>
      <c r="X17" s="121">
        <f t="shared" si="31"/>
        <v>0</v>
      </c>
      <c r="Y17" s="121">
        <f t="shared" si="32"/>
        <v>3019</v>
      </c>
      <c r="Z17" s="121">
        <f t="shared" si="33"/>
        <v>0</v>
      </c>
      <c r="AA17" s="121">
        <f t="shared" si="34"/>
        <v>84338</v>
      </c>
      <c r="AB17" s="122" t="str">
        <f t="shared" si="7"/>
        <v>-</v>
      </c>
      <c r="AC17" s="121">
        <f t="shared" si="8"/>
        <v>13160</v>
      </c>
      <c r="AD17" s="121">
        <f t="shared" si="9"/>
        <v>535162</v>
      </c>
      <c r="AE17" s="121">
        <f t="shared" si="10"/>
        <v>108920</v>
      </c>
      <c r="AF17" s="121">
        <f t="shared" si="11"/>
        <v>104060</v>
      </c>
      <c r="AG17" s="121">
        <v>0</v>
      </c>
      <c r="AH17" s="121">
        <v>104060</v>
      </c>
      <c r="AI17" s="121">
        <v>0</v>
      </c>
      <c r="AJ17" s="121">
        <v>0</v>
      </c>
      <c r="AK17" s="121">
        <v>4860</v>
      </c>
      <c r="AL17" s="121">
        <v>0</v>
      </c>
      <c r="AM17" s="121">
        <f t="shared" si="13"/>
        <v>464823</v>
      </c>
      <c r="AN17" s="121">
        <f t="shared" si="14"/>
        <v>101133</v>
      </c>
      <c r="AO17" s="121">
        <v>39806</v>
      </c>
      <c r="AP17" s="121">
        <v>44592</v>
      </c>
      <c r="AQ17" s="121">
        <v>16735</v>
      </c>
      <c r="AR17" s="121">
        <v>0</v>
      </c>
      <c r="AS17" s="121">
        <f t="shared" si="15"/>
        <v>98927</v>
      </c>
      <c r="AT17" s="121">
        <v>17903</v>
      </c>
      <c r="AU17" s="121">
        <v>81024</v>
      </c>
      <c r="AV17" s="121">
        <v>0</v>
      </c>
      <c r="AW17" s="121">
        <v>0</v>
      </c>
      <c r="AX17" s="121">
        <f t="shared" si="16"/>
        <v>264763</v>
      </c>
      <c r="AY17" s="121">
        <v>70347</v>
      </c>
      <c r="AZ17" s="121">
        <v>192004</v>
      </c>
      <c r="BA17" s="121">
        <v>2412</v>
      </c>
      <c r="BB17" s="121">
        <v>0</v>
      </c>
      <c r="BC17" s="121">
        <v>0</v>
      </c>
      <c r="BD17" s="121">
        <v>0</v>
      </c>
      <c r="BE17" s="121">
        <v>15428</v>
      </c>
      <c r="BF17" s="121">
        <f t="shared" si="18"/>
        <v>589171</v>
      </c>
      <c r="BG17" s="121">
        <f t="shared" si="19"/>
        <v>0</v>
      </c>
      <c r="BH17" s="121">
        <f t="shared" si="20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 t="shared" si="22"/>
        <v>45971</v>
      </c>
      <c r="BP17" s="121">
        <f t="shared" si="23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24"/>
        <v>11871</v>
      </c>
      <c r="BV17" s="121">
        <v>401</v>
      </c>
      <c r="BW17" s="121">
        <v>11470</v>
      </c>
      <c r="BX17" s="121">
        <v>0</v>
      </c>
      <c r="BY17" s="121">
        <v>0</v>
      </c>
      <c r="BZ17" s="121">
        <f t="shared" si="25"/>
        <v>34100</v>
      </c>
      <c r="CA17" s="121">
        <v>21086</v>
      </c>
      <c r="CB17" s="121">
        <v>13014</v>
      </c>
      <c r="CC17" s="121">
        <v>0</v>
      </c>
      <c r="CD17" s="121">
        <v>0</v>
      </c>
      <c r="CE17" s="121">
        <v>0</v>
      </c>
      <c r="CF17" s="121">
        <v>0</v>
      </c>
      <c r="CG17" s="121">
        <v>537</v>
      </c>
      <c r="CH17" s="121">
        <f t="shared" si="27"/>
        <v>46508</v>
      </c>
      <c r="CI17" s="121">
        <f t="shared" si="35"/>
        <v>108920</v>
      </c>
      <c r="CJ17" s="121">
        <f t="shared" si="36"/>
        <v>104060</v>
      </c>
      <c r="CK17" s="121">
        <f t="shared" si="37"/>
        <v>0</v>
      </c>
      <c r="CL17" s="121">
        <f t="shared" si="38"/>
        <v>104060</v>
      </c>
      <c r="CM17" s="121">
        <f t="shared" si="39"/>
        <v>0</v>
      </c>
      <c r="CN17" s="121">
        <f t="shared" si="40"/>
        <v>0</v>
      </c>
      <c r="CO17" s="121">
        <f t="shared" si="41"/>
        <v>4860</v>
      </c>
      <c r="CP17" s="121">
        <f t="shared" si="42"/>
        <v>0</v>
      </c>
      <c r="CQ17" s="121">
        <f t="shared" si="43"/>
        <v>510794</v>
      </c>
      <c r="CR17" s="121">
        <f t="shared" si="44"/>
        <v>101133</v>
      </c>
      <c r="CS17" s="121">
        <f t="shared" si="45"/>
        <v>39806</v>
      </c>
      <c r="CT17" s="121">
        <f t="shared" si="46"/>
        <v>44592</v>
      </c>
      <c r="CU17" s="121">
        <f t="shared" si="47"/>
        <v>16735</v>
      </c>
      <c r="CV17" s="121">
        <f t="shared" si="48"/>
        <v>0</v>
      </c>
      <c r="CW17" s="121">
        <f t="shared" si="49"/>
        <v>110798</v>
      </c>
      <c r="CX17" s="121">
        <f t="shared" si="50"/>
        <v>18304</v>
      </c>
      <c r="CY17" s="121">
        <f t="shared" si="51"/>
        <v>92494</v>
      </c>
      <c r="CZ17" s="121">
        <f t="shared" si="52"/>
        <v>0</v>
      </c>
      <c r="DA17" s="121">
        <f t="shared" si="53"/>
        <v>0</v>
      </c>
      <c r="DB17" s="121">
        <f t="shared" si="54"/>
        <v>298863</v>
      </c>
      <c r="DC17" s="121">
        <f t="shared" si="55"/>
        <v>91433</v>
      </c>
      <c r="DD17" s="121">
        <f t="shared" si="56"/>
        <v>205018</v>
      </c>
      <c r="DE17" s="121">
        <f t="shared" si="57"/>
        <v>2412</v>
      </c>
      <c r="DF17" s="121">
        <f t="shared" si="58"/>
        <v>0</v>
      </c>
      <c r="DG17" s="121">
        <f t="shared" si="59"/>
        <v>0</v>
      </c>
      <c r="DH17" s="121">
        <f t="shared" si="60"/>
        <v>0</v>
      </c>
      <c r="DI17" s="121">
        <f t="shared" si="61"/>
        <v>15965</v>
      </c>
      <c r="DJ17" s="121">
        <f t="shared" si="62"/>
        <v>635679</v>
      </c>
    </row>
    <row r="18" spans="1:114" s="136" customFormat="1" ht="13.5" customHeight="1" x14ac:dyDescent="0.15">
      <c r="A18" s="119" t="s">
        <v>39</v>
      </c>
      <c r="B18" s="120" t="s">
        <v>362</v>
      </c>
      <c r="C18" s="119" t="s">
        <v>363</v>
      </c>
      <c r="D18" s="121">
        <f t="shared" si="0"/>
        <v>2475482</v>
      </c>
      <c r="E18" s="121">
        <f t="shared" si="1"/>
        <v>403070</v>
      </c>
      <c r="F18" s="121">
        <v>0</v>
      </c>
      <c r="G18" s="121">
        <v>3000</v>
      </c>
      <c r="H18" s="121">
        <v>0</v>
      </c>
      <c r="I18" s="121">
        <v>300042</v>
      </c>
      <c r="J18" s="122" t="s">
        <v>411</v>
      </c>
      <c r="K18" s="121">
        <v>100028</v>
      </c>
      <c r="L18" s="121">
        <v>2072412</v>
      </c>
      <c r="M18" s="121">
        <f t="shared" si="3"/>
        <v>510691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411</v>
      </c>
      <c r="T18" s="121">
        <v>0</v>
      </c>
      <c r="U18" s="121">
        <v>510691</v>
      </c>
      <c r="V18" s="121">
        <f t="shared" si="29"/>
        <v>2986173</v>
      </c>
      <c r="W18" s="121">
        <f t="shared" si="30"/>
        <v>403070</v>
      </c>
      <c r="X18" s="121">
        <f t="shared" si="31"/>
        <v>0</v>
      </c>
      <c r="Y18" s="121">
        <f t="shared" si="32"/>
        <v>3000</v>
      </c>
      <c r="Z18" s="121">
        <f t="shared" si="33"/>
        <v>0</v>
      </c>
      <c r="AA18" s="121">
        <f t="shared" si="34"/>
        <v>300042</v>
      </c>
      <c r="AB18" s="122" t="str">
        <f t="shared" si="7"/>
        <v>-</v>
      </c>
      <c r="AC18" s="121">
        <f t="shared" si="8"/>
        <v>100028</v>
      </c>
      <c r="AD18" s="121">
        <f t="shared" si="9"/>
        <v>2583103</v>
      </c>
      <c r="AE18" s="121">
        <f t="shared" si="10"/>
        <v>0</v>
      </c>
      <c r="AF18" s="121">
        <f t="shared" si="11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 t="shared" si="13"/>
        <v>946054</v>
      </c>
      <c r="AN18" s="121">
        <f t="shared" si="14"/>
        <v>67603</v>
      </c>
      <c r="AO18" s="121">
        <v>67603</v>
      </c>
      <c r="AP18" s="121">
        <v>0</v>
      </c>
      <c r="AQ18" s="121">
        <v>0</v>
      </c>
      <c r="AR18" s="121">
        <v>0</v>
      </c>
      <c r="AS18" s="121">
        <f t="shared" si="15"/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 t="shared" si="16"/>
        <v>878451</v>
      </c>
      <c r="AY18" s="121">
        <v>722547</v>
      </c>
      <c r="AZ18" s="121">
        <v>456</v>
      </c>
      <c r="BA18" s="121">
        <v>0</v>
      </c>
      <c r="BB18" s="121">
        <v>155448</v>
      </c>
      <c r="BC18" s="121">
        <v>1508215</v>
      </c>
      <c r="BD18" s="121">
        <v>0</v>
      </c>
      <c r="BE18" s="121">
        <v>21213</v>
      </c>
      <c r="BF18" s="121">
        <f t="shared" si="18"/>
        <v>967267</v>
      </c>
      <c r="BG18" s="121">
        <f t="shared" si="19"/>
        <v>0</v>
      </c>
      <c r="BH18" s="121">
        <f t="shared" si="20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 t="shared" si="22"/>
        <v>12292</v>
      </c>
      <c r="BP18" s="121">
        <f t="shared" si="23"/>
        <v>12292</v>
      </c>
      <c r="BQ18" s="121">
        <v>12292</v>
      </c>
      <c r="BR18" s="121">
        <v>0</v>
      </c>
      <c r="BS18" s="121">
        <v>0</v>
      </c>
      <c r="BT18" s="121">
        <v>0</v>
      </c>
      <c r="BU18" s="121">
        <f t="shared" si="24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25"/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498399</v>
      </c>
      <c r="CF18" s="121">
        <v>0</v>
      </c>
      <c r="CG18" s="121">
        <v>0</v>
      </c>
      <c r="CH18" s="121">
        <f t="shared" si="27"/>
        <v>12292</v>
      </c>
      <c r="CI18" s="121">
        <f t="shared" si="35"/>
        <v>0</v>
      </c>
      <c r="CJ18" s="121">
        <f t="shared" si="36"/>
        <v>0</v>
      </c>
      <c r="CK18" s="121">
        <f t="shared" si="37"/>
        <v>0</v>
      </c>
      <c r="CL18" s="121">
        <f t="shared" si="38"/>
        <v>0</v>
      </c>
      <c r="CM18" s="121">
        <f t="shared" si="39"/>
        <v>0</v>
      </c>
      <c r="CN18" s="121">
        <f t="shared" si="40"/>
        <v>0</v>
      </c>
      <c r="CO18" s="121">
        <f t="shared" si="41"/>
        <v>0</v>
      </c>
      <c r="CP18" s="121">
        <f t="shared" si="42"/>
        <v>0</v>
      </c>
      <c r="CQ18" s="121">
        <f t="shared" si="43"/>
        <v>958346</v>
      </c>
      <c r="CR18" s="121">
        <f t="shared" si="44"/>
        <v>79895</v>
      </c>
      <c r="CS18" s="121">
        <f t="shared" si="45"/>
        <v>79895</v>
      </c>
      <c r="CT18" s="121">
        <f t="shared" si="46"/>
        <v>0</v>
      </c>
      <c r="CU18" s="121">
        <f t="shared" si="47"/>
        <v>0</v>
      </c>
      <c r="CV18" s="121">
        <f t="shared" si="48"/>
        <v>0</v>
      </c>
      <c r="CW18" s="121">
        <f t="shared" si="49"/>
        <v>0</v>
      </c>
      <c r="CX18" s="121">
        <f t="shared" si="50"/>
        <v>0</v>
      </c>
      <c r="CY18" s="121">
        <f t="shared" si="51"/>
        <v>0</v>
      </c>
      <c r="CZ18" s="121">
        <f t="shared" si="52"/>
        <v>0</v>
      </c>
      <c r="DA18" s="121">
        <f t="shared" si="53"/>
        <v>0</v>
      </c>
      <c r="DB18" s="121">
        <f t="shared" si="54"/>
        <v>878451</v>
      </c>
      <c r="DC18" s="121">
        <f t="shared" si="55"/>
        <v>722547</v>
      </c>
      <c r="DD18" s="121">
        <f t="shared" si="56"/>
        <v>456</v>
      </c>
      <c r="DE18" s="121">
        <f t="shared" si="57"/>
        <v>0</v>
      </c>
      <c r="DF18" s="121">
        <f t="shared" si="58"/>
        <v>155448</v>
      </c>
      <c r="DG18" s="121">
        <f t="shared" si="59"/>
        <v>2006614</v>
      </c>
      <c r="DH18" s="121">
        <f t="shared" si="60"/>
        <v>0</v>
      </c>
      <c r="DI18" s="121">
        <f t="shared" si="61"/>
        <v>21213</v>
      </c>
      <c r="DJ18" s="121">
        <f t="shared" si="62"/>
        <v>979559</v>
      </c>
    </row>
    <row r="19" spans="1:114" s="136" customFormat="1" ht="13.5" customHeight="1" x14ac:dyDescent="0.15">
      <c r="A19" s="119" t="s">
        <v>39</v>
      </c>
      <c r="B19" s="120" t="s">
        <v>365</v>
      </c>
      <c r="C19" s="119" t="s">
        <v>366</v>
      </c>
      <c r="D19" s="121">
        <f t="shared" si="0"/>
        <v>2431814</v>
      </c>
      <c r="E19" s="121">
        <f t="shared" si="1"/>
        <v>664593</v>
      </c>
      <c r="F19" s="121">
        <v>296916</v>
      </c>
      <c r="G19" s="121">
        <v>2499</v>
      </c>
      <c r="H19" s="121">
        <v>0</v>
      </c>
      <c r="I19" s="121">
        <v>208763</v>
      </c>
      <c r="J19" s="122" t="s">
        <v>411</v>
      </c>
      <c r="K19" s="121">
        <v>156415</v>
      </c>
      <c r="L19" s="121">
        <v>1767221</v>
      </c>
      <c r="M19" s="121">
        <f t="shared" si="3"/>
        <v>229093</v>
      </c>
      <c r="N19" s="121">
        <f t="shared" si="4"/>
        <v>2422</v>
      </c>
      <c r="O19" s="121">
        <v>100</v>
      </c>
      <c r="P19" s="121">
        <v>1988</v>
      </c>
      <c r="Q19" s="121">
        <v>0</v>
      </c>
      <c r="R19" s="121">
        <v>325</v>
      </c>
      <c r="S19" s="122" t="s">
        <v>411</v>
      </c>
      <c r="T19" s="121">
        <v>9</v>
      </c>
      <c r="U19" s="121">
        <v>226671</v>
      </c>
      <c r="V19" s="121">
        <f t="shared" si="29"/>
        <v>2660907</v>
      </c>
      <c r="W19" s="121">
        <f t="shared" si="30"/>
        <v>667015</v>
      </c>
      <c r="X19" s="121">
        <f t="shared" si="31"/>
        <v>297016</v>
      </c>
      <c r="Y19" s="121">
        <f t="shared" si="32"/>
        <v>4487</v>
      </c>
      <c r="Z19" s="121">
        <f t="shared" si="33"/>
        <v>0</v>
      </c>
      <c r="AA19" s="121">
        <f t="shared" si="34"/>
        <v>209088</v>
      </c>
      <c r="AB19" s="122" t="str">
        <f t="shared" si="7"/>
        <v>-</v>
      </c>
      <c r="AC19" s="121">
        <f t="shared" si="8"/>
        <v>156424</v>
      </c>
      <c r="AD19" s="121">
        <f t="shared" si="9"/>
        <v>1993892</v>
      </c>
      <c r="AE19" s="121">
        <f t="shared" si="10"/>
        <v>614380</v>
      </c>
      <c r="AF19" s="121">
        <f t="shared" si="11"/>
        <v>613701</v>
      </c>
      <c r="AG19" s="121">
        <v>0</v>
      </c>
      <c r="AH19" s="121">
        <v>613701</v>
      </c>
      <c r="AI19" s="121">
        <v>0</v>
      </c>
      <c r="AJ19" s="121">
        <v>0</v>
      </c>
      <c r="AK19" s="121">
        <v>679</v>
      </c>
      <c r="AL19" s="121">
        <v>0</v>
      </c>
      <c r="AM19" s="121">
        <f t="shared" si="13"/>
        <v>1803235</v>
      </c>
      <c r="AN19" s="121">
        <f t="shared" si="14"/>
        <v>134841</v>
      </c>
      <c r="AO19" s="121">
        <v>131979</v>
      </c>
      <c r="AP19" s="121">
        <v>0</v>
      </c>
      <c r="AQ19" s="121">
        <v>2862</v>
      </c>
      <c r="AR19" s="121">
        <v>0</v>
      </c>
      <c r="AS19" s="121">
        <f t="shared" si="15"/>
        <v>267907</v>
      </c>
      <c r="AT19" s="121">
        <v>662</v>
      </c>
      <c r="AU19" s="121">
        <v>259761</v>
      </c>
      <c r="AV19" s="121">
        <v>7484</v>
      </c>
      <c r="AW19" s="121">
        <v>0</v>
      </c>
      <c r="AX19" s="121">
        <f t="shared" si="16"/>
        <v>1400487</v>
      </c>
      <c r="AY19" s="121">
        <v>391224</v>
      </c>
      <c r="AZ19" s="121">
        <v>993314</v>
      </c>
      <c r="BA19" s="121">
        <v>15847</v>
      </c>
      <c r="BB19" s="121">
        <v>102</v>
      </c>
      <c r="BC19" s="121">
        <v>0</v>
      </c>
      <c r="BD19" s="121">
        <v>0</v>
      </c>
      <c r="BE19" s="121">
        <v>14199</v>
      </c>
      <c r="BF19" s="121">
        <f t="shared" si="18"/>
        <v>2431814</v>
      </c>
      <c r="BG19" s="121">
        <f t="shared" si="19"/>
        <v>0</v>
      </c>
      <c r="BH19" s="121">
        <f t="shared" si="20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 t="shared" si="22"/>
        <v>221637</v>
      </c>
      <c r="BP19" s="121">
        <f t="shared" si="23"/>
        <v>5295</v>
      </c>
      <c r="BQ19" s="121">
        <v>5295</v>
      </c>
      <c r="BR19" s="121">
        <v>0</v>
      </c>
      <c r="BS19" s="121">
        <v>0</v>
      </c>
      <c r="BT19" s="121">
        <v>0</v>
      </c>
      <c r="BU19" s="121">
        <f t="shared" si="24"/>
        <v>87625</v>
      </c>
      <c r="BV19" s="121">
        <v>593</v>
      </c>
      <c r="BW19" s="121">
        <v>87032</v>
      </c>
      <c r="BX19" s="121">
        <v>0</v>
      </c>
      <c r="BY19" s="121">
        <v>0</v>
      </c>
      <c r="BZ19" s="121">
        <f t="shared" si="25"/>
        <v>128717</v>
      </c>
      <c r="CA19" s="121">
        <v>782</v>
      </c>
      <c r="CB19" s="121">
        <v>127935</v>
      </c>
      <c r="CC19" s="121">
        <v>0</v>
      </c>
      <c r="CD19" s="121">
        <v>0</v>
      </c>
      <c r="CE19" s="121">
        <v>0</v>
      </c>
      <c r="CF19" s="121">
        <v>0</v>
      </c>
      <c r="CG19" s="121">
        <v>7456</v>
      </c>
      <c r="CH19" s="121">
        <f t="shared" si="27"/>
        <v>229093</v>
      </c>
      <c r="CI19" s="121">
        <f t="shared" si="35"/>
        <v>614380</v>
      </c>
      <c r="CJ19" s="121">
        <f t="shared" si="36"/>
        <v>613701</v>
      </c>
      <c r="CK19" s="121">
        <f t="shared" si="37"/>
        <v>0</v>
      </c>
      <c r="CL19" s="121">
        <f t="shared" si="38"/>
        <v>613701</v>
      </c>
      <c r="CM19" s="121">
        <f t="shared" si="39"/>
        <v>0</v>
      </c>
      <c r="CN19" s="121">
        <f t="shared" si="40"/>
        <v>0</v>
      </c>
      <c r="CO19" s="121">
        <f t="shared" si="41"/>
        <v>679</v>
      </c>
      <c r="CP19" s="121">
        <f t="shared" si="42"/>
        <v>0</v>
      </c>
      <c r="CQ19" s="121">
        <f t="shared" si="43"/>
        <v>2024872</v>
      </c>
      <c r="CR19" s="121">
        <f t="shared" si="44"/>
        <v>140136</v>
      </c>
      <c r="CS19" s="121">
        <f t="shared" si="45"/>
        <v>137274</v>
      </c>
      <c r="CT19" s="121">
        <f t="shared" si="46"/>
        <v>0</v>
      </c>
      <c r="CU19" s="121">
        <f t="shared" si="47"/>
        <v>2862</v>
      </c>
      <c r="CV19" s="121">
        <f t="shared" si="48"/>
        <v>0</v>
      </c>
      <c r="CW19" s="121">
        <f t="shared" si="49"/>
        <v>355532</v>
      </c>
      <c r="CX19" s="121">
        <f t="shared" si="50"/>
        <v>1255</v>
      </c>
      <c r="CY19" s="121">
        <f t="shared" si="51"/>
        <v>346793</v>
      </c>
      <c r="CZ19" s="121">
        <f t="shared" si="52"/>
        <v>7484</v>
      </c>
      <c r="DA19" s="121">
        <f t="shared" si="53"/>
        <v>0</v>
      </c>
      <c r="DB19" s="121">
        <f t="shared" si="54"/>
        <v>1529204</v>
      </c>
      <c r="DC19" s="121">
        <f t="shared" si="55"/>
        <v>392006</v>
      </c>
      <c r="DD19" s="121">
        <f t="shared" si="56"/>
        <v>1121249</v>
      </c>
      <c r="DE19" s="121">
        <f t="shared" si="57"/>
        <v>15847</v>
      </c>
      <c r="DF19" s="121">
        <f t="shared" si="58"/>
        <v>102</v>
      </c>
      <c r="DG19" s="121">
        <f t="shared" si="59"/>
        <v>0</v>
      </c>
      <c r="DH19" s="121">
        <f t="shared" si="60"/>
        <v>0</v>
      </c>
      <c r="DI19" s="121">
        <f t="shared" si="61"/>
        <v>21655</v>
      </c>
      <c r="DJ19" s="121">
        <f t="shared" si="62"/>
        <v>2660907</v>
      </c>
    </row>
    <row r="20" spans="1:114" s="136" customFormat="1" ht="13.5" customHeight="1" x14ac:dyDescent="0.15">
      <c r="A20" s="119" t="s">
        <v>39</v>
      </c>
      <c r="B20" s="120" t="s">
        <v>368</v>
      </c>
      <c r="C20" s="119" t="s">
        <v>369</v>
      </c>
      <c r="D20" s="121">
        <f t="shared" si="0"/>
        <v>257256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411</v>
      </c>
      <c r="K20" s="121">
        <v>0</v>
      </c>
      <c r="L20" s="121">
        <v>257256</v>
      </c>
      <c r="M20" s="121">
        <f t="shared" si="3"/>
        <v>122105</v>
      </c>
      <c r="N20" s="121">
        <f t="shared" si="4"/>
        <v>67163</v>
      </c>
      <c r="O20" s="121">
        <v>0</v>
      </c>
      <c r="P20" s="121">
        <v>0</v>
      </c>
      <c r="Q20" s="121">
        <v>0</v>
      </c>
      <c r="R20" s="121">
        <v>67163</v>
      </c>
      <c r="S20" s="122" t="s">
        <v>411</v>
      </c>
      <c r="T20" s="121">
        <v>0</v>
      </c>
      <c r="U20" s="121">
        <v>54942</v>
      </c>
      <c r="V20" s="121">
        <f t="shared" si="29"/>
        <v>379361</v>
      </c>
      <c r="W20" s="121">
        <f t="shared" si="30"/>
        <v>67163</v>
      </c>
      <c r="X20" s="121">
        <f t="shared" si="31"/>
        <v>0</v>
      </c>
      <c r="Y20" s="121">
        <f t="shared" si="32"/>
        <v>0</v>
      </c>
      <c r="Z20" s="121">
        <f t="shared" si="33"/>
        <v>0</v>
      </c>
      <c r="AA20" s="121">
        <f t="shared" si="34"/>
        <v>67163</v>
      </c>
      <c r="AB20" s="122" t="str">
        <f t="shared" si="7"/>
        <v>-</v>
      </c>
      <c r="AC20" s="121">
        <f t="shared" si="8"/>
        <v>0</v>
      </c>
      <c r="AD20" s="121">
        <f t="shared" si="9"/>
        <v>312198</v>
      </c>
      <c r="AE20" s="121">
        <f t="shared" si="10"/>
        <v>0</v>
      </c>
      <c r="AF20" s="121">
        <f t="shared" si="11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 t="shared" si="13"/>
        <v>0</v>
      </c>
      <c r="AN20" s="121">
        <f t="shared" si="14"/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 t="shared" si="15"/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 t="shared" si="16"/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257256</v>
      </c>
      <c r="BD20" s="121">
        <v>0</v>
      </c>
      <c r="BE20" s="121">
        <v>0</v>
      </c>
      <c r="BF20" s="121">
        <f t="shared" si="18"/>
        <v>0</v>
      </c>
      <c r="BG20" s="121">
        <f t="shared" si="19"/>
        <v>0</v>
      </c>
      <c r="BH20" s="121">
        <f t="shared" si="20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 t="shared" si="22"/>
        <v>122105</v>
      </c>
      <c r="BP20" s="121">
        <f t="shared" si="23"/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 t="shared" si="24"/>
        <v>54037</v>
      </c>
      <c r="BV20" s="121">
        <v>0</v>
      </c>
      <c r="BW20" s="121">
        <v>0</v>
      </c>
      <c r="BX20" s="121">
        <v>54037</v>
      </c>
      <c r="BY20" s="121">
        <v>0</v>
      </c>
      <c r="BZ20" s="121">
        <f t="shared" si="25"/>
        <v>68068</v>
      </c>
      <c r="CA20" s="121">
        <v>68068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 t="shared" si="27"/>
        <v>122105</v>
      </c>
      <c r="CI20" s="121">
        <f t="shared" si="35"/>
        <v>0</v>
      </c>
      <c r="CJ20" s="121">
        <f t="shared" si="36"/>
        <v>0</v>
      </c>
      <c r="CK20" s="121">
        <f t="shared" si="37"/>
        <v>0</v>
      </c>
      <c r="CL20" s="121">
        <f t="shared" si="38"/>
        <v>0</v>
      </c>
      <c r="CM20" s="121">
        <f t="shared" si="39"/>
        <v>0</v>
      </c>
      <c r="CN20" s="121">
        <f t="shared" si="40"/>
        <v>0</v>
      </c>
      <c r="CO20" s="121">
        <f t="shared" si="41"/>
        <v>0</v>
      </c>
      <c r="CP20" s="121">
        <f t="shared" si="42"/>
        <v>0</v>
      </c>
      <c r="CQ20" s="121">
        <f t="shared" si="43"/>
        <v>122105</v>
      </c>
      <c r="CR20" s="121">
        <f t="shared" si="44"/>
        <v>0</v>
      </c>
      <c r="CS20" s="121">
        <f t="shared" si="45"/>
        <v>0</v>
      </c>
      <c r="CT20" s="121">
        <f t="shared" si="46"/>
        <v>0</v>
      </c>
      <c r="CU20" s="121">
        <f t="shared" si="47"/>
        <v>0</v>
      </c>
      <c r="CV20" s="121">
        <f t="shared" si="48"/>
        <v>0</v>
      </c>
      <c r="CW20" s="121">
        <f t="shared" si="49"/>
        <v>54037</v>
      </c>
      <c r="CX20" s="121">
        <f t="shared" si="50"/>
        <v>0</v>
      </c>
      <c r="CY20" s="121">
        <f t="shared" si="51"/>
        <v>0</v>
      </c>
      <c r="CZ20" s="121">
        <f t="shared" si="52"/>
        <v>54037</v>
      </c>
      <c r="DA20" s="121">
        <f t="shared" si="53"/>
        <v>0</v>
      </c>
      <c r="DB20" s="121">
        <f t="shared" si="54"/>
        <v>68068</v>
      </c>
      <c r="DC20" s="121">
        <f t="shared" si="55"/>
        <v>68068</v>
      </c>
      <c r="DD20" s="121">
        <f t="shared" si="56"/>
        <v>0</v>
      </c>
      <c r="DE20" s="121">
        <f t="shared" si="57"/>
        <v>0</v>
      </c>
      <c r="DF20" s="121">
        <f t="shared" si="58"/>
        <v>0</v>
      </c>
      <c r="DG20" s="121">
        <f t="shared" si="59"/>
        <v>257256</v>
      </c>
      <c r="DH20" s="121">
        <f t="shared" si="60"/>
        <v>0</v>
      </c>
      <c r="DI20" s="121">
        <f t="shared" si="61"/>
        <v>0</v>
      </c>
      <c r="DJ20" s="121">
        <f t="shared" si="62"/>
        <v>122105</v>
      </c>
    </row>
    <row r="21" spans="1:114" s="136" customFormat="1" ht="13.5" customHeight="1" x14ac:dyDescent="0.15">
      <c r="A21" s="119" t="s">
        <v>39</v>
      </c>
      <c r="B21" s="120" t="s">
        <v>373</v>
      </c>
      <c r="C21" s="119" t="s">
        <v>374</v>
      </c>
      <c r="D21" s="121">
        <f t="shared" si="0"/>
        <v>480980</v>
      </c>
      <c r="E21" s="121">
        <f t="shared" si="1"/>
        <v>60498</v>
      </c>
      <c r="F21" s="121">
        <v>0</v>
      </c>
      <c r="G21" s="121">
        <v>4099</v>
      </c>
      <c r="H21" s="121">
        <v>6000</v>
      </c>
      <c r="I21" s="121">
        <v>21530</v>
      </c>
      <c r="J21" s="122" t="s">
        <v>411</v>
      </c>
      <c r="K21" s="121">
        <v>28869</v>
      </c>
      <c r="L21" s="121">
        <v>420482</v>
      </c>
      <c r="M21" s="121">
        <f t="shared" si="3"/>
        <v>83276</v>
      </c>
      <c r="N21" s="121">
        <f t="shared" si="4"/>
        <v>10166</v>
      </c>
      <c r="O21" s="121">
        <v>0</v>
      </c>
      <c r="P21" s="121">
        <v>0</v>
      </c>
      <c r="Q21" s="121">
        <v>0</v>
      </c>
      <c r="R21" s="121">
        <v>10166</v>
      </c>
      <c r="S21" s="122" t="s">
        <v>411</v>
      </c>
      <c r="T21" s="121">
        <v>0</v>
      </c>
      <c r="U21" s="121">
        <v>73110</v>
      </c>
      <c r="V21" s="121">
        <f t="shared" si="29"/>
        <v>564256</v>
      </c>
      <c r="W21" s="121">
        <f t="shared" si="30"/>
        <v>70664</v>
      </c>
      <c r="X21" s="121">
        <f t="shared" si="31"/>
        <v>0</v>
      </c>
      <c r="Y21" s="121">
        <f t="shared" si="32"/>
        <v>4099</v>
      </c>
      <c r="Z21" s="121">
        <f t="shared" si="33"/>
        <v>6000</v>
      </c>
      <c r="AA21" s="121">
        <f t="shared" si="34"/>
        <v>31696</v>
      </c>
      <c r="AB21" s="122" t="str">
        <f t="shared" si="7"/>
        <v>-</v>
      </c>
      <c r="AC21" s="121">
        <f t="shared" si="8"/>
        <v>28869</v>
      </c>
      <c r="AD21" s="121">
        <f t="shared" si="9"/>
        <v>493592</v>
      </c>
      <c r="AE21" s="121">
        <f t="shared" si="10"/>
        <v>0</v>
      </c>
      <c r="AF21" s="121">
        <f t="shared" si="11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 t="shared" si="13"/>
        <v>459623</v>
      </c>
      <c r="AN21" s="121">
        <f t="shared" si="14"/>
        <v>25495</v>
      </c>
      <c r="AO21" s="121">
        <v>25495</v>
      </c>
      <c r="AP21" s="121">
        <v>0</v>
      </c>
      <c r="AQ21" s="121">
        <v>0</v>
      </c>
      <c r="AR21" s="121">
        <v>0</v>
      </c>
      <c r="AS21" s="121">
        <f t="shared" si="15"/>
        <v>72392</v>
      </c>
      <c r="AT21" s="121">
        <v>29522</v>
      </c>
      <c r="AU21" s="121">
        <v>26593</v>
      </c>
      <c r="AV21" s="121">
        <v>16277</v>
      </c>
      <c r="AW21" s="121">
        <v>6102</v>
      </c>
      <c r="AX21" s="121">
        <f t="shared" si="16"/>
        <v>355634</v>
      </c>
      <c r="AY21" s="121">
        <v>70634</v>
      </c>
      <c r="AZ21" s="121">
        <v>255994</v>
      </c>
      <c r="BA21" s="121">
        <v>29006</v>
      </c>
      <c r="BB21" s="121">
        <v>0</v>
      </c>
      <c r="BC21" s="121">
        <v>0</v>
      </c>
      <c r="BD21" s="121">
        <v>0</v>
      </c>
      <c r="BE21" s="121">
        <v>21357</v>
      </c>
      <c r="BF21" s="121">
        <f t="shared" si="18"/>
        <v>480980</v>
      </c>
      <c r="BG21" s="121">
        <f t="shared" si="19"/>
        <v>0</v>
      </c>
      <c r="BH21" s="121">
        <f t="shared" si="20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 t="shared" si="22"/>
        <v>83276</v>
      </c>
      <c r="BP21" s="121">
        <f t="shared" si="23"/>
        <v>34868</v>
      </c>
      <c r="BQ21" s="121">
        <v>12747</v>
      </c>
      <c r="BR21" s="121">
        <v>0</v>
      </c>
      <c r="BS21" s="121">
        <v>22121</v>
      </c>
      <c r="BT21" s="121">
        <v>0</v>
      </c>
      <c r="BU21" s="121">
        <f t="shared" si="24"/>
        <v>48408</v>
      </c>
      <c r="BV21" s="121">
        <v>0</v>
      </c>
      <c r="BW21" s="121">
        <v>48408</v>
      </c>
      <c r="BX21" s="121">
        <v>0</v>
      </c>
      <c r="BY21" s="121">
        <v>0</v>
      </c>
      <c r="BZ21" s="121">
        <f t="shared" si="25"/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 t="shared" si="27"/>
        <v>83276</v>
      </c>
      <c r="CI21" s="121">
        <f t="shared" si="35"/>
        <v>0</v>
      </c>
      <c r="CJ21" s="121">
        <f t="shared" si="36"/>
        <v>0</v>
      </c>
      <c r="CK21" s="121">
        <f t="shared" si="37"/>
        <v>0</v>
      </c>
      <c r="CL21" s="121">
        <f t="shared" si="38"/>
        <v>0</v>
      </c>
      <c r="CM21" s="121">
        <f t="shared" si="39"/>
        <v>0</v>
      </c>
      <c r="CN21" s="121">
        <f t="shared" si="40"/>
        <v>0</v>
      </c>
      <c r="CO21" s="121">
        <f t="shared" si="41"/>
        <v>0</v>
      </c>
      <c r="CP21" s="121">
        <f t="shared" si="42"/>
        <v>0</v>
      </c>
      <c r="CQ21" s="121">
        <f t="shared" si="43"/>
        <v>542899</v>
      </c>
      <c r="CR21" s="121">
        <f t="shared" si="44"/>
        <v>60363</v>
      </c>
      <c r="CS21" s="121">
        <f t="shared" si="45"/>
        <v>38242</v>
      </c>
      <c r="CT21" s="121">
        <f t="shared" si="46"/>
        <v>0</v>
      </c>
      <c r="CU21" s="121">
        <f t="shared" si="47"/>
        <v>22121</v>
      </c>
      <c r="CV21" s="121">
        <f t="shared" si="48"/>
        <v>0</v>
      </c>
      <c r="CW21" s="121">
        <f t="shared" si="49"/>
        <v>120800</v>
      </c>
      <c r="CX21" s="121">
        <f t="shared" si="50"/>
        <v>29522</v>
      </c>
      <c r="CY21" s="121">
        <f t="shared" si="51"/>
        <v>75001</v>
      </c>
      <c r="CZ21" s="121">
        <f t="shared" si="52"/>
        <v>16277</v>
      </c>
      <c r="DA21" s="121">
        <f t="shared" si="53"/>
        <v>6102</v>
      </c>
      <c r="DB21" s="121">
        <f t="shared" si="54"/>
        <v>355634</v>
      </c>
      <c r="DC21" s="121">
        <f t="shared" si="55"/>
        <v>70634</v>
      </c>
      <c r="DD21" s="121">
        <f t="shared" si="56"/>
        <v>255994</v>
      </c>
      <c r="DE21" s="121">
        <f t="shared" si="57"/>
        <v>29006</v>
      </c>
      <c r="DF21" s="121">
        <f t="shared" si="58"/>
        <v>0</v>
      </c>
      <c r="DG21" s="121">
        <f t="shared" si="59"/>
        <v>0</v>
      </c>
      <c r="DH21" s="121">
        <f t="shared" si="60"/>
        <v>0</v>
      </c>
      <c r="DI21" s="121">
        <f t="shared" si="61"/>
        <v>21357</v>
      </c>
      <c r="DJ21" s="121">
        <f t="shared" si="62"/>
        <v>564256</v>
      </c>
    </row>
    <row r="22" spans="1:114" s="136" customFormat="1" ht="13.5" customHeight="1" x14ac:dyDescent="0.15">
      <c r="A22" s="119" t="s">
        <v>39</v>
      </c>
      <c r="B22" s="120" t="s">
        <v>376</v>
      </c>
      <c r="C22" s="119" t="s">
        <v>377</v>
      </c>
      <c r="D22" s="121">
        <f t="shared" si="0"/>
        <v>756023</v>
      </c>
      <c r="E22" s="121">
        <f t="shared" si="1"/>
        <v>14581</v>
      </c>
      <c r="F22" s="121">
        <v>0</v>
      </c>
      <c r="G22" s="121">
        <v>1183</v>
      </c>
      <c r="H22" s="121">
        <v>0</v>
      </c>
      <c r="I22" s="121">
        <v>851</v>
      </c>
      <c r="J22" s="122" t="s">
        <v>411</v>
      </c>
      <c r="K22" s="121">
        <v>12547</v>
      </c>
      <c r="L22" s="121">
        <v>741442</v>
      </c>
      <c r="M22" s="121">
        <f t="shared" si="3"/>
        <v>99945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411</v>
      </c>
      <c r="T22" s="121">
        <v>0</v>
      </c>
      <c r="U22" s="121">
        <v>99945</v>
      </c>
      <c r="V22" s="121">
        <f t="shared" si="29"/>
        <v>855968</v>
      </c>
      <c r="W22" s="121">
        <f t="shared" si="30"/>
        <v>14581</v>
      </c>
      <c r="X22" s="121">
        <f t="shared" si="31"/>
        <v>0</v>
      </c>
      <c r="Y22" s="121">
        <f t="shared" si="32"/>
        <v>1183</v>
      </c>
      <c r="Z22" s="121">
        <f t="shared" si="33"/>
        <v>0</v>
      </c>
      <c r="AA22" s="121">
        <f t="shared" si="34"/>
        <v>851</v>
      </c>
      <c r="AB22" s="122" t="str">
        <f t="shared" si="7"/>
        <v>-</v>
      </c>
      <c r="AC22" s="121">
        <f t="shared" si="8"/>
        <v>12547</v>
      </c>
      <c r="AD22" s="121">
        <f t="shared" si="9"/>
        <v>841387</v>
      </c>
      <c r="AE22" s="121">
        <f t="shared" si="10"/>
        <v>0</v>
      </c>
      <c r="AF22" s="121">
        <f t="shared" si="11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265781</v>
      </c>
      <c r="AM22" s="121">
        <f t="shared" si="13"/>
        <v>278107</v>
      </c>
      <c r="AN22" s="121">
        <f t="shared" si="14"/>
        <v>44603</v>
      </c>
      <c r="AO22" s="121">
        <v>42421</v>
      </c>
      <c r="AP22" s="121">
        <v>2182</v>
      </c>
      <c r="AQ22" s="121">
        <v>0</v>
      </c>
      <c r="AR22" s="121">
        <v>0</v>
      </c>
      <c r="AS22" s="121">
        <f t="shared" si="15"/>
        <v>12901</v>
      </c>
      <c r="AT22" s="121">
        <v>12901</v>
      </c>
      <c r="AU22" s="121">
        <v>0</v>
      </c>
      <c r="AV22" s="121">
        <v>0</v>
      </c>
      <c r="AW22" s="121">
        <v>0</v>
      </c>
      <c r="AX22" s="121">
        <f t="shared" si="16"/>
        <v>220603</v>
      </c>
      <c r="AY22" s="121">
        <v>192956</v>
      </c>
      <c r="AZ22" s="121">
        <v>22662</v>
      </c>
      <c r="BA22" s="121">
        <v>4985</v>
      </c>
      <c r="BB22" s="121">
        <v>0</v>
      </c>
      <c r="BC22" s="121">
        <v>191516</v>
      </c>
      <c r="BD22" s="121">
        <v>0</v>
      </c>
      <c r="BE22" s="121">
        <v>20619</v>
      </c>
      <c r="BF22" s="121">
        <f t="shared" si="18"/>
        <v>298726</v>
      </c>
      <c r="BG22" s="121">
        <f t="shared" si="19"/>
        <v>0</v>
      </c>
      <c r="BH22" s="121">
        <f t="shared" si="20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684</v>
      </c>
      <c r="BO22" s="121">
        <f t="shared" si="22"/>
        <v>0</v>
      </c>
      <c r="BP22" s="121">
        <f t="shared" si="23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24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25"/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99261</v>
      </c>
      <c r="CF22" s="121">
        <v>0</v>
      </c>
      <c r="CG22" s="121">
        <v>0</v>
      </c>
      <c r="CH22" s="121">
        <f t="shared" si="27"/>
        <v>0</v>
      </c>
      <c r="CI22" s="121">
        <f t="shared" si="35"/>
        <v>0</v>
      </c>
      <c r="CJ22" s="121">
        <f t="shared" si="36"/>
        <v>0</v>
      </c>
      <c r="CK22" s="121">
        <f t="shared" si="37"/>
        <v>0</v>
      </c>
      <c r="CL22" s="121">
        <f t="shared" si="38"/>
        <v>0</v>
      </c>
      <c r="CM22" s="121">
        <f t="shared" si="39"/>
        <v>0</v>
      </c>
      <c r="CN22" s="121">
        <f t="shared" si="40"/>
        <v>0</v>
      </c>
      <c r="CO22" s="121">
        <f t="shared" si="41"/>
        <v>0</v>
      </c>
      <c r="CP22" s="121">
        <f t="shared" si="42"/>
        <v>266465</v>
      </c>
      <c r="CQ22" s="121">
        <f t="shared" si="43"/>
        <v>278107</v>
      </c>
      <c r="CR22" s="121">
        <f t="shared" si="44"/>
        <v>44603</v>
      </c>
      <c r="CS22" s="121">
        <f t="shared" si="45"/>
        <v>42421</v>
      </c>
      <c r="CT22" s="121">
        <f t="shared" si="46"/>
        <v>2182</v>
      </c>
      <c r="CU22" s="121">
        <f t="shared" si="47"/>
        <v>0</v>
      </c>
      <c r="CV22" s="121">
        <f t="shared" si="48"/>
        <v>0</v>
      </c>
      <c r="CW22" s="121">
        <f t="shared" si="49"/>
        <v>12901</v>
      </c>
      <c r="CX22" s="121">
        <f t="shared" si="50"/>
        <v>12901</v>
      </c>
      <c r="CY22" s="121">
        <f t="shared" si="51"/>
        <v>0</v>
      </c>
      <c r="CZ22" s="121">
        <f t="shared" si="52"/>
        <v>0</v>
      </c>
      <c r="DA22" s="121">
        <f t="shared" si="53"/>
        <v>0</v>
      </c>
      <c r="DB22" s="121">
        <f t="shared" si="54"/>
        <v>220603</v>
      </c>
      <c r="DC22" s="121">
        <f t="shared" si="55"/>
        <v>192956</v>
      </c>
      <c r="DD22" s="121">
        <f t="shared" si="56"/>
        <v>22662</v>
      </c>
      <c r="DE22" s="121">
        <f t="shared" si="57"/>
        <v>4985</v>
      </c>
      <c r="DF22" s="121">
        <f t="shared" si="58"/>
        <v>0</v>
      </c>
      <c r="DG22" s="121">
        <f t="shared" si="59"/>
        <v>290777</v>
      </c>
      <c r="DH22" s="121">
        <f t="shared" si="60"/>
        <v>0</v>
      </c>
      <c r="DI22" s="121">
        <f t="shared" si="61"/>
        <v>20619</v>
      </c>
      <c r="DJ22" s="121">
        <f t="shared" si="62"/>
        <v>298726</v>
      </c>
    </row>
    <row r="23" spans="1:114" s="136" customFormat="1" ht="13.5" customHeight="1" x14ac:dyDescent="0.15">
      <c r="A23" s="119" t="s">
        <v>39</v>
      </c>
      <c r="B23" s="120" t="s">
        <v>379</v>
      </c>
      <c r="C23" s="119" t="s">
        <v>380</v>
      </c>
      <c r="D23" s="121">
        <f t="shared" si="0"/>
        <v>484188</v>
      </c>
      <c r="E23" s="121">
        <f t="shared" si="1"/>
        <v>17029</v>
      </c>
      <c r="F23" s="121">
        <v>0</v>
      </c>
      <c r="G23" s="121">
        <v>4017</v>
      </c>
      <c r="H23" s="121">
        <v>0</v>
      </c>
      <c r="I23" s="121">
        <v>184</v>
      </c>
      <c r="J23" s="122" t="s">
        <v>411</v>
      </c>
      <c r="K23" s="121">
        <v>12828</v>
      </c>
      <c r="L23" s="121">
        <v>467159</v>
      </c>
      <c r="M23" s="121">
        <f t="shared" si="3"/>
        <v>36567</v>
      </c>
      <c r="N23" s="121">
        <f t="shared" si="4"/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411</v>
      </c>
      <c r="T23" s="121">
        <v>0</v>
      </c>
      <c r="U23" s="121">
        <v>36567</v>
      </c>
      <c r="V23" s="121">
        <f t="shared" si="29"/>
        <v>520755</v>
      </c>
      <c r="W23" s="121">
        <f t="shared" si="30"/>
        <v>17029</v>
      </c>
      <c r="X23" s="121">
        <f t="shared" si="31"/>
        <v>0</v>
      </c>
      <c r="Y23" s="121">
        <f t="shared" si="32"/>
        <v>4017</v>
      </c>
      <c r="Z23" s="121">
        <f t="shared" si="33"/>
        <v>0</v>
      </c>
      <c r="AA23" s="121">
        <f t="shared" si="34"/>
        <v>184</v>
      </c>
      <c r="AB23" s="122" t="str">
        <f t="shared" si="7"/>
        <v>-</v>
      </c>
      <c r="AC23" s="121">
        <f t="shared" si="8"/>
        <v>12828</v>
      </c>
      <c r="AD23" s="121">
        <f t="shared" si="9"/>
        <v>503726</v>
      </c>
      <c r="AE23" s="121">
        <f t="shared" si="10"/>
        <v>0</v>
      </c>
      <c r="AF23" s="121">
        <f t="shared" si="11"/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149337</v>
      </c>
      <c r="AM23" s="121">
        <f t="shared" si="13"/>
        <v>150033</v>
      </c>
      <c r="AN23" s="121">
        <f t="shared" si="14"/>
        <v>30413</v>
      </c>
      <c r="AO23" s="121">
        <v>23126</v>
      </c>
      <c r="AP23" s="121">
        <v>0</v>
      </c>
      <c r="AQ23" s="121">
        <v>7287</v>
      </c>
      <c r="AR23" s="121">
        <v>0</v>
      </c>
      <c r="AS23" s="121">
        <f t="shared" si="15"/>
        <v>5157</v>
      </c>
      <c r="AT23" s="121">
        <v>5157</v>
      </c>
      <c r="AU23" s="121">
        <v>0</v>
      </c>
      <c r="AV23" s="121">
        <v>0</v>
      </c>
      <c r="AW23" s="121">
        <v>0</v>
      </c>
      <c r="AX23" s="121">
        <f t="shared" si="16"/>
        <v>114463</v>
      </c>
      <c r="AY23" s="121">
        <v>83642</v>
      </c>
      <c r="AZ23" s="121">
        <v>28903</v>
      </c>
      <c r="BA23" s="121">
        <v>1128</v>
      </c>
      <c r="BB23" s="121">
        <v>790</v>
      </c>
      <c r="BC23" s="121">
        <v>107568</v>
      </c>
      <c r="BD23" s="121">
        <v>0</v>
      </c>
      <c r="BE23" s="121">
        <v>77250</v>
      </c>
      <c r="BF23" s="121">
        <f t="shared" si="18"/>
        <v>227283</v>
      </c>
      <c r="BG23" s="121">
        <f t="shared" si="19"/>
        <v>0</v>
      </c>
      <c r="BH23" s="121">
        <f t="shared" si="20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 t="shared" si="22"/>
        <v>0</v>
      </c>
      <c r="BP23" s="121">
        <f t="shared" si="23"/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 t="shared" si="24"/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 t="shared" si="25"/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36567</v>
      </c>
      <c r="CF23" s="121">
        <v>0</v>
      </c>
      <c r="CG23" s="121">
        <v>0</v>
      </c>
      <c r="CH23" s="121">
        <f t="shared" si="27"/>
        <v>0</v>
      </c>
      <c r="CI23" s="121">
        <f t="shared" si="35"/>
        <v>0</v>
      </c>
      <c r="CJ23" s="121">
        <f t="shared" si="36"/>
        <v>0</v>
      </c>
      <c r="CK23" s="121">
        <f t="shared" si="37"/>
        <v>0</v>
      </c>
      <c r="CL23" s="121">
        <f t="shared" si="38"/>
        <v>0</v>
      </c>
      <c r="CM23" s="121">
        <f t="shared" si="39"/>
        <v>0</v>
      </c>
      <c r="CN23" s="121">
        <f t="shared" si="40"/>
        <v>0</v>
      </c>
      <c r="CO23" s="121">
        <f t="shared" si="41"/>
        <v>0</v>
      </c>
      <c r="CP23" s="121">
        <f t="shared" si="42"/>
        <v>149337</v>
      </c>
      <c r="CQ23" s="121">
        <f t="shared" si="43"/>
        <v>150033</v>
      </c>
      <c r="CR23" s="121">
        <f t="shared" si="44"/>
        <v>30413</v>
      </c>
      <c r="CS23" s="121">
        <f t="shared" si="45"/>
        <v>23126</v>
      </c>
      <c r="CT23" s="121">
        <f t="shared" si="46"/>
        <v>0</v>
      </c>
      <c r="CU23" s="121">
        <f t="shared" si="47"/>
        <v>7287</v>
      </c>
      <c r="CV23" s="121">
        <f t="shared" si="48"/>
        <v>0</v>
      </c>
      <c r="CW23" s="121">
        <f t="shared" si="49"/>
        <v>5157</v>
      </c>
      <c r="CX23" s="121">
        <f t="shared" si="50"/>
        <v>5157</v>
      </c>
      <c r="CY23" s="121">
        <f t="shared" si="51"/>
        <v>0</v>
      </c>
      <c r="CZ23" s="121">
        <f t="shared" si="52"/>
        <v>0</v>
      </c>
      <c r="DA23" s="121">
        <f t="shared" si="53"/>
        <v>0</v>
      </c>
      <c r="DB23" s="121">
        <f t="shared" si="54"/>
        <v>114463</v>
      </c>
      <c r="DC23" s="121">
        <f t="shared" si="55"/>
        <v>83642</v>
      </c>
      <c r="DD23" s="121">
        <f t="shared" si="56"/>
        <v>28903</v>
      </c>
      <c r="DE23" s="121">
        <f t="shared" si="57"/>
        <v>1128</v>
      </c>
      <c r="DF23" s="121">
        <f t="shared" si="58"/>
        <v>790</v>
      </c>
      <c r="DG23" s="121">
        <f t="shared" si="59"/>
        <v>144135</v>
      </c>
      <c r="DH23" s="121">
        <f t="shared" si="60"/>
        <v>0</v>
      </c>
      <c r="DI23" s="121">
        <f t="shared" si="61"/>
        <v>77250</v>
      </c>
      <c r="DJ23" s="121">
        <f t="shared" si="62"/>
        <v>227283</v>
      </c>
    </row>
    <row r="24" spans="1:114" s="136" customFormat="1" ht="13.5" customHeight="1" x14ac:dyDescent="0.15">
      <c r="A24" s="119" t="s">
        <v>39</v>
      </c>
      <c r="B24" s="120" t="s">
        <v>382</v>
      </c>
      <c r="C24" s="119" t="s">
        <v>383</v>
      </c>
      <c r="D24" s="121">
        <f t="shared" si="0"/>
        <v>341148</v>
      </c>
      <c r="E24" s="121">
        <f t="shared" si="1"/>
        <v>21914</v>
      </c>
      <c r="F24" s="121">
        <v>0</v>
      </c>
      <c r="G24" s="121">
        <v>1982</v>
      </c>
      <c r="H24" s="121">
        <v>0</v>
      </c>
      <c r="I24" s="121">
        <v>523</v>
      </c>
      <c r="J24" s="122" t="s">
        <v>411</v>
      </c>
      <c r="K24" s="121">
        <v>19409</v>
      </c>
      <c r="L24" s="121">
        <v>319234</v>
      </c>
      <c r="M24" s="121">
        <f t="shared" si="3"/>
        <v>32177</v>
      </c>
      <c r="N24" s="121">
        <f t="shared" si="4"/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411</v>
      </c>
      <c r="T24" s="121">
        <v>0</v>
      </c>
      <c r="U24" s="121">
        <v>32177</v>
      </c>
      <c r="V24" s="121">
        <f t="shared" si="29"/>
        <v>373325</v>
      </c>
      <c r="W24" s="121">
        <f t="shared" si="30"/>
        <v>21914</v>
      </c>
      <c r="X24" s="121">
        <f t="shared" si="31"/>
        <v>0</v>
      </c>
      <c r="Y24" s="121">
        <f t="shared" si="32"/>
        <v>1982</v>
      </c>
      <c r="Z24" s="121">
        <f t="shared" si="33"/>
        <v>0</v>
      </c>
      <c r="AA24" s="121">
        <f t="shared" si="34"/>
        <v>523</v>
      </c>
      <c r="AB24" s="122" t="str">
        <f t="shared" si="7"/>
        <v>-</v>
      </c>
      <c r="AC24" s="121">
        <f t="shared" si="8"/>
        <v>19409</v>
      </c>
      <c r="AD24" s="121">
        <f t="shared" si="9"/>
        <v>351411</v>
      </c>
      <c r="AE24" s="121">
        <f t="shared" si="10"/>
        <v>10133</v>
      </c>
      <c r="AF24" s="121">
        <f t="shared" si="11"/>
        <v>10133</v>
      </c>
      <c r="AG24" s="121">
        <v>0</v>
      </c>
      <c r="AH24" s="121">
        <v>9342</v>
      </c>
      <c r="AI24" s="121">
        <v>0</v>
      </c>
      <c r="AJ24" s="121">
        <v>791</v>
      </c>
      <c r="AK24" s="121">
        <v>0</v>
      </c>
      <c r="AL24" s="121">
        <v>125852</v>
      </c>
      <c r="AM24" s="121">
        <f t="shared" si="13"/>
        <v>114380</v>
      </c>
      <c r="AN24" s="121">
        <f t="shared" si="14"/>
        <v>287</v>
      </c>
      <c r="AO24" s="121">
        <v>287</v>
      </c>
      <c r="AP24" s="121">
        <v>0</v>
      </c>
      <c r="AQ24" s="121">
        <v>0</v>
      </c>
      <c r="AR24" s="121">
        <v>0</v>
      </c>
      <c r="AS24" s="121">
        <f t="shared" si="15"/>
        <v>1105</v>
      </c>
      <c r="AT24" s="121">
        <v>0</v>
      </c>
      <c r="AU24" s="121">
        <v>1105</v>
      </c>
      <c r="AV24" s="121">
        <v>0</v>
      </c>
      <c r="AW24" s="121">
        <v>0</v>
      </c>
      <c r="AX24" s="121">
        <f t="shared" si="16"/>
        <v>112988</v>
      </c>
      <c r="AY24" s="121">
        <v>60574</v>
      </c>
      <c r="AZ24" s="121">
        <v>50628</v>
      </c>
      <c r="BA24" s="121">
        <v>1786</v>
      </c>
      <c r="BB24" s="121">
        <v>0</v>
      </c>
      <c r="BC24" s="121">
        <v>90783</v>
      </c>
      <c r="BD24" s="121">
        <v>0</v>
      </c>
      <c r="BE24" s="121">
        <v>0</v>
      </c>
      <c r="BF24" s="121">
        <f t="shared" si="18"/>
        <v>124513</v>
      </c>
      <c r="BG24" s="121">
        <f t="shared" si="19"/>
        <v>0</v>
      </c>
      <c r="BH24" s="121">
        <f t="shared" si="20"/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199</v>
      </c>
      <c r="BO24" s="121">
        <f t="shared" si="22"/>
        <v>0</v>
      </c>
      <c r="BP24" s="121">
        <f t="shared" si="23"/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 t="shared" si="24"/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 t="shared" si="25"/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31978</v>
      </c>
      <c r="CF24" s="121">
        <v>0</v>
      </c>
      <c r="CG24" s="121">
        <v>0</v>
      </c>
      <c r="CH24" s="121">
        <f t="shared" si="27"/>
        <v>0</v>
      </c>
      <c r="CI24" s="121">
        <f t="shared" si="35"/>
        <v>10133</v>
      </c>
      <c r="CJ24" s="121">
        <f t="shared" si="36"/>
        <v>10133</v>
      </c>
      <c r="CK24" s="121">
        <f t="shared" si="37"/>
        <v>0</v>
      </c>
      <c r="CL24" s="121">
        <f t="shared" si="38"/>
        <v>9342</v>
      </c>
      <c r="CM24" s="121">
        <f t="shared" si="39"/>
        <v>0</v>
      </c>
      <c r="CN24" s="121">
        <f t="shared" si="40"/>
        <v>791</v>
      </c>
      <c r="CO24" s="121">
        <f t="shared" si="41"/>
        <v>0</v>
      </c>
      <c r="CP24" s="121">
        <f t="shared" si="42"/>
        <v>126051</v>
      </c>
      <c r="CQ24" s="121">
        <f t="shared" si="43"/>
        <v>114380</v>
      </c>
      <c r="CR24" s="121">
        <f t="shared" si="44"/>
        <v>287</v>
      </c>
      <c r="CS24" s="121">
        <f t="shared" si="45"/>
        <v>287</v>
      </c>
      <c r="CT24" s="121">
        <f t="shared" si="46"/>
        <v>0</v>
      </c>
      <c r="CU24" s="121">
        <f t="shared" si="47"/>
        <v>0</v>
      </c>
      <c r="CV24" s="121">
        <f t="shared" si="48"/>
        <v>0</v>
      </c>
      <c r="CW24" s="121">
        <f t="shared" si="49"/>
        <v>1105</v>
      </c>
      <c r="CX24" s="121">
        <f t="shared" si="50"/>
        <v>0</v>
      </c>
      <c r="CY24" s="121">
        <f t="shared" si="51"/>
        <v>1105</v>
      </c>
      <c r="CZ24" s="121">
        <f t="shared" si="52"/>
        <v>0</v>
      </c>
      <c r="DA24" s="121">
        <f t="shared" si="53"/>
        <v>0</v>
      </c>
      <c r="DB24" s="121">
        <f t="shared" si="54"/>
        <v>112988</v>
      </c>
      <c r="DC24" s="121">
        <f t="shared" si="55"/>
        <v>60574</v>
      </c>
      <c r="DD24" s="121">
        <f t="shared" si="56"/>
        <v>50628</v>
      </c>
      <c r="DE24" s="121">
        <f t="shared" si="57"/>
        <v>1786</v>
      </c>
      <c r="DF24" s="121">
        <f t="shared" si="58"/>
        <v>0</v>
      </c>
      <c r="DG24" s="121">
        <f t="shared" si="59"/>
        <v>122761</v>
      </c>
      <c r="DH24" s="121">
        <f t="shared" si="60"/>
        <v>0</v>
      </c>
      <c r="DI24" s="121">
        <f t="shared" si="61"/>
        <v>0</v>
      </c>
      <c r="DJ24" s="121">
        <f t="shared" si="62"/>
        <v>124513</v>
      </c>
    </row>
    <row r="25" spans="1:114" s="136" customFormat="1" ht="13.5" customHeight="1" x14ac:dyDescent="0.15">
      <c r="A25" s="119" t="s">
        <v>39</v>
      </c>
      <c r="B25" s="120" t="s">
        <v>385</v>
      </c>
      <c r="C25" s="119" t="s">
        <v>386</v>
      </c>
      <c r="D25" s="121">
        <f t="shared" si="0"/>
        <v>236602</v>
      </c>
      <c r="E25" s="121">
        <f t="shared" si="1"/>
        <v>8916</v>
      </c>
      <c r="F25" s="121">
        <v>0</v>
      </c>
      <c r="G25" s="121">
        <v>308</v>
      </c>
      <c r="H25" s="121">
        <v>0</v>
      </c>
      <c r="I25" s="121">
        <v>89</v>
      </c>
      <c r="J25" s="122" t="s">
        <v>411</v>
      </c>
      <c r="K25" s="121">
        <v>8519</v>
      </c>
      <c r="L25" s="121">
        <v>227686</v>
      </c>
      <c r="M25" s="121">
        <f t="shared" si="3"/>
        <v>12802</v>
      </c>
      <c r="N25" s="121">
        <f t="shared" si="4"/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411</v>
      </c>
      <c r="T25" s="121">
        <v>0</v>
      </c>
      <c r="U25" s="121">
        <v>12802</v>
      </c>
      <c r="V25" s="121">
        <f t="shared" si="29"/>
        <v>249404</v>
      </c>
      <c r="W25" s="121">
        <f t="shared" si="30"/>
        <v>8916</v>
      </c>
      <c r="X25" s="121">
        <f t="shared" si="31"/>
        <v>0</v>
      </c>
      <c r="Y25" s="121">
        <f t="shared" si="32"/>
        <v>308</v>
      </c>
      <c r="Z25" s="121">
        <f t="shared" si="33"/>
        <v>0</v>
      </c>
      <c r="AA25" s="121">
        <f t="shared" si="34"/>
        <v>89</v>
      </c>
      <c r="AB25" s="122" t="str">
        <f t="shared" si="7"/>
        <v>-</v>
      </c>
      <c r="AC25" s="121">
        <f t="shared" si="8"/>
        <v>8519</v>
      </c>
      <c r="AD25" s="121">
        <f t="shared" si="9"/>
        <v>240488</v>
      </c>
      <c r="AE25" s="121">
        <f t="shared" si="10"/>
        <v>0</v>
      </c>
      <c r="AF25" s="121">
        <f t="shared" si="11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66832</v>
      </c>
      <c r="AM25" s="121">
        <f t="shared" si="13"/>
        <v>87856</v>
      </c>
      <c r="AN25" s="121">
        <f t="shared" si="14"/>
        <v>5665</v>
      </c>
      <c r="AO25" s="121">
        <v>5665</v>
      </c>
      <c r="AP25" s="121">
        <v>0</v>
      </c>
      <c r="AQ25" s="121">
        <v>0</v>
      </c>
      <c r="AR25" s="121">
        <v>0</v>
      </c>
      <c r="AS25" s="121">
        <f t="shared" si="15"/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 t="shared" si="16"/>
        <v>82191</v>
      </c>
      <c r="AY25" s="121">
        <v>55361</v>
      </c>
      <c r="AZ25" s="121">
        <v>23692</v>
      </c>
      <c r="BA25" s="121">
        <v>3138</v>
      </c>
      <c r="BB25" s="121">
        <v>0</v>
      </c>
      <c r="BC25" s="121">
        <v>48227</v>
      </c>
      <c r="BD25" s="121">
        <v>0</v>
      </c>
      <c r="BE25" s="121">
        <v>33687</v>
      </c>
      <c r="BF25" s="121">
        <f t="shared" si="18"/>
        <v>121543</v>
      </c>
      <c r="BG25" s="121">
        <f t="shared" si="19"/>
        <v>0</v>
      </c>
      <c r="BH25" s="121">
        <f t="shared" si="20"/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 t="shared" si="22"/>
        <v>0</v>
      </c>
      <c r="BP25" s="121">
        <f t="shared" si="23"/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 t="shared" si="24"/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 t="shared" si="25"/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12802</v>
      </c>
      <c r="CF25" s="121">
        <v>0</v>
      </c>
      <c r="CG25" s="121">
        <v>0</v>
      </c>
      <c r="CH25" s="121">
        <f t="shared" si="27"/>
        <v>0</v>
      </c>
      <c r="CI25" s="121">
        <f t="shared" si="35"/>
        <v>0</v>
      </c>
      <c r="CJ25" s="121">
        <f t="shared" si="36"/>
        <v>0</v>
      </c>
      <c r="CK25" s="121">
        <f t="shared" si="37"/>
        <v>0</v>
      </c>
      <c r="CL25" s="121">
        <f t="shared" si="38"/>
        <v>0</v>
      </c>
      <c r="CM25" s="121">
        <f t="shared" si="39"/>
        <v>0</v>
      </c>
      <c r="CN25" s="121">
        <f t="shared" si="40"/>
        <v>0</v>
      </c>
      <c r="CO25" s="121">
        <f t="shared" si="41"/>
        <v>0</v>
      </c>
      <c r="CP25" s="121">
        <f t="shared" si="42"/>
        <v>66832</v>
      </c>
      <c r="CQ25" s="121">
        <f t="shared" si="43"/>
        <v>87856</v>
      </c>
      <c r="CR25" s="121">
        <f t="shared" si="44"/>
        <v>5665</v>
      </c>
      <c r="CS25" s="121">
        <f t="shared" si="45"/>
        <v>5665</v>
      </c>
      <c r="CT25" s="121">
        <f t="shared" si="46"/>
        <v>0</v>
      </c>
      <c r="CU25" s="121">
        <f t="shared" si="47"/>
        <v>0</v>
      </c>
      <c r="CV25" s="121">
        <f t="shared" si="48"/>
        <v>0</v>
      </c>
      <c r="CW25" s="121">
        <f t="shared" si="49"/>
        <v>0</v>
      </c>
      <c r="CX25" s="121">
        <f t="shared" si="50"/>
        <v>0</v>
      </c>
      <c r="CY25" s="121">
        <f t="shared" si="51"/>
        <v>0</v>
      </c>
      <c r="CZ25" s="121">
        <f t="shared" si="52"/>
        <v>0</v>
      </c>
      <c r="DA25" s="121">
        <f t="shared" si="53"/>
        <v>0</v>
      </c>
      <c r="DB25" s="121">
        <f t="shared" si="54"/>
        <v>82191</v>
      </c>
      <c r="DC25" s="121">
        <f t="shared" si="55"/>
        <v>55361</v>
      </c>
      <c r="DD25" s="121">
        <f t="shared" si="56"/>
        <v>23692</v>
      </c>
      <c r="DE25" s="121">
        <f t="shared" si="57"/>
        <v>3138</v>
      </c>
      <c r="DF25" s="121">
        <f t="shared" si="58"/>
        <v>0</v>
      </c>
      <c r="DG25" s="121">
        <f t="shared" si="59"/>
        <v>61029</v>
      </c>
      <c r="DH25" s="121">
        <f t="shared" si="60"/>
        <v>0</v>
      </c>
      <c r="DI25" s="121">
        <f t="shared" si="61"/>
        <v>33687</v>
      </c>
      <c r="DJ25" s="121">
        <f t="shared" si="62"/>
        <v>121543</v>
      </c>
    </row>
    <row r="26" spans="1:114" s="136" customFormat="1" ht="13.5" customHeight="1" x14ac:dyDescent="0.15">
      <c r="A26" s="119" t="s">
        <v>39</v>
      </c>
      <c r="B26" s="120" t="s">
        <v>388</v>
      </c>
      <c r="C26" s="119" t="s">
        <v>389</v>
      </c>
      <c r="D26" s="121">
        <f t="shared" si="0"/>
        <v>125211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411</v>
      </c>
      <c r="K26" s="121">
        <v>0</v>
      </c>
      <c r="L26" s="121">
        <v>125211</v>
      </c>
      <c r="M26" s="121">
        <f t="shared" si="3"/>
        <v>14412</v>
      </c>
      <c r="N26" s="121">
        <f t="shared" si="4"/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411</v>
      </c>
      <c r="T26" s="121">
        <v>0</v>
      </c>
      <c r="U26" s="121">
        <v>14412</v>
      </c>
      <c r="V26" s="121">
        <f t="shared" si="29"/>
        <v>139623</v>
      </c>
      <c r="W26" s="121">
        <f t="shared" si="30"/>
        <v>0</v>
      </c>
      <c r="X26" s="121">
        <f t="shared" si="31"/>
        <v>0</v>
      </c>
      <c r="Y26" s="121">
        <f t="shared" si="32"/>
        <v>0</v>
      </c>
      <c r="Z26" s="121">
        <f t="shared" si="33"/>
        <v>0</v>
      </c>
      <c r="AA26" s="121">
        <f t="shared" si="34"/>
        <v>0</v>
      </c>
      <c r="AB26" s="122" t="str">
        <f t="shared" si="7"/>
        <v>-</v>
      </c>
      <c r="AC26" s="121">
        <f t="shared" si="8"/>
        <v>0</v>
      </c>
      <c r="AD26" s="121">
        <f t="shared" si="9"/>
        <v>139623</v>
      </c>
      <c r="AE26" s="121">
        <f t="shared" si="10"/>
        <v>0</v>
      </c>
      <c r="AF26" s="121">
        <f t="shared" si="11"/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67074</v>
      </c>
      <c r="AM26" s="121">
        <f t="shared" si="13"/>
        <v>0</v>
      </c>
      <c r="AN26" s="121">
        <f t="shared" si="14"/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 t="shared" si="15"/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 t="shared" si="16"/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58137</v>
      </c>
      <c r="BD26" s="121">
        <v>0</v>
      </c>
      <c r="BE26" s="121">
        <v>0</v>
      </c>
      <c r="BF26" s="121">
        <f t="shared" si="18"/>
        <v>0</v>
      </c>
      <c r="BG26" s="121">
        <f t="shared" si="19"/>
        <v>0</v>
      </c>
      <c r="BH26" s="121">
        <f t="shared" si="20"/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 t="shared" si="22"/>
        <v>0</v>
      </c>
      <c r="BP26" s="121">
        <f t="shared" si="23"/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 t="shared" si="24"/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 t="shared" si="25"/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14412</v>
      </c>
      <c r="CF26" s="121">
        <v>0</v>
      </c>
      <c r="CG26" s="121">
        <v>0</v>
      </c>
      <c r="CH26" s="121">
        <f t="shared" si="27"/>
        <v>0</v>
      </c>
      <c r="CI26" s="121">
        <f t="shared" si="35"/>
        <v>0</v>
      </c>
      <c r="CJ26" s="121">
        <f t="shared" si="36"/>
        <v>0</v>
      </c>
      <c r="CK26" s="121">
        <f t="shared" si="37"/>
        <v>0</v>
      </c>
      <c r="CL26" s="121">
        <f t="shared" si="38"/>
        <v>0</v>
      </c>
      <c r="CM26" s="121">
        <f t="shared" si="39"/>
        <v>0</v>
      </c>
      <c r="CN26" s="121">
        <f t="shared" si="40"/>
        <v>0</v>
      </c>
      <c r="CO26" s="121">
        <f t="shared" si="41"/>
        <v>0</v>
      </c>
      <c r="CP26" s="121">
        <f t="shared" si="42"/>
        <v>67074</v>
      </c>
      <c r="CQ26" s="121">
        <f t="shared" si="43"/>
        <v>0</v>
      </c>
      <c r="CR26" s="121">
        <f t="shared" si="44"/>
        <v>0</v>
      </c>
      <c r="CS26" s="121">
        <f t="shared" si="45"/>
        <v>0</v>
      </c>
      <c r="CT26" s="121">
        <f t="shared" si="46"/>
        <v>0</v>
      </c>
      <c r="CU26" s="121">
        <f t="shared" si="47"/>
        <v>0</v>
      </c>
      <c r="CV26" s="121">
        <f t="shared" si="48"/>
        <v>0</v>
      </c>
      <c r="CW26" s="121">
        <f t="shared" si="49"/>
        <v>0</v>
      </c>
      <c r="CX26" s="121">
        <f t="shared" si="50"/>
        <v>0</v>
      </c>
      <c r="CY26" s="121">
        <f t="shared" si="51"/>
        <v>0</v>
      </c>
      <c r="CZ26" s="121">
        <f t="shared" si="52"/>
        <v>0</v>
      </c>
      <c r="DA26" s="121">
        <f t="shared" si="53"/>
        <v>0</v>
      </c>
      <c r="DB26" s="121">
        <f t="shared" si="54"/>
        <v>0</v>
      </c>
      <c r="DC26" s="121">
        <f t="shared" si="55"/>
        <v>0</v>
      </c>
      <c r="DD26" s="121">
        <f t="shared" si="56"/>
        <v>0</v>
      </c>
      <c r="DE26" s="121">
        <f t="shared" si="57"/>
        <v>0</v>
      </c>
      <c r="DF26" s="121">
        <f t="shared" si="58"/>
        <v>0</v>
      </c>
      <c r="DG26" s="121">
        <f t="shared" si="59"/>
        <v>72549</v>
      </c>
      <c r="DH26" s="121">
        <f t="shared" si="60"/>
        <v>0</v>
      </c>
      <c r="DI26" s="121">
        <f t="shared" si="61"/>
        <v>0</v>
      </c>
      <c r="DJ26" s="121">
        <f t="shared" si="62"/>
        <v>0</v>
      </c>
    </row>
    <row r="27" spans="1:114" s="136" customFormat="1" ht="13.5" customHeight="1" x14ac:dyDescent="0.15">
      <c r="A27" s="119" t="s">
        <v>39</v>
      </c>
      <c r="B27" s="120" t="s">
        <v>393</v>
      </c>
      <c r="C27" s="119" t="s">
        <v>394</v>
      </c>
      <c r="D27" s="121">
        <f t="shared" si="0"/>
        <v>155442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411</v>
      </c>
      <c r="K27" s="121">
        <v>0</v>
      </c>
      <c r="L27" s="121">
        <v>155442</v>
      </c>
      <c r="M27" s="121">
        <f t="shared" si="3"/>
        <v>55988</v>
      </c>
      <c r="N27" s="121">
        <f t="shared" si="4"/>
        <v>50747</v>
      </c>
      <c r="O27" s="121">
        <v>0</v>
      </c>
      <c r="P27" s="121">
        <v>0</v>
      </c>
      <c r="Q27" s="121">
        <v>0</v>
      </c>
      <c r="R27" s="121">
        <v>50701</v>
      </c>
      <c r="S27" s="122" t="s">
        <v>411</v>
      </c>
      <c r="T27" s="121">
        <v>46</v>
      </c>
      <c r="U27" s="121">
        <v>5241</v>
      </c>
      <c r="V27" s="121">
        <f t="shared" si="29"/>
        <v>211430</v>
      </c>
      <c r="W27" s="121">
        <f t="shared" si="30"/>
        <v>50747</v>
      </c>
      <c r="X27" s="121">
        <f t="shared" si="31"/>
        <v>0</v>
      </c>
      <c r="Y27" s="121">
        <f t="shared" si="32"/>
        <v>0</v>
      </c>
      <c r="Z27" s="121">
        <f t="shared" si="33"/>
        <v>0</v>
      </c>
      <c r="AA27" s="121">
        <f t="shared" si="34"/>
        <v>50701</v>
      </c>
      <c r="AB27" s="122" t="str">
        <f t="shared" si="7"/>
        <v>-</v>
      </c>
      <c r="AC27" s="121">
        <f t="shared" si="8"/>
        <v>46</v>
      </c>
      <c r="AD27" s="121">
        <f t="shared" si="9"/>
        <v>160683</v>
      </c>
      <c r="AE27" s="121">
        <f t="shared" si="10"/>
        <v>0</v>
      </c>
      <c r="AF27" s="121">
        <f t="shared" si="11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 t="shared" si="13"/>
        <v>0</v>
      </c>
      <c r="AN27" s="121">
        <f t="shared" si="14"/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 t="shared" si="15"/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 t="shared" si="16"/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155442</v>
      </c>
      <c r="BD27" s="121">
        <v>0</v>
      </c>
      <c r="BE27" s="121">
        <v>0</v>
      </c>
      <c r="BF27" s="121">
        <f t="shared" si="18"/>
        <v>0</v>
      </c>
      <c r="BG27" s="121">
        <f t="shared" si="19"/>
        <v>0</v>
      </c>
      <c r="BH27" s="121">
        <f t="shared" si="20"/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 t="shared" si="22"/>
        <v>48421</v>
      </c>
      <c r="BP27" s="121">
        <f t="shared" si="23"/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 t="shared" si="24"/>
        <v>23336</v>
      </c>
      <c r="BV27" s="121">
        <v>0</v>
      </c>
      <c r="BW27" s="121">
        <v>23336</v>
      </c>
      <c r="BX27" s="121">
        <v>0</v>
      </c>
      <c r="BY27" s="121">
        <v>0</v>
      </c>
      <c r="BZ27" s="121">
        <f t="shared" si="25"/>
        <v>25085</v>
      </c>
      <c r="CA27" s="121">
        <v>0</v>
      </c>
      <c r="CB27" s="121">
        <v>25085</v>
      </c>
      <c r="CC27" s="121">
        <v>0</v>
      </c>
      <c r="CD27" s="121">
        <v>0</v>
      </c>
      <c r="CE27" s="121">
        <v>7040</v>
      </c>
      <c r="CF27" s="121">
        <v>0</v>
      </c>
      <c r="CG27" s="121">
        <v>527</v>
      </c>
      <c r="CH27" s="121">
        <f t="shared" si="27"/>
        <v>48948</v>
      </c>
      <c r="CI27" s="121">
        <f t="shared" si="35"/>
        <v>0</v>
      </c>
      <c r="CJ27" s="121">
        <f t="shared" si="36"/>
        <v>0</v>
      </c>
      <c r="CK27" s="121">
        <f t="shared" si="37"/>
        <v>0</v>
      </c>
      <c r="CL27" s="121">
        <f t="shared" si="38"/>
        <v>0</v>
      </c>
      <c r="CM27" s="121">
        <f t="shared" si="39"/>
        <v>0</v>
      </c>
      <c r="CN27" s="121">
        <f t="shared" si="40"/>
        <v>0</v>
      </c>
      <c r="CO27" s="121">
        <f t="shared" si="41"/>
        <v>0</v>
      </c>
      <c r="CP27" s="121">
        <f t="shared" si="42"/>
        <v>0</v>
      </c>
      <c r="CQ27" s="121">
        <f t="shared" si="43"/>
        <v>48421</v>
      </c>
      <c r="CR27" s="121">
        <f t="shared" si="44"/>
        <v>0</v>
      </c>
      <c r="CS27" s="121">
        <f t="shared" si="45"/>
        <v>0</v>
      </c>
      <c r="CT27" s="121">
        <f t="shared" si="46"/>
        <v>0</v>
      </c>
      <c r="CU27" s="121">
        <f t="shared" si="47"/>
        <v>0</v>
      </c>
      <c r="CV27" s="121">
        <f t="shared" si="48"/>
        <v>0</v>
      </c>
      <c r="CW27" s="121">
        <f t="shared" si="49"/>
        <v>23336</v>
      </c>
      <c r="CX27" s="121">
        <f t="shared" si="50"/>
        <v>0</v>
      </c>
      <c r="CY27" s="121">
        <f t="shared" si="51"/>
        <v>23336</v>
      </c>
      <c r="CZ27" s="121">
        <f t="shared" si="52"/>
        <v>0</v>
      </c>
      <c r="DA27" s="121">
        <f t="shared" si="53"/>
        <v>0</v>
      </c>
      <c r="DB27" s="121">
        <f t="shared" si="54"/>
        <v>25085</v>
      </c>
      <c r="DC27" s="121">
        <f t="shared" si="55"/>
        <v>0</v>
      </c>
      <c r="DD27" s="121">
        <f t="shared" si="56"/>
        <v>25085</v>
      </c>
      <c r="DE27" s="121">
        <f t="shared" si="57"/>
        <v>0</v>
      </c>
      <c r="DF27" s="121">
        <f t="shared" si="58"/>
        <v>0</v>
      </c>
      <c r="DG27" s="121">
        <f t="shared" si="59"/>
        <v>162482</v>
      </c>
      <c r="DH27" s="121">
        <f t="shared" si="60"/>
        <v>0</v>
      </c>
      <c r="DI27" s="121">
        <f t="shared" si="61"/>
        <v>527</v>
      </c>
      <c r="DJ27" s="121">
        <f t="shared" si="62"/>
        <v>48948</v>
      </c>
    </row>
    <row r="28" spans="1:114" s="136" customFormat="1" ht="13.5" customHeight="1" x14ac:dyDescent="0.15">
      <c r="A28" s="119" t="s">
        <v>39</v>
      </c>
      <c r="B28" s="120" t="s">
        <v>396</v>
      </c>
      <c r="C28" s="119" t="s">
        <v>397</v>
      </c>
      <c r="D28" s="121">
        <f t="shared" si="0"/>
        <v>144475</v>
      </c>
      <c r="E28" s="121">
        <f t="shared" si="1"/>
        <v>10642</v>
      </c>
      <c r="F28" s="121">
        <v>0</v>
      </c>
      <c r="G28" s="121">
        <v>0</v>
      </c>
      <c r="H28" s="121">
        <v>0</v>
      </c>
      <c r="I28" s="121">
        <v>10642</v>
      </c>
      <c r="J28" s="122" t="s">
        <v>411</v>
      </c>
      <c r="K28" s="121">
        <v>0</v>
      </c>
      <c r="L28" s="121">
        <v>133833</v>
      </c>
      <c r="M28" s="121">
        <f t="shared" si="3"/>
        <v>59385</v>
      </c>
      <c r="N28" s="121">
        <f t="shared" si="4"/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411</v>
      </c>
      <c r="T28" s="121">
        <v>0</v>
      </c>
      <c r="U28" s="121">
        <v>59385</v>
      </c>
      <c r="V28" s="121">
        <f t="shared" si="29"/>
        <v>203860</v>
      </c>
      <c r="W28" s="121">
        <f t="shared" si="30"/>
        <v>10642</v>
      </c>
      <c r="X28" s="121">
        <f t="shared" si="31"/>
        <v>0</v>
      </c>
      <c r="Y28" s="121">
        <f t="shared" si="32"/>
        <v>0</v>
      </c>
      <c r="Z28" s="121">
        <f t="shared" si="33"/>
        <v>0</v>
      </c>
      <c r="AA28" s="121">
        <f t="shared" si="34"/>
        <v>10642</v>
      </c>
      <c r="AB28" s="122" t="str">
        <f t="shared" si="7"/>
        <v>-</v>
      </c>
      <c r="AC28" s="121">
        <f t="shared" si="8"/>
        <v>0</v>
      </c>
      <c r="AD28" s="121">
        <f t="shared" si="9"/>
        <v>193218</v>
      </c>
      <c r="AE28" s="121">
        <f t="shared" si="10"/>
        <v>0</v>
      </c>
      <c r="AF28" s="121">
        <f t="shared" si="11"/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 t="shared" si="13"/>
        <v>49589</v>
      </c>
      <c r="AN28" s="121">
        <f t="shared" si="14"/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 t="shared" si="15"/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 t="shared" si="16"/>
        <v>49589</v>
      </c>
      <c r="AY28" s="121">
        <v>49589</v>
      </c>
      <c r="AZ28" s="121">
        <v>0</v>
      </c>
      <c r="BA28" s="121">
        <v>0</v>
      </c>
      <c r="BB28" s="121">
        <v>0</v>
      </c>
      <c r="BC28" s="121">
        <v>94886</v>
      </c>
      <c r="BD28" s="121">
        <v>0</v>
      </c>
      <c r="BE28" s="121">
        <v>0</v>
      </c>
      <c r="BF28" s="121">
        <f t="shared" si="18"/>
        <v>49589</v>
      </c>
      <c r="BG28" s="121">
        <f t="shared" si="19"/>
        <v>0</v>
      </c>
      <c r="BH28" s="121">
        <f t="shared" si="20"/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 t="shared" si="22"/>
        <v>0</v>
      </c>
      <c r="BP28" s="121">
        <f t="shared" si="23"/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 t="shared" si="24"/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 t="shared" si="25"/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59385</v>
      </c>
      <c r="CF28" s="121">
        <v>0</v>
      </c>
      <c r="CG28" s="121">
        <v>0</v>
      </c>
      <c r="CH28" s="121">
        <f t="shared" si="27"/>
        <v>0</v>
      </c>
      <c r="CI28" s="121">
        <f t="shared" si="35"/>
        <v>0</v>
      </c>
      <c r="CJ28" s="121">
        <f t="shared" si="36"/>
        <v>0</v>
      </c>
      <c r="CK28" s="121">
        <f t="shared" si="37"/>
        <v>0</v>
      </c>
      <c r="CL28" s="121">
        <f t="shared" si="38"/>
        <v>0</v>
      </c>
      <c r="CM28" s="121">
        <f t="shared" si="39"/>
        <v>0</v>
      </c>
      <c r="CN28" s="121">
        <f t="shared" si="40"/>
        <v>0</v>
      </c>
      <c r="CO28" s="121">
        <f t="shared" si="41"/>
        <v>0</v>
      </c>
      <c r="CP28" s="121">
        <f t="shared" si="42"/>
        <v>0</v>
      </c>
      <c r="CQ28" s="121">
        <f t="shared" si="43"/>
        <v>49589</v>
      </c>
      <c r="CR28" s="121">
        <f t="shared" si="44"/>
        <v>0</v>
      </c>
      <c r="CS28" s="121">
        <f t="shared" si="45"/>
        <v>0</v>
      </c>
      <c r="CT28" s="121">
        <f t="shared" si="46"/>
        <v>0</v>
      </c>
      <c r="CU28" s="121">
        <f t="shared" si="47"/>
        <v>0</v>
      </c>
      <c r="CV28" s="121">
        <f t="shared" si="48"/>
        <v>0</v>
      </c>
      <c r="CW28" s="121">
        <f t="shared" si="49"/>
        <v>0</v>
      </c>
      <c r="CX28" s="121">
        <f t="shared" si="50"/>
        <v>0</v>
      </c>
      <c r="CY28" s="121">
        <f t="shared" si="51"/>
        <v>0</v>
      </c>
      <c r="CZ28" s="121">
        <f t="shared" si="52"/>
        <v>0</v>
      </c>
      <c r="DA28" s="121">
        <f t="shared" si="53"/>
        <v>0</v>
      </c>
      <c r="DB28" s="121">
        <f t="shared" si="54"/>
        <v>49589</v>
      </c>
      <c r="DC28" s="121">
        <f t="shared" si="55"/>
        <v>49589</v>
      </c>
      <c r="DD28" s="121">
        <f t="shared" si="56"/>
        <v>0</v>
      </c>
      <c r="DE28" s="121">
        <f t="shared" si="57"/>
        <v>0</v>
      </c>
      <c r="DF28" s="121">
        <f t="shared" si="58"/>
        <v>0</v>
      </c>
      <c r="DG28" s="121">
        <f t="shared" si="59"/>
        <v>154271</v>
      </c>
      <c r="DH28" s="121">
        <f t="shared" si="60"/>
        <v>0</v>
      </c>
      <c r="DI28" s="121">
        <f t="shared" si="61"/>
        <v>0</v>
      </c>
      <c r="DJ28" s="121">
        <f t="shared" si="62"/>
        <v>49589</v>
      </c>
    </row>
    <row r="29" spans="1:114" s="136" customFormat="1" ht="13.5" customHeight="1" x14ac:dyDescent="0.15">
      <c r="A29" s="119" t="s">
        <v>39</v>
      </c>
      <c r="B29" s="120" t="s">
        <v>399</v>
      </c>
      <c r="C29" s="119" t="s">
        <v>400</v>
      </c>
      <c r="D29" s="121">
        <f t="shared" si="0"/>
        <v>194367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411</v>
      </c>
      <c r="K29" s="121">
        <v>0</v>
      </c>
      <c r="L29" s="121">
        <v>194367</v>
      </c>
      <c r="M29" s="121">
        <f t="shared" si="3"/>
        <v>118712</v>
      </c>
      <c r="N29" s="121">
        <f t="shared" si="4"/>
        <v>48900</v>
      </c>
      <c r="O29" s="121">
        <v>0</v>
      </c>
      <c r="P29" s="121">
        <v>0</v>
      </c>
      <c r="Q29" s="121">
        <v>48900</v>
      </c>
      <c r="R29" s="121">
        <v>0</v>
      </c>
      <c r="S29" s="122" t="s">
        <v>411</v>
      </c>
      <c r="T29" s="121">
        <v>0</v>
      </c>
      <c r="U29" s="121">
        <v>69812</v>
      </c>
      <c r="V29" s="121">
        <f t="shared" si="29"/>
        <v>313079</v>
      </c>
      <c r="W29" s="121">
        <f t="shared" si="30"/>
        <v>48900</v>
      </c>
      <c r="X29" s="121">
        <f t="shared" si="31"/>
        <v>0</v>
      </c>
      <c r="Y29" s="121">
        <f t="shared" si="32"/>
        <v>0</v>
      </c>
      <c r="Z29" s="121">
        <f t="shared" si="33"/>
        <v>48900</v>
      </c>
      <c r="AA29" s="121">
        <f t="shared" si="34"/>
        <v>0</v>
      </c>
      <c r="AB29" s="122" t="str">
        <f t="shared" si="7"/>
        <v>-</v>
      </c>
      <c r="AC29" s="121">
        <f t="shared" si="8"/>
        <v>0</v>
      </c>
      <c r="AD29" s="121">
        <f t="shared" si="9"/>
        <v>264179</v>
      </c>
      <c r="AE29" s="121">
        <f t="shared" si="10"/>
        <v>0</v>
      </c>
      <c r="AF29" s="121">
        <f t="shared" si="11"/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 t="shared" si="13"/>
        <v>69875</v>
      </c>
      <c r="AN29" s="121">
        <f t="shared" si="14"/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 t="shared" si="15"/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 t="shared" si="16"/>
        <v>69875</v>
      </c>
      <c r="AY29" s="121">
        <v>69875</v>
      </c>
      <c r="AZ29" s="121">
        <v>0</v>
      </c>
      <c r="BA29" s="121">
        <v>0</v>
      </c>
      <c r="BB29" s="121">
        <v>0</v>
      </c>
      <c r="BC29" s="121">
        <v>124492</v>
      </c>
      <c r="BD29" s="121">
        <v>0</v>
      </c>
      <c r="BE29" s="121">
        <v>0</v>
      </c>
      <c r="BF29" s="121">
        <f t="shared" si="18"/>
        <v>69875</v>
      </c>
      <c r="BG29" s="121">
        <f t="shared" si="19"/>
        <v>48946</v>
      </c>
      <c r="BH29" s="121">
        <f t="shared" si="20"/>
        <v>48600</v>
      </c>
      <c r="BI29" s="121">
        <v>0</v>
      </c>
      <c r="BJ29" s="121">
        <v>48600</v>
      </c>
      <c r="BK29" s="121">
        <v>0</v>
      </c>
      <c r="BL29" s="121">
        <v>0</v>
      </c>
      <c r="BM29" s="121">
        <v>346</v>
      </c>
      <c r="BN29" s="121">
        <v>0</v>
      </c>
      <c r="BO29" s="121">
        <f t="shared" si="22"/>
        <v>69766</v>
      </c>
      <c r="BP29" s="121">
        <f t="shared" si="23"/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 t="shared" si="24"/>
        <v>7242</v>
      </c>
      <c r="BV29" s="121">
        <v>0</v>
      </c>
      <c r="BW29" s="121">
        <v>7242</v>
      </c>
      <c r="BX29" s="121">
        <v>0</v>
      </c>
      <c r="BY29" s="121">
        <v>0</v>
      </c>
      <c r="BZ29" s="121">
        <f t="shared" si="25"/>
        <v>62524</v>
      </c>
      <c r="CA29" s="121">
        <v>0</v>
      </c>
      <c r="CB29" s="121">
        <v>62524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 t="shared" si="27"/>
        <v>118712</v>
      </c>
      <c r="CI29" s="121">
        <f t="shared" si="35"/>
        <v>48946</v>
      </c>
      <c r="CJ29" s="121">
        <f t="shared" si="36"/>
        <v>48600</v>
      </c>
      <c r="CK29" s="121">
        <f t="shared" si="37"/>
        <v>0</v>
      </c>
      <c r="CL29" s="121">
        <f t="shared" si="38"/>
        <v>48600</v>
      </c>
      <c r="CM29" s="121">
        <f t="shared" si="39"/>
        <v>0</v>
      </c>
      <c r="CN29" s="121">
        <f t="shared" si="40"/>
        <v>0</v>
      </c>
      <c r="CO29" s="121">
        <f t="shared" si="41"/>
        <v>346</v>
      </c>
      <c r="CP29" s="121">
        <f t="shared" si="42"/>
        <v>0</v>
      </c>
      <c r="CQ29" s="121">
        <f t="shared" si="43"/>
        <v>139641</v>
      </c>
      <c r="CR29" s="121">
        <f t="shared" si="44"/>
        <v>0</v>
      </c>
      <c r="CS29" s="121">
        <f t="shared" si="45"/>
        <v>0</v>
      </c>
      <c r="CT29" s="121">
        <f t="shared" si="46"/>
        <v>0</v>
      </c>
      <c r="CU29" s="121">
        <f t="shared" si="47"/>
        <v>0</v>
      </c>
      <c r="CV29" s="121">
        <f t="shared" si="48"/>
        <v>0</v>
      </c>
      <c r="CW29" s="121">
        <f t="shared" si="49"/>
        <v>7242</v>
      </c>
      <c r="CX29" s="121">
        <f t="shared" si="50"/>
        <v>0</v>
      </c>
      <c r="CY29" s="121">
        <f t="shared" si="51"/>
        <v>7242</v>
      </c>
      <c r="CZ29" s="121">
        <f t="shared" si="52"/>
        <v>0</v>
      </c>
      <c r="DA29" s="121">
        <f t="shared" si="53"/>
        <v>0</v>
      </c>
      <c r="DB29" s="121">
        <f t="shared" si="54"/>
        <v>132399</v>
      </c>
      <c r="DC29" s="121">
        <f t="shared" si="55"/>
        <v>69875</v>
      </c>
      <c r="DD29" s="121">
        <f t="shared" si="56"/>
        <v>62524</v>
      </c>
      <c r="DE29" s="121">
        <f t="shared" si="57"/>
        <v>0</v>
      </c>
      <c r="DF29" s="121">
        <f t="shared" si="58"/>
        <v>0</v>
      </c>
      <c r="DG29" s="121">
        <f t="shared" si="59"/>
        <v>124492</v>
      </c>
      <c r="DH29" s="121">
        <f t="shared" si="60"/>
        <v>0</v>
      </c>
      <c r="DI29" s="121">
        <f t="shared" si="61"/>
        <v>0</v>
      </c>
      <c r="DJ29" s="121">
        <f t="shared" si="62"/>
        <v>188587</v>
      </c>
    </row>
    <row r="30" spans="1:114" s="136" customFormat="1" ht="13.5" customHeight="1" x14ac:dyDescent="0.15">
      <c r="A30" s="119" t="s">
        <v>39</v>
      </c>
      <c r="B30" s="120" t="s">
        <v>402</v>
      </c>
      <c r="C30" s="119" t="s">
        <v>403</v>
      </c>
      <c r="D30" s="121">
        <f t="shared" si="0"/>
        <v>215581</v>
      </c>
      <c r="E30" s="121">
        <f t="shared" si="1"/>
        <v>21166</v>
      </c>
      <c r="F30" s="121">
        <v>0</v>
      </c>
      <c r="G30" s="121">
        <v>0</v>
      </c>
      <c r="H30" s="121">
        <v>0</v>
      </c>
      <c r="I30" s="121">
        <v>17019</v>
      </c>
      <c r="J30" s="122" t="s">
        <v>411</v>
      </c>
      <c r="K30" s="121">
        <v>4147</v>
      </c>
      <c r="L30" s="121">
        <v>194415</v>
      </c>
      <c r="M30" s="121">
        <f t="shared" si="3"/>
        <v>56633</v>
      </c>
      <c r="N30" s="121">
        <f t="shared" si="4"/>
        <v>37330</v>
      </c>
      <c r="O30" s="121">
        <v>0</v>
      </c>
      <c r="P30" s="121">
        <v>0</v>
      </c>
      <c r="Q30" s="121">
        <v>0</v>
      </c>
      <c r="R30" s="121">
        <v>37023</v>
      </c>
      <c r="S30" s="122" t="s">
        <v>411</v>
      </c>
      <c r="T30" s="121">
        <v>307</v>
      </c>
      <c r="U30" s="121">
        <v>19303</v>
      </c>
      <c r="V30" s="121">
        <f t="shared" si="29"/>
        <v>272214</v>
      </c>
      <c r="W30" s="121">
        <f t="shared" si="30"/>
        <v>58496</v>
      </c>
      <c r="X30" s="121">
        <f t="shared" si="31"/>
        <v>0</v>
      </c>
      <c r="Y30" s="121">
        <f t="shared" si="32"/>
        <v>0</v>
      </c>
      <c r="Z30" s="121">
        <f t="shared" si="33"/>
        <v>0</v>
      </c>
      <c r="AA30" s="121">
        <f t="shared" si="34"/>
        <v>54042</v>
      </c>
      <c r="AB30" s="122" t="str">
        <f t="shared" si="7"/>
        <v>-</v>
      </c>
      <c r="AC30" s="121">
        <f t="shared" si="8"/>
        <v>4454</v>
      </c>
      <c r="AD30" s="121">
        <f t="shared" si="9"/>
        <v>213718</v>
      </c>
      <c r="AE30" s="121">
        <f t="shared" si="10"/>
        <v>7872</v>
      </c>
      <c r="AF30" s="121">
        <f t="shared" si="11"/>
        <v>7872</v>
      </c>
      <c r="AG30" s="121">
        <v>0</v>
      </c>
      <c r="AH30" s="121">
        <v>7872</v>
      </c>
      <c r="AI30" s="121">
        <v>0</v>
      </c>
      <c r="AJ30" s="121">
        <v>0</v>
      </c>
      <c r="AK30" s="121">
        <v>0</v>
      </c>
      <c r="AL30" s="121">
        <v>0</v>
      </c>
      <c r="AM30" s="121">
        <f t="shared" si="13"/>
        <v>207709</v>
      </c>
      <c r="AN30" s="121">
        <f t="shared" si="14"/>
        <v>8991</v>
      </c>
      <c r="AO30" s="121">
        <v>8991</v>
      </c>
      <c r="AP30" s="121">
        <v>0</v>
      </c>
      <c r="AQ30" s="121">
        <v>0</v>
      </c>
      <c r="AR30" s="121">
        <v>0</v>
      </c>
      <c r="AS30" s="121">
        <f t="shared" si="15"/>
        <v>70420</v>
      </c>
      <c r="AT30" s="121">
        <v>1050</v>
      </c>
      <c r="AU30" s="121">
        <v>68189</v>
      </c>
      <c r="AV30" s="121">
        <v>1181</v>
      </c>
      <c r="AW30" s="121">
        <v>0</v>
      </c>
      <c r="AX30" s="121">
        <f t="shared" si="16"/>
        <v>124486</v>
      </c>
      <c r="AY30" s="121">
        <v>65124</v>
      </c>
      <c r="AZ30" s="121">
        <v>54240</v>
      </c>
      <c r="BA30" s="121">
        <v>0</v>
      </c>
      <c r="BB30" s="121">
        <v>5122</v>
      </c>
      <c r="BC30" s="121">
        <v>0</v>
      </c>
      <c r="BD30" s="121">
        <v>3812</v>
      </c>
      <c r="BE30" s="121">
        <v>0</v>
      </c>
      <c r="BF30" s="121">
        <f t="shared" si="18"/>
        <v>215581</v>
      </c>
      <c r="BG30" s="121">
        <f t="shared" si="19"/>
        <v>0</v>
      </c>
      <c r="BH30" s="121">
        <f t="shared" si="20"/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 t="shared" si="22"/>
        <v>56633</v>
      </c>
      <c r="BP30" s="121">
        <f t="shared" si="23"/>
        <v>15478</v>
      </c>
      <c r="BQ30" s="121">
        <v>7183</v>
      </c>
      <c r="BR30" s="121">
        <v>4977</v>
      </c>
      <c r="BS30" s="121">
        <v>3318</v>
      </c>
      <c r="BT30" s="121">
        <v>0</v>
      </c>
      <c r="BU30" s="121">
        <f t="shared" si="24"/>
        <v>30516</v>
      </c>
      <c r="BV30" s="121">
        <v>1302</v>
      </c>
      <c r="BW30" s="121">
        <v>29214</v>
      </c>
      <c r="BX30" s="121">
        <v>0</v>
      </c>
      <c r="BY30" s="121">
        <v>0</v>
      </c>
      <c r="BZ30" s="121">
        <f t="shared" si="25"/>
        <v>10639</v>
      </c>
      <c r="CA30" s="121">
        <v>0</v>
      </c>
      <c r="CB30" s="121">
        <v>2249</v>
      </c>
      <c r="CC30" s="121">
        <v>0</v>
      </c>
      <c r="CD30" s="121">
        <v>8390</v>
      </c>
      <c r="CE30" s="121">
        <v>0</v>
      </c>
      <c r="CF30" s="121">
        <v>0</v>
      </c>
      <c r="CG30" s="121">
        <v>0</v>
      </c>
      <c r="CH30" s="121">
        <f t="shared" si="27"/>
        <v>56633</v>
      </c>
      <c r="CI30" s="121">
        <f t="shared" si="35"/>
        <v>7872</v>
      </c>
      <c r="CJ30" s="121">
        <f t="shared" si="36"/>
        <v>7872</v>
      </c>
      <c r="CK30" s="121">
        <f t="shared" si="37"/>
        <v>0</v>
      </c>
      <c r="CL30" s="121">
        <f t="shared" si="38"/>
        <v>7872</v>
      </c>
      <c r="CM30" s="121">
        <f t="shared" si="39"/>
        <v>0</v>
      </c>
      <c r="CN30" s="121">
        <f t="shared" si="40"/>
        <v>0</v>
      </c>
      <c r="CO30" s="121">
        <f t="shared" si="41"/>
        <v>0</v>
      </c>
      <c r="CP30" s="121">
        <f t="shared" si="42"/>
        <v>0</v>
      </c>
      <c r="CQ30" s="121">
        <f t="shared" si="43"/>
        <v>264342</v>
      </c>
      <c r="CR30" s="121">
        <f t="shared" si="44"/>
        <v>24469</v>
      </c>
      <c r="CS30" s="121">
        <f t="shared" si="45"/>
        <v>16174</v>
      </c>
      <c r="CT30" s="121">
        <f t="shared" si="46"/>
        <v>4977</v>
      </c>
      <c r="CU30" s="121">
        <f t="shared" si="47"/>
        <v>3318</v>
      </c>
      <c r="CV30" s="121">
        <f t="shared" si="48"/>
        <v>0</v>
      </c>
      <c r="CW30" s="121">
        <f t="shared" si="49"/>
        <v>100936</v>
      </c>
      <c r="CX30" s="121">
        <f t="shared" si="50"/>
        <v>2352</v>
      </c>
      <c r="CY30" s="121">
        <f t="shared" si="51"/>
        <v>97403</v>
      </c>
      <c r="CZ30" s="121">
        <f t="shared" si="52"/>
        <v>1181</v>
      </c>
      <c r="DA30" s="121">
        <f t="shared" si="53"/>
        <v>0</v>
      </c>
      <c r="DB30" s="121">
        <f t="shared" si="54"/>
        <v>135125</v>
      </c>
      <c r="DC30" s="121">
        <f t="shared" si="55"/>
        <v>65124</v>
      </c>
      <c r="DD30" s="121">
        <f t="shared" si="56"/>
        <v>56489</v>
      </c>
      <c r="DE30" s="121">
        <f t="shared" si="57"/>
        <v>0</v>
      </c>
      <c r="DF30" s="121">
        <f t="shared" si="58"/>
        <v>13512</v>
      </c>
      <c r="DG30" s="121">
        <f t="shared" si="59"/>
        <v>0</v>
      </c>
      <c r="DH30" s="121">
        <f t="shared" si="60"/>
        <v>3812</v>
      </c>
      <c r="DI30" s="121">
        <f t="shared" si="61"/>
        <v>0</v>
      </c>
      <c r="DJ30" s="121">
        <f t="shared" si="62"/>
        <v>272214</v>
      </c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0">
    <sortCondition ref="A8:A30"/>
    <sortCondition ref="B8:B30"/>
    <sortCondition ref="C8:C3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 t="shared" ref="D7:D13" si="0">SUM(E7,+L7)</f>
        <v>1783712</v>
      </c>
      <c r="E7" s="140">
        <f t="shared" ref="E7:E13" si="1">SUM(F7:I7)+K7</f>
        <v>1693959</v>
      </c>
      <c r="F7" s="140">
        <f t="shared" ref="F7:L7" si="2">SUM(F$8:F$1000)</f>
        <v>139900</v>
      </c>
      <c r="G7" s="140">
        <f t="shared" si="2"/>
        <v>119</v>
      </c>
      <c r="H7" s="140">
        <f t="shared" si="2"/>
        <v>1169260</v>
      </c>
      <c r="I7" s="140">
        <f t="shared" si="2"/>
        <v>278552</v>
      </c>
      <c r="J7" s="140">
        <f t="shared" si="2"/>
        <v>3785226</v>
      </c>
      <c r="K7" s="140">
        <f t="shared" si="2"/>
        <v>106128</v>
      </c>
      <c r="L7" s="140">
        <f t="shared" si="2"/>
        <v>89753</v>
      </c>
      <c r="M7" s="140">
        <f t="shared" ref="M7:M13" si="3">SUM(N7,+U7)</f>
        <v>164610</v>
      </c>
      <c r="N7" s="140">
        <f t="shared" ref="N7:N13" si="4">SUM(O7:R7,T7)</f>
        <v>125444</v>
      </c>
      <c r="O7" s="140">
        <f t="shared" ref="O7:U7" si="5">SUM(O$8:O$1000)</f>
        <v>3056</v>
      </c>
      <c r="P7" s="140">
        <f t="shared" si="5"/>
        <v>0</v>
      </c>
      <c r="Q7" s="140">
        <f t="shared" si="5"/>
        <v>10040</v>
      </c>
      <c r="R7" s="140">
        <f t="shared" si="5"/>
        <v>111895</v>
      </c>
      <c r="S7" s="140">
        <f t="shared" si="5"/>
        <v>1139718</v>
      </c>
      <c r="T7" s="140">
        <f t="shared" si="5"/>
        <v>453</v>
      </c>
      <c r="U7" s="140">
        <f t="shared" si="5"/>
        <v>39166</v>
      </c>
      <c r="V7" s="140">
        <f t="shared" ref="V7:AD7" si="6">+SUM(D7,M7)</f>
        <v>1948322</v>
      </c>
      <c r="W7" s="140">
        <f t="shared" si="6"/>
        <v>1819403</v>
      </c>
      <c r="X7" s="140">
        <f t="shared" si="6"/>
        <v>142956</v>
      </c>
      <c r="Y7" s="140">
        <f t="shared" si="6"/>
        <v>119</v>
      </c>
      <c r="Z7" s="140">
        <f t="shared" si="6"/>
        <v>1179300</v>
      </c>
      <c r="AA7" s="140">
        <f t="shared" si="6"/>
        <v>390447</v>
      </c>
      <c r="AB7" s="140">
        <f t="shared" si="6"/>
        <v>4924944</v>
      </c>
      <c r="AC7" s="140">
        <f t="shared" si="6"/>
        <v>106581</v>
      </c>
      <c r="AD7" s="140">
        <f t="shared" si="6"/>
        <v>128919</v>
      </c>
      <c r="AE7" s="140">
        <f t="shared" ref="AE7:AE13" si="7">SUM(AF7,+AK7)</f>
        <v>1554234</v>
      </c>
      <c r="AF7" s="140">
        <f t="shared" ref="AF7:AF13" si="8">SUM(AG7:AJ7)</f>
        <v>1554234</v>
      </c>
      <c r="AG7" s="140">
        <f>SUM(AG$8:AG$1000)</f>
        <v>0</v>
      </c>
      <c r="AH7" s="140">
        <f>SUM(AH$8:AH$1000)</f>
        <v>1554234</v>
      </c>
      <c r="AI7" s="140">
        <f>SUM(AI$8:AI$1000)</f>
        <v>0</v>
      </c>
      <c r="AJ7" s="140">
        <f>SUM(AJ$8:AJ$1000)</f>
        <v>0</v>
      </c>
      <c r="AK7" s="140">
        <f>SUM(AK$8:AK$1000)</f>
        <v>0</v>
      </c>
      <c r="AL7" s="143" t="s">
        <v>314</v>
      </c>
      <c r="AM7" s="140">
        <f t="shared" ref="AM7:AM13" si="9">SUM(AN7,AS7,AW7,AX7,BD7)</f>
        <v>3441021</v>
      </c>
      <c r="AN7" s="140">
        <f t="shared" ref="AN7:AN13" si="10">SUM(AO7:AR7)</f>
        <v>303499</v>
      </c>
      <c r="AO7" s="140">
        <f>SUM(AO$8:AO$1000)</f>
        <v>273723</v>
      </c>
      <c r="AP7" s="140">
        <f>SUM(AP$8:AP$1000)</f>
        <v>0</v>
      </c>
      <c r="AQ7" s="140">
        <f>SUM(AQ$8:AQ$1000)</f>
        <v>29776</v>
      </c>
      <c r="AR7" s="140">
        <f>SUM(AR$8:AR$1000)</f>
        <v>0</v>
      </c>
      <c r="AS7" s="140">
        <f t="shared" ref="AS7:AS13" si="11">SUM(AT7:AV7)</f>
        <v>1333356</v>
      </c>
      <c r="AT7" s="140">
        <f>SUM(AT$8:AT$1000)</f>
        <v>15922</v>
      </c>
      <c r="AU7" s="140">
        <f>SUM(AU$8:AU$1000)</f>
        <v>1288087</v>
      </c>
      <c r="AV7" s="140">
        <f>SUM(AV$8:AV$1000)</f>
        <v>29347</v>
      </c>
      <c r="AW7" s="140">
        <f>SUM(AW$8:AW$1000)</f>
        <v>0</v>
      </c>
      <c r="AX7" s="140">
        <f t="shared" ref="AX7:AX13" si="12">SUM(AY7:BB7)</f>
        <v>1794354</v>
      </c>
      <c r="AY7" s="140">
        <f t="shared" ref="AY7:BE7" si="13">SUM(AY$8:AY$1000)</f>
        <v>104913</v>
      </c>
      <c r="AZ7" s="140">
        <f t="shared" si="13"/>
        <v>1549193</v>
      </c>
      <c r="BA7" s="140">
        <f t="shared" si="13"/>
        <v>136954</v>
      </c>
      <c r="BB7" s="140">
        <f t="shared" si="13"/>
        <v>3294</v>
      </c>
      <c r="BC7" s="143" t="s">
        <v>315</v>
      </c>
      <c r="BD7" s="140">
        <f t="shared" si="13"/>
        <v>9812</v>
      </c>
      <c r="BE7" s="140">
        <f t="shared" si="13"/>
        <v>573683</v>
      </c>
      <c r="BF7" s="140">
        <f t="shared" ref="BF7:BF13" si="14">SUM(AE7,+AM7,+BE7)</f>
        <v>5568938</v>
      </c>
      <c r="BG7" s="140">
        <f t="shared" ref="BG7:BG13" si="15">SUM(BH7,+BM7)</f>
        <v>3024</v>
      </c>
      <c r="BH7" s="140">
        <f t="shared" ref="BH7:BH13" si="16">SUM(BI7:BL7)</f>
        <v>0</v>
      </c>
      <c r="BI7" s="140">
        <f>SUM(BI$8:BI$1000)</f>
        <v>0</v>
      </c>
      <c r="BJ7" s="140">
        <f>SUM(BJ$8:BJ$1000)</f>
        <v>0</v>
      </c>
      <c r="BK7" s="140">
        <f>SUM(BK$8:BK$1000)</f>
        <v>0</v>
      </c>
      <c r="BL7" s="140">
        <f>SUM(BL$8:BL$1000)</f>
        <v>0</v>
      </c>
      <c r="BM7" s="140">
        <f>SUM(BM$8:BM$1000)</f>
        <v>3024</v>
      </c>
      <c r="BN7" s="143" t="s">
        <v>314</v>
      </c>
      <c r="BO7" s="140">
        <f t="shared" ref="BO7:BO13" si="17">SUM(BP7,BU7,BY7,BZ7,CF7)</f>
        <v>998352</v>
      </c>
      <c r="BP7" s="140">
        <f t="shared" ref="BP7:BP13" si="18">SUM(BQ7:BT7)</f>
        <v>222053</v>
      </c>
      <c r="BQ7" s="140">
        <f>SUM(BQ$8:BQ$1000)</f>
        <v>222053</v>
      </c>
      <c r="BR7" s="140">
        <f>SUM(BR$8:BR$1000)</f>
        <v>0</v>
      </c>
      <c r="BS7" s="140">
        <f>SUM(BS$8:BS$1000)</f>
        <v>0</v>
      </c>
      <c r="BT7" s="140">
        <f>SUM(BT$8:BT$1000)</f>
        <v>0</v>
      </c>
      <c r="BU7" s="140">
        <f t="shared" ref="BU7:BU13" si="19">SUM(BV7:BX7)</f>
        <v>285805</v>
      </c>
      <c r="BV7" s="140">
        <f>SUM(BV$8:BV$1000)</f>
        <v>1727</v>
      </c>
      <c r="BW7" s="140">
        <f>SUM(BW$8:BW$1000)</f>
        <v>284078</v>
      </c>
      <c r="BX7" s="140">
        <f>SUM(BX$8:BX$1000)</f>
        <v>0</v>
      </c>
      <c r="BY7" s="140">
        <f>SUM(BY$8:BY$1000)</f>
        <v>0</v>
      </c>
      <c r="BZ7" s="140">
        <f t="shared" ref="BZ7:BZ13" si="20">SUM(CA7:CD7)</f>
        <v>486856</v>
      </c>
      <c r="CA7" s="140">
        <f t="shared" ref="CA7:CG7" si="21">SUM(CA$8:CA$1000)</f>
        <v>194005</v>
      </c>
      <c r="CB7" s="140">
        <f t="shared" si="21"/>
        <v>292851</v>
      </c>
      <c r="CC7" s="140">
        <f t="shared" si="21"/>
        <v>0</v>
      </c>
      <c r="CD7" s="140">
        <f t="shared" si="21"/>
        <v>0</v>
      </c>
      <c r="CE7" s="143" t="s">
        <v>314</v>
      </c>
      <c r="CF7" s="140">
        <f t="shared" si="21"/>
        <v>3638</v>
      </c>
      <c r="CG7" s="140">
        <f t="shared" si="21"/>
        <v>302952</v>
      </c>
      <c r="CH7" s="140">
        <f t="shared" ref="CH7:CH13" si="22">SUM(BG7,+BO7,+CG7)</f>
        <v>1304328</v>
      </c>
      <c r="CI7" s="140">
        <f t="shared" ref="CI7:CO7" si="23">SUM(AE7,+BG7)</f>
        <v>1557258</v>
      </c>
      <c r="CJ7" s="140">
        <f t="shared" si="23"/>
        <v>1554234</v>
      </c>
      <c r="CK7" s="140">
        <f t="shared" si="23"/>
        <v>0</v>
      </c>
      <c r="CL7" s="140">
        <f t="shared" si="23"/>
        <v>1554234</v>
      </c>
      <c r="CM7" s="140">
        <f t="shared" si="23"/>
        <v>0</v>
      </c>
      <c r="CN7" s="140">
        <f t="shared" si="23"/>
        <v>0</v>
      </c>
      <c r="CO7" s="140">
        <f t="shared" si="23"/>
        <v>3024</v>
      </c>
      <c r="CP7" s="143" t="s">
        <v>314</v>
      </c>
      <c r="CQ7" s="140">
        <f t="shared" ref="CQ7:DF7" si="24">SUM(AM7,+BO7)</f>
        <v>4439373</v>
      </c>
      <c r="CR7" s="140">
        <f t="shared" si="24"/>
        <v>525552</v>
      </c>
      <c r="CS7" s="140">
        <f t="shared" si="24"/>
        <v>495776</v>
      </c>
      <c r="CT7" s="140">
        <f t="shared" si="24"/>
        <v>0</v>
      </c>
      <c r="CU7" s="140">
        <f t="shared" si="24"/>
        <v>29776</v>
      </c>
      <c r="CV7" s="140">
        <f t="shared" si="24"/>
        <v>0</v>
      </c>
      <c r="CW7" s="140">
        <f t="shared" si="24"/>
        <v>1619161</v>
      </c>
      <c r="CX7" s="140">
        <f t="shared" si="24"/>
        <v>17649</v>
      </c>
      <c r="CY7" s="140">
        <f t="shared" si="24"/>
        <v>1572165</v>
      </c>
      <c r="CZ7" s="140">
        <f t="shared" si="24"/>
        <v>29347</v>
      </c>
      <c r="DA7" s="140">
        <f t="shared" si="24"/>
        <v>0</v>
      </c>
      <c r="DB7" s="140">
        <f t="shared" si="24"/>
        <v>2281210</v>
      </c>
      <c r="DC7" s="140">
        <f t="shared" si="24"/>
        <v>298918</v>
      </c>
      <c r="DD7" s="140">
        <f t="shared" si="24"/>
        <v>1842044</v>
      </c>
      <c r="DE7" s="140">
        <f t="shared" si="24"/>
        <v>136954</v>
      </c>
      <c r="DF7" s="140">
        <f t="shared" si="24"/>
        <v>3294</v>
      </c>
      <c r="DG7" s="143" t="s">
        <v>314</v>
      </c>
      <c r="DH7" s="140">
        <f t="shared" ref="DH7:DJ13" si="25">SUM(BD7,+CF7)</f>
        <v>13450</v>
      </c>
      <c r="DI7" s="140">
        <f t="shared" si="25"/>
        <v>876635</v>
      </c>
      <c r="DJ7" s="140">
        <f t="shared" si="25"/>
        <v>6873266</v>
      </c>
    </row>
    <row r="8" spans="1:114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 t="shared" si="0"/>
        <v>1437005</v>
      </c>
      <c r="E8" s="121">
        <f t="shared" si="1"/>
        <v>1386014</v>
      </c>
      <c r="F8" s="121">
        <v>135317</v>
      </c>
      <c r="G8" s="121">
        <v>0</v>
      </c>
      <c r="H8" s="121">
        <v>1154200</v>
      </c>
      <c r="I8" s="121">
        <v>96497</v>
      </c>
      <c r="J8" s="121">
        <v>1045896</v>
      </c>
      <c r="K8" s="121">
        <v>0</v>
      </c>
      <c r="L8" s="121">
        <v>50991</v>
      </c>
      <c r="M8" s="121">
        <f t="shared" si="3"/>
        <v>82975</v>
      </c>
      <c r="N8" s="121">
        <f t="shared" si="4"/>
        <v>63428</v>
      </c>
      <c r="O8" s="121">
        <v>0</v>
      </c>
      <c r="P8" s="121">
        <v>0</v>
      </c>
      <c r="Q8" s="121">
        <v>0</v>
      </c>
      <c r="R8" s="121">
        <v>63395</v>
      </c>
      <c r="S8" s="121">
        <v>459579</v>
      </c>
      <c r="T8" s="121">
        <v>33</v>
      </c>
      <c r="U8" s="121">
        <v>19547</v>
      </c>
      <c r="V8" s="121">
        <f t="shared" ref="V8:AD13" si="26">+SUM(D8,M8)</f>
        <v>1519980</v>
      </c>
      <c r="W8" s="121">
        <f t="shared" si="26"/>
        <v>1449442</v>
      </c>
      <c r="X8" s="121">
        <f t="shared" si="26"/>
        <v>135317</v>
      </c>
      <c r="Y8" s="121">
        <f t="shared" si="26"/>
        <v>0</v>
      </c>
      <c r="Z8" s="121">
        <f t="shared" si="26"/>
        <v>1154200</v>
      </c>
      <c r="AA8" s="121">
        <f t="shared" si="26"/>
        <v>159892</v>
      </c>
      <c r="AB8" s="121">
        <f t="shared" si="26"/>
        <v>1505475</v>
      </c>
      <c r="AC8" s="121">
        <f t="shared" si="26"/>
        <v>33</v>
      </c>
      <c r="AD8" s="121">
        <f t="shared" si="26"/>
        <v>70538</v>
      </c>
      <c r="AE8" s="121">
        <f t="shared" si="7"/>
        <v>1487160</v>
      </c>
      <c r="AF8" s="121">
        <f t="shared" si="8"/>
        <v>1487160</v>
      </c>
      <c r="AG8" s="121">
        <v>0</v>
      </c>
      <c r="AH8" s="121">
        <v>1487160</v>
      </c>
      <c r="AI8" s="121">
        <v>0</v>
      </c>
      <c r="AJ8" s="121">
        <v>0</v>
      </c>
      <c r="AK8" s="121">
        <v>0</v>
      </c>
      <c r="AL8" s="122" t="s">
        <v>411</v>
      </c>
      <c r="AM8" s="121">
        <f t="shared" si="9"/>
        <v>904448</v>
      </c>
      <c r="AN8" s="121">
        <f t="shared" si="10"/>
        <v>16037</v>
      </c>
      <c r="AO8" s="121">
        <v>16037</v>
      </c>
      <c r="AP8" s="121">
        <v>0</v>
      </c>
      <c r="AQ8" s="121">
        <v>0</v>
      </c>
      <c r="AR8" s="121">
        <v>0</v>
      </c>
      <c r="AS8" s="121">
        <f t="shared" si="11"/>
        <v>338909</v>
      </c>
      <c r="AT8" s="121">
        <v>0</v>
      </c>
      <c r="AU8" s="121">
        <v>338909</v>
      </c>
      <c r="AV8" s="121">
        <v>0</v>
      </c>
      <c r="AW8" s="121">
        <v>0</v>
      </c>
      <c r="AX8" s="121">
        <f t="shared" si="12"/>
        <v>541110</v>
      </c>
      <c r="AY8" s="121">
        <v>0</v>
      </c>
      <c r="AZ8" s="121">
        <v>541110</v>
      </c>
      <c r="BA8" s="121">
        <v>0</v>
      </c>
      <c r="BB8" s="121">
        <v>0</v>
      </c>
      <c r="BC8" s="122" t="s">
        <v>411</v>
      </c>
      <c r="BD8" s="121">
        <v>8392</v>
      </c>
      <c r="BE8" s="121">
        <v>91293</v>
      </c>
      <c r="BF8" s="121">
        <f t="shared" si="14"/>
        <v>2482901</v>
      </c>
      <c r="BG8" s="121">
        <f t="shared" si="15"/>
        <v>3024</v>
      </c>
      <c r="BH8" s="121">
        <f t="shared" si="16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3024</v>
      </c>
      <c r="BN8" s="122" t="s">
        <v>411</v>
      </c>
      <c r="BO8" s="121">
        <f t="shared" si="17"/>
        <v>469135</v>
      </c>
      <c r="BP8" s="121">
        <f t="shared" si="18"/>
        <v>107078</v>
      </c>
      <c r="BQ8" s="121">
        <v>107078</v>
      </c>
      <c r="BR8" s="121">
        <v>0</v>
      </c>
      <c r="BS8" s="121">
        <v>0</v>
      </c>
      <c r="BT8" s="121">
        <v>0</v>
      </c>
      <c r="BU8" s="121">
        <f t="shared" si="19"/>
        <v>63019</v>
      </c>
      <c r="BV8" s="121">
        <v>2</v>
      </c>
      <c r="BW8" s="121">
        <v>63017</v>
      </c>
      <c r="BX8" s="121">
        <v>0</v>
      </c>
      <c r="BY8" s="121">
        <v>0</v>
      </c>
      <c r="BZ8" s="121">
        <f t="shared" si="20"/>
        <v>295400</v>
      </c>
      <c r="CA8" s="121">
        <v>194005</v>
      </c>
      <c r="CB8" s="121">
        <v>101395</v>
      </c>
      <c r="CC8" s="121">
        <v>0</v>
      </c>
      <c r="CD8" s="121">
        <v>0</v>
      </c>
      <c r="CE8" s="122" t="s">
        <v>411</v>
      </c>
      <c r="CF8" s="121">
        <v>3638</v>
      </c>
      <c r="CG8" s="121">
        <v>70395</v>
      </c>
      <c r="CH8" s="121">
        <f t="shared" si="22"/>
        <v>542554</v>
      </c>
      <c r="CI8" s="121">
        <f t="shared" ref="CI8:CO13" si="27">SUM(AE8,+BG8)</f>
        <v>1490184</v>
      </c>
      <c r="CJ8" s="121">
        <f t="shared" si="27"/>
        <v>1487160</v>
      </c>
      <c r="CK8" s="121">
        <f t="shared" si="27"/>
        <v>0</v>
      </c>
      <c r="CL8" s="121">
        <f t="shared" si="27"/>
        <v>1487160</v>
      </c>
      <c r="CM8" s="121">
        <f t="shared" si="27"/>
        <v>0</v>
      </c>
      <c r="CN8" s="121">
        <f t="shared" si="27"/>
        <v>0</v>
      </c>
      <c r="CO8" s="121">
        <f t="shared" si="27"/>
        <v>3024</v>
      </c>
      <c r="CP8" s="122" t="s">
        <v>411</v>
      </c>
      <c r="CQ8" s="121">
        <f t="shared" ref="CQ8:DF13" si="28">SUM(AM8,+BO8)</f>
        <v>1373583</v>
      </c>
      <c r="CR8" s="121">
        <f t="shared" si="28"/>
        <v>123115</v>
      </c>
      <c r="CS8" s="121">
        <f t="shared" si="28"/>
        <v>123115</v>
      </c>
      <c r="CT8" s="121">
        <f t="shared" si="28"/>
        <v>0</v>
      </c>
      <c r="CU8" s="121">
        <f t="shared" si="28"/>
        <v>0</v>
      </c>
      <c r="CV8" s="121">
        <f t="shared" si="28"/>
        <v>0</v>
      </c>
      <c r="CW8" s="121">
        <f t="shared" si="28"/>
        <v>401928</v>
      </c>
      <c r="CX8" s="121">
        <f t="shared" si="28"/>
        <v>2</v>
      </c>
      <c r="CY8" s="121">
        <f t="shared" si="28"/>
        <v>401926</v>
      </c>
      <c r="CZ8" s="121">
        <f t="shared" si="28"/>
        <v>0</v>
      </c>
      <c r="DA8" s="121">
        <f t="shared" si="28"/>
        <v>0</v>
      </c>
      <c r="DB8" s="121">
        <f t="shared" si="28"/>
        <v>836510</v>
      </c>
      <c r="DC8" s="121">
        <f t="shared" si="28"/>
        <v>194005</v>
      </c>
      <c r="DD8" s="121">
        <f t="shared" si="28"/>
        <v>642505</v>
      </c>
      <c r="DE8" s="121">
        <f t="shared" si="28"/>
        <v>0</v>
      </c>
      <c r="DF8" s="121">
        <f t="shared" si="28"/>
        <v>0</v>
      </c>
      <c r="DG8" s="122" t="s">
        <v>411</v>
      </c>
      <c r="DH8" s="121">
        <f t="shared" si="25"/>
        <v>12030</v>
      </c>
      <c r="DI8" s="121">
        <f t="shared" si="25"/>
        <v>161688</v>
      </c>
      <c r="DJ8" s="121">
        <f t="shared" si="25"/>
        <v>3025455</v>
      </c>
    </row>
    <row r="9" spans="1:114" s="136" customFormat="1" ht="13.5" customHeight="1" x14ac:dyDescent="0.15">
      <c r="A9" s="119" t="s">
        <v>39</v>
      </c>
      <c r="B9" s="120" t="s">
        <v>391</v>
      </c>
      <c r="C9" s="119" t="s">
        <v>392</v>
      </c>
      <c r="D9" s="121">
        <f t="shared" si="0"/>
        <v>12544</v>
      </c>
      <c r="E9" s="121">
        <f t="shared" si="1"/>
        <v>23336</v>
      </c>
      <c r="F9" s="121">
        <v>0</v>
      </c>
      <c r="G9" s="121">
        <v>0</v>
      </c>
      <c r="H9" s="121">
        <v>0</v>
      </c>
      <c r="I9" s="121">
        <v>23262</v>
      </c>
      <c r="J9" s="121">
        <v>140083</v>
      </c>
      <c r="K9" s="121">
        <v>74</v>
      </c>
      <c r="L9" s="121">
        <v>-10792</v>
      </c>
      <c r="M9" s="121">
        <f t="shared" si="3"/>
        <v>64056</v>
      </c>
      <c r="N9" s="121">
        <f t="shared" si="4"/>
        <v>44437</v>
      </c>
      <c r="O9" s="121">
        <v>0</v>
      </c>
      <c r="P9" s="121">
        <v>0</v>
      </c>
      <c r="Q9" s="121">
        <v>0</v>
      </c>
      <c r="R9" s="121">
        <v>44437</v>
      </c>
      <c r="S9" s="121">
        <v>21452</v>
      </c>
      <c r="T9" s="121">
        <v>0</v>
      </c>
      <c r="U9" s="121">
        <v>19619</v>
      </c>
      <c r="V9" s="121">
        <f t="shared" si="26"/>
        <v>76600</v>
      </c>
      <c r="W9" s="121">
        <f t="shared" si="26"/>
        <v>67773</v>
      </c>
      <c r="X9" s="121">
        <f t="shared" si="26"/>
        <v>0</v>
      </c>
      <c r="Y9" s="121">
        <f t="shared" si="26"/>
        <v>0</v>
      </c>
      <c r="Z9" s="121">
        <f t="shared" si="26"/>
        <v>0</v>
      </c>
      <c r="AA9" s="121">
        <f t="shared" si="26"/>
        <v>67699</v>
      </c>
      <c r="AB9" s="121">
        <f t="shared" si="26"/>
        <v>161535</v>
      </c>
      <c r="AC9" s="121">
        <f t="shared" si="26"/>
        <v>74</v>
      </c>
      <c r="AD9" s="121">
        <f t="shared" si="26"/>
        <v>8827</v>
      </c>
      <c r="AE9" s="121">
        <f t="shared" si="7"/>
        <v>67074</v>
      </c>
      <c r="AF9" s="121">
        <f t="shared" si="8"/>
        <v>67074</v>
      </c>
      <c r="AG9" s="121">
        <v>0</v>
      </c>
      <c r="AH9" s="121">
        <v>67074</v>
      </c>
      <c r="AI9" s="121">
        <v>0</v>
      </c>
      <c r="AJ9" s="121">
        <v>0</v>
      </c>
      <c r="AK9" s="121">
        <v>0</v>
      </c>
      <c r="AL9" s="122" t="s">
        <v>411</v>
      </c>
      <c r="AM9" s="121">
        <f t="shared" si="9"/>
        <v>84184</v>
      </c>
      <c r="AN9" s="121">
        <f t="shared" si="10"/>
        <v>24011</v>
      </c>
      <c r="AO9" s="121">
        <v>24011</v>
      </c>
      <c r="AP9" s="121">
        <v>0</v>
      </c>
      <c r="AQ9" s="121">
        <v>0</v>
      </c>
      <c r="AR9" s="121">
        <v>0</v>
      </c>
      <c r="AS9" s="121">
        <f t="shared" si="11"/>
        <v>20402</v>
      </c>
      <c r="AT9" s="121">
        <v>4772</v>
      </c>
      <c r="AU9" s="121">
        <v>15630</v>
      </c>
      <c r="AV9" s="121">
        <v>0</v>
      </c>
      <c r="AW9" s="121">
        <v>0</v>
      </c>
      <c r="AX9" s="121">
        <f t="shared" si="12"/>
        <v>39771</v>
      </c>
      <c r="AY9" s="121">
        <v>27944</v>
      </c>
      <c r="AZ9" s="121">
        <v>10000</v>
      </c>
      <c r="BA9" s="121">
        <v>1827</v>
      </c>
      <c r="BB9" s="121">
        <v>0</v>
      </c>
      <c r="BC9" s="122" t="s">
        <v>411</v>
      </c>
      <c r="BD9" s="121">
        <v>0</v>
      </c>
      <c r="BE9" s="121">
        <v>1369</v>
      </c>
      <c r="BF9" s="121">
        <f t="shared" si="14"/>
        <v>152627</v>
      </c>
      <c r="BG9" s="121">
        <f t="shared" si="15"/>
        <v>0</v>
      </c>
      <c r="BH9" s="121">
        <f t="shared" si="16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411</v>
      </c>
      <c r="BO9" s="121">
        <f t="shared" si="17"/>
        <v>81750</v>
      </c>
      <c r="BP9" s="121">
        <f t="shared" si="18"/>
        <v>51308</v>
      </c>
      <c r="BQ9" s="121">
        <v>51308</v>
      </c>
      <c r="BR9" s="121">
        <v>0</v>
      </c>
      <c r="BS9" s="121">
        <v>0</v>
      </c>
      <c r="BT9" s="121">
        <v>0</v>
      </c>
      <c r="BU9" s="121">
        <f t="shared" si="19"/>
        <v>25388</v>
      </c>
      <c r="BV9" s="121">
        <v>1725</v>
      </c>
      <c r="BW9" s="121">
        <v>23663</v>
      </c>
      <c r="BX9" s="121">
        <v>0</v>
      </c>
      <c r="BY9" s="121">
        <v>0</v>
      </c>
      <c r="BZ9" s="121">
        <f t="shared" si="20"/>
        <v>5054</v>
      </c>
      <c r="CA9" s="121">
        <v>0</v>
      </c>
      <c r="CB9" s="121">
        <v>5054</v>
      </c>
      <c r="CC9" s="121">
        <v>0</v>
      </c>
      <c r="CD9" s="121">
        <v>0</v>
      </c>
      <c r="CE9" s="122" t="s">
        <v>411</v>
      </c>
      <c r="CF9" s="121">
        <v>0</v>
      </c>
      <c r="CG9" s="121">
        <v>3758</v>
      </c>
      <c r="CH9" s="121">
        <f t="shared" si="22"/>
        <v>85508</v>
      </c>
      <c r="CI9" s="121">
        <f t="shared" si="27"/>
        <v>67074</v>
      </c>
      <c r="CJ9" s="121">
        <f t="shared" si="27"/>
        <v>67074</v>
      </c>
      <c r="CK9" s="121">
        <f t="shared" si="27"/>
        <v>0</v>
      </c>
      <c r="CL9" s="121">
        <f t="shared" si="27"/>
        <v>67074</v>
      </c>
      <c r="CM9" s="121">
        <f t="shared" si="27"/>
        <v>0</v>
      </c>
      <c r="CN9" s="121">
        <f t="shared" si="27"/>
        <v>0</v>
      </c>
      <c r="CO9" s="121">
        <f t="shared" si="27"/>
        <v>0</v>
      </c>
      <c r="CP9" s="122" t="s">
        <v>411</v>
      </c>
      <c r="CQ9" s="121">
        <f t="shared" si="28"/>
        <v>165934</v>
      </c>
      <c r="CR9" s="121">
        <f t="shared" si="28"/>
        <v>75319</v>
      </c>
      <c r="CS9" s="121">
        <f t="shared" si="28"/>
        <v>75319</v>
      </c>
      <c r="CT9" s="121">
        <f t="shared" si="28"/>
        <v>0</v>
      </c>
      <c r="CU9" s="121">
        <f t="shared" si="28"/>
        <v>0</v>
      </c>
      <c r="CV9" s="121">
        <f t="shared" si="28"/>
        <v>0</v>
      </c>
      <c r="CW9" s="121">
        <f t="shared" si="28"/>
        <v>45790</v>
      </c>
      <c r="CX9" s="121">
        <f t="shared" si="28"/>
        <v>6497</v>
      </c>
      <c r="CY9" s="121">
        <f t="shared" si="28"/>
        <v>39293</v>
      </c>
      <c r="CZ9" s="121">
        <f t="shared" si="28"/>
        <v>0</v>
      </c>
      <c r="DA9" s="121">
        <f t="shared" si="28"/>
        <v>0</v>
      </c>
      <c r="DB9" s="121">
        <f t="shared" si="28"/>
        <v>44825</v>
      </c>
      <c r="DC9" s="121">
        <f t="shared" si="28"/>
        <v>27944</v>
      </c>
      <c r="DD9" s="121">
        <f t="shared" si="28"/>
        <v>15054</v>
      </c>
      <c r="DE9" s="121">
        <f t="shared" si="28"/>
        <v>1827</v>
      </c>
      <c r="DF9" s="121">
        <f t="shared" si="28"/>
        <v>0</v>
      </c>
      <c r="DG9" s="122" t="s">
        <v>411</v>
      </c>
      <c r="DH9" s="121">
        <f t="shared" si="25"/>
        <v>0</v>
      </c>
      <c r="DI9" s="121">
        <f t="shared" si="25"/>
        <v>5127</v>
      </c>
      <c r="DJ9" s="121">
        <f t="shared" si="25"/>
        <v>238135</v>
      </c>
    </row>
    <row r="10" spans="1:114" s="136" customFormat="1" ht="13.5" customHeight="1" x14ac:dyDescent="0.15">
      <c r="A10" s="119" t="s">
        <v>39</v>
      </c>
      <c r="B10" s="120" t="s">
        <v>342</v>
      </c>
      <c r="C10" s="119" t="s">
        <v>343</v>
      </c>
      <c r="D10" s="121">
        <f t="shared" si="0"/>
        <v>16051</v>
      </c>
      <c r="E10" s="121">
        <f t="shared" si="1"/>
        <v>10220</v>
      </c>
      <c r="F10" s="121">
        <v>0</v>
      </c>
      <c r="G10" s="121">
        <v>0</v>
      </c>
      <c r="H10" s="121">
        <v>0</v>
      </c>
      <c r="I10" s="121">
        <v>10186</v>
      </c>
      <c r="J10" s="121">
        <v>165256</v>
      </c>
      <c r="K10" s="121">
        <v>34</v>
      </c>
      <c r="L10" s="121">
        <v>5831</v>
      </c>
      <c r="M10" s="121">
        <f t="shared" si="3"/>
        <v>0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 t="shared" si="26"/>
        <v>16051</v>
      </c>
      <c r="W10" s="121">
        <f t="shared" si="26"/>
        <v>10220</v>
      </c>
      <c r="X10" s="121">
        <f t="shared" si="26"/>
        <v>0</v>
      </c>
      <c r="Y10" s="121">
        <f t="shared" si="26"/>
        <v>0</v>
      </c>
      <c r="Z10" s="121">
        <f t="shared" si="26"/>
        <v>0</v>
      </c>
      <c r="AA10" s="121">
        <f t="shared" si="26"/>
        <v>10186</v>
      </c>
      <c r="AB10" s="121">
        <f t="shared" si="26"/>
        <v>165256</v>
      </c>
      <c r="AC10" s="121">
        <f t="shared" si="26"/>
        <v>34</v>
      </c>
      <c r="AD10" s="121">
        <f t="shared" si="26"/>
        <v>5831</v>
      </c>
      <c r="AE10" s="121">
        <f t="shared" si="7"/>
        <v>0</v>
      </c>
      <c r="AF10" s="121">
        <f t="shared" si="8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411</v>
      </c>
      <c r="AM10" s="121">
        <f t="shared" si="9"/>
        <v>164546</v>
      </c>
      <c r="AN10" s="121">
        <f t="shared" si="10"/>
        <v>47105</v>
      </c>
      <c r="AO10" s="121">
        <v>17329</v>
      </c>
      <c r="AP10" s="121">
        <v>0</v>
      </c>
      <c r="AQ10" s="121">
        <v>29776</v>
      </c>
      <c r="AR10" s="121">
        <v>0</v>
      </c>
      <c r="AS10" s="121">
        <f t="shared" si="11"/>
        <v>89126</v>
      </c>
      <c r="AT10" s="121">
        <v>0</v>
      </c>
      <c r="AU10" s="121">
        <v>89126</v>
      </c>
      <c r="AV10" s="121">
        <v>0</v>
      </c>
      <c r="AW10" s="121">
        <v>0</v>
      </c>
      <c r="AX10" s="121">
        <f t="shared" si="12"/>
        <v>28315</v>
      </c>
      <c r="AY10" s="121">
        <v>0</v>
      </c>
      <c r="AZ10" s="121">
        <v>28315</v>
      </c>
      <c r="BA10" s="121">
        <v>0</v>
      </c>
      <c r="BB10" s="121">
        <v>0</v>
      </c>
      <c r="BC10" s="122" t="s">
        <v>411</v>
      </c>
      <c r="BD10" s="121">
        <v>0</v>
      </c>
      <c r="BE10" s="121">
        <v>16761</v>
      </c>
      <c r="BF10" s="121">
        <f t="shared" si="14"/>
        <v>181307</v>
      </c>
      <c r="BG10" s="121">
        <f t="shared" si="15"/>
        <v>0</v>
      </c>
      <c r="BH10" s="121">
        <f t="shared" si="16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411</v>
      </c>
      <c r="BO10" s="121">
        <f t="shared" si="17"/>
        <v>0</v>
      </c>
      <c r="BP10" s="121">
        <f t="shared" si="18"/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 t="shared" si="19"/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 t="shared" si="20"/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411</v>
      </c>
      <c r="CF10" s="121">
        <v>0</v>
      </c>
      <c r="CG10" s="121">
        <v>0</v>
      </c>
      <c r="CH10" s="121">
        <f t="shared" si="22"/>
        <v>0</v>
      </c>
      <c r="CI10" s="121">
        <f t="shared" si="27"/>
        <v>0</v>
      </c>
      <c r="CJ10" s="121">
        <f t="shared" si="27"/>
        <v>0</v>
      </c>
      <c r="CK10" s="121">
        <f t="shared" si="27"/>
        <v>0</v>
      </c>
      <c r="CL10" s="121">
        <f t="shared" si="27"/>
        <v>0</v>
      </c>
      <c r="CM10" s="121">
        <f t="shared" si="27"/>
        <v>0</v>
      </c>
      <c r="CN10" s="121">
        <f t="shared" si="27"/>
        <v>0</v>
      </c>
      <c r="CO10" s="121">
        <f t="shared" si="27"/>
        <v>0</v>
      </c>
      <c r="CP10" s="122" t="s">
        <v>411</v>
      </c>
      <c r="CQ10" s="121">
        <f t="shared" si="28"/>
        <v>164546</v>
      </c>
      <c r="CR10" s="121">
        <f t="shared" si="28"/>
        <v>47105</v>
      </c>
      <c r="CS10" s="121">
        <f t="shared" si="28"/>
        <v>17329</v>
      </c>
      <c r="CT10" s="121">
        <f t="shared" si="28"/>
        <v>0</v>
      </c>
      <c r="CU10" s="121">
        <f t="shared" si="28"/>
        <v>29776</v>
      </c>
      <c r="CV10" s="121">
        <f t="shared" si="28"/>
        <v>0</v>
      </c>
      <c r="CW10" s="121">
        <f t="shared" si="28"/>
        <v>89126</v>
      </c>
      <c r="CX10" s="121">
        <f t="shared" si="28"/>
        <v>0</v>
      </c>
      <c r="CY10" s="121">
        <f t="shared" si="28"/>
        <v>89126</v>
      </c>
      <c r="CZ10" s="121">
        <f t="shared" si="28"/>
        <v>0</v>
      </c>
      <c r="DA10" s="121">
        <f t="shared" si="28"/>
        <v>0</v>
      </c>
      <c r="DB10" s="121">
        <f t="shared" si="28"/>
        <v>28315</v>
      </c>
      <c r="DC10" s="121">
        <f t="shared" si="28"/>
        <v>0</v>
      </c>
      <c r="DD10" s="121">
        <f t="shared" si="28"/>
        <v>28315</v>
      </c>
      <c r="DE10" s="121">
        <f t="shared" si="28"/>
        <v>0</v>
      </c>
      <c r="DF10" s="121">
        <f t="shared" si="28"/>
        <v>0</v>
      </c>
      <c r="DG10" s="122" t="s">
        <v>411</v>
      </c>
      <c r="DH10" s="121">
        <f t="shared" si="25"/>
        <v>0</v>
      </c>
      <c r="DI10" s="121">
        <f t="shared" si="25"/>
        <v>16761</v>
      </c>
      <c r="DJ10" s="121">
        <f t="shared" si="25"/>
        <v>181307</v>
      </c>
    </row>
    <row r="11" spans="1:114" s="136" customFormat="1" ht="13.5" customHeight="1" x14ac:dyDescent="0.15">
      <c r="A11" s="119" t="s">
        <v>39</v>
      </c>
      <c r="B11" s="120" t="s">
        <v>340</v>
      </c>
      <c r="C11" s="119" t="s">
        <v>341</v>
      </c>
      <c r="D11" s="121">
        <f t="shared" si="0"/>
        <v>44326</v>
      </c>
      <c r="E11" s="121">
        <f t="shared" si="1"/>
        <v>44326</v>
      </c>
      <c r="F11" s="121">
        <v>0</v>
      </c>
      <c r="G11" s="121">
        <v>0</v>
      </c>
      <c r="H11" s="121">
        <v>0</v>
      </c>
      <c r="I11" s="121">
        <v>5744</v>
      </c>
      <c r="J11" s="121">
        <v>134552</v>
      </c>
      <c r="K11" s="121">
        <v>38582</v>
      </c>
      <c r="L11" s="121">
        <v>0</v>
      </c>
      <c r="M11" s="121">
        <f t="shared" si="3"/>
        <v>0</v>
      </c>
      <c r="N11" s="121">
        <f t="shared" si="4"/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 t="shared" si="26"/>
        <v>44326</v>
      </c>
      <c r="W11" s="121">
        <f t="shared" si="26"/>
        <v>44326</v>
      </c>
      <c r="X11" s="121">
        <f t="shared" si="26"/>
        <v>0</v>
      </c>
      <c r="Y11" s="121">
        <f t="shared" si="26"/>
        <v>0</v>
      </c>
      <c r="Z11" s="121">
        <f t="shared" si="26"/>
        <v>0</v>
      </c>
      <c r="AA11" s="121">
        <f t="shared" si="26"/>
        <v>5744</v>
      </c>
      <c r="AB11" s="121">
        <f t="shared" si="26"/>
        <v>134552</v>
      </c>
      <c r="AC11" s="121">
        <f t="shared" si="26"/>
        <v>38582</v>
      </c>
      <c r="AD11" s="121">
        <f t="shared" si="26"/>
        <v>0</v>
      </c>
      <c r="AE11" s="121">
        <f t="shared" si="7"/>
        <v>0</v>
      </c>
      <c r="AF11" s="121">
        <f t="shared" si="8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411</v>
      </c>
      <c r="AM11" s="121">
        <f t="shared" si="9"/>
        <v>159958</v>
      </c>
      <c r="AN11" s="121">
        <f t="shared" si="10"/>
        <v>7442</v>
      </c>
      <c r="AO11" s="121">
        <v>7442</v>
      </c>
      <c r="AP11" s="121">
        <v>0</v>
      </c>
      <c r="AQ11" s="121">
        <v>0</v>
      </c>
      <c r="AR11" s="121">
        <v>0</v>
      </c>
      <c r="AS11" s="121">
        <f t="shared" si="11"/>
        <v>14501</v>
      </c>
      <c r="AT11" s="121">
        <v>0</v>
      </c>
      <c r="AU11" s="121">
        <v>14501</v>
      </c>
      <c r="AV11" s="121">
        <v>0</v>
      </c>
      <c r="AW11" s="121">
        <v>0</v>
      </c>
      <c r="AX11" s="121">
        <f t="shared" si="12"/>
        <v>138015</v>
      </c>
      <c r="AY11" s="121">
        <v>0</v>
      </c>
      <c r="AZ11" s="121">
        <v>138015</v>
      </c>
      <c r="BA11" s="121">
        <v>0</v>
      </c>
      <c r="BB11" s="121">
        <v>0</v>
      </c>
      <c r="BC11" s="122" t="s">
        <v>411</v>
      </c>
      <c r="BD11" s="121">
        <v>0</v>
      </c>
      <c r="BE11" s="121">
        <v>18920</v>
      </c>
      <c r="BF11" s="121">
        <f t="shared" si="14"/>
        <v>178878</v>
      </c>
      <c r="BG11" s="121">
        <f t="shared" si="15"/>
        <v>0</v>
      </c>
      <c r="BH11" s="121">
        <f t="shared" si="16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411</v>
      </c>
      <c r="BO11" s="121">
        <f t="shared" si="17"/>
        <v>0</v>
      </c>
      <c r="BP11" s="121">
        <f t="shared" si="18"/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 t="shared" si="19"/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 t="shared" si="20"/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411</v>
      </c>
      <c r="CF11" s="121">
        <v>0</v>
      </c>
      <c r="CG11" s="121">
        <v>0</v>
      </c>
      <c r="CH11" s="121">
        <f t="shared" si="22"/>
        <v>0</v>
      </c>
      <c r="CI11" s="121">
        <f t="shared" si="27"/>
        <v>0</v>
      </c>
      <c r="CJ11" s="121">
        <f t="shared" si="27"/>
        <v>0</v>
      </c>
      <c r="CK11" s="121">
        <f t="shared" si="27"/>
        <v>0</v>
      </c>
      <c r="CL11" s="121">
        <f t="shared" si="27"/>
        <v>0</v>
      </c>
      <c r="CM11" s="121">
        <f t="shared" si="27"/>
        <v>0</v>
      </c>
      <c r="CN11" s="121">
        <f t="shared" si="27"/>
        <v>0</v>
      </c>
      <c r="CO11" s="121">
        <f t="shared" si="27"/>
        <v>0</v>
      </c>
      <c r="CP11" s="122" t="s">
        <v>411</v>
      </c>
      <c r="CQ11" s="121">
        <f t="shared" si="28"/>
        <v>159958</v>
      </c>
      <c r="CR11" s="121">
        <f t="shared" si="28"/>
        <v>7442</v>
      </c>
      <c r="CS11" s="121">
        <f t="shared" si="28"/>
        <v>7442</v>
      </c>
      <c r="CT11" s="121">
        <f t="shared" si="28"/>
        <v>0</v>
      </c>
      <c r="CU11" s="121">
        <f t="shared" si="28"/>
        <v>0</v>
      </c>
      <c r="CV11" s="121">
        <f t="shared" si="28"/>
        <v>0</v>
      </c>
      <c r="CW11" s="121">
        <f t="shared" si="28"/>
        <v>14501</v>
      </c>
      <c r="CX11" s="121">
        <f t="shared" si="28"/>
        <v>0</v>
      </c>
      <c r="CY11" s="121">
        <f t="shared" si="28"/>
        <v>14501</v>
      </c>
      <c r="CZ11" s="121">
        <f t="shared" si="28"/>
        <v>0</v>
      </c>
      <c r="DA11" s="121">
        <f t="shared" si="28"/>
        <v>0</v>
      </c>
      <c r="DB11" s="121">
        <f t="shared" si="28"/>
        <v>138015</v>
      </c>
      <c r="DC11" s="121">
        <f t="shared" si="28"/>
        <v>0</v>
      </c>
      <c r="DD11" s="121">
        <f t="shared" si="28"/>
        <v>138015</v>
      </c>
      <c r="DE11" s="121">
        <f t="shared" si="28"/>
        <v>0</v>
      </c>
      <c r="DF11" s="121">
        <f t="shared" si="28"/>
        <v>0</v>
      </c>
      <c r="DG11" s="122" t="s">
        <v>411</v>
      </c>
      <c r="DH11" s="121">
        <f t="shared" si="25"/>
        <v>0</v>
      </c>
      <c r="DI11" s="121">
        <f t="shared" si="25"/>
        <v>18920</v>
      </c>
      <c r="DJ11" s="121">
        <f t="shared" si="25"/>
        <v>178878</v>
      </c>
    </row>
    <row r="12" spans="1:114" s="136" customFormat="1" ht="13.5" customHeight="1" x14ac:dyDescent="0.15">
      <c r="A12" s="119" t="s">
        <v>39</v>
      </c>
      <c r="B12" s="120" t="s">
        <v>371</v>
      </c>
      <c r="C12" s="119" t="s">
        <v>372</v>
      </c>
      <c r="D12" s="121">
        <f t="shared" si="0"/>
        <v>162338</v>
      </c>
      <c r="E12" s="121">
        <f t="shared" si="1"/>
        <v>118615</v>
      </c>
      <c r="F12" s="121">
        <v>0</v>
      </c>
      <c r="G12" s="121">
        <v>119</v>
      </c>
      <c r="H12" s="121">
        <v>0</v>
      </c>
      <c r="I12" s="121">
        <v>117538</v>
      </c>
      <c r="J12" s="121">
        <v>397826</v>
      </c>
      <c r="K12" s="121">
        <v>958</v>
      </c>
      <c r="L12" s="121">
        <v>43723</v>
      </c>
      <c r="M12" s="121">
        <f t="shared" si="3"/>
        <v>0</v>
      </c>
      <c r="N12" s="121">
        <f t="shared" si="4"/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 t="shared" si="26"/>
        <v>162338</v>
      </c>
      <c r="W12" s="121">
        <f t="shared" si="26"/>
        <v>118615</v>
      </c>
      <c r="X12" s="121">
        <f t="shared" si="26"/>
        <v>0</v>
      </c>
      <c r="Y12" s="121">
        <f t="shared" si="26"/>
        <v>119</v>
      </c>
      <c r="Z12" s="121">
        <f t="shared" si="26"/>
        <v>0</v>
      </c>
      <c r="AA12" s="121">
        <f t="shared" si="26"/>
        <v>117538</v>
      </c>
      <c r="AB12" s="121">
        <f t="shared" si="26"/>
        <v>397826</v>
      </c>
      <c r="AC12" s="121">
        <f t="shared" si="26"/>
        <v>958</v>
      </c>
      <c r="AD12" s="121">
        <f t="shared" si="26"/>
        <v>43723</v>
      </c>
      <c r="AE12" s="121">
        <f t="shared" si="7"/>
        <v>0</v>
      </c>
      <c r="AF12" s="121">
        <f t="shared" si="8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411</v>
      </c>
      <c r="AM12" s="121">
        <f t="shared" si="9"/>
        <v>464397</v>
      </c>
      <c r="AN12" s="121">
        <f t="shared" si="10"/>
        <v>104068</v>
      </c>
      <c r="AO12" s="121">
        <v>104068</v>
      </c>
      <c r="AP12" s="121">
        <v>0</v>
      </c>
      <c r="AQ12" s="121">
        <v>0</v>
      </c>
      <c r="AR12" s="121">
        <v>0</v>
      </c>
      <c r="AS12" s="121">
        <f t="shared" si="11"/>
        <v>128666</v>
      </c>
      <c r="AT12" s="121">
        <v>11150</v>
      </c>
      <c r="AU12" s="121">
        <v>117516</v>
      </c>
      <c r="AV12" s="121">
        <v>0</v>
      </c>
      <c r="AW12" s="121">
        <v>0</v>
      </c>
      <c r="AX12" s="121">
        <f t="shared" si="12"/>
        <v>230243</v>
      </c>
      <c r="AY12" s="121">
        <v>76969</v>
      </c>
      <c r="AZ12" s="121">
        <v>149883</v>
      </c>
      <c r="BA12" s="121">
        <v>97</v>
      </c>
      <c r="BB12" s="121">
        <v>3294</v>
      </c>
      <c r="BC12" s="122" t="s">
        <v>411</v>
      </c>
      <c r="BD12" s="121">
        <v>1420</v>
      </c>
      <c r="BE12" s="121">
        <v>95767</v>
      </c>
      <c r="BF12" s="121">
        <f t="shared" si="14"/>
        <v>560164</v>
      </c>
      <c r="BG12" s="121">
        <f t="shared" si="15"/>
        <v>0</v>
      </c>
      <c r="BH12" s="121">
        <f t="shared" si="16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411</v>
      </c>
      <c r="BO12" s="121">
        <f t="shared" si="17"/>
        <v>0</v>
      </c>
      <c r="BP12" s="121">
        <f t="shared" si="18"/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 t="shared" si="19"/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 t="shared" si="20"/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411</v>
      </c>
      <c r="CF12" s="121">
        <v>0</v>
      </c>
      <c r="CG12" s="121">
        <v>0</v>
      </c>
      <c r="CH12" s="121">
        <f t="shared" si="22"/>
        <v>0</v>
      </c>
      <c r="CI12" s="121">
        <f t="shared" si="27"/>
        <v>0</v>
      </c>
      <c r="CJ12" s="121">
        <f t="shared" si="27"/>
        <v>0</v>
      </c>
      <c r="CK12" s="121">
        <f t="shared" si="27"/>
        <v>0</v>
      </c>
      <c r="CL12" s="121">
        <f t="shared" si="27"/>
        <v>0</v>
      </c>
      <c r="CM12" s="121">
        <f t="shared" si="27"/>
        <v>0</v>
      </c>
      <c r="CN12" s="121">
        <f t="shared" si="27"/>
        <v>0</v>
      </c>
      <c r="CO12" s="121">
        <f t="shared" si="27"/>
        <v>0</v>
      </c>
      <c r="CP12" s="122" t="s">
        <v>411</v>
      </c>
      <c r="CQ12" s="121">
        <f t="shared" si="28"/>
        <v>464397</v>
      </c>
      <c r="CR12" s="121">
        <f t="shared" si="28"/>
        <v>104068</v>
      </c>
      <c r="CS12" s="121">
        <f t="shared" si="28"/>
        <v>104068</v>
      </c>
      <c r="CT12" s="121">
        <f t="shared" si="28"/>
        <v>0</v>
      </c>
      <c r="CU12" s="121">
        <f t="shared" si="28"/>
        <v>0</v>
      </c>
      <c r="CV12" s="121">
        <f t="shared" si="28"/>
        <v>0</v>
      </c>
      <c r="CW12" s="121">
        <f t="shared" si="28"/>
        <v>128666</v>
      </c>
      <c r="CX12" s="121">
        <f t="shared" si="28"/>
        <v>11150</v>
      </c>
      <c r="CY12" s="121">
        <f t="shared" si="28"/>
        <v>117516</v>
      </c>
      <c r="CZ12" s="121">
        <f t="shared" si="28"/>
        <v>0</v>
      </c>
      <c r="DA12" s="121">
        <f t="shared" si="28"/>
        <v>0</v>
      </c>
      <c r="DB12" s="121">
        <f t="shared" si="28"/>
        <v>230243</v>
      </c>
      <c r="DC12" s="121">
        <f t="shared" si="28"/>
        <v>76969</v>
      </c>
      <c r="DD12" s="121">
        <f t="shared" si="28"/>
        <v>149883</v>
      </c>
      <c r="DE12" s="121">
        <f t="shared" si="28"/>
        <v>97</v>
      </c>
      <c r="DF12" s="121">
        <f t="shared" si="28"/>
        <v>3294</v>
      </c>
      <c r="DG12" s="122" t="s">
        <v>411</v>
      </c>
      <c r="DH12" s="121">
        <f t="shared" si="25"/>
        <v>1420</v>
      </c>
      <c r="DI12" s="121">
        <f t="shared" si="25"/>
        <v>95767</v>
      </c>
      <c r="DJ12" s="121">
        <f t="shared" si="25"/>
        <v>560164</v>
      </c>
    </row>
    <row r="13" spans="1:114" s="136" customFormat="1" ht="13.5" customHeight="1" x14ac:dyDescent="0.15">
      <c r="A13" s="119" t="s">
        <v>39</v>
      </c>
      <c r="B13" s="120" t="s">
        <v>335</v>
      </c>
      <c r="C13" s="119" t="s">
        <v>336</v>
      </c>
      <c r="D13" s="121">
        <f t="shared" si="0"/>
        <v>111448</v>
      </c>
      <c r="E13" s="121">
        <f t="shared" si="1"/>
        <v>111448</v>
      </c>
      <c r="F13" s="121">
        <v>4583</v>
      </c>
      <c r="G13" s="121">
        <v>0</v>
      </c>
      <c r="H13" s="121">
        <v>15060</v>
      </c>
      <c r="I13" s="121">
        <v>25325</v>
      </c>
      <c r="J13" s="121">
        <v>1901613</v>
      </c>
      <c r="K13" s="121">
        <v>66480</v>
      </c>
      <c r="L13" s="121">
        <v>0</v>
      </c>
      <c r="M13" s="121">
        <f t="shared" si="3"/>
        <v>17579</v>
      </c>
      <c r="N13" s="121">
        <f t="shared" si="4"/>
        <v>17579</v>
      </c>
      <c r="O13" s="121">
        <v>3056</v>
      </c>
      <c r="P13" s="121">
        <v>0</v>
      </c>
      <c r="Q13" s="121">
        <v>10040</v>
      </c>
      <c r="R13" s="121">
        <v>4063</v>
      </c>
      <c r="S13" s="121">
        <v>658687</v>
      </c>
      <c r="T13" s="121">
        <v>420</v>
      </c>
      <c r="U13" s="121">
        <v>0</v>
      </c>
      <c r="V13" s="121">
        <f t="shared" si="26"/>
        <v>129027</v>
      </c>
      <c r="W13" s="121">
        <f t="shared" si="26"/>
        <v>129027</v>
      </c>
      <c r="X13" s="121">
        <f t="shared" si="26"/>
        <v>7639</v>
      </c>
      <c r="Y13" s="121">
        <f t="shared" si="26"/>
        <v>0</v>
      </c>
      <c r="Z13" s="121">
        <f t="shared" si="26"/>
        <v>25100</v>
      </c>
      <c r="AA13" s="121">
        <f t="shared" si="26"/>
        <v>29388</v>
      </c>
      <c r="AB13" s="121">
        <f t="shared" si="26"/>
        <v>2560300</v>
      </c>
      <c r="AC13" s="121">
        <f t="shared" si="26"/>
        <v>66900</v>
      </c>
      <c r="AD13" s="121">
        <f t="shared" si="26"/>
        <v>0</v>
      </c>
      <c r="AE13" s="121">
        <f t="shared" si="7"/>
        <v>0</v>
      </c>
      <c r="AF13" s="121">
        <f t="shared" si="8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411</v>
      </c>
      <c r="AM13" s="121">
        <f t="shared" si="9"/>
        <v>1663488</v>
      </c>
      <c r="AN13" s="121">
        <f t="shared" si="10"/>
        <v>104836</v>
      </c>
      <c r="AO13" s="121">
        <v>104836</v>
      </c>
      <c r="AP13" s="121">
        <v>0</v>
      </c>
      <c r="AQ13" s="121">
        <v>0</v>
      </c>
      <c r="AR13" s="121">
        <v>0</v>
      </c>
      <c r="AS13" s="121">
        <f t="shared" si="11"/>
        <v>741752</v>
      </c>
      <c r="AT13" s="121">
        <v>0</v>
      </c>
      <c r="AU13" s="121">
        <v>712405</v>
      </c>
      <c r="AV13" s="121">
        <v>29347</v>
      </c>
      <c r="AW13" s="121">
        <v>0</v>
      </c>
      <c r="AX13" s="121">
        <f t="shared" si="12"/>
        <v>816900</v>
      </c>
      <c r="AY13" s="121">
        <v>0</v>
      </c>
      <c r="AZ13" s="121">
        <v>681870</v>
      </c>
      <c r="BA13" s="121">
        <v>135030</v>
      </c>
      <c r="BB13" s="121">
        <v>0</v>
      </c>
      <c r="BC13" s="122" t="s">
        <v>411</v>
      </c>
      <c r="BD13" s="121">
        <v>0</v>
      </c>
      <c r="BE13" s="121">
        <v>349573</v>
      </c>
      <c r="BF13" s="121">
        <f t="shared" si="14"/>
        <v>2013061</v>
      </c>
      <c r="BG13" s="121">
        <f t="shared" si="15"/>
        <v>0</v>
      </c>
      <c r="BH13" s="121">
        <f t="shared" si="16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411</v>
      </c>
      <c r="BO13" s="121">
        <f t="shared" si="17"/>
        <v>447467</v>
      </c>
      <c r="BP13" s="121">
        <f t="shared" si="18"/>
        <v>63667</v>
      </c>
      <c r="BQ13" s="121">
        <v>63667</v>
      </c>
      <c r="BR13" s="121">
        <v>0</v>
      </c>
      <c r="BS13" s="121">
        <v>0</v>
      </c>
      <c r="BT13" s="121">
        <v>0</v>
      </c>
      <c r="BU13" s="121">
        <f t="shared" si="19"/>
        <v>197398</v>
      </c>
      <c r="BV13" s="121">
        <v>0</v>
      </c>
      <c r="BW13" s="121">
        <v>197398</v>
      </c>
      <c r="BX13" s="121">
        <v>0</v>
      </c>
      <c r="BY13" s="121">
        <v>0</v>
      </c>
      <c r="BZ13" s="121">
        <f t="shared" si="20"/>
        <v>186402</v>
      </c>
      <c r="CA13" s="121">
        <v>0</v>
      </c>
      <c r="CB13" s="121">
        <v>186402</v>
      </c>
      <c r="CC13" s="121">
        <v>0</v>
      </c>
      <c r="CD13" s="121">
        <v>0</v>
      </c>
      <c r="CE13" s="122" t="s">
        <v>411</v>
      </c>
      <c r="CF13" s="121">
        <v>0</v>
      </c>
      <c r="CG13" s="121">
        <v>228799</v>
      </c>
      <c r="CH13" s="121">
        <f t="shared" si="22"/>
        <v>676266</v>
      </c>
      <c r="CI13" s="121">
        <f t="shared" si="27"/>
        <v>0</v>
      </c>
      <c r="CJ13" s="121">
        <f t="shared" si="27"/>
        <v>0</v>
      </c>
      <c r="CK13" s="121">
        <f t="shared" si="27"/>
        <v>0</v>
      </c>
      <c r="CL13" s="121">
        <f t="shared" si="27"/>
        <v>0</v>
      </c>
      <c r="CM13" s="121">
        <f t="shared" si="27"/>
        <v>0</v>
      </c>
      <c r="CN13" s="121">
        <f t="shared" si="27"/>
        <v>0</v>
      </c>
      <c r="CO13" s="121">
        <f t="shared" si="27"/>
        <v>0</v>
      </c>
      <c r="CP13" s="122" t="s">
        <v>411</v>
      </c>
      <c r="CQ13" s="121">
        <f t="shared" si="28"/>
        <v>2110955</v>
      </c>
      <c r="CR13" s="121">
        <f t="shared" si="28"/>
        <v>168503</v>
      </c>
      <c r="CS13" s="121">
        <f t="shared" si="28"/>
        <v>168503</v>
      </c>
      <c r="CT13" s="121">
        <f t="shared" si="28"/>
        <v>0</v>
      </c>
      <c r="CU13" s="121">
        <f t="shared" si="28"/>
        <v>0</v>
      </c>
      <c r="CV13" s="121">
        <f t="shared" si="28"/>
        <v>0</v>
      </c>
      <c r="CW13" s="121">
        <f t="shared" si="28"/>
        <v>939150</v>
      </c>
      <c r="CX13" s="121">
        <f t="shared" si="28"/>
        <v>0</v>
      </c>
      <c r="CY13" s="121">
        <f t="shared" si="28"/>
        <v>909803</v>
      </c>
      <c r="CZ13" s="121">
        <f t="shared" si="28"/>
        <v>29347</v>
      </c>
      <c r="DA13" s="121">
        <f t="shared" si="28"/>
        <v>0</v>
      </c>
      <c r="DB13" s="121">
        <f t="shared" si="28"/>
        <v>1003302</v>
      </c>
      <c r="DC13" s="121">
        <f t="shared" si="28"/>
        <v>0</v>
      </c>
      <c r="DD13" s="121">
        <f t="shared" si="28"/>
        <v>868272</v>
      </c>
      <c r="DE13" s="121">
        <f t="shared" si="28"/>
        <v>135030</v>
      </c>
      <c r="DF13" s="121">
        <f t="shared" si="28"/>
        <v>0</v>
      </c>
      <c r="DG13" s="122" t="s">
        <v>411</v>
      </c>
      <c r="DH13" s="121">
        <f t="shared" si="25"/>
        <v>0</v>
      </c>
      <c r="DI13" s="121">
        <f t="shared" si="25"/>
        <v>578372</v>
      </c>
      <c r="DJ13" s="121">
        <f t="shared" si="25"/>
        <v>2689327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15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6" t="s">
        <v>53</v>
      </c>
      <c r="B2" s="161" t="s">
        <v>54</v>
      </c>
      <c r="C2" s="168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6"/>
      <c r="AF2" s="156"/>
    </row>
    <row r="3" spans="1:32" s="62" customFormat="1" ht="13.5" customHeight="1" x14ac:dyDescent="0.15">
      <c r="A3" s="167"/>
      <c r="B3" s="162"/>
      <c r="C3" s="167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6"/>
      <c r="AF3" s="156"/>
    </row>
    <row r="4" spans="1:32" s="62" customFormat="1" ht="18.75" customHeight="1" x14ac:dyDescent="0.15">
      <c r="A4" s="167"/>
      <c r="B4" s="162"/>
      <c r="C4" s="167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6"/>
      <c r="AF4" s="156"/>
    </row>
    <row r="5" spans="1:32" s="62" customFormat="1" ht="22.5" customHeight="1" x14ac:dyDescent="0.15">
      <c r="A5" s="167"/>
      <c r="B5" s="162"/>
      <c r="C5" s="167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6"/>
      <c r="AF5" s="156"/>
    </row>
    <row r="6" spans="1:32" s="86" customFormat="1" ht="13.5" customHeight="1" x14ac:dyDescent="0.15">
      <c r="A6" s="167"/>
      <c r="B6" s="162"/>
      <c r="C6" s="167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7"/>
      <c r="AF6" s="157"/>
    </row>
    <row r="7" spans="1:32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 t="shared" ref="D7:D36" si="0">SUM(E7,+L7)</f>
        <v>41706340</v>
      </c>
      <c r="E7" s="140">
        <f t="shared" ref="E7:E36" si="1">+SUM(F7:I7,K7)</f>
        <v>13404264</v>
      </c>
      <c r="F7" s="140">
        <f t="shared" ref="F7:L7" si="2">SUM(F$8:F$1000)</f>
        <v>1921334</v>
      </c>
      <c r="G7" s="140">
        <f t="shared" si="2"/>
        <v>46474</v>
      </c>
      <c r="H7" s="140">
        <f t="shared" si="2"/>
        <v>3931460</v>
      </c>
      <c r="I7" s="140">
        <f t="shared" si="2"/>
        <v>5455371</v>
      </c>
      <c r="J7" s="140">
        <f t="shared" si="2"/>
        <v>3785226</v>
      </c>
      <c r="K7" s="140">
        <f t="shared" si="2"/>
        <v>2049625</v>
      </c>
      <c r="L7" s="140">
        <f t="shared" si="2"/>
        <v>28302076</v>
      </c>
      <c r="M7" s="140">
        <f t="shared" ref="M7:M36" si="3">SUM(N7,+U7)</f>
        <v>5720750</v>
      </c>
      <c r="N7" s="140">
        <f t="shared" ref="N7:N36" si="4">+SUM(O7:R7,T7)</f>
        <v>1251989</v>
      </c>
      <c r="O7" s="140">
        <f t="shared" ref="O7:U7" si="5">SUM(O$8:O$1000)</f>
        <v>86876</v>
      </c>
      <c r="P7" s="140">
        <f t="shared" si="5"/>
        <v>6386</v>
      </c>
      <c r="Q7" s="140">
        <f t="shared" si="5"/>
        <v>477740</v>
      </c>
      <c r="R7" s="140">
        <f t="shared" si="5"/>
        <v>602674</v>
      </c>
      <c r="S7" s="140">
        <f t="shared" si="5"/>
        <v>1139718</v>
      </c>
      <c r="T7" s="140">
        <f t="shared" si="5"/>
        <v>78313</v>
      </c>
      <c r="U7" s="140">
        <f t="shared" si="5"/>
        <v>4468761</v>
      </c>
      <c r="V7" s="140">
        <f t="shared" ref="V7:AB7" si="6">+SUM(D7,M7)</f>
        <v>47427090</v>
      </c>
      <c r="W7" s="140">
        <f t="shared" si="6"/>
        <v>14656253</v>
      </c>
      <c r="X7" s="140">
        <f t="shared" si="6"/>
        <v>2008210</v>
      </c>
      <c r="Y7" s="140">
        <f t="shared" si="6"/>
        <v>52860</v>
      </c>
      <c r="Z7" s="140">
        <f t="shared" si="6"/>
        <v>4409200</v>
      </c>
      <c r="AA7" s="140">
        <f t="shared" si="6"/>
        <v>6058045</v>
      </c>
      <c r="AB7" s="140">
        <f t="shared" si="6"/>
        <v>4924944</v>
      </c>
      <c r="AC7" s="140">
        <f t="shared" ref="AC7:AC36" si="7">+SUM(K7,T7)</f>
        <v>2127938</v>
      </c>
      <c r="AD7" s="140">
        <f t="shared" ref="AD7:AD36" si="8">+SUM(L7,U7)</f>
        <v>32770837</v>
      </c>
      <c r="AE7" s="158"/>
      <c r="AF7" s="158"/>
    </row>
    <row r="8" spans="1:32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 t="shared" si="0"/>
        <v>14378028</v>
      </c>
      <c r="E8" s="121">
        <f t="shared" si="1"/>
        <v>5143195</v>
      </c>
      <c r="F8" s="121">
        <v>189195</v>
      </c>
      <c r="G8" s="121">
        <v>15751</v>
      </c>
      <c r="H8" s="121">
        <v>1538300</v>
      </c>
      <c r="I8" s="121">
        <v>2533788</v>
      </c>
      <c r="J8" s="121"/>
      <c r="K8" s="121">
        <v>866161</v>
      </c>
      <c r="L8" s="121">
        <v>9234833</v>
      </c>
      <c r="M8" s="121">
        <f t="shared" si="3"/>
        <v>1345903</v>
      </c>
      <c r="N8" s="121">
        <f t="shared" si="4"/>
        <v>199140</v>
      </c>
      <c r="O8" s="121">
        <v>0</v>
      </c>
      <c r="P8" s="121">
        <v>0</v>
      </c>
      <c r="Q8" s="121">
        <v>20900</v>
      </c>
      <c r="R8" s="121">
        <v>116466</v>
      </c>
      <c r="S8" s="121"/>
      <c r="T8" s="121">
        <v>61774</v>
      </c>
      <c r="U8" s="121">
        <v>1146763</v>
      </c>
      <c r="V8" s="121">
        <f t="shared" ref="V8:V36" si="9">+SUM(D8,M8)</f>
        <v>15723931</v>
      </c>
      <c r="W8" s="121">
        <f t="shared" ref="W8:W36" si="10">+SUM(E8,N8)</f>
        <v>5342335</v>
      </c>
      <c r="X8" s="121">
        <f t="shared" ref="X8:X36" si="11">+SUM(F8,O8)</f>
        <v>189195</v>
      </c>
      <c r="Y8" s="121">
        <f t="shared" ref="Y8:Y36" si="12">+SUM(G8,P8)</f>
        <v>15751</v>
      </c>
      <c r="Z8" s="121">
        <f t="shared" ref="Z8:Z36" si="13">+SUM(H8,Q8)</f>
        <v>1559200</v>
      </c>
      <c r="AA8" s="121">
        <f t="shared" ref="AA8:AA36" si="14">+SUM(I8,R8)</f>
        <v>2650254</v>
      </c>
      <c r="AB8" s="121">
        <f t="shared" ref="AB8:AB36" si="15">+SUM(J8,S8)</f>
        <v>0</v>
      </c>
      <c r="AC8" s="121">
        <f t="shared" si="7"/>
        <v>927935</v>
      </c>
      <c r="AD8" s="121">
        <f t="shared" si="8"/>
        <v>10381596</v>
      </c>
      <c r="AE8" s="159" t="s">
        <v>326</v>
      </c>
      <c r="AF8" s="158"/>
    </row>
    <row r="9" spans="1:32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 t="shared" si="0"/>
        <v>3427723</v>
      </c>
      <c r="E9" s="121">
        <f t="shared" si="1"/>
        <v>1162068</v>
      </c>
      <c r="F9" s="121">
        <v>22900</v>
      </c>
      <c r="G9" s="121">
        <v>0</v>
      </c>
      <c r="H9" s="121">
        <v>0</v>
      </c>
      <c r="I9" s="121">
        <v>677636</v>
      </c>
      <c r="J9" s="121"/>
      <c r="K9" s="121">
        <v>461532</v>
      </c>
      <c r="L9" s="121">
        <v>2265655</v>
      </c>
      <c r="M9" s="121">
        <f t="shared" si="3"/>
        <v>309177</v>
      </c>
      <c r="N9" s="121">
        <f t="shared" si="4"/>
        <v>51337</v>
      </c>
      <c r="O9" s="121">
        <v>0</v>
      </c>
      <c r="P9" s="121">
        <v>0</v>
      </c>
      <c r="Q9" s="121">
        <v>0</v>
      </c>
      <c r="R9" s="121">
        <v>41135</v>
      </c>
      <c r="S9" s="121"/>
      <c r="T9" s="121">
        <v>10202</v>
      </c>
      <c r="U9" s="121">
        <v>257840</v>
      </c>
      <c r="V9" s="121">
        <f t="shared" si="9"/>
        <v>3736900</v>
      </c>
      <c r="W9" s="121">
        <f t="shared" si="10"/>
        <v>1213405</v>
      </c>
      <c r="X9" s="121">
        <f t="shared" si="11"/>
        <v>22900</v>
      </c>
      <c r="Y9" s="121">
        <f t="shared" si="12"/>
        <v>0</v>
      </c>
      <c r="Z9" s="121">
        <f t="shared" si="13"/>
        <v>0</v>
      </c>
      <c r="AA9" s="121">
        <f t="shared" si="14"/>
        <v>718771</v>
      </c>
      <c r="AB9" s="121">
        <f t="shared" si="15"/>
        <v>0</v>
      </c>
      <c r="AC9" s="121">
        <f t="shared" si="7"/>
        <v>471734</v>
      </c>
      <c r="AD9" s="121">
        <f t="shared" si="8"/>
        <v>2523495</v>
      </c>
      <c r="AE9" s="159" t="s">
        <v>331</v>
      </c>
      <c r="AF9" s="158"/>
    </row>
    <row r="10" spans="1:32" s="136" customFormat="1" ht="13.5" customHeight="1" x14ac:dyDescent="0.15">
      <c r="A10" s="119" t="s">
        <v>39</v>
      </c>
      <c r="B10" s="120" t="s">
        <v>332</v>
      </c>
      <c r="C10" s="119" t="s">
        <v>333</v>
      </c>
      <c r="D10" s="121">
        <f t="shared" si="0"/>
        <v>438758</v>
      </c>
      <c r="E10" s="121">
        <f t="shared" si="1"/>
        <v>11216</v>
      </c>
      <c r="F10" s="121">
        <v>0</v>
      </c>
      <c r="G10" s="121">
        <v>0</v>
      </c>
      <c r="H10" s="121">
        <v>0</v>
      </c>
      <c r="I10" s="121">
        <v>65</v>
      </c>
      <c r="J10" s="121"/>
      <c r="K10" s="121">
        <v>11151</v>
      </c>
      <c r="L10" s="121">
        <v>427542</v>
      </c>
      <c r="M10" s="121">
        <f t="shared" si="3"/>
        <v>105149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105149</v>
      </c>
      <c r="V10" s="121">
        <f t="shared" si="9"/>
        <v>543907</v>
      </c>
      <c r="W10" s="121">
        <f t="shared" si="10"/>
        <v>11216</v>
      </c>
      <c r="X10" s="121">
        <f t="shared" si="11"/>
        <v>0</v>
      </c>
      <c r="Y10" s="121">
        <f t="shared" si="12"/>
        <v>0</v>
      </c>
      <c r="Z10" s="121">
        <f t="shared" si="13"/>
        <v>0</v>
      </c>
      <c r="AA10" s="121">
        <f t="shared" si="14"/>
        <v>65</v>
      </c>
      <c r="AB10" s="121">
        <f t="shared" si="15"/>
        <v>0</v>
      </c>
      <c r="AC10" s="121">
        <f t="shared" si="7"/>
        <v>11151</v>
      </c>
      <c r="AD10" s="121">
        <f t="shared" si="8"/>
        <v>532691</v>
      </c>
      <c r="AE10" s="159" t="s">
        <v>334</v>
      </c>
      <c r="AF10" s="158"/>
    </row>
    <row r="11" spans="1:32" s="136" customFormat="1" ht="13.5" customHeight="1" x14ac:dyDescent="0.15">
      <c r="A11" s="119" t="s">
        <v>39</v>
      </c>
      <c r="B11" s="120" t="s">
        <v>337</v>
      </c>
      <c r="C11" s="119" t="s">
        <v>338</v>
      </c>
      <c r="D11" s="121">
        <f t="shared" si="0"/>
        <v>2187436</v>
      </c>
      <c r="E11" s="121">
        <f t="shared" si="1"/>
        <v>1074588</v>
      </c>
      <c r="F11" s="121">
        <v>180915</v>
      </c>
      <c r="G11" s="121">
        <v>3951</v>
      </c>
      <c r="H11" s="121">
        <v>712200</v>
      </c>
      <c r="I11" s="121">
        <v>176432</v>
      </c>
      <c r="J11" s="121"/>
      <c r="K11" s="121">
        <v>1090</v>
      </c>
      <c r="L11" s="121">
        <v>1112848</v>
      </c>
      <c r="M11" s="121">
        <f t="shared" si="3"/>
        <v>152319</v>
      </c>
      <c r="N11" s="121">
        <f t="shared" si="4"/>
        <v>2899</v>
      </c>
      <c r="O11" s="121">
        <v>0</v>
      </c>
      <c r="P11" s="121">
        <v>0</v>
      </c>
      <c r="Q11" s="121">
        <v>0</v>
      </c>
      <c r="R11" s="121">
        <v>276</v>
      </c>
      <c r="S11" s="121"/>
      <c r="T11" s="121">
        <v>2623</v>
      </c>
      <c r="U11" s="121">
        <v>149420</v>
      </c>
      <c r="V11" s="121">
        <f t="shared" si="9"/>
        <v>2339755</v>
      </c>
      <c r="W11" s="121">
        <f t="shared" si="10"/>
        <v>1077487</v>
      </c>
      <c r="X11" s="121">
        <f t="shared" si="11"/>
        <v>180915</v>
      </c>
      <c r="Y11" s="121">
        <f t="shared" si="12"/>
        <v>3951</v>
      </c>
      <c r="Z11" s="121">
        <f t="shared" si="13"/>
        <v>712200</v>
      </c>
      <c r="AA11" s="121">
        <f t="shared" si="14"/>
        <v>176708</v>
      </c>
      <c r="AB11" s="121">
        <f t="shared" si="15"/>
        <v>0</v>
      </c>
      <c r="AC11" s="121">
        <f t="shared" si="7"/>
        <v>3713</v>
      </c>
      <c r="AD11" s="121">
        <f t="shared" si="8"/>
        <v>1262268</v>
      </c>
      <c r="AE11" s="159" t="s">
        <v>339</v>
      </c>
      <c r="AF11" s="158"/>
    </row>
    <row r="12" spans="1:32" s="136" customFormat="1" ht="13.5" customHeight="1" x14ac:dyDescent="0.15">
      <c r="A12" s="119" t="s">
        <v>39</v>
      </c>
      <c r="B12" s="120" t="s">
        <v>344</v>
      </c>
      <c r="C12" s="119" t="s">
        <v>345</v>
      </c>
      <c r="D12" s="121">
        <f t="shared" si="0"/>
        <v>3044267</v>
      </c>
      <c r="E12" s="121">
        <f t="shared" si="1"/>
        <v>1714544</v>
      </c>
      <c r="F12" s="121">
        <v>1091508</v>
      </c>
      <c r="G12" s="121">
        <v>986</v>
      </c>
      <c r="H12" s="121">
        <v>349700</v>
      </c>
      <c r="I12" s="121">
        <v>209101</v>
      </c>
      <c r="J12" s="121"/>
      <c r="K12" s="121">
        <v>63249</v>
      </c>
      <c r="L12" s="121">
        <v>1329723</v>
      </c>
      <c r="M12" s="121">
        <f t="shared" si="3"/>
        <v>554103</v>
      </c>
      <c r="N12" s="121">
        <f t="shared" si="4"/>
        <v>173163</v>
      </c>
      <c r="O12" s="121">
        <v>0</v>
      </c>
      <c r="P12" s="121">
        <v>0</v>
      </c>
      <c r="Q12" s="121">
        <v>37900</v>
      </c>
      <c r="R12" s="121">
        <v>132924</v>
      </c>
      <c r="S12" s="121"/>
      <c r="T12" s="121">
        <v>2339</v>
      </c>
      <c r="U12" s="121">
        <v>380940</v>
      </c>
      <c r="V12" s="121">
        <f t="shared" si="9"/>
        <v>3598370</v>
      </c>
      <c r="W12" s="121">
        <f t="shared" si="10"/>
        <v>1887707</v>
      </c>
      <c r="X12" s="121">
        <f t="shared" si="11"/>
        <v>1091508</v>
      </c>
      <c r="Y12" s="121">
        <f t="shared" si="12"/>
        <v>986</v>
      </c>
      <c r="Z12" s="121">
        <f t="shared" si="13"/>
        <v>387600</v>
      </c>
      <c r="AA12" s="121">
        <f t="shared" si="14"/>
        <v>342025</v>
      </c>
      <c r="AB12" s="121">
        <f t="shared" si="15"/>
        <v>0</v>
      </c>
      <c r="AC12" s="121">
        <f t="shared" si="7"/>
        <v>65588</v>
      </c>
      <c r="AD12" s="121">
        <f t="shared" si="8"/>
        <v>1710663</v>
      </c>
      <c r="AE12" s="159" t="s">
        <v>346</v>
      </c>
      <c r="AF12" s="158"/>
    </row>
    <row r="13" spans="1:32" s="136" customFormat="1" ht="13.5" customHeight="1" x14ac:dyDescent="0.15">
      <c r="A13" s="119" t="s">
        <v>39</v>
      </c>
      <c r="B13" s="120" t="s">
        <v>347</v>
      </c>
      <c r="C13" s="119" t="s">
        <v>348</v>
      </c>
      <c r="D13" s="121">
        <f t="shared" si="0"/>
        <v>5562857</v>
      </c>
      <c r="E13" s="121">
        <f t="shared" si="1"/>
        <v>905471</v>
      </c>
      <c r="F13" s="121">
        <v>0</v>
      </c>
      <c r="G13" s="121">
        <v>4213</v>
      </c>
      <c r="H13" s="121">
        <v>0</v>
      </c>
      <c r="I13" s="121">
        <v>785277</v>
      </c>
      <c r="J13" s="121"/>
      <c r="K13" s="121">
        <v>115981</v>
      </c>
      <c r="L13" s="121">
        <v>4657386</v>
      </c>
      <c r="M13" s="121">
        <f t="shared" si="3"/>
        <v>1108224</v>
      </c>
      <c r="N13" s="121">
        <f t="shared" si="4"/>
        <v>361611</v>
      </c>
      <c r="O13" s="121">
        <v>0</v>
      </c>
      <c r="P13" s="121">
        <v>0</v>
      </c>
      <c r="Q13" s="121">
        <v>360000</v>
      </c>
      <c r="R13" s="121">
        <v>1051</v>
      </c>
      <c r="S13" s="121"/>
      <c r="T13" s="121">
        <v>560</v>
      </c>
      <c r="U13" s="121">
        <v>746613</v>
      </c>
      <c r="V13" s="121">
        <f t="shared" si="9"/>
        <v>6671081</v>
      </c>
      <c r="W13" s="121">
        <f t="shared" si="10"/>
        <v>1267082</v>
      </c>
      <c r="X13" s="121">
        <f t="shared" si="11"/>
        <v>0</v>
      </c>
      <c r="Y13" s="121">
        <f t="shared" si="12"/>
        <v>4213</v>
      </c>
      <c r="Z13" s="121">
        <f t="shared" si="13"/>
        <v>360000</v>
      </c>
      <c r="AA13" s="121">
        <f t="shared" si="14"/>
        <v>786328</v>
      </c>
      <c r="AB13" s="121">
        <f t="shared" si="15"/>
        <v>0</v>
      </c>
      <c r="AC13" s="121">
        <f t="shared" si="7"/>
        <v>116541</v>
      </c>
      <c r="AD13" s="121">
        <f t="shared" si="8"/>
        <v>5403999</v>
      </c>
      <c r="AE13" s="159" t="s">
        <v>349</v>
      </c>
      <c r="AF13" s="158"/>
    </row>
    <row r="14" spans="1:32" s="136" customFormat="1" ht="13.5" customHeight="1" x14ac:dyDescent="0.15">
      <c r="A14" s="119" t="s">
        <v>39</v>
      </c>
      <c r="B14" s="120" t="s">
        <v>350</v>
      </c>
      <c r="C14" s="119" t="s">
        <v>351</v>
      </c>
      <c r="D14" s="121">
        <v>652813</v>
      </c>
      <c r="E14" s="121">
        <v>76000</v>
      </c>
      <c r="F14" s="121">
        <v>0</v>
      </c>
      <c r="G14" s="121">
        <v>0</v>
      </c>
      <c r="H14" s="121">
        <v>0</v>
      </c>
      <c r="I14" s="121">
        <v>74176</v>
      </c>
      <c r="J14" s="121"/>
      <c r="K14" s="121">
        <v>1824</v>
      </c>
      <c r="L14" s="121">
        <v>576813</v>
      </c>
      <c r="M14" s="121">
        <v>127582</v>
      </c>
      <c r="N14" s="121">
        <v>101408</v>
      </c>
      <c r="O14" s="121">
        <v>83720</v>
      </c>
      <c r="P14" s="121">
        <v>4398</v>
      </c>
      <c r="Q14" s="121">
        <v>0</v>
      </c>
      <c r="R14" s="121">
        <v>13290</v>
      </c>
      <c r="S14" s="121"/>
      <c r="T14" s="121">
        <v>0</v>
      </c>
      <c r="U14" s="121">
        <v>26174</v>
      </c>
      <c r="V14" s="121">
        <v>780395</v>
      </c>
      <c r="W14" s="121">
        <v>177408</v>
      </c>
      <c r="X14" s="121">
        <v>83720</v>
      </c>
      <c r="Y14" s="121">
        <v>4398</v>
      </c>
      <c r="Z14" s="121">
        <v>0</v>
      </c>
      <c r="AA14" s="121">
        <v>87466</v>
      </c>
      <c r="AB14" s="121">
        <v>0</v>
      </c>
      <c r="AC14" s="121">
        <v>1824</v>
      </c>
      <c r="AD14" s="121">
        <v>602987</v>
      </c>
      <c r="AE14" s="159" t="s">
        <v>352</v>
      </c>
      <c r="AF14" s="158"/>
    </row>
    <row r="15" spans="1:32" s="136" customFormat="1" ht="13.5" customHeight="1" x14ac:dyDescent="0.15">
      <c r="A15" s="119" t="s">
        <v>39</v>
      </c>
      <c r="B15" s="120" t="s">
        <v>353</v>
      </c>
      <c r="C15" s="119" t="s">
        <v>354</v>
      </c>
      <c r="D15" s="121">
        <f t="shared" si="0"/>
        <v>737323</v>
      </c>
      <c r="E15" s="121">
        <f t="shared" si="1"/>
        <v>217757</v>
      </c>
      <c r="F15" s="121">
        <v>0</v>
      </c>
      <c r="G15" s="121">
        <v>1347</v>
      </c>
      <c r="H15" s="121">
        <v>156000</v>
      </c>
      <c r="I15" s="121">
        <v>0</v>
      </c>
      <c r="J15" s="121"/>
      <c r="K15" s="121">
        <v>60410</v>
      </c>
      <c r="L15" s="121">
        <v>519566</v>
      </c>
      <c r="M15" s="121">
        <f t="shared" si="3"/>
        <v>198241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198241</v>
      </c>
      <c r="V15" s="121">
        <f t="shared" si="9"/>
        <v>935564</v>
      </c>
      <c r="W15" s="121">
        <f t="shared" si="10"/>
        <v>217757</v>
      </c>
      <c r="X15" s="121">
        <f t="shared" si="11"/>
        <v>0</v>
      </c>
      <c r="Y15" s="121">
        <f t="shared" si="12"/>
        <v>1347</v>
      </c>
      <c r="Z15" s="121">
        <f t="shared" si="13"/>
        <v>156000</v>
      </c>
      <c r="AA15" s="121">
        <f t="shared" si="14"/>
        <v>0</v>
      </c>
      <c r="AB15" s="121">
        <f t="shared" si="15"/>
        <v>0</v>
      </c>
      <c r="AC15" s="121">
        <f t="shared" si="7"/>
        <v>60410</v>
      </c>
      <c r="AD15" s="121">
        <f t="shared" si="8"/>
        <v>717807</v>
      </c>
      <c r="AE15" s="159" t="s">
        <v>355</v>
      </c>
      <c r="AF15" s="158"/>
    </row>
    <row r="16" spans="1:32" s="136" customFormat="1" ht="13.5" customHeight="1" x14ac:dyDescent="0.15">
      <c r="A16" s="119" t="s">
        <v>39</v>
      </c>
      <c r="B16" s="120" t="s">
        <v>356</v>
      </c>
      <c r="C16" s="119" t="s">
        <v>357</v>
      </c>
      <c r="D16" s="121">
        <f t="shared" si="0"/>
        <v>605683</v>
      </c>
      <c r="E16" s="121">
        <f t="shared" si="1"/>
        <v>92444</v>
      </c>
      <c r="F16" s="121">
        <v>0</v>
      </c>
      <c r="G16" s="121">
        <v>0</v>
      </c>
      <c r="H16" s="121">
        <v>0</v>
      </c>
      <c r="I16" s="121">
        <v>86267</v>
      </c>
      <c r="J16" s="121"/>
      <c r="K16" s="121">
        <v>6177</v>
      </c>
      <c r="L16" s="121">
        <v>513239</v>
      </c>
      <c r="M16" s="121">
        <f t="shared" si="3"/>
        <v>177148</v>
      </c>
      <c r="N16" s="121">
        <f t="shared" si="4"/>
        <v>10355</v>
      </c>
      <c r="O16" s="121">
        <v>0</v>
      </c>
      <c r="P16" s="121">
        <v>0</v>
      </c>
      <c r="Q16" s="121">
        <v>0</v>
      </c>
      <c r="R16" s="121">
        <v>10355</v>
      </c>
      <c r="S16" s="121"/>
      <c r="T16" s="121">
        <v>0</v>
      </c>
      <c r="U16" s="121">
        <v>166793</v>
      </c>
      <c r="V16" s="121">
        <f t="shared" si="9"/>
        <v>782831</v>
      </c>
      <c r="W16" s="121">
        <f t="shared" si="10"/>
        <v>102799</v>
      </c>
      <c r="X16" s="121">
        <f t="shared" si="11"/>
        <v>0</v>
      </c>
      <c r="Y16" s="121">
        <f t="shared" si="12"/>
        <v>0</v>
      </c>
      <c r="Z16" s="121">
        <f t="shared" si="13"/>
        <v>0</v>
      </c>
      <c r="AA16" s="121">
        <f t="shared" si="14"/>
        <v>96622</v>
      </c>
      <c r="AB16" s="121">
        <f t="shared" si="15"/>
        <v>0</v>
      </c>
      <c r="AC16" s="121">
        <f t="shared" si="7"/>
        <v>6177</v>
      </c>
      <c r="AD16" s="121">
        <f t="shared" si="8"/>
        <v>680032</v>
      </c>
      <c r="AE16" s="159" t="s">
        <v>358</v>
      </c>
      <c r="AF16" s="158"/>
    </row>
    <row r="17" spans="1:32" s="136" customFormat="1" ht="13.5" customHeight="1" x14ac:dyDescent="0.15">
      <c r="A17" s="119" t="s">
        <v>39</v>
      </c>
      <c r="B17" s="120" t="s">
        <v>359</v>
      </c>
      <c r="C17" s="119" t="s">
        <v>360</v>
      </c>
      <c r="D17" s="121">
        <f t="shared" si="0"/>
        <v>589171</v>
      </c>
      <c r="E17" s="121">
        <f t="shared" si="1"/>
        <v>90613</v>
      </c>
      <c r="F17" s="121">
        <v>0</v>
      </c>
      <c r="G17" s="121">
        <v>3019</v>
      </c>
      <c r="H17" s="121">
        <v>0</v>
      </c>
      <c r="I17" s="121">
        <v>74434</v>
      </c>
      <c r="J17" s="121"/>
      <c r="K17" s="121">
        <v>13160</v>
      </c>
      <c r="L17" s="121">
        <v>498558</v>
      </c>
      <c r="M17" s="121">
        <f t="shared" si="3"/>
        <v>46508</v>
      </c>
      <c r="N17" s="121">
        <f t="shared" si="4"/>
        <v>9904</v>
      </c>
      <c r="O17" s="121">
        <v>0</v>
      </c>
      <c r="P17" s="121">
        <v>0</v>
      </c>
      <c r="Q17" s="121">
        <v>0</v>
      </c>
      <c r="R17" s="121">
        <v>9904</v>
      </c>
      <c r="S17" s="121"/>
      <c r="T17" s="121">
        <v>0</v>
      </c>
      <c r="U17" s="121">
        <v>36604</v>
      </c>
      <c r="V17" s="121">
        <f t="shared" si="9"/>
        <v>635679</v>
      </c>
      <c r="W17" s="121">
        <f t="shared" si="10"/>
        <v>100517</v>
      </c>
      <c r="X17" s="121">
        <f t="shared" si="11"/>
        <v>0</v>
      </c>
      <c r="Y17" s="121">
        <f t="shared" si="12"/>
        <v>3019</v>
      </c>
      <c r="Z17" s="121">
        <f t="shared" si="13"/>
        <v>0</v>
      </c>
      <c r="AA17" s="121">
        <f t="shared" si="14"/>
        <v>84338</v>
      </c>
      <c r="AB17" s="121">
        <f t="shared" si="15"/>
        <v>0</v>
      </c>
      <c r="AC17" s="121">
        <f t="shared" si="7"/>
        <v>13160</v>
      </c>
      <c r="AD17" s="121">
        <f t="shared" si="8"/>
        <v>535162</v>
      </c>
      <c r="AE17" s="159" t="s">
        <v>361</v>
      </c>
      <c r="AF17" s="158"/>
    </row>
    <row r="18" spans="1:32" s="136" customFormat="1" ht="13.5" customHeight="1" x14ac:dyDescent="0.15">
      <c r="A18" s="119" t="s">
        <v>39</v>
      </c>
      <c r="B18" s="120" t="s">
        <v>362</v>
      </c>
      <c r="C18" s="119" t="s">
        <v>363</v>
      </c>
      <c r="D18" s="121">
        <f t="shared" si="0"/>
        <v>2475482</v>
      </c>
      <c r="E18" s="121">
        <f t="shared" si="1"/>
        <v>403070</v>
      </c>
      <c r="F18" s="121">
        <v>0</v>
      </c>
      <c r="G18" s="121">
        <v>3000</v>
      </c>
      <c r="H18" s="121">
        <v>0</v>
      </c>
      <c r="I18" s="121">
        <v>300042</v>
      </c>
      <c r="J18" s="121"/>
      <c r="K18" s="121">
        <v>100028</v>
      </c>
      <c r="L18" s="121">
        <v>2072412</v>
      </c>
      <c r="M18" s="121">
        <f t="shared" si="3"/>
        <v>510691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510691</v>
      </c>
      <c r="V18" s="121">
        <f t="shared" si="9"/>
        <v>2986173</v>
      </c>
      <c r="W18" s="121">
        <f t="shared" si="10"/>
        <v>403070</v>
      </c>
      <c r="X18" s="121">
        <f t="shared" si="11"/>
        <v>0</v>
      </c>
      <c r="Y18" s="121">
        <f t="shared" si="12"/>
        <v>3000</v>
      </c>
      <c r="Z18" s="121">
        <f t="shared" si="13"/>
        <v>0</v>
      </c>
      <c r="AA18" s="121">
        <f t="shared" si="14"/>
        <v>300042</v>
      </c>
      <c r="AB18" s="121">
        <f t="shared" si="15"/>
        <v>0</v>
      </c>
      <c r="AC18" s="121">
        <f t="shared" si="7"/>
        <v>100028</v>
      </c>
      <c r="AD18" s="121">
        <f t="shared" si="8"/>
        <v>2583103</v>
      </c>
      <c r="AE18" s="159" t="s">
        <v>364</v>
      </c>
      <c r="AF18" s="158"/>
    </row>
    <row r="19" spans="1:32" s="136" customFormat="1" ht="13.5" customHeight="1" x14ac:dyDescent="0.15">
      <c r="A19" s="119" t="s">
        <v>39</v>
      </c>
      <c r="B19" s="120" t="s">
        <v>365</v>
      </c>
      <c r="C19" s="119" t="s">
        <v>366</v>
      </c>
      <c r="D19" s="121">
        <f t="shared" si="0"/>
        <v>2431814</v>
      </c>
      <c r="E19" s="121">
        <f t="shared" si="1"/>
        <v>664593</v>
      </c>
      <c r="F19" s="121">
        <v>296916</v>
      </c>
      <c r="G19" s="121">
        <v>2499</v>
      </c>
      <c r="H19" s="121">
        <v>0</v>
      </c>
      <c r="I19" s="121">
        <v>208763</v>
      </c>
      <c r="J19" s="121"/>
      <c r="K19" s="121">
        <v>156415</v>
      </c>
      <c r="L19" s="121">
        <v>1767221</v>
      </c>
      <c r="M19" s="121">
        <f t="shared" si="3"/>
        <v>229093</v>
      </c>
      <c r="N19" s="121">
        <f t="shared" si="4"/>
        <v>2422</v>
      </c>
      <c r="O19" s="121">
        <v>100</v>
      </c>
      <c r="P19" s="121">
        <v>1988</v>
      </c>
      <c r="Q19" s="121">
        <v>0</v>
      </c>
      <c r="R19" s="121">
        <v>325</v>
      </c>
      <c r="S19" s="121"/>
      <c r="T19" s="121">
        <v>9</v>
      </c>
      <c r="U19" s="121">
        <v>226671</v>
      </c>
      <c r="V19" s="121">
        <f t="shared" si="9"/>
        <v>2660907</v>
      </c>
      <c r="W19" s="121">
        <f t="shared" si="10"/>
        <v>667015</v>
      </c>
      <c r="X19" s="121">
        <f t="shared" si="11"/>
        <v>297016</v>
      </c>
      <c r="Y19" s="121">
        <f t="shared" si="12"/>
        <v>4487</v>
      </c>
      <c r="Z19" s="121">
        <f t="shared" si="13"/>
        <v>0</v>
      </c>
      <c r="AA19" s="121">
        <f t="shared" si="14"/>
        <v>209088</v>
      </c>
      <c r="AB19" s="121">
        <f t="shared" si="15"/>
        <v>0</v>
      </c>
      <c r="AC19" s="121">
        <f t="shared" si="7"/>
        <v>156424</v>
      </c>
      <c r="AD19" s="121">
        <f t="shared" si="8"/>
        <v>1993892</v>
      </c>
      <c r="AE19" s="159" t="s">
        <v>367</v>
      </c>
      <c r="AF19" s="158"/>
    </row>
    <row r="20" spans="1:32" s="136" customFormat="1" ht="13.5" customHeight="1" x14ac:dyDescent="0.15">
      <c r="A20" s="119" t="s">
        <v>39</v>
      </c>
      <c r="B20" s="120" t="s">
        <v>368</v>
      </c>
      <c r="C20" s="119" t="s">
        <v>369</v>
      </c>
      <c r="D20" s="121">
        <f t="shared" si="0"/>
        <v>257256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257256</v>
      </c>
      <c r="M20" s="121">
        <f t="shared" si="3"/>
        <v>122105</v>
      </c>
      <c r="N20" s="121">
        <f t="shared" si="4"/>
        <v>67163</v>
      </c>
      <c r="O20" s="121">
        <v>0</v>
      </c>
      <c r="P20" s="121">
        <v>0</v>
      </c>
      <c r="Q20" s="121">
        <v>0</v>
      </c>
      <c r="R20" s="121">
        <v>67163</v>
      </c>
      <c r="S20" s="121"/>
      <c r="T20" s="121">
        <v>0</v>
      </c>
      <c r="U20" s="121">
        <v>54942</v>
      </c>
      <c r="V20" s="121">
        <f t="shared" si="9"/>
        <v>379361</v>
      </c>
      <c r="W20" s="121">
        <f t="shared" si="10"/>
        <v>67163</v>
      </c>
      <c r="X20" s="121">
        <f t="shared" si="11"/>
        <v>0</v>
      </c>
      <c r="Y20" s="121">
        <f t="shared" si="12"/>
        <v>0</v>
      </c>
      <c r="Z20" s="121">
        <f t="shared" si="13"/>
        <v>0</v>
      </c>
      <c r="AA20" s="121">
        <f t="shared" si="14"/>
        <v>67163</v>
      </c>
      <c r="AB20" s="121">
        <f t="shared" si="15"/>
        <v>0</v>
      </c>
      <c r="AC20" s="121">
        <f t="shared" si="7"/>
        <v>0</v>
      </c>
      <c r="AD20" s="121">
        <f t="shared" si="8"/>
        <v>312198</v>
      </c>
      <c r="AE20" s="159" t="s">
        <v>370</v>
      </c>
      <c r="AF20" s="158"/>
    </row>
    <row r="21" spans="1:32" s="136" customFormat="1" ht="13.5" customHeight="1" x14ac:dyDescent="0.15">
      <c r="A21" s="119" t="s">
        <v>39</v>
      </c>
      <c r="B21" s="120" t="s">
        <v>373</v>
      </c>
      <c r="C21" s="119" t="s">
        <v>374</v>
      </c>
      <c r="D21" s="121">
        <f t="shared" si="0"/>
        <v>480980</v>
      </c>
      <c r="E21" s="121">
        <f t="shared" si="1"/>
        <v>60498</v>
      </c>
      <c r="F21" s="121">
        <v>0</v>
      </c>
      <c r="G21" s="121">
        <v>4099</v>
      </c>
      <c r="H21" s="121">
        <v>6000</v>
      </c>
      <c r="I21" s="121">
        <v>21530</v>
      </c>
      <c r="J21" s="121"/>
      <c r="K21" s="121">
        <v>28869</v>
      </c>
      <c r="L21" s="121">
        <v>420482</v>
      </c>
      <c r="M21" s="121">
        <f t="shared" si="3"/>
        <v>83276</v>
      </c>
      <c r="N21" s="121">
        <f t="shared" si="4"/>
        <v>10166</v>
      </c>
      <c r="O21" s="121">
        <v>0</v>
      </c>
      <c r="P21" s="121">
        <v>0</v>
      </c>
      <c r="Q21" s="121">
        <v>0</v>
      </c>
      <c r="R21" s="121">
        <v>10166</v>
      </c>
      <c r="S21" s="121"/>
      <c r="T21" s="121">
        <v>0</v>
      </c>
      <c r="U21" s="121">
        <v>73110</v>
      </c>
      <c r="V21" s="121">
        <f t="shared" si="9"/>
        <v>564256</v>
      </c>
      <c r="W21" s="121">
        <f t="shared" si="10"/>
        <v>70664</v>
      </c>
      <c r="X21" s="121">
        <f t="shared" si="11"/>
        <v>0</v>
      </c>
      <c r="Y21" s="121">
        <f t="shared" si="12"/>
        <v>4099</v>
      </c>
      <c r="Z21" s="121">
        <f t="shared" si="13"/>
        <v>6000</v>
      </c>
      <c r="AA21" s="121">
        <f t="shared" si="14"/>
        <v>31696</v>
      </c>
      <c r="AB21" s="121">
        <f t="shared" si="15"/>
        <v>0</v>
      </c>
      <c r="AC21" s="121">
        <f t="shared" si="7"/>
        <v>28869</v>
      </c>
      <c r="AD21" s="121">
        <f t="shared" si="8"/>
        <v>493592</v>
      </c>
      <c r="AE21" s="159" t="s">
        <v>375</v>
      </c>
      <c r="AF21" s="158"/>
    </row>
    <row r="22" spans="1:32" s="136" customFormat="1" ht="13.5" customHeight="1" x14ac:dyDescent="0.15">
      <c r="A22" s="119" t="s">
        <v>39</v>
      </c>
      <c r="B22" s="120" t="s">
        <v>376</v>
      </c>
      <c r="C22" s="119" t="s">
        <v>377</v>
      </c>
      <c r="D22" s="121">
        <f t="shared" si="0"/>
        <v>756023</v>
      </c>
      <c r="E22" s="121">
        <f t="shared" si="1"/>
        <v>14581</v>
      </c>
      <c r="F22" s="121">
        <v>0</v>
      </c>
      <c r="G22" s="121">
        <v>1183</v>
      </c>
      <c r="H22" s="121">
        <v>0</v>
      </c>
      <c r="I22" s="121">
        <v>851</v>
      </c>
      <c r="J22" s="121"/>
      <c r="K22" s="121">
        <v>12547</v>
      </c>
      <c r="L22" s="121">
        <v>741442</v>
      </c>
      <c r="M22" s="121">
        <f t="shared" si="3"/>
        <v>99945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99945</v>
      </c>
      <c r="V22" s="121">
        <f t="shared" si="9"/>
        <v>855968</v>
      </c>
      <c r="W22" s="121">
        <f t="shared" si="10"/>
        <v>14581</v>
      </c>
      <c r="X22" s="121">
        <f t="shared" si="11"/>
        <v>0</v>
      </c>
      <c r="Y22" s="121">
        <f t="shared" si="12"/>
        <v>1183</v>
      </c>
      <c r="Z22" s="121">
        <f t="shared" si="13"/>
        <v>0</v>
      </c>
      <c r="AA22" s="121">
        <f t="shared" si="14"/>
        <v>851</v>
      </c>
      <c r="AB22" s="121">
        <f t="shared" si="15"/>
        <v>0</v>
      </c>
      <c r="AC22" s="121">
        <f t="shared" si="7"/>
        <v>12547</v>
      </c>
      <c r="AD22" s="121">
        <f t="shared" si="8"/>
        <v>841387</v>
      </c>
      <c r="AE22" s="159" t="s">
        <v>378</v>
      </c>
      <c r="AF22" s="158"/>
    </row>
    <row r="23" spans="1:32" s="136" customFormat="1" ht="13.5" customHeight="1" x14ac:dyDescent="0.15">
      <c r="A23" s="119" t="s">
        <v>39</v>
      </c>
      <c r="B23" s="120" t="s">
        <v>379</v>
      </c>
      <c r="C23" s="119" t="s">
        <v>380</v>
      </c>
      <c r="D23" s="121">
        <f t="shared" si="0"/>
        <v>484188</v>
      </c>
      <c r="E23" s="121">
        <f t="shared" si="1"/>
        <v>17029</v>
      </c>
      <c r="F23" s="121">
        <v>0</v>
      </c>
      <c r="G23" s="121">
        <v>4017</v>
      </c>
      <c r="H23" s="121">
        <v>0</v>
      </c>
      <c r="I23" s="121">
        <v>184</v>
      </c>
      <c r="J23" s="121"/>
      <c r="K23" s="121">
        <v>12828</v>
      </c>
      <c r="L23" s="121">
        <v>467159</v>
      </c>
      <c r="M23" s="121">
        <f t="shared" si="3"/>
        <v>36567</v>
      </c>
      <c r="N23" s="121">
        <f t="shared" si="4"/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36567</v>
      </c>
      <c r="V23" s="121">
        <f t="shared" si="9"/>
        <v>520755</v>
      </c>
      <c r="W23" s="121">
        <f t="shared" si="10"/>
        <v>17029</v>
      </c>
      <c r="X23" s="121">
        <f t="shared" si="11"/>
        <v>0</v>
      </c>
      <c r="Y23" s="121">
        <f t="shared" si="12"/>
        <v>4017</v>
      </c>
      <c r="Z23" s="121">
        <f t="shared" si="13"/>
        <v>0</v>
      </c>
      <c r="AA23" s="121">
        <f t="shared" si="14"/>
        <v>184</v>
      </c>
      <c r="AB23" s="121">
        <f t="shared" si="15"/>
        <v>0</v>
      </c>
      <c r="AC23" s="121">
        <f t="shared" si="7"/>
        <v>12828</v>
      </c>
      <c r="AD23" s="121">
        <f t="shared" si="8"/>
        <v>503726</v>
      </c>
      <c r="AE23" s="159" t="s">
        <v>381</v>
      </c>
      <c r="AF23" s="158"/>
    </row>
    <row r="24" spans="1:32" s="136" customFormat="1" ht="13.5" customHeight="1" x14ac:dyDescent="0.15">
      <c r="A24" s="119" t="s">
        <v>39</v>
      </c>
      <c r="B24" s="120" t="s">
        <v>382</v>
      </c>
      <c r="C24" s="119" t="s">
        <v>383</v>
      </c>
      <c r="D24" s="121">
        <f t="shared" si="0"/>
        <v>341148</v>
      </c>
      <c r="E24" s="121">
        <f t="shared" si="1"/>
        <v>21914</v>
      </c>
      <c r="F24" s="121">
        <v>0</v>
      </c>
      <c r="G24" s="121">
        <v>1982</v>
      </c>
      <c r="H24" s="121">
        <v>0</v>
      </c>
      <c r="I24" s="121">
        <v>523</v>
      </c>
      <c r="J24" s="121"/>
      <c r="K24" s="121">
        <v>19409</v>
      </c>
      <c r="L24" s="121">
        <v>319234</v>
      </c>
      <c r="M24" s="121">
        <f t="shared" si="3"/>
        <v>32177</v>
      </c>
      <c r="N24" s="121">
        <f t="shared" si="4"/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32177</v>
      </c>
      <c r="V24" s="121">
        <f t="shared" si="9"/>
        <v>373325</v>
      </c>
      <c r="W24" s="121">
        <f t="shared" si="10"/>
        <v>21914</v>
      </c>
      <c r="X24" s="121">
        <f t="shared" si="11"/>
        <v>0</v>
      </c>
      <c r="Y24" s="121">
        <f t="shared" si="12"/>
        <v>1982</v>
      </c>
      <c r="Z24" s="121">
        <f t="shared" si="13"/>
        <v>0</v>
      </c>
      <c r="AA24" s="121">
        <f t="shared" si="14"/>
        <v>523</v>
      </c>
      <c r="AB24" s="121">
        <f t="shared" si="15"/>
        <v>0</v>
      </c>
      <c r="AC24" s="121">
        <f t="shared" si="7"/>
        <v>19409</v>
      </c>
      <c r="AD24" s="121">
        <f t="shared" si="8"/>
        <v>351411</v>
      </c>
      <c r="AE24" s="159" t="s">
        <v>384</v>
      </c>
      <c r="AF24" s="158"/>
    </row>
    <row r="25" spans="1:32" s="136" customFormat="1" ht="13.5" customHeight="1" x14ac:dyDescent="0.15">
      <c r="A25" s="119" t="s">
        <v>39</v>
      </c>
      <c r="B25" s="120" t="s">
        <v>385</v>
      </c>
      <c r="C25" s="119" t="s">
        <v>386</v>
      </c>
      <c r="D25" s="121">
        <f t="shared" si="0"/>
        <v>236602</v>
      </c>
      <c r="E25" s="121">
        <f t="shared" si="1"/>
        <v>8916</v>
      </c>
      <c r="F25" s="121">
        <v>0</v>
      </c>
      <c r="G25" s="121">
        <v>308</v>
      </c>
      <c r="H25" s="121">
        <v>0</v>
      </c>
      <c r="I25" s="121">
        <v>89</v>
      </c>
      <c r="J25" s="121"/>
      <c r="K25" s="121">
        <v>8519</v>
      </c>
      <c r="L25" s="121">
        <v>227686</v>
      </c>
      <c r="M25" s="121">
        <f t="shared" si="3"/>
        <v>12802</v>
      </c>
      <c r="N25" s="121">
        <f t="shared" si="4"/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12802</v>
      </c>
      <c r="V25" s="121">
        <f t="shared" si="9"/>
        <v>249404</v>
      </c>
      <c r="W25" s="121">
        <f t="shared" si="10"/>
        <v>8916</v>
      </c>
      <c r="X25" s="121">
        <f t="shared" si="11"/>
        <v>0</v>
      </c>
      <c r="Y25" s="121">
        <f t="shared" si="12"/>
        <v>308</v>
      </c>
      <c r="Z25" s="121">
        <f t="shared" si="13"/>
        <v>0</v>
      </c>
      <c r="AA25" s="121">
        <f t="shared" si="14"/>
        <v>89</v>
      </c>
      <c r="AB25" s="121">
        <f t="shared" si="15"/>
        <v>0</v>
      </c>
      <c r="AC25" s="121">
        <f t="shared" si="7"/>
        <v>8519</v>
      </c>
      <c r="AD25" s="121">
        <f t="shared" si="8"/>
        <v>240488</v>
      </c>
      <c r="AE25" s="159" t="s">
        <v>387</v>
      </c>
      <c r="AF25" s="158"/>
    </row>
    <row r="26" spans="1:32" s="136" customFormat="1" ht="13.5" customHeight="1" x14ac:dyDescent="0.15">
      <c r="A26" s="119" t="s">
        <v>39</v>
      </c>
      <c r="B26" s="120" t="s">
        <v>388</v>
      </c>
      <c r="C26" s="119" t="s">
        <v>389</v>
      </c>
      <c r="D26" s="121">
        <f t="shared" si="0"/>
        <v>125211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125211</v>
      </c>
      <c r="M26" s="121">
        <f t="shared" si="3"/>
        <v>14412</v>
      </c>
      <c r="N26" s="121">
        <f t="shared" si="4"/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14412</v>
      </c>
      <c r="V26" s="121">
        <f t="shared" si="9"/>
        <v>139623</v>
      </c>
      <c r="W26" s="121">
        <f t="shared" si="10"/>
        <v>0</v>
      </c>
      <c r="X26" s="121">
        <f t="shared" si="11"/>
        <v>0</v>
      </c>
      <c r="Y26" s="121">
        <f t="shared" si="12"/>
        <v>0</v>
      </c>
      <c r="Z26" s="121">
        <f t="shared" si="13"/>
        <v>0</v>
      </c>
      <c r="AA26" s="121">
        <f t="shared" si="14"/>
        <v>0</v>
      </c>
      <c r="AB26" s="121">
        <f t="shared" si="15"/>
        <v>0</v>
      </c>
      <c r="AC26" s="121">
        <f t="shared" si="7"/>
        <v>0</v>
      </c>
      <c r="AD26" s="121">
        <f t="shared" si="8"/>
        <v>139623</v>
      </c>
      <c r="AE26" s="159" t="s">
        <v>390</v>
      </c>
      <c r="AF26" s="158"/>
    </row>
    <row r="27" spans="1:32" s="136" customFormat="1" ht="13.5" customHeight="1" x14ac:dyDescent="0.15">
      <c r="A27" s="119" t="s">
        <v>39</v>
      </c>
      <c r="B27" s="120" t="s">
        <v>393</v>
      </c>
      <c r="C27" s="119" t="s">
        <v>394</v>
      </c>
      <c r="D27" s="121">
        <f t="shared" si="0"/>
        <v>155442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155442</v>
      </c>
      <c r="M27" s="121">
        <f t="shared" si="3"/>
        <v>55988</v>
      </c>
      <c r="N27" s="121">
        <f t="shared" si="4"/>
        <v>50747</v>
      </c>
      <c r="O27" s="121">
        <v>0</v>
      </c>
      <c r="P27" s="121">
        <v>0</v>
      </c>
      <c r="Q27" s="121">
        <v>0</v>
      </c>
      <c r="R27" s="121">
        <v>50701</v>
      </c>
      <c r="S27" s="121"/>
      <c r="T27" s="121">
        <v>46</v>
      </c>
      <c r="U27" s="121">
        <v>5241</v>
      </c>
      <c r="V27" s="121">
        <f t="shared" si="9"/>
        <v>211430</v>
      </c>
      <c r="W27" s="121">
        <f t="shared" si="10"/>
        <v>50747</v>
      </c>
      <c r="X27" s="121">
        <f t="shared" si="11"/>
        <v>0</v>
      </c>
      <c r="Y27" s="121">
        <f t="shared" si="12"/>
        <v>0</v>
      </c>
      <c r="Z27" s="121">
        <f t="shared" si="13"/>
        <v>0</v>
      </c>
      <c r="AA27" s="121">
        <f t="shared" si="14"/>
        <v>50701</v>
      </c>
      <c r="AB27" s="121">
        <f t="shared" si="15"/>
        <v>0</v>
      </c>
      <c r="AC27" s="121">
        <f t="shared" si="7"/>
        <v>46</v>
      </c>
      <c r="AD27" s="121">
        <f t="shared" si="8"/>
        <v>160683</v>
      </c>
      <c r="AE27" s="159" t="s">
        <v>395</v>
      </c>
      <c r="AF27" s="158"/>
    </row>
    <row r="28" spans="1:32" s="136" customFormat="1" ht="13.5" customHeight="1" x14ac:dyDescent="0.15">
      <c r="A28" s="119" t="s">
        <v>39</v>
      </c>
      <c r="B28" s="120" t="s">
        <v>396</v>
      </c>
      <c r="C28" s="119" t="s">
        <v>397</v>
      </c>
      <c r="D28" s="121">
        <f t="shared" si="0"/>
        <v>144475</v>
      </c>
      <c r="E28" s="121">
        <f t="shared" si="1"/>
        <v>10642</v>
      </c>
      <c r="F28" s="121">
        <v>0</v>
      </c>
      <c r="G28" s="121">
        <v>0</v>
      </c>
      <c r="H28" s="121">
        <v>0</v>
      </c>
      <c r="I28" s="121">
        <v>10642</v>
      </c>
      <c r="J28" s="121"/>
      <c r="K28" s="121">
        <v>0</v>
      </c>
      <c r="L28" s="121">
        <v>133833</v>
      </c>
      <c r="M28" s="121">
        <f t="shared" si="3"/>
        <v>59385</v>
      </c>
      <c r="N28" s="121">
        <f t="shared" si="4"/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59385</v>
      </c>
      <c r="V28" s="121">
        <f t="shared" si="9"/>
        <v>203860</v>
      </c>
      <c r="W28" s="121">
        <f t="shared" si="10"/>
        <v>10642</v>
      </c>
      <c r="X28" s="121">
        <f t="shared" si="11"/>
        <v>0</v>
      </c>
      <c r="Y28" s="121">
        <f t="shared" si="12"/>
        <v>0</v>
      </c>
      <c r="Z28" s="121">
        <f t="shared" si="13"/>
        <v>0</v>
      </c>
      <c r="AA28" s="121">
        <f t="shared" si="14"/>
        <v>10642</v>
      </c>
      <c r="AB28" s="121">
        <f t="shared" si="15"/>
        <v>0</v>
      </c>
      <c r="AC28" s="121">
        <f t="shared" si="7"/>
        <v>0</v>
      </c>
      <c r="AD28" s="121">
        <f t="shared" si="8"/>
        <v>193218</v>
      </c>
      <c r="AE28" s="159" t="s">
        <v>398</v>
      </c>
      <c r="AF28" s="158"/>
    </row>
    <row r="29" spans="1:32" s="136" customFormat="1" ht="13.5" customHeight="1" x14ac:dyDescent="0.15">
      <c r="A29" s="119" t="s">
        <v>39</v>
      </c>
      <c r="B29" s="120" t="s">
        <v>399</v>
      </c>
      <c r="C29" s="119" t="s">
        <v>400</v>
      </c>
      <c r="D29" s="121">
        <f t="shared" si="0"/>
        <v>194367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194367</v>
      </c>
      <c r="M29" s="121">
        <f t="shared" si="3"/>
        <v>118712</v>
      </c>
      <c r="N29" s="121">
        <f t="shared" si="4"/>
        <v>48900</v>
      </c>
      <c r="O29" s="121">
        <v>0</v>
      </c>
      <c r="P29" s="121">
        <v>0</v>
      </c>
      <c r="Q29" s="121">
        <v>48900</v>
      </c>
      <c r="R29" s="121">
        <v>0</v>
      </c>
      <c r="S29" s="121"/>
      <c r="T29" s="121">
        <v>0</v>
      </c>
      <c r="U29" s="121">
        <v>69812</v>
      </c>
      <c r="V29" s="121">
        <f t="shared" si="9"/>
        <v>313079</v>
      </c>
      <c r="W29" s="121">
        <f t="shared" si="10"/>
        <v>48900</v>
      </c>
      <c r="X29" s="121">
        <f t="shared" si="11"/>
        <v>0</v>
      </c>
      <c r="Y29" s="121">
        <f t="shared" si="12"/>
        <v>0</v>
      </c>
      <c r="Z29" s="121">
        <f t="shared" si="13"/>
        <v>48900</v>
      </c>
      <c r="AA29" s="121">
        <f t="shared" si="14"/>
        <v>0</v>
      </c>
      <c r="AB29" s="121">
        <f t="shared" si="15"/>
        <v>0</v>
      </c>
      <c r="AC29" s="121">
        <f t="shared" si="7"/>
        <v>0</v>
      </c>
      <c r="AD29" s="121">
        <f t="shared" si="8"/>
        <v>264179</v>
      </c>
      <c r="AE29" s="159" t="s">
        <v>401</v>
      </c>
      <c r="AF29" s="158"/>
    </row>
    <row r="30" spans="1:32" s="136" customFormat="1" ht="13.5" customHeight="1" x14ac:dyDescent="0.15">
      <c r="A30" s="119" t="s">
        <v>39</v>
      </c>
      <c r="B30" s="120" t="s">
        <v>402</v>
      </c>
      <c r="C30" s="119" t="s">
        <v>403</v>
      </c>
      <c r="D30" s="121">
        <f t="shared" si="0"/>
        <v>215581</v>
      </c>
      <c r="E30" s="121">
        <f t="shared" si="1"/>
        <v>21166</v>
      </c>
      <c r="F30" s="121">
        <v>0</v>
      </c>
      <c r="G30" s="121">
        <v>0</v>
      </c>
      <c r="H30" s="121">
        <v>0</v>
      </c>
      <c r="I30" s="121">
        <v>17019</v>
      </c>
      <c r="J30" s="121"/>
      <c r="K30" s="121">
        <v>4147</v>
      </c>
      <c r="L30" s="121">
        <v>194415</v>
      </c>
      <c r="M30" s="121">
        <f t="shared" si="3"/>
        <v>56633</v>
      </c>
      <c r="N30" s="121">
        <f t="shared" si="4"/>
        <v>37330</v>
      </c>
      <c r="O30" s="121">
        <v>0</v>
      </c>
      <c r="P30" s="121">
        <v>0</v>
      </c>
      <c r="Q30" s="121">
        <v>0</v>
      </c>
      <c r="R30" s="121">
        <v>37023</v>
      </c>
      <c r="S30" s="121"/>
      <c r="T30" s="121">
        <v>307</v>
      </c>
      <c r="U30" s="121">
        <v>19303</v>
      </c>
      <c r="V30" s="121">
        <f t="shared" si="9"/>
        <v>272214</v>
      </c>
      <c r="W30" s="121">
        <f t="shared" si="10"/>
        <v>58496</v>
      </c>
      <c r="X30" s="121">
        <f t="shared" si="11"/>
        <v>0</v>
      </c>
      <c r="Y30" s="121">
        <f t="shared" si="12"/>
        <v>0</v>
      </c>
      <c r="Z30" s="121">
        <f t="shared" si="13"/>
        <v>0</v>
      </c>
      <c r="AA30" s="121">
        <f t="shared" si="14"/>
        <v>54042</v>
      </c>
      <c r="AB30" s="121">
        <f t="shared" si="15"/>
        <v>0</v>
      </c>
      <c r="AC30" s="121">
        <f t="shared" si="7"/>
        <v>4454</v>
      </c>
      <c r="AD30" s="121">
        <f t="shared" si="8"/>
        <v>213718</v>
      </c>
      <c r="AE30" s="159" t="s">
        <v>404</v>
      </c>
      <c r="AF30" s="158"/>
    </row>
    <row r="31" spans="1:32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 t="shared" si="0"/>
        <v>1437005</v>
      </c>
      <c r="E31" s="121">
        <f t="shared" si="1"/>
        <v>1386014</v>
      </c>
      <c r="F31" s="121">
        <v>135317</v>
      </c>
      <c r="G31" s="121">
        <v>0</v>
      </c>
      <c r="H31" s="121">
        <v>1154200</v>
      </c>
      <c r="I31" s="121">
        <v>96497</v>
      </c>
      <c r="J31" s="121">
        <v>1045896</v>
      </c>
      <c r="K31" s="121">
        <v>0</v>
      </c>
      <c r="L31" s="121">
        <v>50991</v>
      </c>
      <c r="M31" s="121">
        <f t="shared" si="3"/>
        <v>82975</v>
      </c>
      <c r="N31" s="121">
        <f t="shared" si="4"/>
        <v>63428</v>
      </c>
      <c r="O31" s="121">
        <v>0</v>
      </c>
      <c r="P31" s="121">
        <v>0</v>
      </c>
      <c r="Q31" s="121">
        <v>0</v>
      </c>
      <c r="R31" s="121">
        <v>63395</v>
      </c>
      <c r="S31" s="121">
        <v>459579</v>
      </c>
      <c r="T31" s="121">
        <v>33</v>
      </c>
      <c r="U31" s="121">
        <v>19547</v>
      </c>
      <c r="V31" s="121">
        <f t="shared" si="9"/>
        <v>1519980</v>
      </c>
      <c r="W31" s="121">
        <f t="shared" si="10"/>
        <v>1449442</v>
      </c>
      <c r="X31" s="121">
        <f t="shared" si="11"/>
        <v>135317</v>
      </c>
      <c r="Y31" s="121">
        <f t="shared" si="12"/>
        <v>0</v>
      </c>
      <c r="Z31" s="121">
        <f t="shared" si="13"/>
        <v>1154200</v>
      </c>
      <c r="AA31" s="121">
        <f t="shared" si="14"/>
        <v>159892</v>
      </c>
      <c r="AB31" s="121">
        <f t="shared" si="15"/>
        <v>1505475</v>
      </c>
      <c r="AC31" s="121">
        <f t="shared" si="7"/>
        <v>33</v>
      </c>
      <c r="AD31" s="121">
        <f t="shared" si="8"/>
        <v>70538</v>
      </c>
      <c r="AE31" s="159" t="s">
        <v>405</v>
      </c>
      <c r="AF31" s="158"/>
    </row>
    <row r="32" spans="1:32" s="136" customFormat="1" ht="13.5" customHeight="1" x14ac:dyDescent="0.15">
      <c r="A32" s="119" t="s">
        <v>39</v>
      </c>
      <c r="B32" s="120" t="s">
        <v>391</v>
      </c>
      <c r="C32" s="119" t="s">
        <v>392</v>
      </c>
      <c r="D32" s="121">
        <f t="shared" si="0"/>
        <v>12544</v>
      </c>
      <c r="E32" s="121">
        <f t="shared" si="1"/>
        <v>23336</v>
      </c>
      <c r="F32" s="121">
        <v>0</v>
      </c>
      <c r="G32" s="121">
        <v>0</v>
      </c>
      <c r="H32" s="121">
        <v>0</v>
      </c>
      <c r="I32" s="121">
        <v>23262</v>
      </c>
      <c r="J32" s="121">
        <v>140083</v>
      </c>
      <c r="K32" s="121">
        <v>74</v>
      </c>
      <c r="L32" s="121">
        <v>-10792</v>
      </c>
      <c r="M32" s="121">
        <f t="shared" si="3"/>
        <v>64056</v>
      </c>
      <c r="N32" s="121">
        <f t="shared" si="4"/>
        <v>44437</v>
      </c>
      <c r="O32" s="121">
        <v>0</v>
      </c>
      <c r="P32" s="121">
        <v>0</v>
      </c>
      <c r="Q32" s="121">
        <v>0</v>
      </c>
      <c r="R32" s="121">
        <v>44437</v>
      </c>
      <c r="S32" s="121">
        <v>21452</v>
      </c>
      <c r="T32" s="121">
        <v>0</v>
      </c>
      <c r="U32" s="121">
        <v>19619</v>
      </c>
      <c r="V32" s="121">
        <f t="shared" si="9"/>
        <v>76600</v>
      </c>
      <c r="W32" s="121">
        <f t="shared" si="10"/>
        <v>67773</v>
      </c>
      <c r="X32" s="121">
        <f t="shared" si="11"/>
        <v>0</v>
      </c>
      <c r="Y32" s="121">
        <f t="shared" si="12"/>
        <v>0</v>
      </c>
      <c r="Z32" s="121">
        <f t="shared" si="13"/>
        <v>0</v>
      </c>
      <c r="AA32" s="121">
        <f t="shared" si="14"/>
        <v>67699</v>
      </c>
      <c r="AB32" s="121">
        <f t="shared" si="15"/>
        <v>161535</v>
      </c>
      <c r="AC32" s="121">
        <f t="shared" si="7"/>
        <v>74</v>
      </c>
      <c r="AD32" s="121">
        <f t="shared" si="8"/>
        <v>8827</v>
      </c>
      <c r="AE32" s="159" t="s">
        <v>406</v>
      </c>
      <c r="AF32" s="158"/>
    </row>
    <row r="33" spans="1:32" s="136" customFormat="1" ht="13.5" customHeight="1" x14ac:dyDescent="0.15">
      <c r="A33" s="119" t="s">
        <v>39</v>
      </c>
      <c r="B33" s="120" t="s">
        <v>342</v>
      </c>
      <c r="C33" s="119" t="s">
        <v>343</v>
      </c>
      <c r="D33" s="121">
        <f t="shared" si="0"/>
        <v>16051</v>
      </c>
      <c r="E33" s="121">
        <f t="shared" si="1"/>
        <v>10220</v>
      </c>
      <c r="F33" s="121">
        <v>0</v>
      </c>
      <c r="G33" s="121">
        <v>0</v>
      </c>
      <c r="H33" s="121">
        <v>0</v>
      </c>
      <c r="I33" s="121">
        <v>10186</v>
      </c>
      <c r="J33" s="121">
        <v>165256</v>
      </c>
      <c r="K33" s="121">
        <v>34</v>
      </c>
      <c r="L33" s="121">
        <v>5831</v>
      </c>
      <c r="M33" s="121">
        <f t="shared" si="3"/>
        <v>0</v>
      </c>
      <c r="N33" s="121">
        <f t="shared" si="4"/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 t="shared" si="9"/>
        <v>16051</v>
      </c>
      <c r="W33" s="121">
        <f t="shared" si="10"/>
        <v>10220</v>
      </c>
      <c r="X33" s="121">
        <f t="shared" si="11"/>
        <v>0</v>
      </c>
      <c r="Y33" s="121">
        <f t="shared" si="12"/>
        <v>0</v>
      </c>
      <c r="Z33" s="121">
        <f t="shared" si="13"/>
        <v>0</v>
      </c>
      <c r="AA33" s="121">
        <f t="shared" si="14"/>
        <v>10186</v>
      </c>
      <c r="AB33" s="121">
        <f t="shared" si="15"/>
        <v>165256</v>
      </c>
      <c r="AC33" s="121">
        <f t="shared" si="7"/>
        <v>34</v>
      </c>
      <c r="AD33" s="121">
        <f t="shared" si="8"/>
        <v>5831</v>
      </c>
      <c r="AE33" s="159" t="s">
        <v>407</v>
      </c>
      <c r="AF33" s="158"/>
    </row>
    <row r="34" spans="1:32" s="136" customFormat="1" ht="13.5" customHeight="1" x14ac:dyDescent="0.15">
      <c r="A34" s="119" t="s">
        <v>39</v>
      </c>
      <c r="B34" s="120" t="s">
        <v>340</v>
      </c>
      <c r="C34" s="119" t="s">
        <v>341</v>
      </c>
      <c r="D34" s="121">
        <f t="shared" si="0"/>
        <v>44326</v>
      </c>
      <c r="E34" s="121">
        <f t="shared" si="1"/>
        <v>44326</v>
      </c>
      <c r="F34" s="121">
        <v>0</v>
      </c>
      <c r="G34" s="121">
        <v>0</v>
      </c>
      <c r="H34" s="121">
        <v>0</v>
      </c>
      <c r="I34" s="121">
        <v>5744</v>
      </c>
      <c r="J34" s="121">
        <v>134552</v>
      </c>
      <c r="K34" s="121">
        <v>38582</v>
      </c>
      <c r="L34" s="121">
        <v>0</v>
      </c>
      <c r="M34" s="121">
        <f t="shared" si="3"/>
        <v>0</v>
      </c>
      <c r="N34" s="121">
        <f t="shared" si="4"/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 t="shared" si="9"/>
        <v>44326</v>
      </c>
      <c r="W34" s="121">
        <f t="shared" si="10"/>
        <v>44326</v>
      </c>
      <c r="X34" s="121">
        <f t="shared" si="11"/>
        <v>0</v>
      </c>
      <c r="Y34" s="121">
        <f t="shared" si="12"/>
        <v>0</v>
      </c>
      <c r="Z34" s="121">
        <f t="shared" si="13"/>
        <v>0</v>
      </c>
      <c r="AA34" s="121">
        <f t="shared" si="14"/>
        <v>5744</v>
      </c>
      <c r="AB34" s="121">
        <f t="shared" si="15"/>
        <v>134552</v>
      </c>
      <c r="AC34" s="121">
        <f t="shared" si="7"/>
        <v>38582</v>
      </c>
      <c r="AD34" s="121">
        <f t="shared" si="8"/>
        <v>0</v>
      </c>
      <c r="AE34" s="159" t="s">
        <v>408</v>
      </c>
      <c r="AF34" s="158"/>
    </row>
    <row r="35" spans="1:32" s="136" customFormat="1" ht="13.5" customHeight="1" x14ac:dyDescent="0.15">
      <c r="A35" s="119" t="s">
        <v>39</v>
      </c>
      <c r="B35" s="120" t="s">
        <v>371</v>
      </c>
      <c r="C35" s="119" t="s">
        <v>372</v>
      </c>
      <c r="D35" s="121">
        <f t="shared" si="0"/>
        <v>162338</v>
      </c>
      <c r="E35" s="121">
        <f t="shared" si="1"/>
        <v>118615</v>
      </c>
      <c r="F35" s="121">
        <v>0</v>
      </c>
      <c r="G35" s="121">
        <v>119</v>
      </c>
      <c r="H35" s="121">
        <v>0</v>
      </c>
      <c r="I35" s="121">
        <v>117538</v>
      </c>
      <c r="J35" s="121">
        <v>397826</v>
      </c>
      <c r="K35" s="121">
        <v>958</v>
      </c>
      <c r="L35" s="121">
        <v>43723</v>
      </c>
      <c r="M35" s="121">
        <f t="shared" si="3"/>
        <v>0</v>
      </c>
      <c r="N35" s="121">
        <f t="shared" si="4"/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 t="shared" si="9"/>
        <v>162338</v>
      </c>
      <c r="W35" s="121">
        <f t="shared" si="10"/>
        <v>118615</v>
      </c>
      <c r="X35" s="121">
        <f t="shared" si="11"/>
        <v>0</v>
      </c>
      <c r="Y35" s="121">
        <f t="shared" si="12"/>
        <v>119</v>
      </c>
      <c r="Z35" s="121">
        <f t="shared" si="13"/>
        <v>0</v>
      </c>
      <c r="AA35" s="121">
        <f t="shared" si="14"/>
        <v>117538</v>
      </c>
      <c r="AB35" s="121">
        <f t="shared" si="15"/>
        <v>397826</v>
      </c>
      <c r="AC35" s="121">
        <f t="shared" si="7"/>
        <v>958</v>
      </c>
      <c r="AD35" s="121">
        <f t="shared" si="8"/>
        <v>43723</v>
      </c>
      <c r="AE35" s="159" t="s">
        <v>409</v>
      </c>
      <c r="AF35" s="158"/>
    </row>
    <row r="36" spans="1:32" s="136" customFormat="1" ht="13.5" customHeight="1" x14ac:dyDescent="0.15">
      <c r="A36" s="119" t="s">
        <v>39</v>
      </c>
      <c r="B36" s="120" t="s">
        <v>335</v>
      </c>
      <c r="C36" s="119" t="s">
        <v>336</v>
      </c>
      <c r="D36" s="121">
        <f t="shared" si="0"/>
        <v>111448</v>
      </c>
      <c r="E36" s="121">
        <f t="shared" si="1"/>
        <v>111448</v>
      </c>
      <c r="F36" s="121">
        <v>4583</v>
      </c>
      <c r="G36" s="121">
        <v>0</v>
      </c>
      <c r="H36" s="121">
        <v>15060</v>
      </c>
      <c r="I36" s="121">
        <v>25325</v>
      </c>
      <c r="J36" s="121">
        <v>1901613</v>
      </c>
      <c r="K36" s="121">
        <v>66480</v>
      </c>
      <c r="L36" s="121">
        <v>0</v>
      </c>
      <c r="M36" s="121">
        <f t="shared" si="3"/>
        <v>17579</v>
      </c>
      <c r="N36" s="121">
        <f t="shared" si="4"/>
        <v>17579</v>
      </c>
      <c r="O36" s="121">
        <v>3056</v>
      </c>
      <c r="P36" s="121">
        <v>0</v>
      </c>
      <c r="Q36" s="121">
        <v>10040</v>
      </c>
      <c r="R36" s="121">
        <v>4063</v>
      </c>
      <c r="S36" s="121">
        <v>658687</v>
      </c>
      <c r="T36" s="121">
        <v>420</v>
      </c>
      <c r="U36" s="121">
        <v>0</v>
      </c>
      <c r="V36" s="121">
        <f t="shared" si="9"/>
        <v>129027</v>
      </c>
      <c r="W36" s="121">
        <f t="shared" si="10"/>
        <v>129027</v>
      </c>
      <c r="X36" s="121">
        <f t="shared" si="11"/>
        <v>7639</v>
      </c>
      <c r="Y36" s="121">
        <f t="shared" si="12"/>
        <v>0</v>
      </c>
      <c r="Z36" s="121">
        <f t="shared" si="13"/>
        <v>25100</v>
      </c>
      <c r="AA36" s="121">
        <f t="shared" si="14"/>
        <v>29388</v>
      </c>
      <c r="AB36" s="121">
        <f t="shared" si="15"/>
        <v>2560300</v>
      </c>
      <c r="AC36" s="121">
        <f t="shared" si="7"/>
        <v>66900</v>
      </c>
      <c r="AD36" s="121">
        <f t="shared" si="8"/>
        <v>0</v>
      </c>
      <c r="AE36" s="159" t="s">
        <v>410</v>
      </c>
      <c r="AF36" s="15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58"/>
      <c r="AF37" s="15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58"/>
      <c r="AF38" s="15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58"/>
      <c r="AF39" s="15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58"/>
      <c r="AF40" s="15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58"/>
      <c r="AF41" s="15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58"/>
      <c r="AF42" s="15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58"/>
      <c r="AF43" s="15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58"/>
      <c r="AF44" s="15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58"/>
      <c r="AF45" s="15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58"/>
      <c r="AF46" s="15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58"/>
      <c r="AF47" s="15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58"/>
      <c r="AF48" s="15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58"/>
      <c r="AF49" s="15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58"/>
      <c r="AF50" s="15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58"/>
      <c r="AF51" s="15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58"/>
      <c r="AF52" s="15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58"/>
      <c r="AF53" s="15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58"/>
      <c r="AF54" s="15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58"/>
      <c r="AF55" s="15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58"/>
      <c r="AF56" s="15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58"/>
      <c r="AF57" s="15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58"/>
      <c r="AF58" s="15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58"/>
      <c r="AF59" s="15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58"/>
      <c r="AF60" s="15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58"/>
      <c r="AF61" s="15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58"/>
      <c r="AF62" s="15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58"/>
      <c r="AF63" s="15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58"/>
      <c r="AF64" s="15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58"/>
      <c r="AF65" s="15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58"/>
      <c r="AF66" s="15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58"/>
      <c r="AF67" s="15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58"/>
      <c r="AF68" s="15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58"/>
      <c r="AF69" s="15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58"/>
      <c r="AF70" s="15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58"/>
      <c r="AF71" s="15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58"/>
      <c r="AF72" s="15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58"/>
      <c r="AF73" s="15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58"/>
      <c r="AF74" s="15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58"/>
      <c r="AF75" s="15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58"/>
      <c r="AF76" s="15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58"/>
      <c r="AF77" s="15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58"/>
      <c r="AF78" s="15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58"/>
      <c r="AF79" s="15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58"/>
      <c r="AF80" s="15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58"/>
      <c r="AF81" s="15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58"/>
      <c r="AF82" s="15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58"/>
      <c r="AF83" s="15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58"/>
      <c r="AF84" s="15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58"/>
      <c r="AF85" s="15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58"/>
      <c r="AF86" s="15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58"/>
      <c r="AF87" s="15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58"/>
      <c r="AF88" s="15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58"/>
      <c r="AF89" s="15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58"/>
      <c r="AF90" s="15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58"/>
      <c r="AF91" s="15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58"/>
      <c r="AF92" s="15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58"/>
      <c r="AF93" s="15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58"/>
      <c r="AF94" s="15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58"/>
      <c r="AF95" s="15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58"/>
      <c r="AF96" s="15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58"/>
      <c r="AF97" s="15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58"/>
      <c r="AF98" s="15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58"/>
      <c r="AF99" s="15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58"/>
      <c r="AF100" s="15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58"/>
      <c r="AF101" s="15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58"/>
      <c r="AF102" s="15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58"/>
      <c r="AF103" s="15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58"/>
      <c r="AF104" s="15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58"/>
      <c r="AF105" s="15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58"/>
      <c r="AF106" s="15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58"/>
      <c r="AF107" s="15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58"/>
      <c r="AF108" s="15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58"/>
      <c r="AF109" s="15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58"/>
      <c r="AF110" s="15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58"/>
      <c r="AF111" s="15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58"/>
      <c r="AF112" s="15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58"/>
      <c r="AF113" s="15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58"/>
      <c r="AF114" s="15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58"/>
      <c r="AF115" s="15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58"/>
      <c r="AF116" s="15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58"/>
      <c r="AF117" s="15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58"/>
      <c r="AF118" s="15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58"/>
      <c r="AF119" s="15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58"/>
      <c r="AF120" s="15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58"/>
      <c r="AF121" s="15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58"/>
      <c r="AF122" s="15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58"/>
      <c r="AF123" s="15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58"/>
      <c r="AF124" s="15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58"/>
      <c r="AF125" s="15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58"/>
      <c r="AF126" s="15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58"/>
      <c r="AF127" s="15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58"/>
      <c r="AF128" s="15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58"/>
      <c r="AF129" s="15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58"/>
      <c r="AF130" s="15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58"/>
      <c r="AF131" s="15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58"/>
      <c r="AF132" s="15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58"/>
      <c r="AF133" s="15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58"/>
      <c r="AF134" s="15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58"/>
      <c r="AF135" s="15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58"/>
      <c r="AF136" s="15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58"/>
      <c r="AF137" s="15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58"/>
      <c r="AF138" s="15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58"/>
      <c r="AF139" s="15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58"/>
      <c r="AF140" s="15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58"/>
      <c r="AF141" s="15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58"/>
      <c r="AF142" s="15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58"/>
      <c r="AF143" s="15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58"/>
      <c r="AF144" s="15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58"/>
      <c r="AF145" s="15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58"/>
      <c r="AF146" s="15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58"/>
      <c r="AF147" s="15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58"/>
      <c r="AF148" s="15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58"/>
      <c r="AF149" s="15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58"/>
      <c r="AF150" s="15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58"/>
      <c r="AF151" s="15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58"/>
      <c r="AF152" s="15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58"/>
      <c r="AF153" s="15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58"/>
      <c r="AF154" s="15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58"/>
      <c r="AF155" s="15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58"/>
      <c r="AF156" s="15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58"/>
      <c r="AF157" s="15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58"/>
      <c r="AF158" s="15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58"/>
      <c r="AF159" s="15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58"/>
      <c r="AF160" s="15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58"/>
      <c r="AF161" s="15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58"/>
      <c r="AF162" s="15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58"/>
      <c r="AF163" s="15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58"/>
      <c r="AF164" s="15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58"/>
      <c r="AF165" s="15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58"/>
      <c r="AF166" s="15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58"/>
      <c r="AF167" s="15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58"/>
      <c r="AF168" s="15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58"/>
      <c r="AF169" s="15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58"/>
      <c r="AF170" s="15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58"/>
      <c r="AF171" s="15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58"/>
      <c r="AF172" s="15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58"/>
      <c r="AF173" s="15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58"/>
      <c r="AF174" s="15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58"/>
      <c r="AF175" s="15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58"/>
      <c r="AF176" s="15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58"/>
      <c r="AF177" s="15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58"/>
      <c r="AF178" s="15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58"/>
      <c r="AF179" s="15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58"/>
      <c r="AF180" s="15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58"/>
      <c r="AF181" s="15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58"/>
      <c r="AF182" s="15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58"/>
      <c r="AF183" s="15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58"/>
      <c r="AF184" s="15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58"/>
      <c r="AF185" s="15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58"/>
      <c r="AF186" s="15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58"/>
      <c r="AF187" s="15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58"/>
      <c r="AF188" s="15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58"/>
      <c r="AF189" s="15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58"/>
      <c r="AF190" s="15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58"/>
      <c r="AF191" s="15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58"/>
      <c r="AF192" s="15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58"/>
      <c r="AF193" s="15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58"/>
      <c r="AF194" s="15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58"/>
      <c r="AF195" s="15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58"/>
      <c r="AF196" s="15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58"/>
      <c r="AF197" s="15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58"/>
      <c r="AF198" s="15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58"/>
      <c r="AF199" s="15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58"/>
      <c r="AF200" s="15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58"/>
      <c r="AF201" s="15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58"/>
      <c r="AF202" s="15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58"/>
      <c r="AF203" s="15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58"/>
      <c r="AF204" s="15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58"/>
      <c r="AF205" s="15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58"/>
      <c r="AF206" s="15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58"/>
      <c r="AF207" s="15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58"/>
      <c r="AF208" s="15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58"/>
      <c r="AF209" s="15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58"/>
      <c r="AF210" s="15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58"/>
      <c r="AF211" s="15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58"/>
      <c r="AF212" s="15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58"/>
      <c r="AF213" s="15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58"/>
      <c r="AF214" s="15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58"/>
      <c r="AF215" s="15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58"/>
      <c r="AF216" s="15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58"/>
      <c r="AF217" s="15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58"/>
      <c r="AF218" s="15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58"/>
      <c r="AF219" s="15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58"/>
      <c r="AF220" s="15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58"/>
      <c r="AF221" s="15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58"/>
      <c r="AF222" s="15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58"/>
      <c r="AF223" s="15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58"/>
      <c r="AF224" s="15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58"/>
      <c r="AF225" s="15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58"/>
      <c r="AF226" s="15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58"/>
      <c r="AF227" s="15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58"/>
      <c r="AF228" s="15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58"/>
      <c r="AF229" s="15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58"/>
      <c r="AF230" s="15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58"/>
      <c r="AF231" s="15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58"/>
      <c r="AF232" s="15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58"/>
      <c r="AF233" s="15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58"/>
      <c r="AF234" s="15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58"/>
      <c r="AF235" s="15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58"/>
      <c r="AF236" s="15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58"/>
      <c r="AF237" s="15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58"/>
      <c r="AF238" s="15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58"/>
      <c r="AF239" s="15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58"/>
      <c r="AF240" s="15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58"/>
      <c r="AF241" s="15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58"/>
      <c r="AF242" s="15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58"/>
      <c r="AF243" s="15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58"/>
      <c r="AF244" s="15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58"/>
      <c r="AF245" s="15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58"/>
      <c r="AF246" s="15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58"/>
      <c r="AF247" s="15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58"/>
      <c r="AF248" s="15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58"/>
      <c r="AF249" s="15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58"/>
      <c r="AF250" s="15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58"/>
      <c r="AF251" s="15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58"/>
      <c r="AF252" s="15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58"/>
      <c r="AF253" s="15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58"/>
      <c r="AF254" s="15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58"/>
      <c r="AF255" s="15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58"/>
      <c r="AF256" s="15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58"/>
      <c r="AF257" s="15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58"/>
      <c r="AF258" s="15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58"/>
      <c r="AF259" s="15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58"/>
      <c r="AF260" s="15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58"/>
      <c r="AF261" s="15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58"/>
      <c r="AF262" s="15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58"/>
      <c r="AF263" s="15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58"/>
      <c r="AF264" s="15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58"/>
      <c r="AF265" s="15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58"/>
      <c r="AF266" s="15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58"/>
      <c r="AF267" s="15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58"/>
      <c r="AF268" s="15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58"/>
      <c r="AF269" s="15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58"/>
      <c r="AF270" s="15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58"/>
      <c r="AF271" s="15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58"/>
      <c r="AF272" s="15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58"/>
      <c r="AF273" s="15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58"/>
      <c r="AF274" s="15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58"/>
      <c r="AF275" s="15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58"/>
      <c r="AF276" s="15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58"/>
      <c r="AF277" s="15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58"/>
      <c r="AF278" s="15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58"/>
      <c r="AF279" s="15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58"/>
      <c r="AF280" s="15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58"/>
      <c r="AF281" s="15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58"/>
      <c r="AF282" s="15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58"/>
      <c r="AF283" s="15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58"/>
      <c r="AF284" s="15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58"/>
      <c r="AF285" s="15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58"/>
      <c r="AF286" s="15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58"/>
      <c r="AF287" s="15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58"/>
      <c r="AF288" s="15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58"/>
      <c r="AF289" s="15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58"/>
      <c r="AF290" s="15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58"/>
      <c r="AF291" s="15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58"/>
      <c r="AF292" s="15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58"/>
      <c r="AF293" s="15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58"/>
      <c r="AF294" s="15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58"/>
      <c r="AF295" s="15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58"/>
      <c r="AF296" s="15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58"/>
      <c r="AF297" s="15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58"/>
      <c r="AF298" s="15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58"/>
      <c r="AF299" s="15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58"/>
      <c r="AF300" s="15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58"/>
      <c r="AF301" s="15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58"/>
      <c r="AF302" s="15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58"/>
      <c r="AF303" s="15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58"/>
      <c r="AF304" s="15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58"/>
      <c r="AF305" s="15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58"/>
      <c r="AF306" s="15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58"/>
      <c r="AF307" s="15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58"/>
      <c r="AF308" s="15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58"/>
      <c r="AF309" s="15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58"/>
      <c r="AF310" s="15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58"/>
      <c r="AF311" s="15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58"/>
      <c r="AF312" s="15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58"/>
      <c r="AF313" s="15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58"/>
      <c r="AF314" s="15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58"/>
      <c r="AF315" s="15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58"/>
      <c r="AF316" s="15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58"/>
      <c r="AF317" s="15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58"/>
      <c r="AF318" s="15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58"/>
      <c r="AF319" s="15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58"/>
      <c r="AF320" s="15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58"/>
      <c r="AF321" s="15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58"/>
      <c r="AF322" s="15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58"/>
      <c r="AF323" s="15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58"/>
      <c r="AF324" s="15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58"/>
      <c r="AF325" s="15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58"/>
      <c r="AF326" s="15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58"/>
      <c r="AF327" s="15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58"/>
      <c r="AF328" s="15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58"/>
      <c r="AF329" s="15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58"/>
      <c r="AF330" s="15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58"/>
      <c r="AF331" s="15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58"/>
      <c r="AF332" s="15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58"/>
      <c r="AF333" s="15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58"/>
      <c r="AF334" s="15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58"/>
      <c r="AF335" s="15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58"/>
      <c r="AF336" s="15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58"/>
      <c r="AF337" s="15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58"/>
      <c r="AF338" s="15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58"/>
      <c r="AF339" s="15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58"/>
      <c r="AF340" s="15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58"/>
      <c r="AF341" s="15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58"/>
      <c r="AF342" s="15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58"/>
      <c r="AF343" s="15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58"/>
      <c r="AF344" s="15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58"/>
      <c r="AF345" s="15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58"/>
      <c r="AF346" s="15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58"/>
      <c r="AF347" s="15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58"/>
      <c r="AF348" s="15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58"/>
      <c r="AF349" s="15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58"/>
      <c r="AF350" s="15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58"/>
      <c r="AF351" s="15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58"/>
      <c r="AF352" s="15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58"/>
      <c r="AF353" s="15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58"/>
      <c r="AF354" s="15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58"/>
      <c r="AF355" s="15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58"/>
      <c r="AF356" s="15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58"/>
      <c r="AF357" s="15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58"/>
      <c r="AF358" s="15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58"/>
      <c r="AF359" s="15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58"/>
      <c r="AF360" s="15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58"/>
      <c r="AF361" s="15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58"/>
      <c r="AF362" s="15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58"/>
      <c r="AF363" s="15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58"/>
      <c r="AF364" s="15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58"/>
      <c r="AF365" s="15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58"/>
      <c r="AF366" s="15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58"/>
      <c r="AF367" s="15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58"/>
      <c r="AF368" s="15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58"/>
      <c r="AF369" s="15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58"/>
      <c r="AF370" s="15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58"/>
      <c r="AF371" s="15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58"/>
      <c r="AF372" s="15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58"/>
      <c r="AF373" s="15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58"/>
      <c r="AF374" s="15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58"/>
      <c r="AF375" s="15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58"/>
      <c r="AF376" s="15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58"/>
      <c r="AF377" s="15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58"/>
      <c r="AF378" s="15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58"/>
      <c r="AF379" s="15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58"/>
      <c r="AF380" s="15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58"/>
      <c r="AF381" s="15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58"/>
      <c r="AF382" s="15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58"/>
      <c r="AF383" s="15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58"/>
      <c r="AF384" s="15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58"/>
      <c r="AF385" s="15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58"/>
      <c r="AF386" s="15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58"/>
      <c r="AF387" s="15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58"/>
      <c r="AF388" s="15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58"/>
      <c r="AF389" s="15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58"/>
      <c r="AF390" s="15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58"/>
      <c r="AF391" s="15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58"/>
      <c r="AF392" s="15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58"/>
      <c r="AF393" s="15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58"/>
      <c r="AF394" s="15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58"/>
      <c r="AF395" s="15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58"/>
      <c r="AF396" s="15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58"/>
      <c r="AF397" s="15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58"/>
      <c r="AF398" s="15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58"/>
      <c r="AF399" s="15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58"/>
      <c r="AF400" s="15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58"/>
      <c r="AF401" s="15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58"/>
      <c r="AF402" s="15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58"/>
      <c r="AF403" s="15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58"/>
      <c r="AF404" s="15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58"/>
      <c r="AF405" s="15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58"/>
      <c r="AF406" s="15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58"/>
      <c r="AF407" s="15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58"/>
      <c r="AF408" s="15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58"/>
      <c r="AF409" s="15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58"/>
      <c r="AF410" s="15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58"/>
      <c r="AF411" s="15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58"/>
      <c r="AF412" s="15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58"/>
      <c r="AF413" s="15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58"/>
      <c r="AF414" s="15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58"/>
      <c r="AF415" s="15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58"/>
      <c r="AF416" s="15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58"/>
      <c r="AF417" s="15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58"/>
      <c r="AF418" s="15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58"/>
      <c r="AF419" s="15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58"/>
      <c r="AF420" s="15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58"/>
      <c r="AF421" s="15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58"/>
      <c r="AF422" s="15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58"/>
      <c r="AF423" s="15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58"/>
      <c r="AF424" s="15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58"/>
      <c r="AF425" s="15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58"/>
      <c r="AF426" s="15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58"/>
      <c r="AF427" s="15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58"/>
      <c r="AF428" s="15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58"/>
      <c r="AF429" s="15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58"/>
      <c r="AF430" s="15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58"/>
      <c r="AF431" s="15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58"/>
      <c r="AF432" s="15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58"/>
      <c r="AF433" s="15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58"/>
      <c r="AF434" s="15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58"/>
      <c r="AF435" s="15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58"/>
      <c r="AF436" s="15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58"/>
      <c r="AF437" s="15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58"/>
      <c r="AF438" s="15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58"/>
      <c r="AF439" s="15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58"/>
      <c r="AF440" s="15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58"/>
      <c r="AF441" s="15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58"/>
      <c r="AF442" s="15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58"/>
      <c r="AF443" s="15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58"/>
      <c r="AF444" s="15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58"/>
      <c r="AF445" s="15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58"/>
      <c r="AF446" s="15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58"/>
      <c r="AF447" s="15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58"/>
      <c r="AF448" s="15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58"/>
      <c r="AF449" s="15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58"/>
      <c r="AF450" s="15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58"/>
      <c r="AF451" s="15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58"/>
      <c r="AF452" s="15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58"/>
      <c r="AF453" s="15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58"/>
      <c r="AF454" s="15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58"/>
      <c r="AF455" s="15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58"/>
      <c r="AF456" s="15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58"/>
      <c r="AF457" s="15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58"/>
      <c r="AF458" s="15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58"/>
      <c r="AF459" s="15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58"/>
      <c r="AF460" s="15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58"/>
      <c r="AF461" s="15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58"/>
      <c r="AF462" s="15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58"/>
      <c r="AF463" s="15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58"/>
      <c r="AF464" s="15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58"/>
      <c r="AF465" s="15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58"/>
      <c r="AF466" s="15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58"/>
      <c r="AF467" s="15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58"/>
      <c r="AF468" s="15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58"/>
      <c r="AF469" s="15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58"/>
      <c r="AF470" s="15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58"/>
      <c r="AF471" s="15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58"/>
      <c r="AF472" s="15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58"/>
      <c r="AF473" s="15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58"/>
      <c r="AF474" s="15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58"/>
      <c r="AF475" s="15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58"/>
      <c r="AF476" s="15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58"/>
      <c r="AF477" s="15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58"/>
      <c r="AF478" s="15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58"/>
      <c r="AF479" s="15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58"/>
      <c r="AF480" s="15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58"/>
      <c r="AF481" s="15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58"/>
      <c r="AF482" s="15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58"/>
      <c r="AF483" s="15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58"/>
      <c r="AF484" s="15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58"/>
      <c r="AF485" s="15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58"/>
      <c r="AF486" s="15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58"/>
      <c r="AF487" s="15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58"/>
      <c r="AF488" s="15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58"/>
      <c r="AF489" s="15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58"/>
      <c r="AF490" s="15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58"/>
      <c r="AF491" s="15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58"/>
      <c r="AF492" s="15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58"/>
      <c r="AF493" s="15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58"/>
      <c r="AF494" s="15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58"/>
      <c r="AF495" s="15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58"/>
      <c r="AF496" s="15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58"/>
      <c r="AF497" s="15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58"/>
      <c r="AF498" s="15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58"/>
      <c r="AF499" s="15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58"/>
      <c r="AF500" s="15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58"/>
      <c r="AF501" s="15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58"/>
      <c r="AF502" s="15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58"/>
      <c r="AF503" s="15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58"/>
      <c r="AF504" s="15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58"/>
      <c r="AF505" s="15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58"/>
      <c r="AF506" s="15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58"/>
      <c r="AF507" s="15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58"/>
      <c r="AF508" s="15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58"/>
      <c r="AF509" s="15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58"/>
      <c r="AF510" s="15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58"/>
      <c r="AF511" s="15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58"/>
      <c r="AF512" s="15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58"/>
      <c r="AF513" s="15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58"/>
      <c r="AF514" s="15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58"/>
      <c r="AF515" s="15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58"/>
      <c r="AF516" s="15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58"/>
      <c r="AF517" s="15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58"/>
      <c r="AF518" s="15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58"/>
      <c r="AF519" s="15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58"/>
      <c r="AF520" s="15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58"/>
      <c r="AF521" s="15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58"/>
      <c r="AF522" s="15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58"/>
      <c r="AF523" s="15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58"/>
      <c r="AF524" s="15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58"/>
      <c r="AF525" s="15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58"/>
      <c r="AF526" s="15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58"/>
      <c r="AF527" s="15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58"/>
      <c r="AF528" s="15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58"/>
      <c r="AF529" s="15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58"/>
      <c r="AF530" s="15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58"/>
      <c r="AF531" s="15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58"/>
      <c r="AF532" s="15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58"/>
      <c r="AF533" s="15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58"/>
      <c r="AF534" s="15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58"/>
      <c r="AF535" s="15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58"/>
      <c r="AF536" s="15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58"/>
      <c r="AF537" s="15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58"/>
      <c r="AF538" s="15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58"/>
      <c r="AF539" s="15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58"/>
      <c r="AF540" s="15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58"/>
      <c r="AF541" s="15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58"/>
      <c r="AF542" s="15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58"/>
      <c r="AF543" s="15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58"/>
      <c r="AF544" s="15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58"/>
      <c r="AF545" s="15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58"/>
      <c r="AF546" s="15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58"/>
      <c r="AF547" s="15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58"/>
      <c r="AF548" s="15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58"/>
      <c r="AF549" s="15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58"/>
      <c r="AF550" s="15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58"/>
      <c r="AF551" s="15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58"/>
      <c r="AF552" s="15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58"/>
      <c r="AF553" s="15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58"/>
      <c r="AF554" s="15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58"/>
      <c r="AF555" s="15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58"/>
      <c r="AF556" s="15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58"/>
      <c r="AF557" s="15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58"/>
      <c r="AF558" s="15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58"/>
      <c r="AF559" s="15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58"/>
      <c r="AF560" s="15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58"/>
      <c r="AF561" s="15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58"/>
      <c r="AF562" s="15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58"/>
      <c r="AF563" s="15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58"/>
      <c r="AF564" s="15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58"/>
      <c r="AF565" s="15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58"/>
      <c r="AF566" s="15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58"/>
      <c r="AF567" s="15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58"/>
      <c r="AF568" s="15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58"/>
      <c r="AF569" s="15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58"/>
      <c r="AF570" s="15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58"/>
      <c r="AF571" s="15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58"/>
      <c r="AF572" s="15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58"/>
      <c r="AF573" s="15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58"/>
      <c r="AF574" s="15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58"/>
      <c r="AF575" s="15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58"/>
      <c r="AF576" s="15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58"/>
      <c r="AF577" s="15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58"/>
      <c r="AF578" s="15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58"/>
      <c r="AF579" s="15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58"/>
      <c r="AF580" s="15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58"/>
      <c r="AF581" s="15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58"/>
      <c r="AF582" s="15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58"/>
      <c r="AF583" s="15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58"/>
      <c r="AF584" s="15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58"/>
      <c r="AF585" s="15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58"/>
      <c r="AF586" s="15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58"/>
      <c r="AF587" s="15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58"/>
      <c r="AF588" s="15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58"/>
      <c r="AF589" s="15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58"/>
      <c r="AF590" s="15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58"/>
      <c r="AF591" s="15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58"/>
      <c r="AF592" s="15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58"/>
      <c r="AF593" s="15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58"/>
      <c r="AF594" s="15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58"/>
      <c r="AF595" s="15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58"/>
      <c r="AF596" s="15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58"/>
      <c r="AF597" s="15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58"/>
      <c r="AF598" s="15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58"/>
      <c r="AF599" s="15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58"/>
      <c r="AF600" s="15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58"/>
      <c r="AF601" s="15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58"/>
      <c r="AF602" s="15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58"/>
      <c r="AF603" s="15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58"/>
      <c r="AF604" s="15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58"/>
      <c r="AF605" s="15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58"/>
      <c r="AF606" s="15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58"/>
      <c r="AF607" s="15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58"/>
      <c r="AF608" s="15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58"/>
      <c r="AF609" s="15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58"/>
      <c r="AF610" s="15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58"/>
      <c r="AF611" s="15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58"/>
      <c r="AF612" s="15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58"/>
      <c r="AF613" s="15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58"/>
      <c r="AF614" s="15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58"/>
      <c r="AF615" s="15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58"/>
      <c r="AF616" s="15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58"/>
      <c r="AF617" s="15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58"/>
      <c r="AF618" s="15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58"/>
      <c r="AF619" s="15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58"/>
      <c r="AF620" s="15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58"/>
      <c r="AF621" s="15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58"/>
      <c r="AF622" s="15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58"/>
      <c r="AF623" s="15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58"/>
      <c r="AF624" s="15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58"/>
      <c r="AF625" s="15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58"/>
      <c r="AF626" s="15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58"/>
      <c r="AF627" s="15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58"/>
      <c r="AF628" s="15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58"/>
      <c r="AF629" s="15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58"/>
      <c r="AF630" s="15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58"/>
      <c r="AF631" s="15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58"/>
      <c r="AF632" s="15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58"/>
      <c r="AF633" s="15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58"/>
      <c r="AF634" s="15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58"/>
      <c r="AF635" s="15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58"/>
      <c r="AF636" s="15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58"/>
      <c r="AF637" s="15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58"/>
      <c r="AF638" s="15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58"/>
      <c r="AF639" s="15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58"/>
      <c r="AF640" s="15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58"/>
      <c r="AF641" s="15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58"/>
      <c r="AF642" s="15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58"/>
      <c r="AF643" s="15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58"/>
      <c r="AF644" s="15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58"/>
      <c r="AF645" s="15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58"/>
      <c r="AF646" s="15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58"/>
      <c r="AF647" s="15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58"/>
      <c r="AF648" s="15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58"/>
      <c r="AF649" s="15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58"/>
      <c r="AF650" s="15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58"/>
      <c r="AF651" s="15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58"/>
      <c r="AF652" s="15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58"/>
      <c r="AF653" s="15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58"/>
      <c r="AF654" s="15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58"/>
      <c r="AF655" s="15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58"/>
      <c r="AF656" s="15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58"/>
      <c r="AF657" s="15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58"/>
      <c r="AF658" s="15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58"/>
      <c r="AF659" s="15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58"/>
      <c r="AF660" s="15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58"/>
      <c r="AF661" s="15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58"/>
      <c r="AF662" s="15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58"/>
      <c r="AF663" s="15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58"/>
      <c r="AF664" s="15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58"/>
      <c r="AF665" s="15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58"/>
      <c r="AF666" s="15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58"/>
      <c r="AF667" s="15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58"/>
      <c r="AF668" s="15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58"/>
      <c r="AF669" s="15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58"/>
      <c r="AF670" s="15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58"/>
      <c r="AF671" s="15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58"/>
      <c r="AF672" s="15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58"/>
      <c r="AF673" s="15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58"/>
      <c r="AF674" s="15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58"/>
      <c r="AF675" s="15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58"/>
      <c r="AF676" s="15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58"/>
      <c r="AF677" s="15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58"/>
      <c r="AF678" s="15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58"/>
      <c r="AF679" s="15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58"/>
      <c r="AF680" s="15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58"/>
      <c r="AF681" s="15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58"/>
      <c r="AF682" s="15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58"/>
      <c r="AF683" s="15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58"/>
      <c r="AF684" s="15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58"/>
      <c r="AF685" s="15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58"/>
      <c r="AF686" s="15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58"/>
      <c r="AF687" s="15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58"/>
      <c r="AF688" s="15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58"/>
      <c r="AF689" s="15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58"/>
      <c r="AF690" s="15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58"/>
      <c r="AF691" s="15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58"/>
      <c r="AF692" s="15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58"/>
      <c r="AF693" s="15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58"/>
      <c r="AF694" s="15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58"/>
      <c r="AF695" s="15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58"/>
      <c r="AF696" s="15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58"/>
      <c r="AF697" s="15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58"/>
      <c r="AF698" s="15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58"/>
      <c r="AF699" s="15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58"/>
      <c r="AF700" s="15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58"/>
      <c r="AF701" s="15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58"/>
      <c r="AF702" s="15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58"/>
      <c r="AF703" s="15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58"/>
      <c r="AF704" s="15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58"/>
      <c r="AF705" s="15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58"/>
      <c r="AF706" s="15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58"/>
      <c r="AF707" s="15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58"/>
      <c r="AF708" s="15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58"/>
      <c r="AF709" s="15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58"/>
      <c r="AF710" s="15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58"/>
      <c r="AF711" s="15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58"/>
      <c r="AF712" s="15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58"/>
      <c r="AF713" s="15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58"/>
      <c r="AF714" s="15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58"/>
      <c r="AF715" s="15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58"/>
      <c r="AF716" s="15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58"/>
      <c r="AF717" s="15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58"/>
      <c r="AF718" s="15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58"/>
      <c r="AF719" s="15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58"/>
      <c r="AF720" s="15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58"/>
      <c r="AF721" s="15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58"/>
      <c r="AF722" s="15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58"/>
      <c r="AF723" s="15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58"/>
      <c r="AF724" s="15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58"/>
      <c r="AF725" s="15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58"/>
      <c r="AF726" s="15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58"/>
      <c r="AF727" s="15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58"/>
      <c r="AF728" s="15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58"/>
      <c r="AF729" s="15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58"/>
      <c r="AF730" s="15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58"/>
      <c r="AF731" s="15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58"/>
      <c r="AF732" s="15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58"/>
      <c r="AF733" s="15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58"/>
      <c r="AF734" s="15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58"/>
      <c r="AF735" s="15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58"/>
      <c r="AF736" s="15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58"/>
      <c r="AF737" s="15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58"/>
      <c r="AF738" s="15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58"/>
      <c r="AF739" s="15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58"/>
      <c r="AF740" s="15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58"/>
      <c r="AF741" s="15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58"/>
      <c r="AF742" s="15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58"/>
      <c r="AF743" s="15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58"/>
      <c r="AF744" s="15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58"/>
      <c r="AF745" s="15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58"/>
      <c r="AF746" s="15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58"/>
      <c r="AF747" s="15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58"/>
      <c r="AF748" s="15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58"/>
      <c r="AF749" s="15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58"/>
      <c r="AF750" s="15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58"/>
      <c r="AF751" s="15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58"/>
      <c r="AF752" s="15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58"/>
      <c r="AF753" s="15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58"/>
      <c r="AF754" s="15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58"/>
      <c r="AF755" s="15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58"/>
      <c r="AF756" s="15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58"/>
      <c r="AF757" s="15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58"/>
      <c r="AF758" s="15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58"/>
      <c r="AF759" s="15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58"/>
      <c r="AF760" s="15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58"/>
      <c r="AF761" s="15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58"/>
      <c r="AF762" s="15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58"/>
      <c r="AF763" s="15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58"/>
      <c r="AF764" s="15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58"/>
      <c r="AF765" s="15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58"/>
      <c r="AF766" s="15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58"/>
      <c r="AF767" s="15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58"/>
      <c r="AF768" s="15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58"/>
      <c r="AF769" s="15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58"/>
      <c r="AF770" s="15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58"/>
      <c r="AF771" s="15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58"/>
      <c r="AF772" s="15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58"/>
      <c r="AF773" s="15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58"/>
      <c r="AF774" s="15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58"/>
      <c r="AF775" s="15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58"/>
      <c r="AF776" s="15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58"/>
      <c r="AF777" s="15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58"/>
      <c r="AF778" s="15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58"/>
      <c r="AF779" s="15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58"/>
      <c r="AF780" s="15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58"/>
      <c r="AF781" s="15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58"/>
      <c r="AF782" s="15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58"/>
      <c r="AF783" s="15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58"/>
      <c r="AF784" s="15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58"/>
      <c r="AF785" s="15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58"/>
      <c r="AF786" s="15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58"/>
      <c r="AF787" s="15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58"/>
      <c r="AF788" s="15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58"/>
      <c r="AF789" s="15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58"/>
      <c r="AF790" s="15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58"/>
      <c r="AF791" s="15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58"/>
      <c r="AF792" s="15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58"/>
      <c r="AF793" s="15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58"/>
      <c r="AF794" s="15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58"/>
      <c r="AF795" s="15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58"/>
      <c r="AF796" s="15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58"/>
      <c r="AF797" s="15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58"/>
      <c r="AF798" s="15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58"/>
      <c r="AF799" s="15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58"/>
      <c r="AF800" s="15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58"/>
      <c r="AF801" s="15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58"/>
      <c r="AF802" s="15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58"/>
      <c r="AF803" s="15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58"/>
      <c r="AF804" s="15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58"/>
      <c r="AF805" s="15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58"/>
      <c r="AF806" s="15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58"/>
      <c r="AF807" s="15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58"/>
      <c r="AF808" s="15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58"/>
      <c r="AF809" s="15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58"/>
      <c r="AF810" s="15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58"/>
      <c r="AF811" s="15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58"/>
      <c r="AF812" s="15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58"/>
      <c r="AF813" s="15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58"/>
      <c r="AF814" s="15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58"/>
      <c r="AF815" s="15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58"/>
      <c r="AF816" s="15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58"/>
      <c r="AF817" s="15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58"/>
      <c r="AF818" s="15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58"/>
      <c r="AF819" s="15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58"/>
      <c r="AF820" s="15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58"/>
      <c r="AF821" s="15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58"/>
      <c r="AF822" s="15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58"/>
      <c r="AF823" s="15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58"/>
      <c r="AF824" s="15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58"/>
      <c r="AF825" s="15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58"/>
      <c r="AF826" s="15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58"/>
      <c r="AF827" s="15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58"/>
      <c r="AF828" s="15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58"/>
      <c r="AF829" s="15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58"/>
      <c r="AF830" s="15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58"/>
      <c r="AF831" s="15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58"/>
      <c r="AF832" s="15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58"/>
      <c r="AF833" s="15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58"/>
      <c r="AF834" s="15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58"/>
      <c r="AF835" s="15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58"/>
      <c r="AF836" s="15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58"/>
      <c r="AF837" s="15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58"/>
      <c r="AF838" s="15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58"/>
      <c r="AF839" s="15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58"/>
      <c r="AF840" s="15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58"/>
      <c r="AF841" s="15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58"/>
      <c r="AF842" s="15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58"/>
      <c r="AF843" s="15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58"/>
      <c r="AF844" s="15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58"/>
      <c r="AF845" s="15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58"/>
      <c r="AF846" s="15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58"/>
      <c r="AF847" s="15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58"/>
      <c r="AF848" s="15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58"/>
      <c r="AF849" s="15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58"/>
      <c r="AF850" s="15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58"/>
      <c r="AF851" s="15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58"/>
      <c r="AF852" s="15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58"/>
      <c r="AF853" s="15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58"/>
      <c r="AF854" s="15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58"/>
      <c r="AF855" s="15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58"/>
      <c r="AF856" s="15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58"/>
      <c r="AF857" s="15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58"/>
      <c r="AF858" s="15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58"/>
      <c r="AF859" s="15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58"/>
      <c r="AF860" s="15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58"/>
      <c r="AF861" s="15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58"/>
      <c r="AF862" s="15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58"/>
      <c r="AF863" s="15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58"/>
      <c r="AF864" s="15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58"/>
      <c r="AF865" s="15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58"/>
      <c r="AF866" s="15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58"/>
      <c r="AF867" s="15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58"/>
      <c r="AF868" s="15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58"/>
      <c r="AF869" s="15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58"/>
      <c r="AF870" s="15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58"/>
      <c r="AF871" s="15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58"/>
      <c r="AF872" s="15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58"/>
      <c r="AF873" s="15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58"/>
      <c r="AF874" s="15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58"/>
      <c r="AF875" s="15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58"/>
      <c r="AF876" s="15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58"/>
      <c r="AF877" s="15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58"/>
      <c r="AF878" s="15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58"/>
      <c r="AF879" s="15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58"/>
      <c r="AF880" s="15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58"/>
      <c r="AF881" s="15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58"/>
      <c r="AF882" s="15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58"/>
      <c r="AF883" s="15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58"/>
      <c r="AF884" s="15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58"/>
      <c r="AF885" s="15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58"/>
      <c r="AF886" s="15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58"/>
      <c r="AF887" s="15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58"/>
      <c r="AF888" s="15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58"/>
      <c r="AF889" s="15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58"/>
      <c r="AF890" s="15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58"/>
      <c r="AF891" s="15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58"/>
      <c r="AF892" s="15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58"/>
      <c r="AF893" s="15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58"/>
      <c r="AF894" s="15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58"/>
      <c r="AF895" s="15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58"/>
      <c r="AF896" s="15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58"/>
      <c r="AF897" s="15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58"/>
      <c r="AF898" s="15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58"/>
      <c r="AF899" s="15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58"/>
      <c r="AF900" s="15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58"/>
      <c r="AF901" s="15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58"/>
      <c r="AF902" s="15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58"/>
      <c r="AF903" s="15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58"/>
      <c r="AF904" s="15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58"/>
      <c r="AF905" s="15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58"/>
      <c r="AF906" s="15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58"/>
      <c r="AF907" s="15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58"/>
      <c r="AF908" s="15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58"/>
      <c r="AF909" s="15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58"/>
      <c r="AF910" s="15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58"/>
      <c r="AF911" s="15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58"/>
      <c r="AF912" s="15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58"/>
      <c r="AF913" s="15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58"/>
      <c r="AF914" s="15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58"/>
      <c r="AF915" s="15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58"/>
      <c r="AF916" s="15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58"/>
      <c r="AF917" s="15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58"/>
      <c r="AF918" s="15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58"/>
      <c r="AF919" s="15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58"/>
      <c r="AF920" s="15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58"/>
      <c r="AF921" s="15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58"/>
      <c r="AF922" s="15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58"/>
      <c r="AF923" s="15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58"/>
      <c r="AF924" s="15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58"/>
      <c r="AF925" s="15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58"/>
      <c r="AF926" s="15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58"/>
      <c r="AF927" s="15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58"/>
      <c r="AF928" s="15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58"/>
      <c r="AF929" s="15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58"/>
      <c r="AF930" s="15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58"/>
      <c r="AF931" s="15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58"/>
      <c r="AF932" s="15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58"/>
      <c r="AF933" s="15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58"/>
      <c r="AF934" s="15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58"/>
      <c r="AF935" s="15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58"/>
      <c r="AF936" s="15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58"/>
      <c r="AF937" s="15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58"/>
      <c r="AF938" s="15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58"/>
      <c r="AF939" s="15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58"/>
      <c r="AF940" s="15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58"/>
      <c r="AF941" s="15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58"/>
      <c r="AF942" s="15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58"/>
      <c r="AF943" s="15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58"/>
      <c r="AF944" s="15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58"/>
      <c r="AF945" s="15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58"/>
      <c r="AF946" s="15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58"/>
      <c r="AF947" s="15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58"/>
      <c r="AF948" s="15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58"/>
      <c r="AF949" s="15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58"/>
      <c r="AF950" s="15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58"/>
      <c r="AF951" s="15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58"/>
      <c r="AF952" s="15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58"/>
      <c r="AF953" s="15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58"/>
      <c r="AF954" s="15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58"/>
      <c r="AF955" s="15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58"/>
      <c r="AF956" s="15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58"/>
      <c r="AF957" s="15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58"/>
      <c r="AF958" s="15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58"/>
      <c r="AF959" s="15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58"/>
      <c r="AF960" s="15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58"/>
      <c r="AF961" s="15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58"/>
      <c r="AF962" s="15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58"/>
      <c r="AF963" s="15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58"/>
      <c r="AF964" s="15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58"/>
      <c r="AF965" s="15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58"/>
      <c r="AF966" s="15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58"/>
      <c r="AF967" s="15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58"/>
      <c r="AF968" s="15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58"/>
      <c r="AF969" s="15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58"/>
      <c r="AF970" s="15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58"/>
      <c r="AF971" s="15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58"/>
      <c r="AF972" s="15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58"/>
      <c r="AF973" s="15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58"/>
      <c r="AF974" s="15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58"/>
      <c r="AF975" s="15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58"/>
      <c r="AF976" s="15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58"/>
      <c r="AF977" s="15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58"/>
      <c r="AF978" s="15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58"/>
      <c r="AF979" s="15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58"/>
      <c r="AF980" s="15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58"/>
      <c r="AF981" s="15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58"/>
      <c r="AF982" s="15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58"/>
      <c r="AF983" s="15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58"/>
      <c r="AF984" s="15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58"/>
      <c r="AF985" s="15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58"/>
      <c r="AF986" s="15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58"/>
      <c r="AF987" s="15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58"/>
      <c r="AF988" s="15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58"/>
      <c r="AF989" s="15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58"/>
      <c r="AF990" s="15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58"/>
      <c r="AF991" s="15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58"/>
      <c r="AF992" s="15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58"/>
      <c r="AF993" s="15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58"/>
      <c r="AF994" s="15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58"/>
      <c r="AF995" s="15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58"/>
      <c r="AF996" s="15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58"/>
      <c r="AF997" s="15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58"/>
      <c r="AF998" s="15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58"/>
      <c r="AF999" s="15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58"/>
      <c r="AF1000" s="158"/>
    </row>
  </sheetData>
  <sortState ref="A8:AE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5" man="1"/>
    <brk id="21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61" t="s">
        <v>269</v>
      </c>
      <c r="B2" s="161" t="s">
        <v>270</v>
      </c>
      <c r="C2" s="168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62"/>
      <c r="B3" s="162"/>
      <c r="C3" s="167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62"/>
      <c r="B4" s="162"/>
      <c r="C4" s="167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60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60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60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62"/>
      <c r="B5" s="162"/>
      <c r="C5" s="167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60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60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60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62"/>
      <c r="B6" s="162"/>
      <c r="C6" s="167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275</v>
      </c>
      <c r="D7" s="140">
        <f t="shared" ref="D7:D36" si="0">+SUM(E7,J7)</f>
        <v>6880282</v>
      </c>
      <c r="E7" s="140">
        <f t="shared" ref="E7:E36" si="1">+SUM(F7:I7)</f>
        <v>6844329</v>
      </c>
      <c r="F7" s="140">
        <f t="shared" ref="F7:K7" si="2">SUM(F$8:F$1000)</f>
        <v>0</v>
      </c>
      <c r="G7" s="140">
        <f t="shared" si="2"/>
        <v>5715699</v>
      </c>
      <c r="H7" s="140">
        <f t="shared" si="2"/>
        <v>1127105</v>
      </c>
      <c r="I7" s="140">
        <f t="shared" si="2"/>
        <v>1525</v>
      </c>
      <c r="J7" s="140">
        <f t="shared" si="2"/>
        <v>35953</v>
      </c>
      <c r="K7" s="140">
        <f t="shared" si="2"/>
        <v>674876</v>
      </c>
      <c r="L7" s="140">
        <f t="shared" ref="L7:L36" si="3">+SUM(M7,R7,V7,W7,AC7)</f>
        <v>33689466</v>
      </c>
      <c r="M7" s="140">
        <f t="shared" ref="M7:M36" si="4">+SUM(N7:Q7)</f>
        <v>7092039</v>
      </c>
      <c r="N7" s="140">
        <f>SUM(N$8:N$1000)</f>
        <v>2357553</v>
      </c>
      <c r="O7" s="140">
        <f>SUM(O$8:O$1000)</f>
        <v>3624958</v>
      </c>
      <c r="P7" s="140">
        <f>SUM(P$8:P$1000)</f>
        <v>854145</v>
      </c>
      <c r="Q7" s="140">
        <f>SUM(Q$8:Q$1000)</f>
        <v>255383</v>
      </c>
      <c r="R7" s="140">
        <f t="shared" ref="R7:R36" si="5">+SUM(S7:U7)</f>
        <v>6662367</v>
      </c>
      <c r="S7" s="140">
        <f>SUM(S$8:S$1000)</f>
        <v>451531</v>
      </c>
      <c r="T7" s="140">
        <f>SUM(T$8:T$1000)</f>
        <v>5758400</v>
      </c>
      <c r="U7" s="140">
        <f>SUM(U$8:U$1000)</f>
        <v>452436</v>
      </c>
      <c r="V7" s="140">
        <f>SUM(V$8:V$1000)</f>
        <v>90046</v>
      </c>
      <c r="W7" s="140">
        <f t="shared" ref="W7:W36" si="6">+SUM(X7:AA7)</f>
        <v>19830422</v>
      </c>
      <c r="X7" s="140">
        <f t="shared" ref="X7:AD7" si="7">SUM(X$8:X$1000)</f>
        <v>7647356</v>
      </c>
      <c r="Y7" s="140">
        <f t="shared" si="7"/>
        <v>10840953</v>
      </c>
      <c r="Z7" s="140">
        <f t="shared" si="7"/>
        <v>702330</v>
      </c>
      <c r="AA7" s="140">
        <f t="shared" si="7"/>
        <v>639783</v>
      </c>
      <c r="AB7" s="140">
        <f t="shared" si="7"/>
        <v>3110350</v>
      </c>
      <c r="AC7" s="140">
        <f t="shared" si="7"/>
        <v>14592</v>
      </c>
      <c r="AD7" s="140">
        <f t="shared" si="7"/>
        <v>1136592</v>
      </c>
      <c r="AE7" s="140">
        <f t="shared" ref="AE7:AE36" si="8">+SUM(D7,L7,AD7)</f>
        <v>41706340</v>
      </c>
      <c r="AF7" s="140">
        <f t="shared" ref="AF7:AF36" si="9">+SUM(AG7,AL7)</f>
        <v>571425</v>
      </c>
      <c r="AG7" s="140">
        <f t="shared" ref="AG7:AG36" si="10">+SUM(AH7:AK7)</f>
        <v>558585</v>
      </c>
      <c r="AH7" s="140">
        <f t="shared" ref="AH7:AM7" si="11">SUM(AH$8:AH$1000)</f>
        <v>28947</v>
      </c>
      <c r="AI7" s="140">
        <f t="shared" si="11"/>
        <v>448476</v>
      </c>
      <c r="AJ7" s="140">
        <f t="shared" si="11"/>
        <v>81162</v>
      </c>
      <c r="AK7" s="140">
        <f t="shared" si="11"/>
        <v>0</v>
      </c>
      <c r="AL7" s="140">
        <f t="shared" si="11"/>
        <v>12840</v>
      </c>
      <c r="AM7" s="140">
        <f t="shared" si="11"/>
        <v>883</v>
      </c>
      <c r="AN7" s="140">
        <f t="shared" ref="AN7:AN36" si="12">+SUM(AO7,AT7,AX7,AY7,BE7)</f>
        <v>4737875</v>
      </c>
      <c r="AO7" s="140">
        <f t="shared" ref="AO7:AO36" si="13">+SUM(AP7:AS7)</f>
        <v>810041</v>
      </c>
      <c r="AP7" s="140">
        <f>SUM(AP$8:AP$1000)</f>
        <v>513535</v>
      </c>
      <c r="AQ7" s="140">
        <f>SUM(AQ$8:AQ$1000)</f>
        <v>121369</v>
      </c>
      <c r="AR7" s="140">
        <f>SUM(AR$8:AR$1000)</f>
        <v>175137</v>
      </c>
      <c r="AS7" s="140">
        <f>SUM(AS$8:AS$1000)</f>
        <v>0</v>
      </c>
      <c r="AT7" s="140">
        <f t="shared" ref="AT7:AT36" si="14">+SUM(AU7:AW7)</f>
        <v>1332038</v>
      </c>
      <c r="AU7" s="140">
        <f>SUM(AU$8:AU$1000)</f>
        <v>74580</v>
      </c>
      <c r="AV7" s="140">
        <f>SUM(AV$8:AV$1000)</f>
        <v>1020788</v>
      </c>
      <c r="AW7" s="140">
        <f>SUM(AW$8:AW$1000)</f>
        <v>236670</v>
      </c>
      <c r="AX7" s="140">
        <f>SUM(AX$8:AX$1000)</f>
        <v>0</v>
      </c>
      <c r="AY7" s="140">
        <f t="shared" ref="AY7:AY36" si="15">+SUM(AZ7:BC7)</f>
        <v>2592158</v>
      </c>
      <c r="AZ7" s="140">
        <f t="shared" ref="AZ7:BF7" si="16">SUM(AZ$8:AZ$1000)</f>
        <v>1313494</v>
      </c>
      <c r="BA7" s="140">
        <f t="shared" si="16"/>
        <v>1213797</v>
      </c>
      <c r="BB7" s="140">
        <f t="shared" si="16"/>
        <v>22255</v>
      </c>
      <c r="BC7" s="140">
        <f t="shared" si="16"/>
        <v>42612</v>
      </c>
      <c r="BD7" s="140">
        <f t="shared" si="16"/>
        <v>1138835</v>
      </c>
      <c r="BE7" s="140">
        <f t="shared" si="16"/>
        <v>3638</v>
      </c>
      <c r="BF7" s="140">
        <f t="shared" si="16"/>
        <v>411450</v>
      </c>
      <c r="BG7" s="140">
        <f t="shared" ref="BG7:BG36" si="17">+SUM(BF7,AN7,AF7)</f>
        <v>5720750</v>
      </c>
      <c r="BH7" s="140">
        <f t="shared" ref="BH7:CI7" si="18">SUM(D7,AF7)</f>
        <v>7451707</v>
      </c>
      <c r="BI7" s="140">
        <f t="shared" si="18"/>
        <v>7402914</v>
      </c>
      <c r="BJ7" s="140">
        <f t="shared" si="18"/>
        <v>28947</v>
      </c>
      <c r="BK7" s="140">
        <f t="shared" si="18"/>
        <v>6164175</v>
      </c>
      <c r="BL7" s="140">
        <f t="shared" si="18"/>
        <v>1208267</v>
      </c>
      <c r="BM7" s="140">
        <f t="shared" si="18"/>
        <v>1525</v>
      </c>
      <c r="BN7" s="140">
        <f t="shared" si="18"/>
        <v>48793</v>
      </c>
      <c r="BO7" s="140">
        <f t="shared" si="18"/>
        <v>675759</v>
      </c>
      <c r="BP7" s="140">
        <f t="shared" si="18"/>
        <v>38427341</v>
      </c>
      <c r="BQ7" s="140">
        <f t="shared" si="18"/>
        <v>7902080</v>
      </c>
      <c r="BR7" s="140">
        <f t="shared" si="18"/>
        <v>2871088</v>
      </c>
      <c r="BS7" s="140">
        <f t="shared" si="18"/>
        <v>3746327</v>
      </c>
      <c r="BT7" s="140">
        <f t="shared" si="18"/>
        <v>1029282</v>
      </c>
      <c r="BU7" s="140">
        <f t="shared" si="18"/>
        <v>255383</v>
      </c>
      <c r="BV7" s="140">
        <f t="shared" si="18"/>
        <v>7994405</v>
      </c>
      <c r="BW7" s="140">
        <f t="shared" si="18"/>
        <v>526111</v>
      </c>
      <c r="BX7" s="140">
        <f t="shared" si="18"/>
        <v>6779188</v>
      </c>
      <c r="BY7" s="140">
        <f t="shared" si="18"/>
        <v>689106</v>
      </c>
      <c r="BZ7" s="140">
        <f t="shared" si="18"/>
        <v>90046</v>
      </c>
      <c r="CA7" s="140">
        <f t="shared" si="18"/>
        <v>22422580</v>
      </c>
      <c r="CB7" s="140">
        <f t="shared" si="18"/>
        <v>8960850</v>
      </c>
      <c r="CC7" s="140">
        <f t="shared" si="18"/>
        <v>12054750</v>
      </c>
      <c r="CD7" s="140">
        <f t="shared" si="18"/>
        <v>724585</v>
      </c>
      <c r="CE7" s="140">
        <f t="shared" si="18"/>
        <v>682395</v>
      </c>
      <c r="CF7" s="140">
        <f t="shared" si="18"/>
        <v>4249185</v>
      </c>
      <c r="CG7" s="140">
        <f t="shared" si="18"/>
        <v>18230</v>
      </c>
      <c r="CH7" s="140">
        <f t="shared" si="18"/>
        <v>1548042</v>
      </c>
      <c r="CI7" s="140">
        <f t="shared" si="18"/>
        <v>47427090</v>
      </c>
    </row>
    <row r="8" spans="1:8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 t="shared" si="0"/>
        <v>1744751</v>
      </c>
      <c r="E8" s="121">
        <f t="shared" si="1"/>
        <v>1731552</v>
      </c>
      <c r="F8" s="121">
        <v>0</v>
      </c>
      <c r="G8" s="121">
        <v>709311</v>
      </c>
      <c r="H8" s="121">
        <v>1022241</v>
      </c>
      <c r="I8" s="121">
        <v>0</v>
      </c>
      <c r="J8" s="121">
        <v>13199</v>
      </c>
      <c r="K8" s="121">
        <v>0</v>
      </c>
      <c r="L8" s="121">
        <f t="shared" si="3"/>
        <v>12535803</v>
      </c>
      <c r="M8" s="121">
        <f t="shared" si="4"/>
        <v>3959744</v>
      </c>
      <c r="N8" s="121">
        <v>928401</v>
      </c>
      <c r="O8" s="121">
        <v>2163839</v>
      </c>
      <c r="P8" s="121">
        <v>644835</v>
      </c>
      <c r="Q8" s="121">
        <v>222669</v>
      </c>
      <c r="R8" s="121">
        <f t="shared" si="5"/>
        <v>1847687</v>
      </c>
      <c r="S8" s="121">
        <v>162354</v>
      </c>
      <c r="T8" s="121">
        <v>1416521</v>
      </c>
      <c r="U8" s="121">
        <v>268812</v>
      </c>
      <c r="V8" s="121">
        <v>25727</v>
      </c>
      <c r="W8" s="121">
        <f t="shared" si="6"/>
        <v>6702645</v>
      </c>
      <c r="X8" s="121">
        <v>3008532</v>
      </c>
      <c r="Y8" s="121">
        <v>3051591</v>
      </c>
      <c r="Z8" s="121">
        <v>179890</v>
      </c>
      <c r="AA8" s="121">
        <v>462632</v>
      </c>
      <c r="AB8" s="121">
        <v>0</v>
      </c>
      <c r="AC8" s="121">
        <v>0</v>
      </c>
      <c r="AD8" s="121">
        <v>97474</v>
      </c>
      <c r="AE8" s="121">
        <f t="shared" si="8"/>
        <v>14378028</v>
      </c>
      <c r="AF8" s="121">
        <f t="shared" si="9"/>
        <v>28947</v>
      </c>
      <c r="AG8" s="121">
        <f t="shared" si="10"/>
        <v>28947</v>
      </c>
      <c r="AH8" s="121">
        <v>28947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 t="shared" si="12"/>
        <v>973957</v>
      </c>
      <c r="AO8" s="121">
        <f t="shared" si="13"/>
        <v>129346</v>
      </c>
      <c r="AP8" s="121">
        <v>56084</v>
      </c>
      <c r="AQ8" s="121">
        <v>27473</v>
      </c>
      <c r="AR8" s="121">
        <v>45789</v>
      </c>
      <c r="AS8" s="121">
        <v>0</v>
      </c>
      <c r="AT8" s="121">
        <f t="shared" si="14"/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 t="shared" si="15"/>
        <v>844611</v>
      </c>
      <c r="AZ8" s="121">
        <v>810389</v>
      </c>
      <c r="BA8" s="121">
        <v>0</v>
      </c>
      <c r="BB8" s="121">
        <v>0</v>
      </c>
      <c r="BC8" s="121">
        <v>34222</v>
      </c>
      <c r="BD8" s="121">
        <v>278088</v>
      </c>
      <c r="BE8" s="121">
        <v>0</v>
      </c>
      <c r="BF8" s="121">
        <v>64911</v>
      </c>
      <c r="BG8" s="121">
        <f t="shared" si="17"/>
        <v>1067815</v>
      </c>
      <c r="BH8" s="121">
        <f t="shared" ref="BH8:BH36" si="19">SUM(D8,AF8)</f>
        <v>1773698</v>
      </c>
      <c r="BI8" s="121">
        <f t="shared" ref="BI8:BI36" si="20">SUM(E8,AG8)</f>
        <v>1760499</v>
      </c>
      <c r="BJ8" s="121">
        <f t="shared" ref="BJ8:BJ36" si="21">SUM(F8,AH8)</f>
        <v>28947</v>
      </c>
      <c r="BK8" s="121">
        <f t="shared" ref="BK8:BK36" si="22">SUM(G8,AI8)</f>
        <v>709311</v>
      </c>
      <c r="BL8" s="121">
        <f t="shared" ref="BL8:BL36" si="23">SUM(H8,AJ8)</f>
        <v>1022241</v>
      </c>
      <c r="BM8" s="121">
        <f t="shared" ref="BM8:BM36" si="24">SUM(I8,AK8)</f>
        <v>0</v>
      </c>
      <c r="BN8" s="121">
        <f t="shared" ref="BN8:BN36" si="25">SUM(J8,AL8)</f>
        <v>13199</v>
      </c>
      <c r="BO8" s="121">
        <f t="shared" ref="BO8:BO36" si="26">SUM(K8,AM8)</f>
        <v>0</v>
      </c>
      <c r="BP8" s="121">
        <f t="shared" ref="BP8:BP36" si="27">SUM(L8,AN8)</f>
        <v>13509760</v>
      </c>
      <c r="BQ8" s="121">
        <f t="shared" ref="BQ8:BQ36" si="28">SUM(M8,AO8)</f>
        <v>4089090</v>
      </c>
      <c r="BR8" s="121">
        <f t="shared" ref="BR8:BR36" si="29">SUM(N8,AP8)</f>
        <v>984485</v>
      </c>
      <c r="BS8" s="121">
        <f t="shared" ref="BS8:BS36" si="30">SUM(O8,AQ8)</f>
        <v>2191312</v>
      </c>
      <c r="BT8" s="121">
        <f t="shared" ref="BT8:BT36" si="31">SUM(P8,AR8)</f>
        <v>690624</v>
      </c>
      <c r="BU8" s="121">
        <f t="shared" ref="BU8:BU36" si="32">SUM(Q8,AS8)</f>
        <v>222669</v>
      </c>
      <c r="BV8" s="121">
        <f t="shared" ref="BV8:BV36" si="33">SUM(R8,AT8)</f>
        <v>1847687</v>
      </c>
      <c r="BW8" s="121">
        <f t="shared" ref="BW8:BW36" si="34">SUM(S8,AU8)</f>
        <v>162354</v>
      </c>
      <c r="BX8" s="121">
        <f t="shared" ref="BX8:BX36" si="35">SUM(T8,AV8)</f>
        <v>1416521</v>
      </c>
      <c r="BY8" s="121">
        <f t="shared" ref="BY8:BY36" si="36">SUM(U8,AW8)</f>
        <v>268812</v>
      </c>
      <c r="BZ8" s="121">
        <f t="shared" ref="BZ8:BZ36" si="37">SUM(V8,AX8)</f>
        <v>25727</v>
      </c>
      <c r="CA8" s="121">
        <f t="shared" ref="CA8:CA36" si="38">SUM(W8,AY8)</f>
        <v>7547256</v>
      </c>
      <c r="CB8" s="121">
        <f t="shared" ref="CB8:CB36" si="39">SUM(X8,AZ8)</f>
        <v>3818921</v>
      </c>
      <c r="CC8" s="121">
        <f t="shared" ref="CC8:CC36" si="40">SUM(Y8,BA8)</f>
        <v>3051591</v>
      </c>
      <c r="CD8" s="121">
        <f t="shared" ref="CD8:CD36" si="41">SUM(Z8,BB8)</f>
        <v>179890</v>
      </c>
      <c r="CE8" s="121">
        <f t="shared" ref="CE8:CE36" si="42">SUM(AA8,BC8)</f>
        <v>496854</v>
      </c>
      <c r="CF8" s="121">
        <f t="shared" ref="CF8:CF36" si="43">SUM(AB8,BD8)</f>
        <v>278088</v>
      </c>
      <c r="CG8" s="121">
        <f t="shared" ref="CG8:CG36" si="44">SUM(AC8,BE8)</f>
        <v>0</v>
      </c>
      <c r="CH8" s="121">
        <f t="shared" ref="CH8:CH36" si="45">SUM(AD8,BF8)</f>
        <v>162385</v>
      </c>
      <c r="CI8" s="121">
        <f t="shared" ref="CI8:CI36" si="46">SUM(AE8,BG8)</f>
        <v>15445843</v>
      </c>
    </row>
    <row r="9" spans="1:8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 t="shared" si="0"/>
        <v>0</v>
      </c>
      <c r="E9" s="121">
        <f t="shared" si="1"/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 t="shared" si="3"/>
        <v>3427723</v>
      </c>
      <c r="M9" s="121">
        <f t="shared" si="4"/>
        <v>751872</v>
      </c>
      <c r="N9" s="121">
        <v>125312</v>
      </c>
      <c r="O9" s="121">
        <v>563904</v>
      </c>
      <c r="P9" s="121">
        <v>46992</v>
      </c>
      <c r="Q9" s="121">
        <v>15664</v>
      </c>
      <c r="R9" s="121">
        <f t="shared" si="5"/>
        <v>130279</v>
      </c>
      <c r="S9" s="121">
        <v>65063</v>
      </c>
      <c r="T9" s="121">
        <v>61907</v>
      </c>
      <c r="U9" s="121">
        <v>3309</v>
      </c>
      <c r="V9" s="121">
        <v>23224</v>
      </c>
      <c r="W9" s="121">
        <f t="shared" si="6"/>
        <v>2522348</v>
      </c>
      <c r="X9" s="121">
        <v>565242</v>
      </c>
      <c r="Y9" s="121">
        <v>1864088</v>
      </c>
      <c r="Z9" s="121">
        <v>93018</v>
      </c>
      <c r="AA9" s="121">
        <v>0</v>
      </c>
      <c r="AB9" s="121">
        <v>0</v>
      </c>
      <c r="AC9" s="121">
        <v>0</v>
      </c>
      <c r="AD9" s="121">
        <v>0</v>
      </c>
      <c r="AE9" s="121">
        <f t="shared" si="8"/>
        <v>3427723</v>
      </c>
      <c r="AF9" s="121">
        <f t="shared" si="9"/>
        <v>0</v>
      </c>
      <c r="AG9" s="121">
        <f t="shared" si="10"/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 t="shared" si="12"/>
        <v>309177</v>
      </c>
      <c r="AO9" s="121">
        <f t="shared" si="13"/>
        <v>31328</v>
      </c>
      <c r="AP9" s="121">
        <v>0</v>
      </c>
      <c r="AQ9" s="121">
        <v>0</v>
      </c>
      <c r="AR9" s="121">
        <v>31328</v>
      </c>
      <c r="AS9" s="121">
        <v>0</v>
      </c>
      <c r="AT9" s="121">
        <f t="shared" si="14"/>
        <v>75407</v>
      </c>
      <c r="AU9" s="121">
        <v>4045</v>
      </c>
      <c r="AV9" s="121">
        <v>71362</v>
      </c>
      <c r="AW9" s="121">
        <v>0</v>
      </c>
      <c r="AX9" s="121">
        <v>0</v>
      </c>
      <c r="AY9" s="121">
        <f t="shared" si="15"/>
        <v>202442</v>
      </c>
      <c r="AZ9" s="121">
        <v>60584</v>
      </c>
      <c r="BA9" s="121">
        <v>141858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 t="shared" si="17"/>
        <v>309177</v>
      </c>
      <c r="BH9" s="121">
        <f t="shared" si="19"/>
        <v>0</v>
      </c>
      <c r="BI9" s="121">
        <f t="shared" si="20"/>
        <v>0</v>
      </c>
      <c r="BJ9" s="121">
        <f t="shared" si="21"/>
        <v>0</v>
      </c>
      <c r="BK9" s="121">
        <f t="shared" si="22"/>
        <v>0</v>
      </c>
      <c r="BL9" s="121">
        <f t="shared" si="23"/>
        <v>0</v>
      </c>
      <c r="BM9" s="121">
        <f t="shared" si="24"/>
        <v>0</v>
      </c>
      <c r="BN9" s="121">
        <f t="shared" si="25"/>
        <v>0</v>
      </c>
      <c r="BO9" s="121">
        <f t="shared" si="26"/>
        <v>0</v>
      </c>
      <c r="BP9" s="121">
        <f t="shared" si="27"/>
        <v>3736900</v>
      </c>
      <c r="BQ9" s="121">
        <f t="shared" si="28"/>
        <v>783200</v>
      </c>
      <c r="BR9" s="121">
        <f t="shared" si="29"/>
        <v>125312</v>
      </c>
      <c r="BS9" s="121">
        <f t="shared" si="30"/>
        <v>563904</v>
      </c>
      <c r="BT9" s="121">
        <f t="shared" si="31"/>
        <v>78320</v>
      </c>
      <c r="BU9" s="121">
        <f t="shared" si="32"/>
        <v>15664</v>
      </c>
      <c r="BV9" s="121">
        <f t="shared" si="33"/>
        <v>205686</v>
      </c>
      <c r="BW9" s="121">
        <f t="shared" si="34"/>
        <v>69108</v>
      </c>
      <c r="BX9" s="121">
        <f t="shared" si="35"/>
        <v>133269</v>
      </c>
      <c r="BY9" s="121">
        <f t="shared" si="36"/>
        <v>3309</v>
      </c>
      <c r="BZ9" s="121">
        <f t="shared" si="37"/>
        <v>23224</v>
      </c>
      <c r="CA9" s="121">
        <f t="shared" si="38"/>
        <v>2724790</v>
      </c>
      <c r="CB9" s="121">
        <f t="shared" si="39"/>
        <v>625826</v>
      </c>
      <c r="CC9" s="121">
        <f t="shared" si="40"/>
        <v>2005946</v>
      </c>
      <c r="CD9" s="121">
        <f t="shared" si="41"/>
        <v>93018</v>
      </c>
      <c r="CE9" s="121">
        <f t="shared" si="42"/>
        <v>0</v>
      </c>
      <c r="CF9" s="121">
        <f t="shared" si="43"/>
        <v>0</v>
      </c>
      <c r="CG9" s="121">
        <f t="shared" si="44"/>
        <v>0</v>
      </c>
      <c r="CH9" s="121">
        <f t="shared" si="45"/>
        <v>0</v>
      </c>
      <c r="CI9" s="121">
        <f t="shared" si="46"/>
        <v>3736900</v>
      </c>
    </row>
    <row r="10" spans="1:87" s="136" customFormat="1" ht="13.5" customHeight="1" x14ac:dyDescent="0.15">
      <c r="A10" s="119" t="s">
        <v>39</v>
      </c>
      <c r="B10" s="120" t="s">
        <v>332</v>
      </c>
      <c r="C10" s="119" t="s">
        <v>333</v>
      </c>
      <c r="D10" s="121">
        <f t="shared" si="0"/>
        <v>0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 t="shared" si="3"/>
        <v>110349</v>
      </c>
      <c r="M10" s="121">
        <f t="shared" si="4"/>
        <v>4318</v>
      </c>
      <c r="N10" s="121">
        <v>4318</v>
      </c>
      <c r="O10" s="121">
        <v>0</v>
      </c>
      <c r="P10" s="121">
        <v>0</v>
      </c>
      <c r="Q10" s="121">
        <v>0</v>
      </c>
      <c r="R10" s="121">
        <f t="shared" si="5"/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 t="shared" si="6"/>
        <v>106031</v>
      </c>
      <c r="X10" s="121">
        <v>106007</v>
      </c>
      <c r="Y10" s="121">
        <v>0</v>
      </c>
      <c r="Z10" s="121">
        <v>0</v>
      </c>
      <c r="AA10" s="121">
        <v>24</v>
      </c>
      <c r="AB10" s="121">
        <v>298512</v>
      </c>
      <c r="AC10" s="121">
        <v>0</v>
      </c>
      <c r="AD10" s="121">
        <v>29897</v>
      </c>
      <c r="AE10" s="121">
        <f t="shared" si="8"/>
        <v>140246</v>
      </c>
      <c r="AF10" s="121">
        <f t="shared" si="9"/>
        <v>0</v>
      </c>
      <c r="AG10" s="121">
        <f t="shared" si="10"/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 t="shared" si="12"/>
        <v>4246</v>
      </c>
      <c r="AO10" s="121">
        <f t="shared" si="13"/>
        <v>4246</v>
      </c>
      <c r="AP10" s="121">
        <v>4246</v>
      </c>
      <c r="AQ10" s="121">
        <v>0</v>
      </c>
      <c r="AR10" s="121">
        <v>0</v>
      </c>
      <c r="AS10" s="121">
        <v>0</v>
      </c>
      <c r="AT10" s="121">
        <f t="shared" si="14"/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 t="shared" si="15"/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100903</v>
      </c>
      <c r="BE10" s="121">
        <v>0</v>
      </c>
      <c r="BF10" s="121">
        <v>0</v>
      </c>
      <c r="BG10" s="121">
        <f t="shared" si="17"/>
        <v>4246</v>
      </c>
      <c r="BH10" s="121">
        <f t="shared" si="19"/>
        <v>0</v>
      </c>
      <c r="BI10" s="121">
        <f t="shared" si="20"/>
        <v>0</v>
      </c>
      <c r="BJ10" s="121">
        <f t="shared" si="21"/>
        <v>0</v>
      </c>
      <c r="BK10" s="121">
        <f t="shared" si="22"/>
        <v>0</v>
      </c>
      <c r="BL10" s="121">
        <f t="shared" si="23"/>
        <v>0</v>
      </c>
      <c r="BM10" s="121">
        <f t="shared" si="24"/>
        <v>0</v>
      </c>
      <c r="BN10" s="121">
        <f t="shared" si="25"/>
        <v>0</v>
      </c>
      <c r="BO10" s="121">
        <f t="shared" si="26"/>
        <v>0</v>
      </c>
      <c r="BP10" s="121">
        <f t="shared" si="27"/>
        <v>114595</v>
      </c>
      <c r="BQ10" s="121">
        <f t="shared" si="28"/>
        <v>8564</v>
      </c>
      <c r="BR10" s="121">
        <f t="shared" si="29"/>
        <v>8564</v>
      </c>
      <c r="BS10" s="121">
        <f t="shared" si="30"/>
        <v>0</v>
      </c>
      <c r="BT10" s="121">
        <f t="shared" si="31"/>
        <v>0</v>
      </c>
      <c r="BU10" s="121">
        <f t="shared" si="32"/>
        <v>0</v>
      </c>
      <c r="BV10" s="121">
        <f t="shared" si="33"/>
        <v>0</v>
      </c>
      <c r="BW10" s="121">
        <f t="shared" si="34"/>
        <v>0</v>
      </c>
      <c r="BX10" s="121">
        <f t="shared" si="35"/>
        <v>0</v>
      </c>
      <c r="BY10" s="121">
        <f t="shared" si="36"/>
        <v>0</v>
      </c>
      <c r="BZ10" s="121">
        <f t="shared" si="37"/>
        <v>0</v>
      </c>
      <c r="CA10" s="121">
        <f t="shared" si="38"/>
        <v>106031</v>
      </c>
      <c r="CB10" s="121">
        <f t="shared" si="39"/>
        <v>106007</v>
      </c>
      <c r="CC10" s="121">
        <f t="shared" si="40"/>
        <v>0</v>
      </c>
      <c r="CD10" s="121">
        <f t="shared" si="41"/>
        <v>0</v>
      </c>
      <c r="CE10" s="121">
        <f t="shared" si="42"/>
        <v>24</v>
      </c>
      <c r="CF10" s="121">
        <f t="shared" si="43"/>
        <v>399415</v>
      </c>
      <c r="CG10" s="121">
        <f t="shared" si="44"/>
        <v>0</v>
      </c>
      <c r="CH10" s="121">
        <f t="shared" si="45"/>
        <v>29897</v>
      </c>
      <c r="CI10" s="121">
        <f t="shared" si="46"/>
        <v>144492</v>
      </c>
    </row>
    <row r="11" spans="1:87" s="136" customFormat="1" ht="13.5" customHeight="1" x14ac:dyDescent="0.15">
      <c r="A11" s="119" t="s">
        <v>39</v>
      </c>
      <c r="B11" s="120" t="s">
        <v>337</v>
      </c>
      <c r="C11" s="119" t="s">
        <v>338</v>
      </c>
      <c r="D11" s="121">
        <f t="shared" si="0"/>
        <v>1163439</v>
      </c>
      <c r="E11" s="121">
        <f t="shared" si="1"/>
        <v>1163439</v>
      </c>
      <c r="F11" s="121">
        <v>0</v>
      </c>
      <c r="G11" s="121">
        <v>1137501</v>
      </c>
      <c r="H11" s="121">
        <v>25938</v>
      </c>
      <c r="I11" s="121">
        <v>0</v>
      </c>
      <c r="J11" s="121">
        <v>0</v>
      </c>
      <c r="K11" s="121">
        <v>0</v>
      </c>
      <c r="L11" s="121">
        <f t="shared" si="3"/>
        <v>795390</v>
      </c>
      <c r="M11" s="121">
        <f t="shared" si="4"/>
        <v>193846</v>
      </c>
      <c r="N11" s="121">
        <v>79485</v>
      </c>
      <c r="O11" s="121">
        <v>91508</v>
      </c>
      <c r="P11" s="121">
        <v>22853</v>
      </c>
      <c r="Q11" s="121">
        <v>0</v>
      </c>
      <c r="R11" s="121">
        <f t="shared" si="5"/>
        <v>273010</v>
      </c>
      <c r="S11" s="121">
        <v>6459</v>
      </c>
      <c r="T11" s="121">
        <v>266551</v>
      </c>
      <c r="U11" s="121">
        <v>0</v>
      </c>
      <c r="V11" s="121">
        <v>0</v>
      </c>
      <c r="W11" s="121">
        <f t="shared" si="6"/>
        <v>328534</v>
      </c>
      <c r="X11" s="121">
        <v>286286</v>
      </c>
      <c r="Y11" s="121">
        <v>25045</v>
      </c>
      <c r="Z11" s="121">
        <v>17203</v>
      </c>
      <c r="AA11" s="121">
        <v>0</v>
      </c>
      <c r="AB11" s="121">
        <v>141278</v>
      </c>
      <c r="AC11" s="121">
        <v>0</v>
      </c>
      <c r="AD11" s="121">
        <v>87329</v>
      </c>
      <c r="AE11" s="121">
        <f t="shared" si="8"/>
        <v>2046158</v>
      </c>
      <c r="AF11" s="121">
        <f t="shared" si="9"/>
        <v>0</v>
      </c>
      <c r="AG11" s="121">
        <f t="shared" si="10"/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 t="shared" si="12"/>
        <v>152319</v>
      </c>
      <c r="AO11" s="121">
        <f t="shared" si="13"/>
        <v>17900</v>
      </c>
      <c r="AP11" s="121">
        <v>17900</v>
      </c>
      <c r="AQ11" s="121">
        <v>0</v>
      </c>
      <c r="AR11" s="121">
        <v>0</v>
      </c>
      <c r="AS11" s="121">
        <v>0</v>
      </c>
      <c r="AT11" s="121">
        <f t="shared" si="14"/>
        <v>4730</v>
      </c>
      <c r="AU11" s="121">
        <v>3287</v>
      </c>
      <c r="AV11" s="121">
        <v>1443</v>
      </c>
      <c r="AW11" s="121">
        <v>0</v>
      </c>
      <c r="AX11" s="121">
        <v>0</v>
      </c>
      <c r="AY11" s="121">
        <f t="shared" si="15"/>
        <v>129689</v>
      </c>
      <c r="AZ11" s="121">
        <v>453</v>
      </c>
      <c r="BA11" s="121">
        <v>129236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 t="shared" si="17"/>
        <v>152319</v>
      </c>
      <c r="BH11" s="121">
        <f t="shared" si="19"/>
        <v>1163439</v>
      </c>
      <c r="BI11" s="121">
        <f t="shared" si="20"/>
        <v>1163439</v>
      </c>
      <c r="BJ11" s="121">
        <f t="shared" si="21"/>
        <v>0</v>
      </c>
      <c r="BK11" s="121">
        <f t="shared" si="22"/>
        <v>1137501</v>
      </c>
      <c r="BL11" s="121">
        <f t="shared" si="23"/>
        <v>25938</v>
      </c>
      <c r="BM11" s="121">
        <f t="shared" si="24"/>
        <v>0</v>
      </c>
      <c r="BN11" s="121">
        <f t="shared" si="25"/>
        <v>0</v>
      </c>
      <c r="BO11" s="121">
        <f t="shared" si="26"/>
        <v>0</v>
      </c>
      <c r="BP11" s="121">
        <f t="shared" si="27"/>
        <v>947709</v>
      </c>
      <c r="BQ11" s="121">
        <f t="shared" si="28"/>
        <v>211746</v>
      </c>
      <c r="BR11" s="121">
        <f t="shared" si="29"/>
        <v>97385</v>
      </c>
      <c r="BS11" s="121">
        <f t="shared" si="30"/>
        <v>91508</v>
      </c>
      <c r="BT11" s="121">
        <f t="shared" si="31"/>
        <v>22853</v>
      </c>
      <c r="BU11" s="121">
        <f t="shared" si="32"/>
        <v>0</v>
      </c>
      <c r="BV11" s="121">
        <f t="shared" si="33"/>
        <v>277740</v>
      </c>
      <c r="BW11" s="121">
        <f t="shared" si="34"/>
        <v>9746</v>
      </c>
      <c r="BX11" s="121">
        <f t="shared" si="35"/>
        <v>267994</v>
      </c>
      <c r="BY11" s="121">
        <f t="shared" si="36"/>
        <v>0</v>
      </c>
      <c r="BZ11" s="121">
        <f t="shared" si="37"/>
        <v>0</v>
      </c>
      <c r="CA11" s="121">
        <f t="shared" si="38"/>
        <v>458223</v>
      </c>
      <c r="CB11" s="121">
        <f t="shared" si="39"/>
        <v>286739</v>
      </c>
      <c r="CC11" s="121">
        <f t="shared" si="40"/>
        <v>154281</v>
      </c>
      <c r="CD11" s="121">
        <f t="shared" si="41"/>
        <v>17203</v>
      </c>
      <c r="CE11" s="121">
        <f t="shared" si="42"/>
        <v>0</v>
      </c>
      <c r="CF11" s="121">
        <f t="shared" si="43"/>
        <v>141278</v>
      </c>
      <c r="CG11" s="121">
        <f t="shared" si="44"/>
        <v>0</v>
      </c>
      <c r="CH11" s="121">
        <f t="shared" si="45"/>
        <v>87329</v>
      </c>
      <c r="CI11" s="121">
        <f t="shared" si="46"/>
        <v>2198477</v>
      </c>
    </row>
    <row r="12" spans="1:87" s="136" customFormat="1" ht="13.5" customHeight="1" x14ac:dyDescent="0.15">
      <c r="A12" s="119" t="s">
        <v>39</v>
      </c>
      <c r="B12" s="120" t="s">
        <v>344</v>
      </c>
      <c r="C12" s="119" t="s">
        <v>345</v>
      </c>
      <c r="D12" s="121">
        <f t="shared" si="0"/>
        <v>1511260</v>
      </c>
      <c r="E12" s="121">
        <f t="shared" si="1"/>
        <v>1511260</v>
      </c>
      <c r="F12" s="121">
        <v>0</v>
      </c>
      <c r="G12" s="121">
        <v>1511260</v>
      </c>
      <c r="H12" s="121">
        <v>0</v>
      </c>
      <c r="I12" s="121">
        <v>0</v>
      </c>
      <c r="J12" s="121">
        <v>0</v>
      </c>
      <c r="K12" s="121">
        <v>0</v>
      </c>
      <c r="L12" s="121">
        <f t="shared" si="3"/>
        <v>1478222</v>
      </c>
      <c r="M12" s="121">
        <f t="shared" si="4"/>
        <v>360447</v>
      </c>
      <c r="N12" s="121">
        <v>73471</v>
      </c>
      <c r="O12" s="121">
        <v>226643</v>
      </c>
      <c r="P12" s="121">
        <v>60333</v>
      </c>
      <c r="Q12" s="121">
        <v>0</v>
      </c>
      <c r="R12" s="121">
        <f t="shared" si="5"/>
        <v>373340</v>
      </c>
      <c r="S12" s="121">
        <v>41888</v>
      </c>
      <c r="T12" s="121">
        <v>282933</v>
      </c>
      <c r="U12" s="121">
        <v>48519</v>
      </c>
      <c r="V12" s="121">
        <v>5686</v>
      </c>
      <c r="W12" s="121">
        <f t="shared" si="6"/>
        <v>738749</v>
      </c>
      <c r="X12" s="121">
        <v>349851</v>
      </c>
      <c r="Y12" s="121">
        <v>321392</v>
      </c>
      <c r="Z12" s="121">
        <v>64092</v>
      </c>
      <c r="AA12" s="121">
        <v>3414</v>
      </c>
      <c r="AB12" s="121">
        <v>34038</v>
      </c>
      <c r="AC12" s="121">
        <v>0</v>
      </c>
      <c r="AD12" s="121">
        <v>20747</v>
      </c>
      <c r="AE12" s="121">
        <f t="shared" si="8"/>
        <v>3010229</v>
      </c>
      <c r="AF12" s="121">
        <f t="shared" si="9"/>
        <v>81162</v>
      </c>
      <c r="AG12" s="121">
        <f t="shared" si="10"/>
        <v>81162</v>
      </c>
      <c r="AH12" s="121">
        <v>0</v>
      </c>
      <c r="AI12" s="121">
        <v>0</v>
      </c>
      <c r="AJ12" s="121">
        <v>81162</v>
      </c>
      <c r="AK12" s="121">
        <v>0</v>
      </c>
      <c r="AL12" s="121">
        <v>0</v>
      </c>
      <c r="AM12" s="121">
        <v>0</v>
      </c>
      <c r="AN12" s="121">
        <f t="shared" si="12"/>
        <v>472941</v>
      </c>
      <c r="AO12" s="121">
        <f t="shared" si="13"/>
        <v>189704</v>
      </c>
      <c r="AP12" s="121">
        <v>67591</v>
      </c>
      <c r="AQ12" s="121">
        <v>88919</v>
      </c>
      <c r="AR12" s="121">
        <v>33194</v>
      </c>
      <c r="AS12" s="121">
        <v>0</v>
      </c>
      <c r="AT12" s="121">
        <f t="shared" si="14"/>
        <v>248738</v>
      </c>
      <c r="AU12" s="121">
        <v>12418</v>
      </c>
      <c r="AV12" s="121">
        <v>53687</v>
      </c>
      <c r="AW12" s="121">
        <v>182633</v>
      </c>
      <c r="AX12" s="121">
        <v>0</v>
      </c>
      <c r="AY12" s="121">
        <f t="shared" si="15"/>
        <v>34499</v>
      </c>
      <c r="AZ12" s="121">
        <v>10865</v>
      </c>
      <c r="BA12" s="121">
        <v>1379</v>
      </c>
      <c r="BB12" s="121">
        <v>22255</v>
      </c>
      <c r="BC12" s="121">
        <v>0</v>
      </c>
      <c r="BD12" s="121">
        <v>0</v>
      </c>
      <c r="BE12" s="121">
        <v>0</v>
      </c>
      <c r="BF12" s="121">
        <v>0</v>
      </c>
      <c r="BG12" s="121">
        <f t="shared" si="17"/>
        <v>554103</v>
      </c>
      <c r="BH12" s="121">
        <f t="shared" si="19"/>
        <v>1592422</v>
      </c>
      <c r="BI12" s="121">
        <f t="shared" si="20"/>
        <v>1592422</v>
      </c>
      <c r="BJ12" s="121">
        <f t="shared" si="21"/>
        <v>0</v>
      </c>
      <c r="BK12" s="121">
        <f t="shared" si="22"/>
        <v>1511260</v>
      </c>
      <c r="BL12" s="121">
        <f t="shared" si="23"/>
        <v>81162</v>
      </c>
      <c r="BM12" s="121">
        <f t="shared" si="24"/>
        <v>0</v>
      </c>
      <c r="BN12" s="121">
        <f t="shared" si="25"/>
        <v>0</v>
      </c>
      <c r="BO12" s="121">
        <f t="shared" si="26"/>
        <v>0</v>
      </c>
      <c r="BP12" s="121">
        <f t="shared" si="27"/>
        <v>1951163</v>
      </c>
      <c r="BQ12" s="121">
        <f t="shared" si="28"/>
        <v>550151</v>
      </c>
      <c r="BR12" s="121">
        <f t="shared" si="29"/>
        <v>141062</v>
      </c>
      <c r="BS12" s="121">
        <f t="shared" si="30"/>
        <v>315562</v>
      </c>
      <c r="BT12" s="121">
        <f t="shared" si="31"/>
        <v>93527</v>
      </c>
      <c r="BU12" s="121">
        <f t="shared" si="32"/>
        <v>0</v>
      </c>
      <c r="BV12" s="121">
        <f t="shared" si="33"/>
        <v>622078</v>
      </c>
      <c r="BW12" s="121">
        <f t="shared" si="34"/>
        <v>54306</v>
      </c>
      <c r="BX12" s="121">
        <f t="shared" si="35"/>
        <v>336620</v>
      </c>
      <c r="BY12" s="121">
        <f t="shared" si="36"/>
        <v>231152</v>
      </c>
      <c r="BZ12" s="121">
        <f t="shared" si="37"/>
        <v>5686</v>
      </c>
      <c r="CA12" s="121">
        <f t="shared" si="38"/>
        <v>773248</v>
      </c>
      <c r="CB12" s="121">
        <f t="shared" si="39"/>
        <v>360716</v>
      </c>
      <c r="CC12" s="121">
        <f t="shared" si="40"/>
        <v>322771</v>
      </c>
      <c r="CD12" s="121">
        <f t="shared" si="41"/>
        <v>86347</v>
      </c>
      <c r="CE12" s="121">
        <f t="shared" si="42"/>
        <v>3414</v>
      </c>
      <c r="CF12" s="121">
        <f t="shared" si="43"/>
        <v>34038</v>
      </c>
      <c r="CG12" s="121">
        <f t="shared" si="44"/>
        <v>0</v>
      </c>
      <c r="CH12" s="121">
        <f t="shared" si="45"/>
        <v>20747</v>
      </c>
      <c r="CI12" s="121">
        <f t="shared" si="46"/>
        <v>3564332</v>
      </c>
    </row>
    <row r="13" spans="1:87" s="136" customFormat="1" ht="13.5" customHeight="1" x14ac:dyDescent="0.15">
      <c r="A13" s="119" t="s">
        <v>39</v>
      </c>
      <c r="B13" s="120" t="s">
        <v>347</v>
      </c>
      <c r="C13" s="119" t="s">
        <v>348</v>
      </c>
      <c r="D13" s="121">
        <f t="shared" si="0"/>
        <v>0</v>
      </c>
      <c r="E13" s="121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 t="shared" si="3"/>
        <v>5466329</v>
      </c>
      <c r="M13" s="121">
        <f t="shared" si="4"/>
        <v>908840</v>
      </c>
      <c r="N13" s="121">
        <v>359500</v>
      </c>
      <c r="O13" s="121">
        <v>532290</v>
      </c>
      <c r="P13" s="121">
        <v>0</v>
      </c>
      <c r="Q13" s="121">
        <v>17050</v>
      </c>
      <c r="R13" s="121">
        <f t="shared" si="5"/>
        <v>1673472</v>
      </c>
      <c r="S13" s="121">
        <v>83744</v>
      </c>
      <c r="T13" s="121">
        <v>1520209</v>
      </c>
      <c r="U13" s="121">
        <v>69519</v>
      </c>
      <c r="V13" s="121">
        <v>22789</v>
      </c>
      <c r="W13" s="121">
        <f t="shared" si="6"/>
        <v>2861228</v>
      </c>
      <c r="X13" s="121">
        <v>871287</v>
      </c>
      <c r="Y13" s="121">
        <v>1941552</v>
      </c>
      <c r="Z13" s="121">
        <v>39613</v>
      </c>
      <c r="AA13" s="121">
        <v>8776</v>
      </c>
      <c r="AB13" s="121">
        <v>0</v>
      </c>
      <c r="AC13" s="121">
        <v>0</v>
      </c>
      <c r="AD13" s="121">
        <v>96528</v>
      </c>
      <c r="AE13" s="121">
        <f t="shared" si="8"/>
        <v>5562857</v>
      </c>
      <c r="AF13" s="121">
        <f t="shared" si="9"/>
        <v>399876</v>
      </c>
      <c r="AG13" s="121">
        <f t="shared" si="10"/>
        <v>399876</v>
      </c>
      <c r="AH13" s="121">
        <v>0</v>
      </c>
      <c r="AI13" s="121">
        <v>399876</v>
      </c>
      <c r="AJ13" s="121">
        <v>0</v>
      </c>
      <c r="AK13" s="121">
        <v>0</v>
      </c>
      <c r="AL13" s="121">
        <v>0</v>
      </c>
      <c r="AM13" s="121">
        <v>0</v>
      </c>
      <c r="AN13" s="121">
        <f t="shared" si="12"/>
        <v>708348</v>
      </c>
      <c r="AO13" s="121">
        <f t="shared" si="13"/>
        <v>93280</v>
      </c>
      <c r="AP13" s="121">
        <v>80060</v>
      </c>
      <c r="AQ13" s="121">
        <v>0</v>
      </c>
      <c r="AR13" s="121">
        <v>13220</v>
      </c>
      <c r="AS13" s="121">
        <v>0</v>
      </c>
      <c r="AT13" s="121">
        <f t="shared" si="14"/>
        <v>235965</v>
      </c>
      <c r="AU13" s="121">
        <v>50807</v>
      </c>
      <c r="AV13" s="121">
        <v>185158</v>
      </c>
      <c r="AW13" s="121">
        <v>0</v>
      </c>
      <c r="AX13" s="121">
        <v>0</v>
      </c>
      <c r="AY13" s="121">
        <f t="shared" si="15"/>
        <v>379103</v>
      </c>
      <c r="AZ13" s="121">
        <v>146116</v>
      </c>
      <c r="BA13" s="121">
        <v>232987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 t="shared" si="17"/>
        <v>1108224</v>
      </c>
      <c r="BH13" s="121">
        <f t="shared" si="19"/>
        <v>399876</v>
      </c>
      <c r="BI13" s="121">
        <f t="shared" si="20"/>
        <v>399876</v>
      </c>
      <c r="BJ13" s="121">
        <f t="shared" si="21"/>
        <v>0</v>
      </c>
      <c r="BK13" s="121">
        <f t="shared" si="22"/>
        <v>399876</v>
      </c>
      <c r="BL13" s="121">
        <f t="shared" si="23"/>
        <v>0</v>
      </c>
      <c r="BM13" s="121">
        <f t="shared" si="24"/>
        <v>0</v>
      </c>
      <c r="BN13" s="121">
        <f t="shared" si="25"/>
        <v>0</v>
      </c>
      <c r="BO13" s="121">
        <f t="shared" si="26"/>
        <v>0</v>
      </c>
      <c r="BP13" s="121">
        <f t="shared" si="27"/>
        <v>6174677</v>
      </c>
      <c r="BQ13" s="121">
        <f t="shared" si="28"/>
        <v>1002120</v>
      </c>
      <c r="BR13" s="121">
        <f t="shared" si="29"/>
        <v>439560</v>
      </c>
      <c r="BS13" s="121">
        <f t="shared" si="30"/>
        <v>532290</v>
      </c>
      <c r="BT13" s="121">
        <f t="shared" si="31"/>
        <v>13220</v>
      </c>
      <c r="BU13" s="121">
        <f t="shared" si="32"/>
        <v>17050</v>
      </c>
      <c r="BV13" s="121">
        <f t="shared" si="33"/>
        <v>1909437</v>
      </c>
      <c r="BW13" s="121">
        <f t="shared" si="34"/>
        <v>134551</v>
      </c>
      <c r="BX13" s="121">
        <f t="shared" si="35"/>
        <v>1705367</v>
      </c>
      <c r="BY13" s="121">
        <f t="shared" si="36"/>
        <v>69519</v>
      </c>
      <c r="BZ13" s="121">
        <f t="shared" si="37"/>
        <v>22789</v>
      </c>
      <c r="CA13" s="121">
        <f t="shared" si="38"/>
        <v>3240331</v>
      </c>
      <c r="CB13" s="121">
        <f t="shared" si="39"/>
        <v>1017403</v>
      </c>
      <c r="CC13" s="121">
        <f t="shared" si="40"/>
        <v>2174539</v>
      </c>
      <c r="CD13" s="121">
        <f t="shared" si="41"/>
        <v>39613</v>
      </c>
      <c r="CE13" s="121">
        <f t="shared" si="42"/>
        <v>8776</v>
      </c>
      <c r="CF13" s="121">
        <f t="shared" si="43"/>
        <v>0</v>
      </c>
      <c r="CG13" s="121">
        <f t="shared" si="44"/>
        <v>0</v>
      </c>
      <c r="CH13" s="121">
        <f t="shared" si="45"/>
        <v>96528</v>
      </c>
      <c r="CI13" s="121">
        <f t="shared" si="46"/>
        <v>6671081</v>
      </c>
    </row>
    <row r="14" spans="1:87" s="136" customFormat="1" ht="13.5" customHeight="1" x14ac:dyDescent="0.15">
      <c r="A14" s="119" t="s">
        <v>39</v>
      </c>
      <c r="B14" s="120" t="s">
        <v>350</v>
      </c>
      <c r="C14" s="119" t="s">
        <v>351</v>
      </c>
      <c r="D14" s="121">
        <v>11059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11059</v>
      </c>
      <c r="K14" s="121">
        <v>0</v>
      </c>
      <c r="L14" s="121">
        <v>634853</v>
      </c>
      <c r="M14" s="121">
        <v>43383</v>
      </c>
      <c r="N14" s="121">
        <v>43383</v>
      </c>
      <c r="O14" s="121">
        <v>0</v>
      </c>
      <c r="P14" s="121">
        <v>0</v>
      </c>
      <c r="Q14" s="121">
        <v>0</v>
      </c>
      <c r="R14" s="121">
        <v>309539</v>
      </c>
      <c r="S14" s="121">
        <v>0</v>
      </c>
      <c r="T14" s="121">
        <v>305784</v>
      </c>
      <c r="U14" s="121">
        <v>3755</v>
      </c>
      <c r="V14" s="121">
        <v>0</v>
      </c>
      <c r="W14" s="121">
        <v>281931</v>
      </c>
      <c r="X14" s="121">
        <v>179633</v>
      </c>
      <c r="Y14" s="121">
        <v>93023</v>
      </c>
      <c r="Z14" s="121">
        <v>9271</v>
      </c>
      <c r="AA14" s="121">
        <v>4</v>
      </c>
      <c r="AB14" s="121">
        <v>0</v>
      </c>
      <c r="AC14" s="121">
        <v>0</v>
      </c>
      <c r="AD14" s="121">
        <v>6901</v>
      </c>
      <c r="AE14" s="121">
        <v>652813</v>
      </c>
      <c r="AF14" s="121">
        <v>9470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9470</v>
      </c>
      <c r="AM14" s="121">
        <v>0</v>
      </c>
      <c r="AN14" s="121">
        <v>88333</v>
      </c>
      <c r="AO14" s="121">
        <v>30111</v>
      </c>
      <c r="AP14" s="121">
        <v>3944</v>
      </c>
      <c r="AQ14" s="121">
        <v>0</v>
      </c>
      <c r="AR14" s="121">
        <v>26167</v>
      </c>
      <c r="AS14" s="121">
        <v>0</v>
      </c>
      <c r="AT14" s="121">
        <v>52568</v>
      </c>
      <c r="AU14" s="121">
        <v>0</v>
      </c>
      <c r="AV14" s="121">
        <v>52568</v>
      </c>
      <c r="AW14" s="121">
        <v>0</v>
      </c>
      <c r="AX14" s="121">
        <v>0</v>
      </c>
      <c r="AY14" s="121">
        <v>5654</v>
      </c>
      <c r="AZ14" s="121">
        <v>1146</v>
      </c>
      <c r="BA14" s="121">
        <v>4508</v>
      </c>
      <c r="BB14" s="121">
        <v>0</v>
      </c>
      <c r="BC14" s="121">
        <v>0</v>
      </c>
      <c r="BD14" s="121">
        <v>0</v>
      </c>
      <c r="BE14" s="121">
        <v>0</v>
      </c>
      <c r="BF14" s="121">
        <v>29779</v>
      </c>
      <c r="BG14" s="121">
        <v>127582</v>
      </c>
      <c r="BH14" s="121">
        <v>20529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20529</v>
      </c>
      <c r="BO14" s="121">
        <v>0</v>
      </c>
      <c r="BP14" s="121">
        <v>723186</v>
      </c>
      <c r="BQ14" s="121">
        <v>73494</v>
      </c>
      <c r="BR14" s="121">
        <v>47327</v>
      </c>
      <c r="BS14" s="121">
        <v>0</v>
      </c>
      <c r="BT14" s="121">
        <v>26167</v>
      </c>
      <c r="BU14" s="121">
        <v>0</v>
      </c>
      <c r="BV14" s="121">
        <v>362107</v>
      </c>
      <c r="BW14" s="121">
        <v>0</v>
      </c>
      <c r="BX14" s="121">
        <v>358352</v>
      </c>
      <c r="BY14" s="121">
        <v>3755</v>
      </c>
      <c r="BZ14" s="121">
        <v>0</v>
      </c>
      <c r="CA14" s="121">
        <v>287585</v>
      </c>
      <c r="CB14" s="121">
        <v>180779</v>
      </c>
      <c r="CC14" s="121">
        <v>97531</v>
      </c>
      <c r="CD14" s="121">
        <v>9271</v>
      </c>
      <c r="CE14" s="121">
        <v>4</v>
      </c>
      <c r="CF14" s="121">
        <v>0</v>
      </c>
      <c r="CG14" s="121">
        <v>0</v>
      </c>
      <c r="CH14" s="121">
        <v>36680</v>
      </c>
      <c r="CI14" s="121">
        <v>780395</v>
      </c>
    </row>
    <row r="15" spans="1:87" s="136" customFormat="1" ht="13.5" customHeight="1" x14ac:dyDescent="0.15">
      <c r="A15" s="119" t="s">
        <v>39</v>
      </c>
      <c r="B15" s="120" t="s">
        <v>353</v>
      </c>
      <c r="C15" s="119" t="s">
        <v>354</v>
      </c>
      <c r="D15" s="121">
        <f t="shared" si="0"/>
        <v>154234</v>
      </c>
      <c r="E15" s="121">
        <f t="shared" si="1"/>
        <v>148078</v>
      </c>
      <c r="F15" s="121">
        <v>0</v>
      </c>
      <c r="G15" s="121">
        <v>68418</v>
      </c>
      <c r="H15" s="121">
        <v>78926</v>
      </c>
      <c r="I15" s="121">
        <v>734</v>
      </c>
      <c r="J15" s="121">
        <v>6156</v>
      </c>
      <c r="K15" s="121">
        <v>0</v>
      </c>
      <c r="L15" s="121">
        <f t="shared" si="3"/>
        <v>579578</v>
      </c>
      <c r="M15" s="121">
        <f t="shared" si="4"/>
        <v>48104</v>
      </c>
      <c r="N15" s="121">
        <v>48104</v>
      </c>
      <c r="O15" s="121">
        <v>0</v>
      </c>
      <c r="P15" s="121">
        <v>0</v>
      </c>
      <c r="Q15" s="121">
        <v>0</v>
      </c>
      <c r="R15" s="121">
        <f t="shared" si="5"/>
        <v>48267</v>
      </c>
      <c r="S15" s="121">
        <v>1010</v>
      </c>
      <c r="T15" s="121">
        <v>43457</v>
      </c>
      <c r="U15" s="121">
        <v>3800</v>
      </c>
      <c r="V15" s="121">
        <v>0</v>
      </c>
      <c r="W15" s="121">
        <f t="shared" si="6"/>
        <v>482239</v>
      </c>
      <c r="X15" s="121">
        <v>240073</v>
      </c>
      <c r="Y15" s="121">
        <v>214849</v>
      </c>
      <c r="Z15" s="121">
        <v>27140</v>
      </c>
      <c r="AA15" s="121">
        <v>177</v>
      </c>
      <c r="AB15" s="121">
        <v>0</v>
      </c>
      <c r="AC15" s="121">
        <v>968</v>
      </c>
      <c r="AD15" s="121">
        <v>3511</v>
      </c>
      <c r="AE15" s="121">
        <f t="shared" si="8"/>
        <v>737323</v>
      </c>
      <c r="AF15" s="121">
        <f t="shared" si="9"/>
        <v>0</v>
      </c>
      <c r="AG15" s="121">
        <f t="shared" si="10"/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 t="shared" si="12"/>
        <v>198241</v>
      </c>
      <c r="AO15" s="121">
        <f t="shared" si="13"/>
        <v>24140</v>
      </c>
      <c r="AP15" s="121">
        <v>24140</v>
      </c>
      <c r="AQ15" s="121">
        <v>0</v>
      </c>
      <c r="AR15" s="121">
        <v>0</v>
      </c>
      <c r="AS15" s="121">
        <v>0</v>
      </c>
      <c r="AT15" s="121">
        <f t="shared" si="14"/>
        <v>47694</v>
      </c>
      <c r="AU15" s="121">
        <v>0</v>
      </c>
      <c r="AV15" s="121">
        <v>47694</v>
      </c>
      <c r="AW15" s="121">
        <v>0</v>
      </c>
      <c r="AX15" s="121">
        <v>0</v>
      </c>
      <c r="AY15" s="121">
        <f t="shared" si="15"/>
        <v>126407</v>
      </c>
      <c r="AZ15" s="121">
        <v>0</v>
      </c>
      <c r="BA15" s="121">
        <v>126407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 t="shared" si="17"/>
        <v>198241</v>
      </c>
      <c r="BH15" s="121">
        <f t="shared" si="19"/>
        <v>154234</v>
      </c>
      <c r="BI15" s="121">
        <f t="shared" si="20"/>
        <v>148078</v>
      </c>
      <c r="BJ15" s="121">
        <f t="shared" si="21"/>
        <v>0</v>
      </c>
      <c r="BK15" s="121">
        <f t="shared" si="22"/>
        <v>68418</v>
      </c>
      <c r="BL15" s="121">
        <f t="shared" si="23"/>
        <v>78926</v>
      </c>
      <c r="BM15" s="121">
        <f t="shared" si="24"/>
        <v>734</v>
      </c>
      <c r="BN15" s="121">
        <f t="shared" si="25"/>
        <v>6156</v>
      </c>
      <c r="BO15" s="121">
        <f t="shared" si="26"/>
        <v>0</v>
      </c>
      <c r="BP15" s="121">
        <f t="shared" si="27"/>
        <v>777819</v>
      </c>
      <c r="BQ15" s="121">
        <f t="shared" si="28"/>
        <v>72244</v>
      </c>
      <c r="BR15" s="121">
        <f t="shared" si="29"/>
        <v>72244</v>
      </c>
      <c r="BS15" s="121">
        <f t="shared" si="30"/>
        <v>0</v>
      </c>
      <c r="BT15" s="121">
        <f t="shared" si="31"/>
        <v>0</v>
      </c>
      <c r="BU15" s="121">
        <f t="shared" si="32"/>
        <v>0</v>
      </c>
      <c r="BV15" s="121">
        <f t="shared" si="33"/>
        <v>95961</v>
      </c>
      <c r="BW15" s="121">
        <f t="shared" si="34"/>
        <v>1010</v>
      </c>
      <c r="BX15" s="121">
        <f t="shared" si="35"/>
        <v>91151</v>
      </c>
      <c r="BY15" s="121">
        <f t="shared" si="36"/>
        <v>3800</v>
      </c>
      <c r="BZ15" s="121">
        <f t="shared" si="37"/>
        <v>0</v>
      </c>
      <c r="CA15" s="121">
        <f t="shared" si="38"/>
        <v>608646</v>
      </c>
      <c r="CB15" s="121">
        <f t="shared" si="39"/>
        <v>240073</v>
      </c>
      <c r="CC15" s="121">
        <f t="shared" si="40"/>
        <v>341256</v>
      </c>
      <c r="CD15" s="121">
        <f t="shared" si="41"/>
        <v>27140</v>
      </c>
      <c r="CE15" s="121">
        <f t="shared" si="42"/>
        <v>177</v>
      </c>
      <c r="CF15" s="121">
        <f t="shared" si="43"/>
        <v>0</v>
      </c>
      <c r="CG15" s="121">
        <f t="shared" si="44"/>
        <v>968</v>
      </c>
      <c r="CH15" s="121">
        <f t="shared" si="45"/>
        <v>3511</v>
      </c>
      <c r="CI15" s="121">
        <f t="shared" si="46"/>
        <v>935564</v>
      </c>
    </row>
    <row r="16" spans="1:87" s="136" customFormat="1" ht="13.5" customHeight="1" x14ac:dyDescent="0.15">
      <c r="A16" s="119" t="s">
        <v>39</v>
      </c>
      <c r="B16" s="120" t="s">
        <v>356</v>
      </c>
      <c r="C16" s="119" t="s">
        <v>357</v>
      </c>
      <c r="D16" s="121">
        <f t="shared" si="0"/>
        <v>0</v>
      </c>
      <c r="E16" s="121">
        <f t="shared" si="1"/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 t="shared" si="3"/>
        <v>588914</v>
      </c>
      <c r="M16" s="121">
        <f t="shared" si="4"/>
        <v>98955</v>
      </c>
      <c r="N16" s="121">
        <v>76483</v>
      </c>
      <c r="O16" s="121">
        <v>0</v>
      </c>
      <c r="P16" s="121">
        <v>22472</v>
      </c>
      <c r="Q16" s="121">
        <v>0</v>
      </c>
      <c r="R16" s="121">
        <f t="shared" si="5"/>
        <v>144608</v>
      </c>
      <c r="S16" s="121">
        <v>7896</v>
      </c>
      <c r="T16" s="121">
        <v>136279</v>
      </c>
      <c r="U16" s="121">
        <v>433</v>
      </c>
      <c r="V16" s="121">
        <v>6518</v>
      </c>
      <c r="W16" s="121">
        <f t="shared" si="6"/>
        <v>338833</v>
      </c>
      <c r="X16" s="121">
        <v>103659</v>
      </c>
      <c r="Y16" s="121">
        <v>158327</v>
      </c>
      <c r="Z16" s="121">
        <v>76847</v>
      </c>
      <c r="AA16" s="121">
        <v>0</v>
      </c>
      <c r="AB16" s="121">
        <v>0</v>
      </c>
      <c r="AC16" s="121">
        <v>0</v>
      </c>
      <c r="AD16" s="121">
        <v>16769</v>
      </c>
      <c r="AE16" s="121">
        <f t="shared" si="8"/>
        <v>605683</v>
      </c>
      <c r="AF16" s="121">
        <f t="shared" si="9"/>
        <v>0</v>
      </c>
      <c r="AG16" s="121">
        <f t="shared" si="10"/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 t="shared" si="12"/>
        <v>171860</v>
      </c>
      <c r="AO16" s="121">
        <f t="shared" si="13"/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 t="shared" si="14"/>
        <v>118096</v>
      </c>
      <c r="AU16" s="121">
        <v>0</v>
      </c>
      <c r="AV16" s="121">
        <v>118096</v>
      </c>
      <c r="AW16" s="121">
        <v>0</v>
      </c>
      <c r="AX16" s="121">
        <v>0</v>
      </c>
      <c r="AY16" s="121">
        <f t="shared" si="15"/>
        <v>53764</v>
      </c>
      <c r="AZ16" s="121">
        <v>0</v>
      </c>
      <c r="BA16" s="121">
        <v>53764</v>
      </c>
      <c r="BB16" s="121">
        <v>0</v>
      </c>
      <c r="BC16" s="121">
        <v>0</v>
      </c>
      <c r="BD16" s="121">
        <v>0</v>
      </c>
      <c r="BE16" s="121">
        <v>0</v>
      </c>
      <c r="BF16" s="121">
        <v>5288</v>
      </c>
      <c r="BG16" s="121">
        <f t="shared" si="17"/>
        <v>177148</v>
      </c>
      <c r="BH16" s="121">
        <f t="shared" si="19"/>
        <v>0</v>
      </c>
      <c r="BI16" s="121">
        <f t="shared" si="20"/>
        <v>0</v>
      </c>
      <c r="BJ16" s="121">
        <f t="shared" si="21"/>
        <v>0</v>
      </c>
      <c r="BK16" s="121">
        <f t="shared" si="22"/>
        <v>0</v>
      </c>
      <c r="BL16" s="121">
        <f t="shared" si="23"/>
        <v>0</v>
      </c>
      <c r="BM16" s="121">
        <f t="shared" si="24"/>
        <v>0</v>
      </c>
      <c r="BN16" s="121">
        <f t="shared" si="25"/>
        <v>0</v>
      </c>
      <c r="BO16" s="121">
        <f t="shared" si="26"/>
        <v>0</v>
      </c>
      <c r="BP16" s="121">
        <f t="shared" si="27"/>
        <v>760774</v>
      </c>
      <c r="BQ16" s="121">
        <f t="shared" si="28"/>
        <v>98955</v>
      </c>
      <c r="BR16" s="121">
        <f t="shared" si="29"/>
        <v>76483</v>
      </c>
      <c r="BS16" s="121">
        <f t="shared" si="30"/>
        <v>0</v>
      </c>
      <c r="BT16" s="121">
        <f t="shared" si="31"/>
        <v>22472</v>
      </c>
      <c r="BU16" s="121">
        <f t="shared" si="32"/>
        <v>0</v>
      </c>
      <c r="BV16" s="121">
        <f t="shared" si="33"/>
        <v>262704</v>
      </c>
      <c r="BW16" s="121">
        <f t="shared" si="34"/>
        <v>7896</v>
      </c>
      <c r="BX16" s="121">
        <f t="shared" si="35"/>
        <v>254375</v>
      </c>
      <c r="BY16" s="121">
        <f t="shared" si="36"/>
        <v>433</v>
      </c>
      <c r="BZ16" s="121">
        <f t="shared" si="37"/>
        <v>6518</v>
      </c>
      <c r="CA16" s="121">
        <f t="shared" si="38"/>
        <v>392597</v>
      </c>
      <c r="CB16" s="121">
        <f t="shared" si="39"/>
        <v>103659</v>
      </c>
      <c r="CC16" s="121">
        <f t="shared" si="40"/>
        <v>212091</v>
      </c>
      <c r="CD16" s="121">
        <f t="shared" si="41"/>
        <v>76847</v>
      </c>
      <c r="CE16" s="121">
        <f t="shared" si="42"/>
        <v>0</v>
      </c>
      <c r="CF16" s="121">
        <f t="shared" si="43"/>
        <v>0</v>
      </c>
      <c r="CG16" s="121">
        <f t="shared" si="44"/>
        <v>0</v>
      </c>
      <c r="CH16" s="121">
        <f t="shared" si="45"/>
        <v>22057</v>
      </c>
      <c r="CI16" s="121">
        <f t="shared" si="46"/>
        <v>782831</v>
      </c>
    </row>
    <row r="17" spans="1:87" s="136" customFormat="1" ht="13.5" customHeight="1" x14ac:dyDescent="0.15">
      <c r="A17" s="119" t="s">
        <v>39</v>
      </c>
      <c r="B17" s="120" t="s">
        <v>359</v>
      </c>
      <c r="C17" s="119" t="s">
        <v>360</v>
      </c>
      <c r="D17" s="121">
        <f t="shared" si="0"/>
        <v>108920</v>
      </c>
      <c r="E17" s="121">
        <f t="shared" si="1"/>
        <v>104060</v>
      </c>
      <c r="F17" s="121">
        <v>0</v>
      </c>
      <c r="G17" s="121">
        <v>104060</v>
      </c>
      <c r="H17" s="121">
        <v>0</v>
      </c>
      <c r="I17" s="121">
        <v>0</v>
      </c>
      <c r="J17" s="121">
        <v>4860</v>
      </c>
      <c r="K17" s="121">
        <v>0</v>
      </c>
      <c r="L17" s="121">
        <f t="shared" si="3"/>
        <v>464823</v>
      </c>
      <c r="M17" s="121">
        <f t="shared" si="4"/>
        <v>101133</v>
      </c>
      <c r="N17" s="121">
        <v>39806</v>
      </c>
      <c r="O17" s="121">
        <v>44592</v>
      </c>
      <c r="P17" s="121">
        <v>16735</v>
      </c>
      <c r="Q17" s="121">
        <v>0</v>
      </c>
      <c r="R17" s="121">
        <f t="shared" si="5"/>
        <v>98927</v>
      </c>
      <c r="S17" s="121">
        <v>17903</v>
      </c>
      <c r="T17" s="121">
        <v>81024</v>
      </c>
      <c r="U17" s="121">
        <v>0</v>
      </c>
      <c r="V17" s="121">
        <v>0</v>
      </c>
      <c r="W17" s="121">
        <f t="shared" si="6"/>
        <v>264763</v>
      </c>
      <c r="X17" s="121">
        <v>70347</v>
      </c>
      <c r="Y17" s="121">
        <v>192004</v>
      </c>
      <c r="Z17" s="121">
        <v>2412</v>
      </c>
      <c r="AA17" s="121">
        <v>0</v>
      </c>
      <c r="AB17" s="121">
        <v>0</v>
      </c>
      <c r="AC17" s="121">
        <v>0</v>
      </c>
      <c r="AD17" s="121">
        <v>15428</v>
      </c>
      <c r="AE17" s="121">
        <f t="shared" si="8"/>
        <v>589171</v>
      </c>
      <c r="AF17" s="121">
        <f t="shared" si="9"/>
        <v>0</v>
      </c>
      <c r="AG17" s="121">
        <f t="shared" si="10"/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 t="shared" si="12"/>
        <v>45971</v>
      </c>
      <c r="AO17" s="121">
        <f t="shared" si="13"/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 t="shared" si="14"/>
        <v>11871</v>
      </c>
      <c r="AU17" s="121">
        <v>401</v>
      </c>
      <c r="AV17" s="121">
        <v>11470</v>
      </c>
      <c r="AW17" s="121">
        <v>0</v>
      </c>
      <c r="AX17" s="121">
        <v>0</v>
      </c>
      <c r="AY17" s="121">
        <f t="shared" si="15"/>
        <v>34100</v>
      </c>
      <c r="AZ17" s="121">
        <v>21086</v>
      </c>
      <c r="BA17" s="121">
        <v>13014</v>
      </c>
      <c r="BB17" s="121">
        <v>0</v>
      </c>
      <c r="BC17" s="121">
        <v>0</v>
      </c>
      <c r="BD17" s="121">
        <v>0</v>
      </c>
      <c r="BE17" s="121">
        <v>0</v>
      </c>
      <c r="BF17" s="121">
        <v>537</v>
      </c>
      <c r="BG17" s="121">
        <f t="shared" si="17"/>
        <v>46508</v>
      </c>
      <c r="BH17" s="121">
        <f t="shared" si="19"/>
        <v>108920</v>
      </c>
      <c r="BI17" s="121">
        <f t="shared" si="20"/>
        <v>104060</v>
      </c>
      <c r="BJ17" s="121">
        <f t="shared" si="21"/>
        <v>0</v>
      </c>
      <c r="BK17" s="121">
        <f t="shared" si="22"/>
        <v>104060</v>
      </c>
      <c r="BL17" s="121">
        <f t="shared" si="23"/>
        <v>0</v>
      </c>
      <c r="BM17" s="121">
        <f t="shared" si="24"/>
        <v>0</v>
      </c>
      <c r="BN17" s="121">
        <f t="shared" si="25"/>
        <v>4860</v>
      </c>
      <c r="BO17" s="121">
        <f t="shared" si="26"/>
        <v>0</v>
      </c>
      <c r="BP17" s="121">
        <f t="shared" si="27"/>
        <v>510794</v>
      </c>
      <c r="BQ17" s="121">
        <f t="shared" si="28"/>
        <v>101133</v>
      </c>
      <c r="BR17" s="121">
        <f t="shared" si="29"/>
        <v>39806</v>
      </c>
      <c r="BS17" s="121">
        <f t="shared" si="30"/>
        <v>44592</v>
      </c>
      <c r="BT17" s="121">
        <f t="shared" si="31"/>
        <v>16735</v>
      </c>
      <c r="BU17" s="121">
        <f t="shared" si="32"/>
        <v>0</v>
      </c>
      <c r="BV17" s="121">
        <f t="shared" si="33"/>
        <v>110798</v>
      </c>
      <c r="BW17" s="121">
        <f t="shared" si="34"/>
        <v>18304</v>
      </c>
      <c r="BX17" s="121">
        <f t="shared" si="35"/>
        <v>92494</v>
      </c>
      <c r="BY17" s="121">
        <f t="shared" si="36"/>
        <v>0</v>
      </c>
      <c r="BZ17" s="121">
        <f t="shared" si="37"/>
        <v>0</v>
      </c>
      <c r="CA17" s="121">
        <f t="shared" si="38"/>
        <v>298863</v>
      </c>
      <c r="CB17" s="121">
        <f t="shared" si="39"/>
        <v>91433</v>
      </c>
      <c r="CC17" s="121">
        <f t="shared" si="40"/>
        <v>205018</v>
      </c>
      <c r="CD17" s="121">
        <f t="shared" si="41"/>
        <v>2412</v>
      </c>
      <c r="CE17" s="121">
        <f t="shared" si="42"/>
        <v>0</v>
      </c>
      <c r="CF17" s="121">
        <f t="shared" si="43"/>
        <v>0</v>
      </c>
      <c r="CG17" s="121">
        <f t="shared" si="44"/>
        <v>0</v>
      </c>
      <c r="CH17" s="121">
        <f t="shared" si="45"/>
        <v>15965</v>
      </c>
      <c r="CI17" s="121">
        <f t="shared" si="46"/>
        <v>635679</v>
      </c>
    </row>
    <row r="18" spans="1:87" s="136" customFormat="1" ht="13.5" customHeight="1" x14ac:dyDescent="0.15">
      <c r="A18" s="119" t="s">
        <v>39</v>
      </c>
      <c r="B18" s="120" t="s">
        <v>362</v>
      </c>
      <c r="C18" s="119" t="s">
        <v>363</v>
      </c>
      <c r="D18" s="121">
        <f t="shared" si="0"/>
        <v>0</v>
      </c>
      <c r="E18" s="121">
        <f t="shared" si="1"/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 t="shared" si="3"/>
        <v>946054</v>
      </c>
      <c r="M18" s="121">
        <f t="shared" si="4"/>
        <v>67603</v>
      </c>
      <c r="N18" s="121">
        <v>67603</v>
      </c>
      <c r="O18" s="121">
        <v>0</v>
      </c>
      <c r="P18" s="121">
        <v>0</v>
      </c>
      <c r="Q18" s="121">
        <v>0</v>
      </c>
      <c r="R18" s="121">
        <f t="shared" si="5"/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 t="shared" si="6"/>
        <v>878451</v>
      </c>
      <c r="X18" s="121">
        <v>722547</v>
      </c>
      <c r="Y18" s="121">
        <v>456</v>
      </c>
      <c r="Z18" s="121">
        <v>0</v>
      </c>
      <c r="AA18" s="121">
        <v>155448</v>
      </c>
      <c r="AB18" s="121">
        <v>1508215</v>
      </c>
      <c r="AC18" s="121">
        <v>0</v>
      </c>
      <c r="AD18" s="121">
        <v>21213</v>
      </c>
      <c r="AE18" s="121">
        <f t="shared" si="8"/>
        <v>967267</v>
      </c>
      <c r="AF18" s="121">
        <f t="shared" si="9"/>
        <v>0</v>
      </c>
      <c r="AG18" s="121">
        <f t="shared" si="10"/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 t="shared" si="12"/>
        <v>12292</v>
      </c>
      <c r="AO18" s="121">
        <f t="shared" si="13"/>
        <v>12292</v>
      </c>
      <c r="AP18" s="121">
        <v>12292</v>
      </c>
      <c r="AQ18" s="121">
        <v>0</v>
      </c>
      <c r="AR18" s="121">
        <v>0</v>
      </c>
      <c r="AS18" s="121">
        <v>0</v>
      </c>
      <c r="AT18" s="121">
        <f t="shared" si="14"/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 t="shared" si="15"/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498399</v>
      </c>
      <c r="BE18" s="121">
        <v>0</v>
      </c>
      <c r="BF18" s="121">
        <v>0</v>
      </c>
      <c r="BG18" s="121">
        <f t="shared" si="17"/>
        <v>12292</v>
      </c>
      <c r="BH18" s="121">
        <f t="shared" si="19"/>
        <v>0</v>
      </c>
      <c r="BI18" s="121">
        <f t="shared" si="20"/>
        <v>0</v>
      </c>
      <c r="BJ18" s="121">
        <f t="shared" si="21"/>
        <v>0</v>
      </c>
      <c r="BK18" s="121">
        <f t="shared" si="22"/>
        <v>0</v>
      </c>
      <c r="BL18" s="121">
        <f t="shared" si="23"/>
        <v>0</v>
      </c>
      <c r="BM18" s="121">
        <f t="shared" si="24"/>
        <v>0</v>
      </c>
      <c r="BN18" s="121">
        <f t="shared" si="25"/>
        <v>0</v>
      </c>
      <c r="BO18" s="121">
        <f t="shared" si="26"/>
        <v>0</v>
      </c>
      <c r="BP18" s="121">
        <f t="shared" si="27"/>
        <v>958346</v>
      </c>
      <c r="BQ18" s="121">
        <f t="shared" si="28"/>
        <v>79895</v>
      </c>
      <c r="BR18" s="121">
        <f t="shared" si="29"/>
        <v>79895</v>
      </c>
      <c r="BS18" s="121">
        <f t="shared" si="30"/>
        <v>0</v>
      </c>
      <c r="BT18" s="121">
        <f t="shared" si="31"/>
        <v>0</v>
      </c>
      <c r="BU18" s="121">
        <f t="shared" si="32"/>
        <v>0</v>
      </c>
      <c r="BV18" s="121">
        <f t="shared" si="33"/>
        <v>0</v>
      </c>
      <c r="BW18" s="121">
        <f t="shared" si="34"/>
        <v>0</v>
      </c>
      <c r="BX18" s="121">
        <f t="shared" si="35"/>
        <v>0</v>
      </c>
      <c r="BY18" s="121">
        <f t="shared" si="36"/>
        <v>0</v>
      </c>
      <c r="BZ18" s="121">
        <f t="shared" si="37"/>
        <v>0</v>
      </c>
      <c r="CA18" s="121">
        <f t="shared" si="38"/>
        <v>878451</v>
      </c>
      <c r="CB18" s="121">
        <f t="shared" si="39"/>
        <v>722547</v>
      </c>
      <c r="CC18" s="121">
        <f t="shared" si="40"/>
        <v>456</v>
      </c>
      <c r="CD18" s="121">
        <f t="shared" si="41"/>
        <v>0</v>
      </c>
      <c r="CE18" s="121">
        <f t="shared" si="42"/>
        <v>155448</v>
      </c>
      <c r="CF18" s="121">
        <f t="shared" si="43"/>
        <v>2006614</v>
      </c>
      <c r="CG18" s="121">
        <f t="shared" si="44"/>
        <v>0</v>
      </c>
      <c r="CH18" s="121">
        <f t="shared" si="45"/>
        <v>21213</v>
      </c>
      <c r="CI18" s="121">
        <f t="shared" si="46"/>
        <v>979559</v>
      </c>
    </row>
    <row r="19" spans="1:87" s="136" customFormat="1" ht="13.5" customHeight="1" x14ac:dyDescent="0.15">
      <c r="A19" s="119" t="s">
        <v>39</v>
      </c>
      <c r="B19" s="120" t="s">
        <v>365</v>
      </c>
      <c r="C19" s="119" t="s">
        <v>366</v>
      </c>
      <c r="D19" s="121">
        <f t="shared" si="0"/>
        <v>614380</v>
      </c>
      <c r="E19" s="121">
        <f t="shared" si="1"/>
        <v>613701</v>
      </c>
      <c r="F19" s="121">
        <v>0</v>
      </c>
      <c r="G19" s="121">
        <v>613701</v>
      </c>
      <c r="H19" s="121">
        <v>0</v>
      </c>
      <c r="I19" s="121">
        <v>0</v>
      </c>
      <c r="J19" s="121">
        <v>679</v>
      </c>
      <c r="K19" s="121">
        <v>0</v>
      </c>
      <c r="L19" s="121">
        <f t="shared" si="3"/>
        <v>1803235</v>
      </c>
      <c r="M19" s="121">
        <f t="shared" si="4"/>
        <v>134841</v>
      </c>
      <c r="N19" s="121">
        <v>131979</v>
      </c>
      <c r="O19" s="121">
        <v>0</v>
      </c>
      <c r="P19" s="121">
        <v>2862</v>
      </c>
      <c r="Q19" s="121">
        <v>0</v>
      </c>
      <c r="R19" s="121">
        <f t="shared" si="5"/>
        <v>267907</v>
      </c>
      <c r="S19" s="121">
        <v>662</v>
      </c>
      <c r="T19" s="121">
        <v>259761</v>
      </c>
      <c r="U19" s="121">
        <v>7484</v>
      </c>
      <c r="V19" s="121">
        <v>0</v>
      </c>
      <c r="W19" s="121">
        <f t="shared" si="6"/>
        <v>1400487</v>
      </c>
      <c r="X19" s="121">
        <v>391224</v>
      </c>
      <c r="Y19" s="121">
        <v>993314</v>
      </c>
      <c r="Z19" s="121">
        <v>15847</v>
      </c>
      <c r="AA19" s="121">
        <v>102</v>
      </c>
      <c r="AB19" s="121">
        <v>0</v>
      </c>
      <c r="AC19" s="121">
        <v>0</v>
      </c>
      <c r="AD19" s="121">
        <v>14199</v>
      </c>
      <c r="AE19" s="121">
        <f t="shared" si="8"/>
        <v>2431814</v>
      </c>
      <c r="AF19" s="121">
        <f t="shared" si="9"/>
        <v>0</v>
      </c>
      <c r="AG19" s="121">
        <f t="shared" si="10"/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 t="shared" si="12"/>
        <v>221637</v>
      </c>
      <c r="AO19" s="121">
        <f t="shared" si="13"/>
        <v>5295</v>
      </c>
      <c r="AP19" s="121">
        <v>5295</v>
      </c>
      <c r="AQ19" s="121">
        <v>0</v>
      </c>
      <c r="AR19" s="121">
        <v>0</v>
      </c>
      <c r="AS19" s="121">
        <v>0</v>
      </c>
      <c r="AT19" s="121">
        <f t="shared" si="14"/>
        <v>87625</v>
      </c>
      <c r="AU19" s="121">
        <v>593</v>
      </c>
      <c r="AV19" s="121">
        <v>87032</v>
      </c>
      <c r="AW19" s="121">
        <v>0</v>
      </c>
      <c r="AX19" s="121">
        <v>0</v>
      </c>
      <c r="AY19" s="121">
        <f t="shared" si="15"/>
        <v>128717</v>
      </c>
      <c r="AZ19" s="121">
        <v>782</v>
      </c>
      <c r="BA19" s="121">
        <v>127935</v>
      </c>
      <c r="BB19" s="121">
        <v>0</v>
      </c>
      <c r="BC19" s="121">
        <v>0</v>
      </c>
      <c r="BD19" s="121">
        <v>0</v>
      </c>
      <c r="BE19" s="121">
        <v>0</v>
      </c>
      <c r="BF19" s="121">
        <v>7456</v>
      </c>
      <c r="BG19" s="121">
        <f t="shared" si="17"/>
        <v>229093</v>
      </c>
      <c r="BH19" s="121">
        <f t="shared" si="19"/>
        <v>614380</v>
      </c>
      <c r="BI19" s="121">
        <f t="shared" si="20"/>
        <v>613701</v>
      </c>
      <c r="BJ19" s="121">
        <f t="shared" si="21"/>
        <v>0</v>
      </c>
      <c r="BK19" s="121">
        <f t="shared" si="22"/>
        <v>613701</v>
      </c>
      <c r="BL19" s="121">
        <f t="shared" si="23"/>
        <v>0</v>
      </c>
      <c r="BM19" s="121">
        <f t="shared" si="24"/>
        <v>0</v>
      </c>
      <c r="BN19" s="121">
        <f t="shared" si="25"/>
        <v>679</v>
      </c>
      <c r="BO19" s="121">
        <f t="shared" si="26"/>
        <v>0</v>
      </c>
      <c r="BP19" s="121">
        <f t="shared" si="27"/>
        <v>2024872</v>
      </c>
      <c r="BQ19" s="121">
        <f t="shared" si="28"/>
        <v>140136</v>
      </c>
      <c r="BR19" s="121">
        <f t="shared" si="29"/>
        <v>137274</v>
      </c>
      <c r="BS19" s="121">
        <f t="shared" si="30"/>
        <v>0</v>
      </c>
      <c r="BT19" s="121">
        <f t="shared" si="31"/>
        <v>2862</v>
      </c>
      <c r="BU19" s="121">
        <f t="shared" si="32"/>
        <v>0</v>
      </c>
      <c r="BV19" s="121">
        <f t="shared" si="33"/>
        <v>355532</v>
      </c>
      <c r="BW19" s="121">
        <f t="shared" si="34"/>
        <v>1255</v>
      </c>
      <c r="BX19" s="121">
        <f t="shared" si="35"/>
        <v>346793</v>
      </c>
      <c r="BY19" s="121">
        <f t="shared" si="36"/>
        <v>7484</v>
      </c>
      <c r="BZ19" s="121">
        <f t="shared" si="37"/>
        <v>0</v>
      </c>
      <c r="CA19" s="121">
        <f t="shared" si="38"/>
        <v>1529204</v>
      </c>
      <c r="CB19" s="121">
        <f t="shared" si="39"/>
        <v>392006</v>
      </c>
      <c r="CC19" s="121">
        <f t="shared" si="40"/>
        <v>1121249</v>
      </c>
      <c r="CD19" s="121">
        <f t="shared" si="41"/>
        <v>15847</v>
      </c>
      <c r="CE19" s="121">
        <f t="shared" si="42"/>
        <v>102</v>
      </c>
      <c r="CF19" s="121">
        <f t="shared" si="43"/>
        <v>0</v>
      </c>
      <c r="CG19" s="121">
        <f t="shared" si="44"/>
        <v>0</v>
      </c>
      <c r="CH19" s="121">
        <f t="shared" si="45"/>
        <v>21655</v>
      </c>
      <c r="CI19" s="121">
        <f t="shared" si="46"/>
        <v>2660907</v>
      </c>
    </row>
    <row r="20" spans="1:87" s="136" customFormat="1" ht="13.5" customHeight="1" x14ac:dyDescent="0.15">
      <c r="A20" s="119" t="s">
        <v>39</v>
      </c>
      <c r="B20" s="120" t="s">
        <v>368</v>
      </c>
      <c r="C20" s="119" t="s">
        <v>369</v>
      </c>
      <c r="D20" s="121">
        <f t="shared" si="0"/>
        <v>0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 t="shared" si="3"/>
        <v>0</v>
      </c>
      <c r="M20" s="121">
        <f t="shared" si="4"/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 t="shared" si="5"/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 t="shared" si="6"/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257256</v>
      </c>
      <c r="AC20" s="121">
        <v>0</v>
      </c>
      <c r="AD20" s="121">
        <v>0</v>
      </c>
      <c r="AE20" s="121">
        <f t="shared" si="8"/>
        <v>0</v>
      </c>
      <c r="AF20" s="121">
        <f t="shared" si="9"/>
        <v>0</v>
      </c>
      <c r="AG20" s="121">
        <f t="shared" si="10"/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 t="shared" si="12"/>
        <v>122105</v>
      </c>
      <c r="AO20" s="121">
        <f t="shared" si="13"/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 t="shared" si="14"/>
        <v>54037</v>
      </c>
      <c r="AU20" s="121">
        <v>0</v>
      </c>
      <c r="AV20" s="121">
        <v>0</v>
      </c>
      <c r="AW20" s="121">
        <v>54037</v>
      </c>
      <c r="AX20" s="121">
        <v>0</v>
      </c>
      <c r="AY20" s="121">
        <f t="shared" si="15"/>
        <v>68068</v>
      </c>
      <c r="AZ20" s="121">
        <v>68068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 t="shared" si="17"/>
        <v>122105</v>
      </c>
      <c r="BH20" s="121">
        <f t="shared" si="19"/>
        <v>0</v>
      </c>
      <c r="BI20" s="121">
        <f t="shared" si="20"/>
        <v>0</v>
      </c>
      <c r="BJ20" s="121">
        <f t="shared" si="21"/>
        <v>0</v>
      </c>
      <c r="BK20" s="121">
        <f t="shared" si="22"/>
        <v>0</v>
      </c>
      <c r="BL20" s="121">
        <f t="shared" si="23"/>
        <v>0</v>
      </c>
      <c r="BM20" s="121">
        <f t="shared" si="24"/>
        <v>0</v>
      </c>
      <c r="BN20" s="121">
        <f t="shared" si="25"/>
        <v>0</v>
      </c>
      <c r="BO20" s="121">
        <f t="shared" si="26"/>
        <v>0</v>
      </c>
      <c r="BP20" s="121">
        <f t="shared" si="27"/>
        <v>122105</v>
      </c>
      <c r="BQ20" s="121">
        <f t="shared" si="28"/>
        <v>0</v>
      </c>
      <c r="BR20" s="121">
        <f t="shared" si="29"/>
        <v>0</v>
      </c>
      <c r="BS20" s="121">
        <f t="shared" si="30"/>
        <v>0</v>
      </c>
      <c r="BT20" s="121">
        <f t="shared" si="31"/>
        <v>0</v>
      </c>
      <c r="BU20" s="121">
        <f t="shared" si="32"/>
        <v>0</v>
      </c>
      <c r="BV20" s="121">
        <f t="shared" si="33"/>
        <v>54037</v>
      </c>
      <c r="BW20" s="121">
        <f t="shared" si="34"/>
        <v>0</v>
      </c>
      <c r="BX20" s="121">
        <f t="shared" si="35"/>
        <v>0</v>
      </c>
      <c r="BY20" s="121">
        <f t="shared" si="36"/>
        <v>54037</v>
      </c>
      <c r="BZ20" s="121">
        <f t="shared" si="37"/>
        <v>0</v>
      </c>
      <c r="CA20" s="121">
        <f t="shared" si="38"/>
        <v>68068</v>
      </c>
      <c r="CB20" s="121">
        <f t="shared" si="39"/>
        <v>68068</v>
      </c>
      <c r="CC20" s="121">
        <f t="shared" si="40"/>
        <v>0</v>
      </c>
      <c r="CD20" s="121">
        <f t="shared" si="41"/>
        <v>0</v>
      </c>
      <c r="CE20" s="121">
        <f t="shared" si="42"/>
        <v>0</v>
      </c>
      <c r="CF20" s="121">
        <f t="shared" si="43"/>
        <v>257256</v>
      </c>
      <c r="CG20" s="121">
        <f t="shared" si="44"/>
        <v>0</v>
      </c>
      <c r="CH20" s="121">
        <f t="shared" si="45"/>
        <v>0</v>
      </c>
      <c r="CI20" s="121">
        <f t="shared" si="46"/>
        <v>122105</v>
      </c>
    </row>
    <row r="21" spans="1:87" s="136" customFormat="1" ht="13.5" customHeight="1" x14ac:dyDescent="0.15">
      <c r="A21" s="119" t="s">
        <v>39</v>
      </c>
      <c r="B21" s="120" t="s">
        <v>373</v>
      </c>
      <c r="C21" s="119" t="s">
        <v>374</v>
      </c>
      <c r="D21" s="121">
        <f t="shared" si="0"/>
        <v>0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 t="shared" si="3"/>
        <v>459623</v>
      </c>
      <c r="M21" s="121">
        <f t="shared" si="4"/>
        <v>25495</v>
      </c>
      <c r="N21" s="121">
        <v>25495</v>
      </c>
      <c r="O21" s="121">
        <v>0</v>
      </c>
      <c r="P21" s="121">
        <v>0</v>
      </c>
      <c r="Q21" s="121">
        <v>0</v>
      </c>
      <c r="R21" s="121">
        <f t="shared" si="5"/>
        <v>72392</v>
      </c>
      <c r="S21" s="121">
        <v>29522</v>
      </c>
      <c r="T21" s="121">
        <v>26593</v>
      </c>
      <c r="U21" s="121">
        <v>16277</v>
      </c>
      <c r="V21" s="121">
        <v>6102</v>
      </c>
      <c r="W21" s="121">
        <f t="shared" si="6"/>
        <v>355634</v>
      </c>
      <c r="X21" s="121">
        <v>70634</v>
      </c>
      <c r="Y21" s="121">
        <v>255994</v>
      </c>
      <c r="Z21" s="121">
        <v>29006</v>
      </c>
      <c r="AA21" s="121">
        <v>0</v>
      </c>
      <c r="AB21" s="121">
        <v>0</v>
      </c>
      <c r="AC21" s="121">
        <v>0</v>
      </c>
      <c r="AD21" s="121">
        <v>21357</v>
      </c>
      <c r="AE21" s="121">
        <f t="shared" si="8"/>
        <v>480980</v>
      </c>
      <c r="AF21" s="121">
        <f t="shared" si="9"/>
        <v>0</v>
      </c>
      <c r="AG21" s="121">
        <f t="shared" si="10"/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 t="shared" si="12"/>
        <v>83276</v>
      </c>
      <c r="AO21" s="121">
        <f t="shared" si="13"/>
        <v>34868</v>
      </c>
      <c r="AP21" s="121">
        <v>12747</v>
      </c>
      <c r="AQ21" s="121">
        <v>0</v>
      </c>
      <c r="AR21" s="121">
        <v>22121</v>
      </c>
      <c r="AS21" s="121">
        <v>0</v>
      </c>
      <c r="AT21" s="121">
        <f t="shared" si="14"/>
        <v>48408</v>
      </c>
      <c r="AU21" s="121">
        <v>0</v>
      </c>
      <c r="AV21" s="121">
        <v>48408</v>
      </c>
      <c r="AW21" s="121">
        <v>0</v>
      </c>
      <c r="AX21" s="121">
        <v>0</v>
      </c>
      <c r="AY21" s="121">
        <f t="shared" si="15"/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 t="shared" si="17"/>
        <v>83276</v>
      </c>
      <c r="BH21" s="121">
        <f t="shared" si="19"/>
        <v>0</v>
      </c>
      <c r="BI21" s="121">
        <f t="shared" si="20"/>
        <v>0</v>
      </c>
      <c r="BJ21" s="121">
        <f t="shared" si="21"/>
        <v>0</v>
      </c>
      <c r="BK21" s="121">
        <f t="shared" si="22"/>
        <v>0</v>
      </c>
      <c r="BL21" s="121">
        <f t="shared" si="23"/>
        <v>0</v>
      </c>
      <c r="BM21" s="121">
        <f t="shared" si="24"/>
        <v>0</v>
      </c>
      <c r="BN21" s="121">
        <f t="shared" si="25"/>
        <v>0</v>
      </c>
      <c r="BO21" s="121">
        <f t="shared" si="26"/>
        <v>0</v>
      </c>
      <c r="BP21" s="121">
        <f t="shared" si="27"/>
        <v>542899</v>
      </c>
      <c r="BQ21" s="121">
        <f t="shared" si="28"/>
        <v>60363</v>
      </c>
      <c r="BR21" s="121">
        <f t="shared" si="29"/>
        <v>38242</v>
      </c>
      <c r="BS21" s="121">
        <f t="shared" si="30"/>
        <v>0</v>
      </c>
      <c r="BT21" s="121">
        <f t="shared" si="31"/>
        <v>22121</v>
      </c>
      <c r="BU21" s="121">
        <f t="shared" si="32"/>
        <v>0</v>
      </c>
      <c r="BV21" s="121">
        <f t="shared" si="33"/>
        <v>120800</v>
      </c>
      <c r="BW21" s="121">
        <f t="shared" si="34"/>
        <v>29522</v>
      </c>
      <c r="BX21" s="121">
        <f t="shared" si="35"/>
        <v>75001</v>
      </c>
      <c r="BY21" s="121">
        <f t="shared" si="36"/>
        <v>16277</v>
      </c>
      <c r="BZ21" s="121">
        <f t="shared" si="37"/>
        <v>6102</v>
      </c>
      <c r="CA21" s="121">
        <f t="shared" si="38"/>
        <v>355634</v>
      </c>
      <c r="CB21" s="121">
        <f t="shared" si="39"/>
        <v>70634</v>
      </c>
      <c r="CC21" s="121">
        <f t="shared" si="40"/>
        <v>255994</v>
      </c>
      <c r="CD21" s="121">
        <f t="shared" si="41"/>
        <v>29006</v>
      </c>
      <c r="CE21" s="121">
        <f t="shared" si="42"/>
        <v>0</v>
      </c>
      <c r="CF21" s="121">
        <f t="shared" si="43"/>
        <v>0</v>
      </c>
      <c r="CG21" s="121">
        <f t="shared" si="44"/>
        <v>0</v>
      </c>
      <c r="CH21" s="121">
        <f t="shared" si="45"/>
        <v>21357</v>
      </c>
      <c r="CI21" s="121">
        <f t="shared" si="46"/>
        <v>564256</v>
      </c>
    </row>
    <row r="22" spans="1:87" s="136" customFormat="1" ht="13.5" customHeight="1" x14ac:dyDescent="0.15">
      <c r="A22" s="119" t="s">
        <v>39</v>
      </c>
      <c r="B22" s="120" t="s">
        <v>376</v>
      </c>
      <c r="C22" s="119" t="s">
        <v>377</v>
      </c>
      <c r="D22" s="121">
        <f t="shared" si="0"/>
        <v>0</v>
      </c>
      <c r="E22" s="121">
        <f t="shared" si="1"/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265781</v>
      </c>
      <c r="L22" s="121">
        <f t="shared" si="3"/>
        <v>278107</v>
      </c>
      <c r="M22" s="121">
        <f t="shared" si="4"/>
        <v>44603</v>
      </c>
      <c r="N22" s="121">
        <v>42421</v>
      </c>
      <c r="O22" s="121">
        <v>2182</v>
      </c>
      <c r="P22" s="121">
        <v>0</v>
      </c>
      <c r="Q22" s="121">
        <v>0</v>
      </c>
      <c r="R22" s="121">
        <f t="shared" si="5"/>
        <v>12901</v>
      </c>
      <c r="S22" s="121">
        <v>12901</v>
      </c>
      <c r="T22" s="121">
        <v>0</v>
      </c>
      <c r="U22" s="121">
        <v>0</v>
      </c>
      <c r="V22" s="121">
        <v>0</v>
      </c>
      <c r="W22" s="121">
        <f t="shared" si="6"/>
        <v>220603</v>
      </c>
      <c r="X22" s="121">
        <v>192956</v>
      </c>
      <c r="Y22" s="121">
        <v>22662</v>
      </c>
      <c r="Z22" s="121">
        <v>4985</v>
      </c>
      <c r="AA22" s="121">
        <v>0</v>
      </c>
      <c r="AB22" s="121">
        <v>191516</v>
      </c>
      <c r="AC22" s="121">
        <v>0</v>
      </c>
      <c r="AD22" s="121">
        <v>20619</v>
      </c>
      <c r="AE22" s="121">
        <f t="shared" si="8"/>
        <v>298726</v>
      </c>
      <c r="AF22" s="121">
        <f t="shared" si="9"/>
        <v>0</v>
      </c>
      <c r="AG22" s="121">
        <f t="shared" si="10"/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684</v>
      </c>
      <c r="AN22" s="121">
        <f t="shared" si="12"/>
        <v>0</v>
      </c>
      <c r="AO22" s="121">
        <f t="shared" si="13"/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 t="shared" si="14"/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 t="shared" si="15"/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99261</v>
      </c>
      <c r="BE22" s="121">
        <v>0</v>
      </c>
      <c r="BF22" s="121">
        <v>0</v>
      </c>
      <c r="BG22" s="121">
        <f t="shared" si="17"/>
        <v>0</v>
      </c>
      <c r="BH22" s="121">
        <f t="shared" si="19"/>
        <v>0</v>
      </c>
      <c r="BI22" s="121">
        <f t="shared" si="20"/>
        <v>0</v>
      </c>
      <c r="BJ22" s="121">
        <f t="shared" si="21"/>
        <v>0</v>
      </c>
      <c r="BK22" s="121">
        <f t="shared" si="22"/>
        <v>0</v>
      </c>
      <c r="BL22" s="121">
        <f t="shared" si="23"/>
        <v>0</v>
      </c>
      <c r="BM22" s="121">
        <f t="shared" si="24"/>
        <v>0</v>
      </c>
      <c r="BN22" s="121">
        <f t="shared" si="25"/>
        <v>0</v>
      </c>
      <c r="BO22" s="121">
        <f t="shared" si="26"/>
        <v>266465</v>
      </c>
      <c r="BP22" s="121">
        <f t="shared" si="27"/>
        <v>278107</v>
      </c>
      <c r="BQ22" s="121">
        <f t="shared" si="28"/>
        <v>44603</v>
      </c>
      <c r="BR22" s="121">
        <f t="shared" si="29"/>
        <v>42421</v>
      </c>
      <c r="BS22" s="121">
        <f t="shared" si="30"/>
        <v>2182</v>
      </c>
      <c r="BT22" s="121">
        <f t="shared" si="31"/>
        <v>0</v>
      </c>
      <c r="BU22" s="121">
        <f t="shared" si="32"/>
        <v>0</v>
      </c>
      <c r="BV22" s="121">
        <f t="shared" si="33"/>
        <v>12901</v>
      </c>
      <c r="BW22" s="121">
        <f t="shared" si="34"/>
        <v>12901</v>
      </c>
      <c r="BX22" s="121">
        <f t="shared" si="35"/>
        <v>0</v>
      </c>
      <c r="BY22" s="121">
        <f t="shared" si="36"/>
        <v>0</v>
      </c>
      <c r="BZ22" s="121">
        <f t="shared" si="37"/>
        <v>0</v>
      </c>
      <c r="CA22" s="121">
        <f t="shared" si="38"/>
        <v>220603</v>
      </c>
      <c r="CB22" s="121">
        <f t="shared" si="39"/>
        <v>192956</v>
      </c>
      <c r="CC22" s="121">
        <f t="shared" si="40"/>
        <v>22662</v>
      </c>
      <c r="CD22" s="121">
        <f t="shared" si="41"/>
        <v>4985</v>
      </c>
      <c r="CE22" s="121">
        <f t="shared" si="42"/>
        <v>0</v>
      </c>
      <c r="CF22" s="121">
        <f t="shared" si="43"/>
        <v>290777</v>
      </c>
      <c r="CG22" s="121">
        <f t="shared" si="44"/>
        <v>0</v>
      </c>
      <c r="CH22" s="121">
        <f t="shared" si="45"/>
        <v>20619</v>
      </c>
      <c r="CI22" s="121">
        <f t="shared" si="46"/>
        <v>298726</v>
      </c>
    </row>
    <row r="23" spans="1:87" s="136" customFormat="1" ht="13.5" customHeight="1" x14ac:dyDescent="0.15">
      <c r="A23" s="119" t="s">
        <v>39</v>
      </c>
      <c r="B23" s="120" t="s">
        <v>379</v>
      </c>
      <c r="C23" s="119" t="s">
        <v>380</v>
      </c>
      <c r="D23" s="121">
        <f t="shared" si="0"/>
        <v>0</v>
      </c>
      <c r="E23" s="121">
        <f t="shared" si="1"/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149337</v>
      </c>
      <c r="L23" s="121">
        <f t="shared" si="3"/>
        <v>150033</v>
      </c>
      <c r="M23" s="121">
        <f t="shared" si="4"/>
        <v>30413</v>
      </c>
      <c r="N23" s="121">
        <v>23126</v>
      </c>
      <c r="O23" s="121">
        <v>0</v>
      </c>
      <c r="P23" s="121">
        <v>7287</v>
      </c>
      <c r="Q23" s="121">
        <v>0</v>
      </c>
      <c r="R23" s="121">
        <f t="shared" si="5"/>
        <v>5157</v>
      </c>
      <c r="S23" s="121">
        <v>5157</v>
      </c>
      <c r="T23" s="121">
        <v>0</v>
      </c>
      <c r="U23" s="121">
        <v>0</v>
      </c>
      <c r="V23" s="121">
        <v>0</v>
      </c>
      <c r="W23" s="121">
        <f t="shared" si="6"/>
        <v>114463</v>
      </c>
      <c r="X23" s="121">
        <v>83642</v>
      </c>
      <c r="Y23" s="121">
        <v>28903</v>
      </c>
      <c r="Z23" s="121">
        <v>1128</v>
      </c>
      <c r="AA23" s="121">
        <v>790</v>
      </c>
      <c r="AB23" s="121">
        <v>107568</v>
      </c>
      <c r="AC23" s="121">
        <v>0</v>
      </c>
      <c r="AD23" s="121">
        <v>77250</v>
      </c>
      <c r="AE23" s="121">
        <f t="shared" si="8"/>
        <v>227283</v>
      </c>
      <c r="AF23" s="121">
        <f t="shared" si="9"/>
        <v>0</v>
      </c>
      <c r="AG23" s="121">
        <f t="shared" si="10"/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 t="shared" si="12"/>
        <v>0</v>
      </c>
      <c r="AO23" s="121">
        <f t="shared" si="13"/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 t="shared" si="14"/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 t="shared" si="15"/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36567</v>
      </c>
      <c r="BE23" s="121">
        <v>0</v>
      </c>
      <c r="BF23" s="121">
        <v>0</v>
      </c>
      <c r="BG23" s="121">
        <f t="shared" si="17"/>
        <v>0</v>
      </c>
      <c r="BH23" s="121">
        <f t="shared" si="19"/>
        <v>0</v>
      </c>
      <c r="BI23" s="121">
        <f t="shared" si="20"/>
        <v>0</v>
      </c>
      <c r="BJ23" s="121">
        <f t="shared" si="21"/>
        <v>0</v>
      </c>
      <c r="BK23" s="121">
        <f t="shared" si="22"/>
        <v>0</v>
      </c>
      <c r="BL23" s="121">
        <f t="shared" si="23"/>
        <v>0</v>
      </c>
      <c r="BM23" s="121">
        <f t="shared" si="24"/>
        <v>0</v>
      </c>
      <c r="BN23" s="121">
        <f t="shared" si="25"/>
        <v>0</v>
      </c>
      <c r="BO23" s="121">
        <f t="shared" si="26"/>
        <v>149337</v>
      </c>
      <c r="BP23" s="121">
        <f t="shared" si="27"/>
        <v>150033</v>
      </c>
      <c r="BQ23" s="121">
        <f t="shared" si="28"/>
        <v>30413</v>
      </c>
      <c r="BR23" s="121">
        <f t="shared" si="29"/>
        <v>23126</v>
      </c>
      <c r="BS23" s="121">
        <f t="shared" si="30"/>
        <v>0</v>
      </c>
      <c r="BT23" s="121">
        <f t="shared" si="31"/>
        <v>7287</v>
      </c>
      <c r="BU23" s="121">
        <f t="shared" si="32"/>
        <v>0</v>
      </c>
      <c r="BV23" s="121">
        <f t="shared" si="33"/>
        <v>5157</v>
      </c>
      <c r="BW23" s="121">
        <f t="shared" si="34"/>
        <v>5157</v>
      </c>
      <c r="BX23" s="121">
        <f t="shared" si="35"/>
        <v>0</v>
      </c>
      <c r="BY23" s="121">
        <f t="shared" si="36"/>
        <v>0</v>
      </c>
      <c r="BZ23" s="121">
        <f t="shared" si="37"/>
        <v>0</v>
      </c>
      <c r="CA23" s="121">
        <f t="shared" si="38"/>
        <v>114463</v>
      </c>
      <c r="CB23" s="121">
        <f t="shared" si="39"/>
        <v>83642</v>
      </c>
      <c r="CC23" s="121">
        <f t="shared" si="40"/>
        <v>28903</v>
      </c>
      <c r="CD23" s="121">
        <f t="shared" si="41"/>
        <v>1128</v>
      </c>
      <c r="CE23" s="121">
        <f t="shared" si="42"/>
        <v>790</v>
      </c>
      <c r="CF23" s="121">
        <f t="shared" si="43"/>
        <v>144135</v>
      </c>
      <c r="CG23" s="121">
        <f t="shared" si="44"/>
        <v>0</v>
      </c>
      <c r="CH23" s="121">
        <f t="shared" si="45"/>
        <v>77250</v>
      </c>
      <c r="CI23" s="121">
        <f t="shared" si="46"/>
        <v>227283</v>
      </c>
    </row>
    <row r="24" spans="1:87" s="136" customFormat="1" ht="13.5" customHeight="1" x14ac:dyDescent="0.15">
      <c r="A24" s="119" t="s">
        <v>39</v>
      </c>
      <c r="B24" s="120" t="s">
        <v>382</v>
      </c>
      <c r="C24" s="119" t="s">
        <v>383</v>
      </c>
      <c r="D24" s="121">
        <f t="shared" si="0"/>
        <v>10133</v>
      </c>
      <c r="E24" s="121">
        <f t="shared" si="1"/>
        <v>10133</v>
      </c>
      <c r="F24" s="121">
        <v>0</v>
      </c>
      <c r="G24" s="121">
        <v>9342</v>
      </c>
      <c r="H24" s="121">
        <v>0</v>
      </c>
      <c r="I24" s="121">
        <v>791</v>
      </c>
      <c r="J24" s="121">
        <v>0</v>
      </c>
      <c r="K24" s="121">
        <v>125852</v>
      </c>
      <c r="L24" s="121">
        <f t="shared" si="3"/>
        <v>114380</v>
      </c>
      <c r="M24" s="121">
        <f t="shared" si="4"/>
        <v>287</v>
      </c>
      <c r="N24" s="121">
        <v>287</v>
      </c>
      <c r="O24" s="121">
        <v>0</v>
      </c>
      <c r="P24" s="121">
        <v>0</v>
      </c>
      <c r="Q24" s="121">
        <v>0</v>
      </c>
      <c r="R24" s="121">
        <f t="shared" si="5"/>
        <v>1105</v>
      </c>
      <c r="S24" s="121">
        <v>0</v>
      </c>
      <c r="T24" s="121">
        <v>1105</v>
      </c>
      <c r="U24" s="121">
        <v>0</v>
      </c>
      <c r="V24" s="121">
        <v>0</v>
      </c>
      <c r="W24" s="121">
        <f t="shared" si="6"/>
        <v>112988</v>
      </c>
      <c r="X24" s="121">
        <v>60574</v>
      </c>
      <c r="Y24" s="121">
        <v>50628</v>
      </c>
      <c r="Z24" s="121">
        <v>1786</v>
      </c>
      <c r="AA24" s="121">
        <v>0</v>
      </c>
      <c r="AB24" s="121">
        <v>90783</v>
      </c>
      <c r="AC24" s="121">
        <v>0</v>
      </c>
      <c r="AD24" s="121">
        <v>0</v>
      </c>
      <c r="AE24" s="121">
        <f t="shared" si="8"/>
        <v>124513</v>
      </c>
      <c r="AF24" s="121">
        <f t="shared" si="9"/>
        <v>0</v>
      </c>
      <c r="AG24" s="121">
        <f t="shared" si="10"/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199</v>
      </c>
      <c r="AN24" s="121">
        <f t="shared" si="12"/>
        <v>0</v>
      </c>
      <c r="AO24" s="121">
        <f t="shared" si="13"/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 t="shared" si="14"/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 t="shared" si="15"/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31978</v>
      </c>
      <c r="BE24" s="121">
        <v>0</v>
      </c>
      <c r="BF24" s="121">
        <v>0</v>
      </c>
      <c r="BG24" s="121">
        <f t="shared" si="17"/>
        <v>0</v>
      </c>
      <c r="BH24" s="121">
        <f t="shared" si="19"/>
        <v>10133</v>
      </c>
      <c r="BI24" s="121">
        <f t="shared" si="20"/>
        <v>10133</v>
      </c>
      <c r="BJ24" s="121">
        <f t="shared" si="21"/>
        <v>0</v>
      </c>
      <c r="BK24" s="121">
        <f t="shared" si="22"/>
        <v>9342</v>
      </c>
      <c r="BL24" s="121">
        <f t="shared" si="23"/>
        <v>0</v>
      </c>
      <c r="BM24" s="121">
        <f t="shared" si="24"/>
        <v>791</v>
      </c>
      <c r="BN24" s="121">
        <f t="shared" si="25"/>
        <v>0</v>
      </c>
      <c r="BO24" s="121">
        <f t="shared" si="26"/>
        <v>126051</v>
      </c>
      <c r="BP24" s="121">
        <f t="shared" si="27"/>
        <v>114380</v>
      </c>
      <c r="BQ24" s="121">
        <f t="shared" si="28"/>
        <v>287</v>
      </c>
      <c r="BR24" s="121">
        <f t="shared" si="29"/>
        <v>287</v>
      </c>
      <c r="BS24" s="121">
        <f t="shared" si="30"/>
        <v>0</v>
      </c>
      <c r="BT24" s="121">
        <f t="shared" si="31"/>
        <v>0</v>
      </c>
      <c r="BU24" s="121">
        <f t="shared" si="32"/>
        <v>0</v>
      </c>
      <c r="BV24" s="121">
        <f t="shared" si="33"/>
        <v>1105</v>
      </c>
      <c r="BW24" s="121">
        <f t="shared" si="34"/>
        <v>0</v>
      </c>
      <c r="BX24" s="121">
        <f t="shared" si="35"/>
        <v>1105</v>
      </c>
      <c r="BY24" s="121">
        <f t="shared" si="36"/>
        <v>0</v>
      </c>
      <c r="BZ24" s="121">
        <f t="shared" si="37"/>
        <v>0</v>
      </c>
      <c r="CA24" s="121">
        <f t="shared" si="38"/>
        <v>112988</v>
      </c>
      <c r="CB24" s="121">
        <f t="shared" si="39"/>
        <v>60574</v>
      </c>
      <c r="CC24" s="121">
        <f t="shared" si="40"/>
        <v>50628</v>
      </c>
      <c r="CD24" s="121">
        <f t="shared" si="41"/>
        <v>1786</v>
      </c>
      <c r="CE24" s="121">
        <f t="shared" si="42"/>
        <v>0</v>
      </c>
      <c r="CF24" s="121">
        <f t="shared" si="43"/>
        <v>122761</v>
      </c>
      <c r="CG24" s="121">
        <f t="shared" si="44"/>
        <v>0</v>
      </c>
      <c r="CH24" s="121">
        <f t="shared" si="45"/>
        <v>0</v>
      </c>
      <c r="CI24" s="121">
        <f t="shared" si="46"/>
        <v>124513</v>
      </c>
    </row>
    <row r="25" spans="1:87" s="136" customFormat="1" ht="13.5" customHeight="1" x14ac:dyDescent="0.15">
      <c r="A25" s="119" t="s">
        <v>39</v>
      </c>
      <c r="B25" s="120" t="s">
        <v>385</v>
      </c>
      <c r="C25" s="119" t="s">
        <v>386</v>
      </c>
      <c r="D25" s="121">
        <f t="shared" si="0"/>
        <v>0</v>
      </c>
      <c r="E25" s="121">
        <f t="shared" si="1"/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66832</v>
      </c>
      <c r="L25" s="121">
        <f t="shared" si="3"/>
        <v>87856</v>
      </c>
      <c r="M25" s="121">
        <f t="shared" si="4"/>
        <v>5665</v>
      </c>
      <c r="N25" s="121">
        <v>5665</v>
      </c>
      <c r="O25" s="121">
        <v>0</v>
      </c>
      <c r="P25" s="121">
        <v>0</v>
      </c>
      <c r="Q25" s="121">
        <v>0</v>
      </c>
      <c r="R25" s="121">
        <f t="shared" si="5"/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 t="shared" si="6"/>
        <v>82191</v>
      </c>
      <c r="X25" s="121">
        <v>55361</v>
      </c>
      <c r="Y25" s="121">
        <v>23692</v>
      </c>
      <c r="Z25" s="121">
        <v>3138</v>
      </c>
      <c r="AA25" s="121">
        <v>0</v>
      </c>
      <c r="AB25" s="121">
        <v>48227</v>
      </c>
      <c r="AC25" s="121">
        <v>0</v>
      </c>
      <c r="AD25" s="121">
        <v>33687</v>
      </c>
      <c r="AE25" s="121">
        <f t="shared" si="8"/>
        <v>121543</v>
      </c>
      <c r="AF25" s="121">
        <f t="shared" si="9"/>
        <v>0</v>
      </c>
      <c r="AG25" s="121">
        <f t="shared" si="10"/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 t="shared" si="12"/>
        <v>0</v>
      </c>
      <c r="AO25" s="121">
        <f t="shared" si="13"/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 t="shared" si="14"/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 t="shared" si="15"/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12802</v>
      </c>
      <c r="BE25" s="121">
        <v>0</v>
      </c>
      <c r="BF25" s="121">
        <v>0</v>
      </c>
      <c r="BG25" s="121">
        <f t="shared" si="17"/>
        <v>0</v>
      </c>
      <c r="BH25" s="121">
        <f t="shared" si="19"/>
        <v>0</v>
      </c>
      <c r="BI25" s="121">
        <f t="shared" si="20"/>
        <v>0</v>
      </c>
      <c r="BJ25" s="121">
        <f t="shared" si="21"/>
        <v>0</v>
      </c>
      <c r="BK25" s="121">
        <f t="shared" si="22"/>
        <v>0</v>
      </c>
      <c r="BL25" s="121">
        <f t="shared" si="23"/>
        <v>0</v>
      </c>
      <c r="BM25" s="121">
        <f t="shared" si="24"/>
        <v>0</v>
      </c>
      <c r="BN25" s="121">
        <f t="shared" si="25"/>
        <v>0</v>
      </c>
      <c r="BO25" s="121">
        <f t="shared" si="26"/>
        <v>66832</v>
      </c>
      <c r="BP25" s="121">
        <f t="shared" si="27"/>
        <v>87856</v>
      </c>
      <c r="BQ25" s="121">
        <f t="shared" si="28"/>
        <v>5665</v>
      </c>
      <c r="BR25" s="121">
        <f t="shared" si="29"/>
        <v>5665</v>
      </c>
      <c r="BS25" s="121">
        <f t="shared" si="30"/>
        <v>0</v>
      </c>
      <c r="BT25" s="121">
        <f t="shared" si="31"/>
        <v>0</v>
      </c>
      <c r="BU25" s="121">
        <f t="shared" si="32"/>
        <v>0</v>
      </c>
      <c r="BV25" s="121">
        <f t="shared" si="33"/>
        <v>0</v>
      </c>
      <c r="BW25" s="121">
        <f t="shared" si="34"/>
        <v>0</v>
      </c>
      <c r="BX25" s="121">
        <f t="shared" si="35"/>
        <v>0</v>
      </c>
      <c r="BY25" s="121">
        <f t="shared" si="36"/>
        <v>0</v>
      </c>
      <c r="BZ25" s="121">
        <f t="shared" si="37"/>
        <v>0</v>
      </c>
      <c r="CA25" s="121">
        <f t="shared" si="38"/>
        <v>82191</v>
      </c>
      <c r="CB25" s="121">
        <f t="shared" si="39"/>
        <v>55361</v>
      </c>
      <c r="CC25" s="121">
        <f t="shared" si="40"/>
        <v>23692</v>
      </c>
      <c r="CD25" s="121">
        <f t="shared" si="41"/>
        <v>3138</v>
      </c>
      <c r="CE25" s="121">
        <f t="shared" si="42"/>
        <v>0</v>
      </c>
      <c r="CF25" s="121">
        <f t="shared" si="43"/>
        <v>61029</v>
      </c>
      <c r="CG25" s="121">
        <f t="shared" si="44"/>
        <v>0</v>
      </c>
      <c r="CH25" s="121">
        <f t="shared" si="45"/>
        <v>33687</v>
      </c>
      <c r="CI25" s="121">
        <f t="shared" si="46"/>
        <v>121543</v>
      </c>
    </row>
    <row r="26" spans="1:87" s="136" customFormat="1" ht="13.5" customHeight="1" x14ac:dyDescent="0.15">
      <c r="A26" s="119" t="s">
        <v>39</v>
      </c>
      <c r="B26" s="120" t="s">
        <v>388</v>
      </c>
      <c r="C26" s="119" t="s">
        <v>389</v>
      </c>
      <c r="D26" s="121">
        <f t="shared" si="0"/>
        <v>0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67074</v>
      </c>
      <c r="L26" s="121">
        <f t="shared" si="3"/>
        <v>0</v>
      </c>
      <c r="M26" s="121">
        <f t="shared" si="4"/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 t="shared" si="5"/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 t="shared" si="6"/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58137</v>
      </c>
      <c r="AC26" s="121">
        <v>0</v>
      </c>
      <c r="AD26" s="121">
        <v>0</v>
      </c>
      <c r="AE26" s="121">
        <f t="shared" si="8"/>
        <v>0</v>
      </c>
      <c r="AF26" s="121">
        <f t="shared" si="9"/>
        <v>0</v>
      </c>
      <c r="AG26" s="121">
        <f t="shared" si="10"/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 t="shared" si="12"/>
        <v>0</v>
      </c>
      <c r="AO26" s="121">
        <f t="shared" si="13"/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 t="shared" si="14"/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 t="shared" si="15"/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14412</v>
      </c>
      <c r="BE26" s="121">
        <v>0</v>
      </c>
      <c r="BF26" s="121">
        <v>0</v>
      </c>
      <c r="BG26" s="121">
        <f t="shared" si="17"/>
        <v>0</v>
      </c>
      <c r="BH26" s="121">
        <f t="shared" si="19"/>
        <v>0</v>
      </c>
      <c r="BI26" s="121">
        <f t="shared" si="20"/>
        <v>0</v>
      </c>
      <c r="BJ26" s="121">
        <f t="shared" si="21"/>
        <v>0</v>
      </c>
      <c r="BK26" s="121">
        <f t="shared" si="22"/>
        <v>0</v>
      </c>
      <c r="BL26" s="121">
        <f t="shared" si="23"/>
        <v>0</v>
      </c>
      <c r="BM26" s="121">
        <f t="shared" si="24"/>
        <v>0</v>
      </c>
      <c r="BN26" s="121">
        <f t="shared" si="25"/>
        <v>0</v>
      </c>
      <c r="BO26" s="121">
        <f t="shared" si="26"/>
        <v>67074</v>
      </c>
      <c r="BP26" s="121">
        <f t="shared" si="27"/>
        <v>0</v>
      </c>
      <c r="BQ26" s="121">
        <f t="shared" si="28"/>
        <v>0</v>
      </c>
      <c r="BR26" s="121">
        <f t="shared" si="29"/>
        <v>0</v>
      </c>
      <c r="BS26" s="121">
        <f t="shared" si="30"/>
        <v>0</v>
      </c>
      <c r="BT26" s="121">
        <f t="shared" si="31"/>
        <v>0</v>
      </c>
      <c r="BU26" s="121">
        <f t="shared" si="32"/>
        <v>0</v>
      </c>
      <c r="BV26" s="121">
        <f t="shared" si="33"/>
        <v>0</v>
      </c>
      <c r="BW26" s="121">
        <f t="shared" si="34"/>
        <v>0</v>
      </c>
      <c r="BX26" s="121">
        <f t="shared" si="35"/>
        <v>0</v>
      </c>
      <c r="BY26" s="121">
        <f t="shared" si="36"/>
        <v>0</v>
      </c>
      <c r="BZ26" s="121">
        <f t="shared" si="37"/>
        <v>0</v>
      </c>
      <c r="CA26" s="121">
        <f t="shared" si="38"/>
        <v>0</v>
      </c>
      <c r="CB26" s="121">
        <f t="shared" si="39"/>
        <v>0</v>
      </c>
      <c r="CC26" s="121">
        <f t="shared" si="40"/>
        <v>0</v>
      </c>
      <c r="CD26" s="121">
        <f t="shared" si="41"/>
        <v>0</v>
      </c>
      <c r="CE26" s="121">
        <f t="shared" si="42"/>
        <v>0</v>
      </c>
      <c r="CF26" s="121">
        <f t="shared" si="43"/>
        <v>72549</v>
      </c>
      <c r="CG26" s="121">
        <f t="shared" si="44"/>
        <v>0</v>
      </c>
      <c r="CH26" s="121">
        <f t="shared" si="45"/>
        <v>0</v>
      </c>
      <c r="CI26" s="121">
        <f t="shared" si="46"/>
        <v>0</v>
      </c>
    </row>
    <row r="27" spans="1:87" s="136" customFormat="1" ht="13.5" customHeight="1" x14ac:dyDescent="0.15">
      <c r="A27" s="119" t="s">
        <v>39</v>
      </c>
      <c r="B27" s="120" t="s">
        <v>393</v>
      </c>
      <c r="C27" s="119" t="s">
        <v>394</v>
      </c>
      <c r="D27" s="121">
        <f t="shared" si="0"/>
        <v>0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 t="shared" si="3"/>
        <v>0</v>
      </c>
      <c r="M27" s="121">
        <f t="shared" si="4"/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 t="shared" si="5"/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 t="shared" si="6"/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155442</v>
      </c>
      <c r="AC27" s="121">
        <v>0</v>
      </c>
      <c r="AD27" s="121">
        <v>0</v>
      </c>
      <c r="AE27" s="121">
        <f t="shared" si="8"/>
        <v>0</v>
      </c>
      <c r="AF27" s="121">
        <f t="shared" si="9"/>
        <v>0</v>
      </c>
      <c r="AG27" s="121">
        <f t="shared" si="10"/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 t="shared" si="12"/>
        <v>48421</v>
      </c>
      <c r="AO27" s="121">
        <f t="shared" si="13"/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 t="shared" si="14"/>
        <v>23336</v>
      </c>
      <c r="AU27" s="121">
        <v>0</v>
      </c>
      <c r="AV27" s="121">
        <v>23336</v>
      </c>
      <c r="AW27" s="121">
        <v>0</v>
      </c>
      <c r="AX27" s="121">
        <v>0</v>
      </c>
      <c r="AY27" s="121">
        <f t="shared" si="15"/>
        <v>25085</v>
      </c>
      <c r="AZ27" s="121">
        <v>0</v>
      </c>
      <c r="BA27" s="121">
        <v>25085</v>
      </c>
      <c r="BB27" s="121">
        <v>0</v>
      </c>
      <c r="BC27" s="121">
        <v>0</v>
      </c>
      <c r="BD27" s="121">
        <v>7040</v>
      </c>
      <c r="BE27" s="121">
        <v>0</v>
      </c>
      <c r="BF27" s="121">
        <v>527</v>
      </c>
      <c r="BG27" s="121">
        <f t="shared" si="17"/>
        <v>48948</v>
      </c>
      <c r="BH27" s="121">
        <f t="shared" si="19"/>
        <v>0</v>
      </c>
      <c r="BI27" s="121">
        <f t="shared" si="20"/>
        <v>0</v>
      </c>
      <c r="BJ27" s="121">
        <f t="shared" si="21"/>
        <v>0</v>
      </c>
      <c r="BK27" s="121">
        <f t="shared" si="22"/>
        <v>0</v>
      </c>
      <c r="BL27" s="121">
        <f t="shared" si="23"/>
        <v>0</v>
      </c>
      <c r="BM27" s="121">
        <f t="shared" si="24"/>
        <v>0</v>
      </c>
      <c r="BN27" s="121">
        <f t="shared" si="25"/>
        <v>0</v>
      </c>
      <c r="BO27" s="121">
        <f t="shared" si="26"/>
        <v>0</v>
      </c>
      <c r="BP27" s="121">
        <f t="shared" si="27"/>
        <v>48421</v>
      </c>
      <c r="BQ27" s="121">
        <f t="shared" si="28"/>
        <v>0</v>
      </c>
      <c r="BR27" s="121">
        <f t="shared" si="29"/>
        <v>0</v>
      </c>
      <c r="BS27" s="121">
        <f t="shared" si="30"/>
        <v>0</v>
      </c>
      <c r="BT27" s="121">
        <f t="shared" si="31"/>
        <v>0</v>
      </c>
      <c r="BU27" s="121">
        <f t="shared" si="32"/>
        <v>0</v>
      </c>
      <c r="BV27" s="121">
        <f t="shared" si="33"/>
        <v>23336</v>
      </c>
      <c r="BW27" s="121">
        <f t="shared" si="34"/>
        <v>0</v>
      </c>
      <c r="BX27" s="121">
        <f t="shared" si="35"/>
        <v>23336</v>
      </c>
      <c r="BY27" s="121">
        <f t="shared" si="36"/>
        <v>0</v>
      </c>
      <c r="BZ27" s="121">
        <f t="shared" si="37"/>
        <v>0</v>
      </c>
      <c r="CA27" s="121">
        <f t="shared" si="38"/>
        <v>25085</v>
      </c>
      <c r="CB27" s="121">
        <f t="shared" si="39"/>
        <v>0</v>
      </c>
      <c r="CC27" s="121">
        <f t="shared" si="40"/>
        <v>25085</v>
      </c>
      <c r="CD27" s="121">
        <f t="shared" si="41"/>
        <v>0</v>
      </c>
      <c r="CE27" s="121">
        <f t="shared" si="42"/>
        <v>0</v>
      </c>
      <c r="CF27" s="121">
        <f t="shared" si="43"/>
        <v>162482</v>
      </c>
      <c r="CG27" s="121">
        <f t="shared" si="44"/>
        <v>0</v>
      </c>
      <c r="CH27" s="121">
        <f t="shared" si="45"/>
        <v>527</v>
      </c>
      <c r="CI27" s="121">
        <f t="shared" si="46"/>
        <v>48948</v>
      </c>
    </row>
    <row r="28" spans="1:87" s="136" customFormat="1" ht="13.5" customHeight="1" x14ac:dyDescent="0.15">
      <c r="A28" s="119" t="s">
        <v>39</v>
      </c>
      <c r="B28" s="120" t="s">
        <v>396</v>
      </c>
      <c r="C28" s="119" t="s">
        <v>397</v>
      </c>
      <c r="D28" s="121">
        <f t="shared" si="0"/>
        <v>0</v>
      </c>
      <c r="E28" s="121">
        <f t="shared" si="1"/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 t="shared" si="3"/>
        <v>49589</v>
      </c>
      <c r="M28" s="121">
        <f t="shared" si="4"/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 t="shared" si="5"/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 t="shared" si="6"/>
        <v>49589</v>
      </c>
      <c r="X28" s="121">
        <v>49589</v>
      </c>
      <c r="Y28" s="121">
        <v>0</v>
      </c>
      <c r="Z28" s="121">
        <v>0</v>
      </c>
      <c r="AA28" s="121">
        <v>0</v>
      </c>
      <c r="AB28" s="121">
        <v>94886</v>
      </c>
      <c r="AC28" s="121">
        <v>0</v>
      </c>
      <c r="AD28" s="121">
        <v>0</v>
      </c>
      <c r="AE28" s="121">
        <f t="shared" si="8"/>
        <v>49589</v>
      </c>
      <c r="AF28" s="121">
        <f t="shared" si="9"/>
        <v>0</v>
      </c>
      <c r="AG28" s="121">
        <f t="shared" si="10"/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 t="shared" si="12"/>
        <v>0</v>
      </c>
      <c r="AO28" s="121">
        <f t="shared" si="13"/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 t="shared" si="14"/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 t="shared" si="15"/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59385</v>
      </c>
      <c r="BE28" s="121">
        <v>0</v>
      </c>
      <c r="BF28" s="121">
        <v>0</v>
      </c>
      <c r="BG28" s="121">
        <f t="shared" si="17"/>
        <v>0</v>
      </c>
      <c r="BH28" s="121">
        <f t="shared" si="19"/>
        <v>0</v>
      </c>
      <c r="BI28" s="121">
        <f t="shared" si="20"/>
        <v>0</v>
      </c>
      <c r="BJ28" s="121">
        <f t="shared" si="21"/>
        <v>0</v>
      </c>
      <c r="BK28" s="121">
        <f t="shared" si="22"/>
        <v>0</v>
      </c>
      <c r="BL28" s="121">
        <f t="shared" si="23"/>
        <v>0</v>
      </c>
      <c r="BM28" s="121">
        <f t="shared" si="24"/>
        <v>0</v>
      </c>
      <c r="BN28" s="121">
        <f t="shared" si="25"/>
        <v>0</v>
      </c>
      <c r="BO28" s="121">
        <f t="shared" si="26"/>
        <v>0</v>
      </c>
      <c r="BP28" s="121">
        <f t="shared" si="27"/>
        <v>49589</v>
      </c>
      <c r="BQ28" s="121">
        <f t="shared" si="28"/>
        <v>0</v>
      </c>
      <c r="BR28" s="121">
        <f t="shared" si="29"/>
        <v>0</v>
      </c>
      <c r="BS28" s="121">
        <f t="shared" si="30"/>
        <v>0</v>
      </c>
      <c r="BT28" s="121">
        <f t="shared" si="31"/>
        <v>0</v>
      </c>
      <c r="BU28" s="121">
        <f t="shared" si="32"/>
        <v>0</v>
      </c>
      <c r="BV28" s="121">
        <f t="shared" si="33"/>
        <v>0</v>
      </c>
      <c r="BW28" s="121">
        <f t="shared" si="34"/>
        <v>0</v>
      </c>
      <c r="BX28" s="121">
        <f t="shared" si="35"/>
        <v>0</v>
      </c>
      <c r="BY28" s="121">
        <f t="shared" si="36"/>
        <v>0</v>
      </c>
      <c r="BZ28" s="121">
        <f t="shared" si="37"/>
        <v>0</v>
      </c>
      <c r="CA28" s="121">
        <f t="shared" si="38"/>
        <v>49589</v>
      </c>
      <c r="CB28" s="121">
        <f t="shared" si="39"/>
        <v>49589</v>
      </c>
      <c r="CC28" s="121">
        <f t="shared" si="40"/>
        <v>0</v>
      </c>
      <c r="CD28" s="121">
        <f t="shared" si="41"/>
        <v>0</v>
      </c>
      <c r="CE28" s="121">
        <f t="shared" si="42"/>
        <v>0</v>
      </c>
      <c r="CF28" s="121">
        <f t="shared" si="43"/>
        <v>154271</v>
      </c>
      <c r="CG28" s="121">
        <f t="shared" si="44"/>
        <v>0</v>
      </c>
      <c r="CH28" s="121">
        <f t="shared" si="45"/>
        <v>0</v>
      </c>
      <c r="CI28" s="121">
        <f t="shared" si="46"/>
        <v>49589</v>
      </c>
    </row>
    <row r="29" spans="1:87" s="136" customFormat="1" ht="13.5" customHeight="1" x14ac:dyDescent="0.15">
      <c r="A29" s="119" t="s">
        <v>39</v>
      </c>
      <c r="B29" s="120" t="s">
        <v>399</v>
      </c>
      <c r="C29" s="119" t="s">
        <v>400</v>
      </c>
      <c r="D29" s="121">
        <f t="shared" si="0"/>
        <v>0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 t="shared" si="3"/>
        <v>69875</v>
      </c>
      <c r="M29" s="121">
        <f t="shared" si="4"/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 t="shared" si="5"/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 t="shared" si="6"/>
        <v>69875</v>
      </c>
      <c r="X29" s="121">
        <v>69875</v>
      </c>
      <c r="Y29" s="121">
        <v>0</v>
      </c>
      <c r="Z29" s="121">
        <v>0</v>
      </c>
      <c r="AA29" s="121">
        <v>0</v>
      </c>
      <c r="AB29" s="121">
        <v>124492</v>
      </c>
      <c r="AC29" s="121">
        <v>0</v>
      </c>
      <c r="AD29" s="121">
        <v>0</v>
      </c>
      <c r="AE29" s="121">
        <f t="shared" si="8"/>
        <v>69875</v>
      </c>
      <c r="AF29" s="121">
        <f t="shared" si="9"/>
        <v>48946</v>
      </c>
      <c r="AG29" s="121">
        <f t="shared" si="10"/>
        <v>48600</v>
      </c>
      <c r="AH29" s="121">
        <v>0</v>
      </c>
      <c r="AI29" s="121">
        <v>48600</v>
      </c>
      <c r="AJ29" s="121">
        <v>0</v>
      </c>
      <c r="AK29" s="121">
        <v>0</v>
      </c>
      <c r="AL29" s="121">
        <v>346</v>
      </c>
      <c r="AM29" s="121">
        <v>0</v>
      </c>
      <c r="AN29" s="121">
        <f t="shared" si="12"/>
        <v>69766</v>
      </c>
      <c r="AO29" s="121">
        <f t="shared" si="13"/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 t="shared" si="14"/>
        <v>7242</v>
      </c>
      <c r="AU29" s="121">
        <v>0</v>
      </c>
      <c r="AV29" s="121">
        <v>7242</v>
      </c>
      <c r="AW29" s="121">
        <v>0</v>
      </c>
      <c r="AX29" s="121">
        <v>0</v>
      </c>
      <c r="AY29" s="121">
        <f t="shared" si="15"/>
        <v>62524</v>
      </c>
      <c r="AZ29" s="121">
        <v>0</v>
      </c>
      <c r="BA29" s="121">
        <v>62524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 t="shared" si="17"/>
        <v>118712</v>
      </c>
      <c r="BH29" s="121">
        <f t="shared" si="19"/>
        <v>48946</v>
      </c>
      <c r="BI29" s="121">
        <f t="shared" si="20"/>
        <v>48600</v>
      </c>
      <c r="BJ29" s="121">
        <f t="shared" si="21"/>
        <v>0</v>
      </c>
      <c r="BK29" s="121">
        <f t="shared" si="22"/>
        <v>48600</v>
      </c>
      <c r="BL29" s="121">
        <f t="shared" si="23"/>
        <v>0</v>
      </c>
      <c r="BM29" s="121">
        <f t="shared" si="24"/>
        <v>0</v>
      </c>
      <c r="BN29" s="121">
        <f t="shared" si="25"/>
        <v>346</v>
      </c>
      <c r="BO29" s="121">
        <f t="shared" si="26"/>
        <v>0</v>
      </c>
      <c r="BP29" s="121">
        <f t="shared" si="27"/>
        <v>139641</v>
      </c>
      <c r="BQ29" s="121">
        <f t="shared" si="28"/>
        <v>0</v>
      </c>
      <c r="BR29" s="121">
        <f t="shared" si="29"/>
        <v>0</v>
      </c>
      <c r="BS29" s="121">
        <f t="shared" si="30"/>
        <v>0</v>
      </c>
      <c r="BT29" s="121">
        <f t="shared" si="31"/>
        <v>0</v>
      </c>
      <c r="BU29" s="121">
        <f t="shared" si="32"/>
        <v>0</v>
      </c>
      <c r="BV29" s="121">
        <f t="shared" si="33"/>
        <v>7242</v>
      </c>
      <c r="BW29" s="121">
        <f t="shared" si="34"/>
        <v>0</v>
      </c>
      <c r="BX29" s="121">
        <f t="shared" si="35"/>
        <v>7242</v>
      </c>
      <c r="BY29" s="121">
        <f t="shared" si="36"/>
        <v>0</v>
      </c>
      <c r="BZ29" s="121">
        <f t="shared" si="37"/>
        <v>0</v>
      </c>
      <c r="CA29" s="121">
        <f t="shared" si="38"/>
        <v>132399</v>
      </c>
      <c r="CB29" s="121">
        <f t="shared" si="39"/>
        <v>69875</v>
      </c>
      <c r="CC29" s="121">
        <f t="shared" si="40"/>
        <v>62524</v>
      </c>
      <c r="CD29" s="121">
        <f t="shared" si="41"/>
        <v>0</v>
      </c>
      <c r="CE29" s="121">
        <f t="shared" si="42"/>
        <v>0</v>
      </c>
      <c r="CF29" s="121">
        <f t="shared" si="43"/>
        <v>124492</v>
      </c>
      <c r="CG29" s="121">
        <f t="shared" si="44"/>
        <v>0</v>
      </c>
      <c r="CH29" s="121">
        <f t="shared" si="45"/>
        <v>0</v>
      </c>
      <c r="CI29" s="121">
        <f t="shared" si="46"/>
        <v>188587</v>
      </c>
    </row>
    <row r="30" spans="1:87" s="136" customFormat="1" ht="13.5" customHeight="1" x14ac:dyDescent="0.15">
      <c r="A30" s="119" t="s">
        <v>39</v>
      </c>
      <c r="B30" s="120" t="s">
        <v>402</v>
      </c>
      <c r="C30" s="119" t="s">
        <v>403</v>
      </c>
      <c r="D30" s="121">
        <f t="shared" si="0"/>
        <v>7872</v>
      </c>
      <c r="E30" s="121">
        <f t="shared" si="1"/>
        <v>7872</v>
      </c>
      <c r="F30" s="121">
        <v>0</v>
      </c>
      <c r="G30" s="121">
        <v>7872</v>
      </c>
      <c r="H30" s="121">
        <v>0</v>
      </c>
      <c r="I30" s="121">
        <v>0</v>
      </c>
      <c r="J30" s="121">
        <v>0</v>
      </c>
      <c r="K30" s="121">
        <v>0</v>
      </c>
      <c r="L30" s="121">
        <f t="shared" si="3"/>
        <v>207709</v>
      </c>
      <c r="M30" s="121">
        <f t="shared" si="4"/>
        <v>8991</v>
      </c>
      <c r="N30" s="121">
        <v>8991</v>
      </c>
      <c r="O30" s="121">
        <v>0</v>
      </c>
      <c r="P30" s="121">
        <v>0</v>
      </c>
      <c r="Q30" s="121">
        <v>0</v>
      </c>
      <c r="R30" s="121">
        <f t="shared" si="5"/>
        <v>70420</v>
      </c>
      <c r="S30" s="121">
        <v>1050</v>
      </c>
      <c r="T30" s="121">
        <v>68189</v>
      </c>
      <c r="U30" s="121">
        <v>1181</v>
      </c>
      <c r="V30" s="121">
        <v>0</v>
      </c>
      <c r="W30" s="121">
        <f t="shared" si="6"/>
        <v>124486</v>
      </c>
      <c r="X30" s="121">
        <v>65124</v>
      </c>
      <c r="Y30" s="121">
        <v>54240</v>
      </c>
      <c r="Z30" s="121">
        <v>0</v>
      </c>
      <c r="AA30" s="121">
        <v>5122</v>
      </c>
      <c r="AB30" s="121">
        <v>0</v>
      </c>
      <c r="AC30" s="121">
        <v>3812</v>
      </c>
      <c r="AD30" s="121">
        <v>0</v>
      </c>
      <c r="AE30" s="121">
        <f t="shared" si="8"/>
        <v>215581</v>
      </c>
      <c r="AF30" s="121">
        <f t="shared" si="9"/>
        <v>0</v>
      </c>
      <c r="AG30" s="121">
        <f t="shared" si="10"/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 t="shared" si="12"/>
        <v>56633</v>
      </c>
      <c r="AO30" s="121">
        <f t="shared" si="13"/>
        <v>15478</v>
      </c>
      <c r="AP30" s="121">
        <v>7183</v>
      </c>
      <c r="AQ30" s="121">
        <v>4977</v>
      </c>
      <c r="AR30" s="121">
        <v>3318</v>
      </c>
      <c r="AS30" s="121">
        <v>0</v>
      </c>
      <c r="AT30" s="121">
        <f t="shared" si="14"/>
        <v>30516</v>
      </c>
      <c r="AU30" s="121">
        <v>1302</v>
      </c>
      <c r="AV30" s="121">
        <v>29214</v>
      </c>
      <c r="AW30" s="121">
        <v>0</v>
      </c>
      <c r="AX30" s="121">
        <v>0</v>
      </c>
      <c r="AY30" s="121">
        <f t="shared" si="15"/>
        <v>10639</v>
      </c>
      <c r="AZ30" s="121">
        <v>0</v>
      </c>
      <c r="BA30" s="121">
        <v>2249</v>
      </c>
      <c r="BB30" s="121">
        <v>0</v>
      </c>
      <c r="BC30" s="121">
        <v>8390</v>
      </c>
      <c r="BD30" s="121">
        <v>0</v>
      </c>
      <c r="BE30" s="121">
        <v>0</v>
      </c>
      <c r="BF30" s="121">
        <v>0</v>
      </c>
      <c r="BG30" s="121">
        <f t="shared" si="17"/>
        <v>56633</v>
      </c>
      <c r="BH30" s="121">
        <f t="shared" si="19"/>
        <v>7872</v>
      </c>
      <c r="BI30" s="121">
        <f t="shared" si="20"/>
        <v>7872</v>
      </c>
      <c r="BJ30" s="121">
        <f t="shared" si="21"/>
        <v>0</v>
      </c>
      <c r="BK30" s="121">
        <f t="shared" si="22"/>
        <v>7872</v>
      </c>
      <c r="BL30" s="121">
        <f t="shared" si="23"/>
        <v>0</v>
      </c>
      <c r="BM30" s="121">
        <f t="shared" si="24"/>
        <v>0</v>
      </c>
      <c r="BN30" s="121">
        <f t="shared" si="25"/>
        <v>0</v>
      </c>
      <c r="BO30" s="121">
        <f t="shared" si="26"/>
        <v>0</v>
      </c>
      <c r="BP30" s="121">
        <f t="shared" si="27"/>
        <v>264342</v>
      </c>
      <c r="BQ30" s="121">
        <f t="shared" si="28"/>
        <v>24469</v>
      </c>
      <c r="BR30" s="121">
        <f t="shared" si="29"/>
        <v>16174</v>
      </c>
      <c r="BS30" s="121">
        <f t="shared" si="30"/>
        <v>4977</v>
      </c>
      <c r="BT30" s="121">
        <f t="shared" si="31"/>
        <v>3318</v>
      </c>
      <c r="BU30" s="121">
        <f t="shared" si="32"/>
        <v>0</v>
      </c>
      <c r="BV30" s="121">
        <f t="shared" si="33"/>
        <v>100936</v>
      </c>
      <c r="BW30" s="121">
        <f t="shared" si="34"/>
        <v>2352</v>
      </c>
      <c r="BX30" s="121">
        <f t="shared" si="35"/>
        <v>97403</v>
      </c>
      <c r="BY30" s="121">
        <f t="shared" si="36"/>
        <v>1181</v>
      </c>
      <c r="BZ30" s="121">
        <f t="shared" si="37"/>
        <v>0</v>
      </c>
      <c r="CA30" s="121">
        <f t="shared" si="38"/>
        <v>135125</v>
      </c>
      <c r="CB30" s="121">
        <f t="shared" si="39"/>
        <v>65124</v>
      </c>
      <c r="CC30" s="121">
        <f t="shared" si="40"/>
        <v>56489</v>
      </c>
      <c r="CD30" s="121">
        <f t="shared" si="41"/>
        <v>0</v>
      </c>
      <c r="CE30" s="121">
        <f t="shared" si="42"/>
        <v>13512</v>
      </c>
      <c r="CF30" s="121">
        <f t="shared" si="43"/>
        <v>0</v>
      </c>
      <c r="CG30" s="121">
        <f t="shared" si="44"/>
        <v>3812</v>
      </c>
      <c r="CH30" s="121">
        <f t="shared" si="45"/>
        <v>0</v>
      </c>
      <c r="CI30" s="121">
        <f t="shared" si="46"/>
        <v>272214</v>
      </c>
    </row>
    <row r="31" spans="1:87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 t="shared" si="0"/>
        <v>1487160</v>
      </c>
      <c r="E31" s="121">
        <f t="shared" si="1"/>
        <v>1487160</v>
      </c>
      <c r="F31" s="121">
        <v>0</v>
      </c>
      <c r="G31" s="121">
        <v>1487160</v>
      </c>
      <c r="H31" s="121">
        <v>0</v>
      </c>
      <c r="I31" s="121">
        <v>0</v>
      </c>
      <c r="J31" s="121">
        <v>0</v>
      </c>
      <c r="K31" s="121">
        <v>0</v>
      </c>
      <c r="L31" s="121">
        <f t="shared" si="3"/>
        <v>904448</v>
      </c>
      <c r="M31" s="121">
        <f t="shared" si="4"/>
        <v>16037</v>
      </c>
      <c r="N31" s="121">
        <v>16037</v>
      </c>
      <c r="O31" s="121">
        <v>0</v>
      </c>
      <c r="P31" s="121">
        <v>0</v>
      </c>
      <c r="Q31" s="121">
        <v>0</v>
      </c>
      <c r="R31" s="121">
        <f t="shared" si="5"/>
        <v>338909</v>
      </c>
      <c r="S31" s="121">
        <v>0</v>
      </c>
      <c r="T31" s="121">
        <v>338909</v>
      </c>
      <c r="U31" s="121">
        <v>0</v>
      </c>
      <c r="V31" s="121">
        <v>0</v>
      </c>
      <c r="W31" s="121">
        <f t="shared" si="6"/>
        <v>541110</v>
      </c>
      <c r="X31" s="121">
        <v>0</v>
      </c>
      <c r="Y31" s="121">
        <v>541110</v>
      </c>
      <c r="Z31" s="121">
        <v>0</v>
      </c>
      <c r="AA31" s="121">
        <v>0</v>
      </c>
      <c r="AB31" s="121">
        <v>0</v>
      </c>
      <c r="AC31" s="121">
        <v>8392</v>
      </c>
      <c r="AD31" s="121">
        <v>91293</v>
      </c>
      <c r="AE31" s="121">
        <f t="shared" si="8"/>
        <v>2482901</v>
      </c>
      <c r="AF31" s="121">
        <f t="shared" si="9"/>
        <v>3024</v>
      </c>
      <c r="AG31" s="121">
        <f t="shared" si="10"/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3024</v>
      </c>
      <c r="AM31" s="121">
        <v>0</v>
      </c>
      <c r="AN31" s="121">
        <f t="shared" si="12"/>
        <v>469135</v>
      </c>
      <c r="AO31" s="121">
        <f t="shared" si="13"/>
        <v>107078</v>
      </c>
      <c r="AP31" s="121">
        <v>107078</v>
      </c>
      <c r="AQ31" s="121">
        <v>0</v>
      </c>
      <c r="AR31" s="121">
        <v>0</v>
      </c>
      <c r="AS31" s="121">
        <v>0</v>
      </c>
      <c r="AT31" s="121">
        <f t="shared" si="14"/>
        <v>63019</v>
      </c>
      <c r="AU31" s="121">
        <v>2</v>
      </c>
      <c r="AV31" s="121">
        <v>63017</v>
      </c>
      <c r="AW31" s="121">
        <v>0</v>
      </c>
      <c r="AX31" s="121">
        <v>0</v>
      </c>
      <c r="AY31" s="121">
        <f t="shared" si="15"/>
        <v>295400</v>
      </c>
      <c r="AZ31" s="121">
        <v>194005</v>
      </c>
      <c r="BA31" s="121">
        <v>101395</v>
      </c>
      <c r="BB31" s="121">
        <v>0</v>
      </c>
      <c r="BC31" s="121">
        <v>0</v>
      </c>
      <c r="BD31" s="121">
        <v>0</v>
      </c>
      <c r="BE31" s="121">
        <v>3638</v>
      </c>
      <c r="BF31" s="121">
        <v>70395</v>
      </c>
      <c r="BG31" s="121">
        <f t="shared" si="17"/>
        <v>542554</v>
      </c>
      <c r="BH31" s="121">
        <f t="shared" si="19"/>
        <v>1490184</v>
      </c>
      <c r="BI31" s="121">
        <f t="shared" si="20"/>
        <v>1487160</v>
      </c>
      <c r="BJ31" s="121">
        <f t="shared" si="21"/>
        <v>0</v>
      </c>
      <c r="BK31" s="121">
        <f t="shared" si="22"/>
        <v>1487160</v>
      </c>
      <c r="BL31" s="121">
        <f t="shared" si="23"/>
        <v>0</v>
      </c>
      <c r="BM31" s="121">
        <f t="shared" si="24"/>
        <v>0</v>
      </c>
      <c r="BN31" s="121">
        <f t="shared" si="25"/>
        <v>3024</v>
      </c>
      <c r="BO31" s="121">
        <f t="shared" si="26"/>
        <v>0</v>
      </c>
      <c r="BP31" s="121">
        <f t="shared" si="27"/>
        <v>1373583</v>
      </c>
      <c r="BQ31" s="121">
        <f t="shared" si="28"/>
        <v>123115</v>
      </c>
      <c r="BR31" s="121">
        <f t="shared" si="29"/>
        <v>123115</v>
      </c>
      <c r="BS31" s="121">
        <f t="shared" si="30"/>
        <v>0</v>
      </c>
      <c r="BT31" s="121">
        <f t="shared" si="31"/>
        <v>0</v>
      </c>
      <c r="BU31" s="121">
        <f t="shared" si="32"/>
        <v>0</v>
      </c>
      <c r="BV31" s="121">
        <f t="shared" si="33"/>
        <v>401928</v>
      </c>
      <c r="BW31" s="121">
        <f t="shared" si="34"/>
        <v>2</v>
      </c>
      <c r="BX31" s="121">
        <f t="shared" si="35"/>
        <v>401926</v>
      </c>
      <c r="BY31" s="121">
        <f t="shared" si="36"/>
        <v>0</v>
      </c>
      <c r="BZ31" s="121">
        <f t="shared" si="37"/>
        <v>0</v>
      </c>
      <c r="CA31" s="121">
        <f t="shared" si="38"/>
        <v>836510</v>
      </c>
      <c r="CB31" s="121">
        <f t="shared" si="39"/>
        <v>194005</v>
      </c>
      <c r="CC31" s="121">
        <f t="shared" si="40"/>
        <v>642505</v>
      </c>
      <c r="CD31" s="121">
        <f t="shared" si="41"/>
        <v>0</v>
      </c>
      <c r="CE31" s="121">
        <f t="shared" si="42"/>
        <v>0</v>
      </c>
      <c r="CF31" s="121">
        <f t="shared" si="43"/>
        <v>0</v>
      </c>
      <c r="CG31" s="121">
        <f t="shared" si="44"/>
        <v>12030</v>
      </c>
      <c r="CH31" s="121">
        <f t="shared" si="45"/>
        <v>161688</v>
      </c>
      <c r="CI31" s="121">
        <f t="shared" si="46"/>
        <v>3025455</v>
      </c>
    </row>
    <row r="32" spans="1:87" s="136" customFormat="1" ht="13.5" customHeight="1" x14ac:dyDescent="0.15">
      <c r="A32" s="119" t="s">
        <v>39</v>
      </c>
      <c r="B32" s="120" t="s">
        <v>391</v>
      </c>
      <c r="C32" s="119" t="s">
        <v>392</v>
      </c>
      <c r="D32" s="121">
        <f t="shared" si="0"/>
        <v>67074</v>
      </c>
      <c r="E32" s="121">
        <f t="shared" si="1"/>
        <v>67074</v>
      </c>
      <c r="F32" s="121">
        <v>0</v>
      </c>
      <c r="G32" s="121">
        <v>67074</v>
      </c>
      <c r="H32" s="121">
        <v>0</v>
      </c>
      <c r="I32" s="121">
        <v>0</v>
      </c>
      <c r="J32" s="121">
        <v>0</v>
      </c>
      <c r="K32" s="121">
        <v>0</v>
      </c>
      <c r="L32" s="121">
        <f t="shared" si="3"/>
        <v>84184</v>
      </c>
      <c r="M32" s="121">
        <f t="shared" si="4"/>
        <v>24011</v>
      </c>
      <c r="N32" s="121">
        <v>24011</v>
      </c>
      <c r="O32" s="121">
        <v>0</v>
      </c>
      <c r="P32" s="121">
        <v>0</v>
      </c>
      <c r="Q32" s="121">
        <v>0</v>
      </c>
      <c r="R32" s="121">
        <f t="shared" si="5"/>
        <v>20402</v>
      </c>
      <c r="S32" s="121">
        <v>4772</v>
      </c>
      <c r="T32" s="121">
        <v>15630</v>
      </c>
      <c r="U32" s="121">
        <v>0</v>
      </c>
      <c r="V32" s="121">
        <v>0</v>
      </c>
      <c r="W32" s="121">
        <f t="shared" si="6"/>
        <v>39771</v>
      </c>
      <c r="X32" s="121">
        <v>27944</v>
      </c>
      <c r="Y32" s="121">
        <v>10000</v>
      </c>
      <c r="Z32" s="121">
        <v>1827</v>
      </c>
      <c r="AA32" s="121">
        <v>0</v>
      </c>
      <c r="AB32" s="121">
        <v>0</v>
      </c>
      <c r="AC32" s="121">
        <v>0</v>
      </c>
      <c r="AD32" s="121">
        <v>1369</v>
      </c>
      <c r="AE32" s="121">
        <f t="shared" si="8"/>
        <v>152627</v>
      </c>
      <c r="AF32" s="121">
        <f t="shared" si="9"/>
        <v>0</v>
      </c>
      <c r="AG32" s="121">
        <f t="shared" si="10"/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 t="shared" si="12"/>
        <v>81750</v>
      </c>
      <c r="AO32" s="121">
        <f t="shared" si="13"/>
        <v>51308</v>
      </c>
      <c r="AP32" s="121">
        <v>51308</v>
      </c>
      <c r="AQ32" s="121">
        <v>0</v>
      </c>
      <c r="AR32" s="121">
        <v>0</v>
      </c>
      <c r="AS32" s="121">
        <v>0</v>
      </c>
      <c r="AT32" s="121">
        <f t="shared" si="14"/>
        <v>25388</v>
      </c>
      <c r="AU32" s="121">
        <v>1725</v>
      </c>
      <c r="AV32" s="121">
        <v>23663</v>
      </c>
      <c r="AW32" s="121">
        <v>0</v>
      </c>
      <c r="AX32" s="121">
        <v>0</v>
      </c>
      <c r="AY32" s="121">
        <f t="shared" si="15"/>
        <v>5054</v>
      </c>
      <c r="AZ32" s="121">
        <v>0</v>
      </c>
      <c r="BA32" s="121">
        <v>5054</v>
      </c>
      <c r="BB32" s="121">
        <v>0</v>
      </c>
      <c r="BC32" s="121">
        <v>0</v>
      </c>
      <c r="BD32" s="121">
        <v>0</v>
      </c>
      <c r="BE32" s="121">
        <v>0</v>
      </c>
      <c r="BF32" s="121">
        <v>3758</v>
      </c>
      <c r="BG32" s="121">
        <f t="shared" si="17"/>
        <v>85508</v>
      </c>
      <c r="BH32" s="121">
        <f t="shared" si="19"/>
        <v>67074</v>
      </c>
      <c r="BI32" s="121">
        <f t="shared" si="20"/>
        <v>67074</v>
      </c>
      <c r="BJ32" s="121">
        <f t="shared" si="21"/>
        <v>0</v>
      </c>
      <c r="BK32" s="121">
        <f t="shared" si="22"/>
        <v>67074</v>
      </c>
      <c r="BL32" s="121">
        <f t="shared" si="23"/>
        <v>0</v>
      </c>
      <c r="BM32" s="121">
        <f t="shared" si="24"/>
        <v>0</v>
      </c>
      <c r="BN32" s="121">
        <f t="shared" si="25"/>
        <v>0</v>
      </c>
      <c r="BO32" s="121">
        <f t="shared" si="26"/>
        <v>0</v>
      </c>
      <c r="BP32" s="121">
        <f t="shared" si="27"/>
        <v>165934</v>
      </c>
      <c r="BQ32" s="121">
        <f t="shared" si="28"/>
        <v>75319</v>
      </c>
      <c r="BR32" s="121">
        <f t="shared" si="29"/>
        <v>75319</v>
      </c>
      <c r="BS32" s="121">
        <f t="shared" si="30"/>
        <v>0</v>
      </c>
      <c r="BT32" s="121">
        <f t="shared" si="31"/>
        <v>0</v>
      </c>
      <c r="BU32" s="121">
        <f t="shared" si="32"/>
        <v>0</v>
      </c>
      <c r="BV32" s="121">
        <f t="shared" si="33"/>
        <v>45790</v>
      </c>
      <c r="BW32" s="121">
        <f t="shared" si="34"/>
        <v>6497</v>
      </c>
      <c r="BX32" s="121">
        <f t="shared" si="35"/>
        <v>39293</v>
      </c>
      <c r="BY32" s="121">
        <f t="shared" si="36"/>
        <v>0</v>
      </c>
      <c r="BZ32" s="121">
        <f t="shared" si="37"/>
        <v>0</v>
      </c>
      <c r="CA32" s="121">
        <f t="shared" si="38"/>
        <v>44825</v>
      </c>
      <c r="CB32" s="121">
        <f t="shared" si="39"/>
        <v>27944</v>
      </c>
      <c r="CC32" s="121">
        <f t="shared" si="40"/>
        <v>15054</v>
      </c>
      <c r="CD32" s="121">
        <f t="shared" si="41"/>
        <v>1827</v>
      </c>
      <c r="CE32" s="121">
        <f t="shared" si="42"/>
        <v>0</v>
      </c>
      <c r="CF32" s="121">
        <f t="shared" si="43"/>
        <v>0</v>
      </c>
      <c r="CG32" s="121">
        <f t="shared" si="44"/>
        <v>0</v>
      </c>
      <c r="CH32" s="121">
        <f t="shared" si="45"/>
        <v>5127</v>
      </c>
      <c r="CI32" s="121">
        <f t="shared" si="46"/>
        <v>238135</v>
      </c>
    </row>
    <row r="33" spans="1:87" s="136" customFormat="1" ht="13.5" customHeight="1" x14ac:dyDescent="0.15">
      <c r="A33" s="119" t="s">
        <v>39</v>
      </c>
      <c r="B33" s="120" t="s">
        <v>342</v>
      </c>
      <c r="C33" s="119" t="s">
        <v>343</v>
      </c>
      <c r="D33" s="121">
        <f t="shared" si="0"/>
        <v>0</v>
      </c>
      <c r="E33" s="121">
        <f t="shared" si="1"/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 t="shared" si="3"/>
        <v>164546</v>
      </c>
      <c r="M33" s="121">
        <f t="shared" si="4"/>
        <v>47105</v>
      </c>
      <c r="N33" s="121">
        <v>17329</v>
      </c>
      <c r="O33" s="121">
        <v>0</v>
      </c>
      <c r="P33" s="121">
        <v>29776</v>
      </c>
      <c r="Q33" s="121">
        <v>0</v>
      </c>
      <c r="R33" s="121">
        <f t="shared" si="5"/>
        <v>89126</v>
      </c>
      <c r="S33" s="121">
        <v>0</v>
      </c>
      <c r="T33" s="121">
        <v>89126</v>
      </c>
      <c r="U33" s="121">
        <v>0</v>
      </c>
      <c r="V33" s="121">
        <v>0</v>
      </c>
      <c r="W33" s="121">
        <f t="shared" si="6"/>
        <v>28315</v>
      </c>
      <c r="X33" s="121">
        <v>0</v>
      </c>
      <c r="Y33" s="121">
        <v>28315</v>
      </c>
      <c r="Z33" s="121">
        <v>0</v>
      </c>
      <c r="AA33" s="121">
        <v>0</v>
      </c>
      <c r="AB33" s="121">
        <v>0</v>
      </c>
      <c r="AC33" s="121">
        <v>0</v>
      </c>
      <c r="AD33" s="121">
        <v>16761</v>
      </c>
      <c r="AE33" s="121">
        <f t="shared" si="8"/>
        <v>181307</v>
      </c>
      <c r="AF33" s="121">
        <f t="shared" si="9"/>
        <v>0</v>
      </c>
      <c r="AG33" s="121">
        <f t="shared" si="10"/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 t="shared" si="12"/>
        <v>0</v>
      </c>
      <c r="AO33" s="121">
        <f t="shared" si="13"/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 t="shared" si="14"/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 t="shared" si="15"/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 t="shared" si="17"/>
        <v>0</v>
      </c>
      <c r="BH33" s="121">
        <f t="shared" si="19"/>
        <v>0</v>
      </c>
      <c r="BI33" s="121">
        <f t="shared" si="20"/>
        <v>0</v>
      </c>
      <c r="BJ33" s="121">
        <f t="shared" si="21"/>
        <v>0</v>
      </c>
      <c r="BK33" s="121">
        <f t="shared" si="22"/>
        <v>0</v>
      </c>
      <c r="BL33" s="121">
        <f t="shared" si="23"/>
        <v>0</v>
      </c>
      <c r="BM33" s="121">
        <f t="shared" si="24"/>
        <v>0</v>
      </c>
      <c r="BN33" s="121">
        <f t="shared" si="25"/>
        <v>0</v>
      </c>
      <c r="BO33" s="121">
        <f t="shared" si="26"/>
        <v>0</v>
      </c>
      <c r="BP33" s="121">
        <f t="shared" si="27"/>
        <v>164546</v>
      </c>
      <c r="BQ33" s="121">
        <f t="shared" si="28"/>
        <v>47105</v>
      </c>
      <c r="BR33" s="121">
        <f t="shared" si="29"/>
        <v>17329</v>
      </c>
      <c r="BS33" s="121">
        <f t="shared" si="30"/>
        <v>0</v>
      </c>
      <c r="BT33" s="121">
        <f t="shared" si="31"/>
        <v>29776</v>
      </c>
      <c r="BU33" s="121">
        <f t="shared" si="32"/>
        <v>0</v>
      </c>
      <c r="BV33" s="121">
        <f t="shared" si="33"/>
        <v>89126</v>
      </c>
      <c r="BW33" s="121">
        <f t="shared" si="34"/>
        <v>0</v>
      </c>
      <c r="BX33" s="121">
        <f t="shared" si="35"/>
        <v>89126</v>
      </c>
      <c r="BY33" s="121">
        <f t="shared" si="36"/>
        <v>0</v>
      </c>
      <c r="BZ33" s="121">
        <f t="shared" si="37"/>
        <v>0</v>
      </c>
      <c r="CA33" s="121">
        <f t="shared" si="38"/>
        <v>28315</v>
      </c>
      <c r="CB33" s="121">
        <f t="shared" si="39"/>
        <v>0</v>
      </c>
      <c r="CC33" s="121">
        <f t="shared" si="40"/>
        <v>28315</v>
      </c>
      <c r="CD33" s="121">
        <f t="shared" si="41"/>
        <v>0</v>
      </c>
      <c r="CE33" s="121">
        <f t="shared" si="42"/>
        <v>0</v>
      </c>
      <c r="CF33" s="121">
        <f t="shared" si="43"/>
        <v>0</v>
      </c>
      <c r="CG33" s="121">
        <f t="shared" si="44"/>
        <v>0</v>
      </c>
      <c r="CH33" s="121">
        <f t="shared" si="45"/>
        <v>16761</v>
      </c>
      <c r="CI33" s="121">
        <f t="shared" si="46"/>
        <v>181307</v>
      </c>
    </row>
    <row r="34" spans="1:87" s="136" customFormat="1" ht="13.5" customHeight="1" x14ac:dyDescent="0.15">
      <c r="A34" s="119" t="s">
        <v>39</v>
      </c>
      <c r="B34" s="120" t="s">
        <v>340</v>
      </c>
      <c r="C34" s="119" t="s">
        <v>341</v>
      </c>
      <c r="D34" s="121">
        <f t="shared" si="0"/>
        <v>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 t="shared" si="3"/>
        <v>159958</v>
      </c>
      <c r="M34" s="121">
        <f t="shared" si="4"/>
        <v>7442</v>
      </c>
      <c r="N34" s="121">
        <v>7442</v>
      </c>
      <c r="O34" s="121">
        <v>0</v>
      </c>
      <c r="P34" s="121">
        <v>0</v>
      </c>
      <c r="Q34" s="121">
        <v>0</v>
      </c>
      <c r="R34" s="121">
        <f t="shared" si="5"/>
        <v>14501</v>
      </c>
      <c r="S34" s="121">
        <v>0</v>
      </c>
      <c r="T34" s="121">
        <v>14501</v>
      </c>
      <c r="U34" s="121">
        <v>0</v>
      </c>
      <c r="V34" s="121">
        <v>0</v>
      </c>
      <c r="W34" s="121">
        <f t="shared" si="6"/>
        <v>138015</v>
      </c>
      <c r="X34" s="121">
        <v>0</v>
      </c>
      <c r="Y34" s="121">
        <v>138015</v>
      </c>
      <c r="Z34" s="121">
        <v>0</v>
      </c>
      <c r="AA34" s="121">
        <v>0</v>
      </c>
      <c r="AB34" s="121">
        <v>0</v>
      </c>
      <c r="AC34" s="121">
        <v>0</v>
      </c>
      <c r="AD34" s="121">
        <v>18920</v>
      </c>
      <c r="AE34" s="121">
        <f t="shared" si="8"/>
        <v>178878</v>
      </c>
      <c r="AF34" s="121">
        <f t="shared" si="9"/>
        <v>0</v>
      </c>
      <c r="AG34" s="121">
        <f t="shared" si="10"/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 t="shared" si="12"/>
        <v>0</v>
      </c>
      <c r="AO34" s="121">
        <f t="shared" si="13"/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 t="shared" si="14"/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 t="shared" si="15"/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 t="shared" si="17"/>
        <v>0</v>
      </c>
      <c r="BH34" s="121">
        <f t="shared" si="19"/>
        <v>0</v>
      </c>
      <c r="BI34" s="121">
        <f t="shared" si="20"/>
        <v>0</v>
      </c>
      <c r="BJ34" s="121">
        <f t="shared" si="21"/>
        <v>0</v>
      </c>
      <c r="BK34" s="121">
        <f t="shared" si="22"/>
        <v>0</v>
      </c>
      <c r="BL34" s="121">
        <f t="shared" si="23"/>
        <v>0</v>
      </c>
      <c r="BM34" s="121">
        <f t="shared" si="24"/>
        <v>0</v>
      </c>
      <c r="BN34" s="121">
        <f t="shared" si="25"/>
        <v>0</v>
      </c>
      <c r="BO34" s="121">
        <f t="shared" si="26"/>
        <v>0</v>
      </c>
      <c r="BP34" s="121">
        <f t="shared" si="27"/>
        <v>159958</v>
      </c>
      <c r="BQ34" s="121">
        <f t="shared" si="28"/>
        <v>7442</v>
      </c>
      <c r="BR34" s="121">
        <f t="shared" si="29"/>
        <v>7442</v>
      </c>
      <c r="BS34" s="121">
        <f t="shared" si="30"/>
        <v>0</v>
      </c>
      <c r="BT34" s="121">
        <f t="shared" si="31"/>
        <v>0</v>
      </c>
      <c r="BU34" s="121">
        <f t="shared" si="32"/>
        <v>0</v>
      </c>
      <c r="BV34" s="121">
        <f t="shared" si="33"/>
        <v>14501</v>
      </c>
      <c r="BW34" s="121">
        <f t="shared" si="34"/>
        <v>0</v>
      </c>
      <c r="BX34" s="121">
        <f t="shared" si="35"/>
        <v>14501</v>
      </c>
      <c r="BY34" s="121">
        <f t="shared" si="36"/>
        <v>0</v>
      </c>
      <c r="BZ34" s="121">
        <f t="shared" si="37"/>
        <v>0</v>
      </c>
      <c r="CA34" s="121">
        <f t="shared" si="38"/>
        <v>138015</v>
      </c>
      <c r="CB34" s="121">
        <f t="shared" si="39"/>
        <v>0</v>
      </c>
      <c r="CC34" s="121">
        <f t="shared" si="40"/>
        <v>138015</v>
      </c>
      <c r="CD34" s="121">
        <f t="shared" si="41"/>
        <v>0</v>
      </c>
      <c r="CE34" s="121">
        <f t="shared" si="42"/>
        <v>0</v>
      </c>
      <c r="CF34" s="121">
        <f t="shared" si="43"/>
        <v>0</v>
      </c>
      <c r="CG34" s="121">
        <f t="shared" si="44"/>
        <v>0</v>
      </c>
      <c r="CH34" s="121">
        <f t="shared" si="45"/>
        <v>18920</v>
      </c>
      <c r="CI34" s="121">
        <f t="shared" si="46"/>
        <v>178878</v>
      </c>
    </row>
    <row r="35" spans="1:87" s="136" customFormat="1" ht="13.5" customHeight="1" x14ac:dyDescent="0.15">
      <c r="A35" s="119" t="s">
        <v>39</v>
      </c>
      <c r="B35" s="120" t="s">
        <v>371</v>
      </c>
      <c r="C35" s="119" t="s">
        <v>372</v>
      </c>
      <c r="D35" s="121">
        <f t="shared" si="0"/>
        <v>0</v>
      </c>
      <c r="E35" s="121">
        <f t="shared" si="1"/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 t="shared" si="3"/>
        <v>464397</v>
      </c>
      <c r="M35" s="121">
        <f t="shared" si="4"/>
        <v>104068</v>
      </c>
      <c r="N35" s="121">
        <v>104068</v>
      </c>
      <c r="O35" s="121">
        <v>0</v>
      </c>
      <c r="P35" s="121">
        <v>0</v>
      </c>
      <c r="Q35" s="121">
        <v>0</v>
      </c>
      <c r="R35" s="121">
        <f t="shared" si="5"/>
        <v>128666</v>
      </c>
      <c r="S35" s="121">
        <v>11150</v>
      </c>
      <c r="T35" s="121">
        <v>117516</v>
      </c>
      <c r="U35" s="121">
        <v>0</v>
      </c>
      <c r="V35" s="121">
        <v>0</v>
      </c>
      <c r="W35" s="121">
        <f t="shared" si="6"/>
        <v>230243</v>
      </c>
      <c r="X35" s="121">
        <v>76969</v>
      </c>
      <c r="Y35" s="121">
        <v>149883</v>
      </c>
      <c r="Z35" s="121">
        <v>97</v>
      </c>
      <c r="AA35" s="121">
        <v>3294</v>
      </c>
      <c r="AB35" s="121">
        <v>0</v>
      </c>
      <c r="AC35" s="121">
        <v>1420</v>
      </c>
      <c r="AD35" s="121">
        <v>95767</v>
      </c>
      <c r="AE35" s="121">
        <f t="shared" si="8"/>
        <v>560164</v>
      </c>
      <c r="AF35" s="121">
        <f t="shared" si="9"/>
        <v>0</v>
      </c>
      <c r="AG35" s="121">
        <f t="shared" si="10"/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 t="shared" si="12"/>
        <v>0</v>
      </c>
      <c r="AO35" s="121">
        <f t="shared" si="13"/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 t="shared" si="14"/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 t="shared" si="15"/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 t="shared" si="17"/>
        <v>0</v>
      </c>
      <c r="BH35" s="121">
        <f t="shared" si="19"/>
        <v>0</v>
      </c>
      <c r="BI35" s="121">
        <f t="shared" si="20"/>
        <v>0</v>
      </c>
      <c r="BJ35" s="121">
        <f t="shared" si="21"/>
        <v>0</v>
      </c>
      <c r="BK35" s="121">
        <f t="shared" si="22"/>
        <v>0</v>
      </c>
      <c r="BL35" s="121">
        <f t="shared" si="23"/>
        <v>0</v>
      </c>
      <c r="BM35" s="121">
        <f t="shared" si="24"/>
        <v>0</v>
      </c>
      <c r="BN35" s="121">
        <f t="shared" si="25"/>
        <v>0</v>
      </c>
      <c r="BO35" s="121">
        <f t="shared" si="26"/>
        <v>0</v>
      </c>
      <c r="BP35" s="121">
        <f t="shared" si="27"/>
        <v>464397</v>
      </c>
      <c r="BQ35" s="121">
        <f t="shared" si="28"/>
        <v>104068</v>
      </c>
      <c r="BR35" s="121">
        <f t="shared" si="29"/>
        <v>104068</v>
      </c>
      <c r="BS35" s="121">
        <f t="shared" si="30"/>
        <v>0</v>
      </c>
      <c r="BT35" s="121">
        <f t="shared" si="31"/>
        <v>0</v>
      </c>
      <c r="BU35" s="121">
        <f t="shared" si="32"/>
        <v>0</v>
      </c>
      <c r="BV35" s="121">
        <f t="shared" si="33"/>
        <v>128666</v>
      </c>
      <c r="BW35" s="121">
        <f t="shared" si="34"/>
        <v>11150</v>
      </c>
      <c r="BX35" s="121">
        <f t="shared" si="35"/>
        <v>117516</v>
      </c>
      <c r="BY35" s="121">
        <f t="shared" si="36"/>
        <v>0</v>
      </c>
      <c r="BZ35" s="121">
        <f t="shared" si="37"/>
        <v>0</v>
      </c>
      <c r="CA35" s="121">
        <f t="shared" si="38"/>
        <v>230243</v>
      </c>
      <c r="CB35" s="121">
        <f t="shared" si="39"/>
        <v>76969</v>
      </c>
      <c r="CC35" s="121">
        <f t="shared" si="40"/>
        <v>149883</v>
      </c>
      <c r="CD35" s="121">
        <f t="shared" si="41"/>
        <v>97</v>
      </c>
      <c r="CE35" s="121">
        <f t="shared" si="42"/>
        <v>3294</v>
      </c>
      <c r="CF35" s="121">
        <f t="shared" si="43"/>
        <v>0</v>
      </c>
      <c r="CG35" s="121">
        <f t="shared" si="44"/>
        <v>1420</v>
      </c>
      <c r="CH35" s="121">
        <f t="shared" si="45"/>
        <v>95767</v>
      </c>
      <c r="CI35" s="121">
        <f t="shared" si="46"/>
        <v>560164</v>
      </c>
    </row>
    <row r="36" spans="1:87" s="136" customFormat="1" ht="13.5" customHeight="1" x14ac:dyDescent="0.15">
      <c r="A36" s="119" t="s">
        <v>39</v>
      </c>
      <c r="B36" s="120" t="s">
        <v>335</v>
      </c>
      <c r="C36" s="119" t="s">
        <v>336</v>
      </c>
      <c r="D36" s="121">
        <f t="shared" si="0"/>
        <v>0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 t="shared" si="3"/>
        <v>1663488</v>
      </c>
      <c r="M36" s="121">
        <f t="shared" si="4"/>
        <v>104836</v>
      </c>
      <c r="N36" s="121">
        <v>104836</v>
      </c>
      <c r="O36" s="121">
        <v>0</v>
      </c>
      <c r="P36" s="121">
        <v>0</v>
      </c>
      <c r="Q36" s="121">
        <v>0</v>
      </c>
      <c r="R36" s="121">
        <f t="shared" si="5"/>
        <v>741752</v>
      </c>
      <c r="S36" s="121">
        <v>0</v>
      </c>
      <c r="T36" s="121">
        <v>712405</v>
      </c>
      <c r="U36" s="121">
        <v>29347</v>
      </c>
      <c r="V36" s="121">
        <v>0</v>
      </c>
      <c r="W36" s="121">
        <f t="shared" si="6"/>
        <v>816900</v>
      </c>
      <c r="X36" s="121">
        <v>0</v>
      </c>
      <c r="Y36" s="121">
        <v>681870</v>
      </c>
      <c r="Z36" s="121">
        <v>135030</v>
      </c>
      <c r="AA36" s="121">
        <v>0</v>
      </c>
      <c r="AB36" s="121">
        <v>0</v>
      </c>
      <c r="AC36" s="121">
        <v>0</v>
      </c>
      <c r="AD36" s="121">
        <v>349573</v>
      </c>
      <c r="AE36" s="121">
        <f t="shared" si="8"/>
        <v>2013061</v>
      </c>
      <c r="AF36" s="121">
        <f t="shared" si="9"/>
        <v>0</v>
      </c>
      <c r="AG36" s="121">
        <f t="shared" si="10"/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 t="shared" si="12"/>
        <v>447467</v>
      </c>
      <c r="AO36" s="121">
        <f t="shared" si="13"/>
        <v>63667</v>
      </c>
      <c r="AP36" s="121">
        <v>63667</v>
      </c>
      <c r="AQ36" s="121">
        <v>0</v>
      </c>
      <c r="AR36" s="121">
        <v>0</v>
      </c>
      <c r="AS36" s="121">
        <v>0</v>
      </c>
      <c r="AT36" s="121">
        <f t="shared" si="14"/>
        <v>197398</v>
      </c>
      <c r="AU36" s="121">
        <v>0</v>
      </c>
      <c r="AV36" s="121">
        <v>197398</v>
      </c>
      <c r="AW36" s="121">
        <v>0</v>
      </c>
      <c r="AX36" s="121">
        <v>0</v>
      </c>
      <c r="AY36" s="121">
        <f t="shared" si="15"/>
        <v>186402</v>
      </c>
      <c r="AZ36" s="121">
        <v>0</v>
      </c>
      <c r="BA36" s="121">
        <v>186402</v>
      </c>
      <c r="BB36" s="121">
        <v>0</v>
      </c>
      <c r="BC36" s="121">
        <v>0</v>
      </c>
      <c r="BD36" s="121">
        <v>0</v>
      </c>
      <c r="BE36" s="121">
        <v>0</v>
      </c>
      <c r="BF36" s="121">
        <v>228799</v>
      </c>
      <c r="BG36" s="121">
        <f t="shared" si="17"/>
        <v>676266</v>
      </c>
      <c r="BH36" s="121">
        <f t="shared" si="19"/>
        <v>0</v>
      </c>
      <c r="BI36" s="121">
        <f t="shared" si="20"/>
        <v>0</v>
      </c>
      <c r="BJ36" s="121">
        <f t="shared" si="21"/>
        <v>0</v>
      </c>
      <c r="BK36" s="121">
        <f t="shared" si="22"/>
        <v>0</v>
      </c>
      <c r="BL36" s="121">
        <f t="shared" si="23"/>
        <v>0</v>
      </c>
      <c r="BM36" s="121">
        <f t="shared" si="24"/>
        <v>0</v>
      </c>
      <c r="BN36" s="121">
        <f t="shared" si="25"/>
        <v>0</v>
      </c>
      <c r="BO36" s="121">
        <f t="shared" si="26"/>
        <v>0</v>
      </c>
      <c r="BP36" s="121">
        <f t="shared" si="27"/>
        <v>2110955</v>
      </c>
      <c r="BQ36" s="121">
        <f t="shared" si="28"/>
        <v>168503</v>
      </c>
      <c r="BR36" s="121">
        <f t="shared" si="29"/>
        <v>168503</v>
      </c>
      <c r="BS36" s="121">
        <f t="shared" si="30"/>
        <v>0</v>
      </c>
      <c r="BT36" s="121">
        <f t="shared" si="31"/>
        <v>0</v>
      </c>
      <c r="BU36" s="121">
        <f t="shared" si="32"/>
        <v>0</v>
      </c>
      <c r="BV36" s="121">
        <f t="shared" si="33"/>
        <v>939150</v>
      </c>
      <c r="BW36" s="121">
        <f t="shared" si="34"/>
        <v>0</v>
      </c>
      <c r="BX36" s="121">
        <f t="shared" si="35"/>
        <v>909803</v>
      </c>
      <c r="BY36" s="121">
        <f t="shared" si="36"/>
        <v>29347</v>
      </c>
      <c r="BZ36" s="121">
        <f t="shared" si="37"/>
        <v>0</v>
      </c>
      <c r="CA36" s="121">
        <f t="shared" si="38"/>
        <v>1003302</v>
      </c>
      <c r="CB36" s="121">
        <f t="shared" si="39"/>
        <v>0</v>
      </c>
      <c r="CC36" s="121">
        <f t="shared" si="40"/>
        <v>868272</v>
      </c>
      <c r="CD36" s="121">
        <f t="shared" si="41"/>
        <v>135030</v>
      </c>
      <c r="CE36" s="121">
        <f t="shared" si="42"/>
        <v>0</v>
      </c>
      <c r="CF36" s="121">
        <f t="shared" si="43"/>
        <v>0</v>
      </c>
      <c r="CG36" s="121">
        <f t="shared" si="44"/>
        <v>0</v>
      </c>
      <c r="CH36" s="121">
        <f t="shared" si="45"/>
        <v>578372</v>
      </c>
      <c r="CI36" s="121">
        <f t="shared" si="46"/>
        <v>2689327</v>
      </c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6">
    <sortCondition ref="A8:A36"/>
    <sortCondition ref="B8:B36"/>
    <sortCondition ref="C8:C3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5" man="1"/>
    <brk id="67" min="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9" t="s">
        <v>269</v>
      </c>
      <c r="B2" s="161" t="s">
        <v>270</v>
      </c>
      <c r="C2" s="173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70"/>
      <c r="B3" s="162"/>
      <c r="C3" s="174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70"/>
      <c r="B4" s="162"/>
      <c r="C4" s="172"/>
      <c r="D4" s="108" t="s">
        <v>308</v>
      </c>
      <c r="E4" s="101"/>
      <c r="F4" s="107"/>
      <c r="G4" s="108" t="s">
        <v>309</v>
      </c>
      <c r="H4" s="101"/>
      <c r="I4" s="107"/>
      <c r="J4" s="169" t="s">
        <v>316</v>
      </c>
      <c r="K4" s="171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9" t="s">
        <v>316</v>
      </c>
      <c r="S4" s="171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9" t="s">
        <v>316</v>
      </c>
      <c r="AA4" s="171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9" t="s">
        <v>316</v>
      </c>
      <c r="AI4" s="171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9" t="s">
        <v>316</v>
      </c>
      <c r="AQ4" s="171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9" t="s">
        <v>316</v>
      </c>
      <c r="AY4" s="171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70"/>
      <c r="B5" s="162"/>
      <c r="C5" s="172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0"/>
      <c r="K5" s="172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0"/>
      <c r="S5" s="172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0"/>
      <c r="AA5" s="172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0"/>
      <c r="AI5" s="172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0"/>
      <c r="AQ5" s="172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0"/>
      <c r="AY5" s="172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70"/>
      <c r="B6" s="162"/>
      <c r="C6" s="172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0"/>
      <c r="K6" s="172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0"/>
      <c r="S6" s="172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0"/>
      <c r="AA6" s="172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0"/>
      <c r="AI6" s="172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0"/>
      <c r="AQ6" s="172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0"/>
      <c r="AY6" s="172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279</v>
      </c>
      <c r="D7" s="140">
        <f t="shared" ref="D7:D30" si="0">SUM(L7,T7,AB7,AJ7,AR7,AZ7)</f>
        <v>674876</v>
      </c>
      <c r="E7" s="140">
        <f t="shared" ref="E7:E30" si="1">SUM(M7,U7,AC7,AK7,AS7,BA7)</f>
        <v>3110350</v>
      </c>
      <c r="F7" s="140">
        <f t="shared" ref="F7:F30" si="2">SUM(D7:E7)</f>
        <v>3785226</v>
      </c>
      <c r="G7" s="140">
        <f t="shared" ref="G7:G30" si="3">SUM(O7,W7,AE7,AM7,AU7,BC7)</f>
        <v>883</v>
      </c>
      <c r="H7" s="140">
        <f t="shared" ref="H7:H30" si="4">SUM(P7,X7,AF7,AN7,AV7,BD7)</f>
        <v>1138835</v>
      </c>
      <c r="I7" s="140">
        <f t="shared" ref="I7:I30" si="5">SUM(G7:H7)</f>
        <v>1139718</v>
      </c>
      <c r="J7" s="141">
        <f>COUNTIF(J$8:J$1000,"&lt;&gt;")</f>
        <v>14</v>
      </c>
      <c r="K7" s="141">
        <f>COUNTIF(K$8:K$1000,"&lt;&gt;")</f>
        <v>14</v>
      </c>
      <c r="L7" s="140">
        <f>SUM(L$8:L$1000)</f>
        <v>674876</v>
      </c>
      <c r="M7" s="140">
        <f>SUM(M$8:M$1000)</f>
        <v>3047392</v>
      </c>
      <c r="N7" s="140">
        <f t="shared" ref="N7:N30" si="6">IF(AND(L7&lt;&gt;"",M7&lt;&gt;""),SUM(L7:M7),"")</f>
        <v>3722268</v>
      </c>
      <c r="O7" s="140">
        <f>SUM(O$8:O$1000)</f>
        <v>883</v>
      </c>
      <c r="P7" s="140">
        <f>SUM(P$8:P$1000)</f>
        <v>1131795</v>
      </c>
      <c r="Q7" s="140">
        <f t="shared" ref="Q7:Q30" si="7">IF(AND(O7&lt;&gt;"",P7&lt;&gt;""),SUM(O7:P7),"")</f>
        <v>1132678</v>
      </c>
      <c r="R7" s="141">
        <f>COUNTIF(R$8:R$1000,"&lt;&gt;")</f>
        <v>3</v>
      </c>
      <c r="S7" s="141">
        <f>COUNTIF(S$8:S$1000,"&lt;&gt;")</f>
        <v>3</v>
      </c>
      <c r="T7" s="140">
        <f>SUM(T$8:T$1000)</f>
        <v>0</v>
      </c>
      <c r="U7" s="140">
        <f>SUM(U$8:U$1000)</f>
        <v>62958</v>
      </c>
      <c r="V7" s="140">
        <f t="shared" ref="V7:V30" si="8">IF(AND(T7&lt;&gt;"",U7&lt;&gt;""),SUM(T7:U7),"")</f>
        <v>62958</v>
      </c>
      <c r="W7" s="140">
        <f>SUM(W$8:W$1000)</f>
        <v>0</v>
      </c>
      <c r="X7" s="140">
        <f>SUM(X$8:X$1000)</f>
        <v>7040</v>
      </c>
      <c r="Y7" s="140">
        <f t="shared" ref="Y7:Y30" si="9">IF(AND(W7&lt;&gt;"",X7&lt;&gt;""),SUM(W7:X7),"")</f>
        <v>7040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 t="shared" ref="AD7:AD30" si="10"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 t="shared" ref="AG7:AG30" si="11"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 t="shared" ref="AL7:AL30" si="12"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 t="shared" ref="AO7:AO30" si="13"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 t="shared" ref="AT7:AT30" si="14"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 t="shared" ref="AW7:AW30" si="15"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 t="shared" ref="BB7:BB30" si="16"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 t="shared" ref="BE7:BE30" si="17">IF(AND(BC7&lt;&gt;"",BD7&lt;&gt;""),SUM(BC7:BD7),"")</f>
        <v>0</v>
      </c>
    </row>
    <row r="8" spans="1:5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0</v>
      </c>
      <c r="F8" s="121">
        <f t="shared" si="2"/>
        <v>0</v>
      </c>
      <c r="G8" s="121">
        <f t="shared" si="3"/>
        <v>0</v>
      </c>
      <c r="H8" s="121">
        <f t="shared" si="4"/>
        <v>278088</v>
      </c>
      <c r="I8" s="121">
        <f t="shared" si="5"/>
        <v>278088</v>
      </c>
      <c r="J8" s="120" t="s">
        <v>327</v>
      </c>
      <c r="K8" s="119" t="s">
        <v>328</v>
      </c>
      <c r="L8" s="121">
        <v>0</v>
      </c>
      <c r="M8" s="121">
        <v>0</v>
      </c>
      <c r="N8" s="121">
        <f t="shared" si="6"/>
        <v>0</v>
      </c>
      <c r="O8" s="121">
        <v>0</v>
      </c>
      <c r="P8" s="121">
        <v>278088</v>
      </c>
      <c r="Q8" s="121">
        <f t="shared" si="7"/>
        <v>278088</v>
      </c>
      <c r="R8" s="120"/>
      <c r="S8" s="119"/>
      <c r="T8" s="121"/>
      <c r="U8" s="121"/>
      <c r="V8" s="121" t="str">
        <f t="shared" si="8"/>
        <v/>
      </c>
      <c r="W8" s="121"/>
      <c r="X8" s="121"/>
      <c r="Y8" s="121" t="str">
        <f t="shared" si="9"/>
        <v/>
      </c>
      <c r="Z8" s="120"/>
      <c r="AA8" s="119"/>
      <c r="AB8" s="121"/>
      <c r="AC8" s="121"/>
      <c r="AD8" s="121" t="str">
        <f t="shared" si="10"/>
        <v/>
      </c>
      <c r="AE8" s="121"/>
      <c r="AF8" s="121"/>
      <c r="AG8" s="121" t="str">
        <f t="shared" si="11"/>
        <v/>
      </c>
      <c r="AH8" s="120"/>
      <c r="AI8" s="119"/>
      <c r="AJ8" s="121"/>
      <c r="AK8" s="121"/>
      <c r="AL8" s="121" t="str">
        <f t="shared" si="12"/>
        <v/>
      </c>
      <c r="AM8" s="121"/>
      <c r="AN8" s="121"/>
      <c r="AO8" s="121" t="str">
        <f t="shared" si="13"/>
        <v/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 t="shared" si="0"/>
        <v>0</v>
      </c>
      <c r="E9" s="121">
        <f t="shared" si="1"/>
        <v>0</v>
      </c>
      <c r="F9" s="121">
        <f t="shared" si="2"/>
        <v>0</v>
      </c>
      <c r="G9" s="121">
        <f t="shared" si="3"/>
        <v>0</v>
      </c>
      <c r="H9" s="121">
        <f t="shared" si="4"/>
        <v>0</v>
      </c>
      <c r="I9" s="121">
        <f t="shared" si="5"/>
        <v>0</v>
      </c>
      <c r="J9" s="120"/>
      <c r="K9" s="119"/>
      <c r="L9" s="121"/>
      <c r="M9" s="121"/>
      <c r="N9" s="121" t="str">
        <f t="shared" si="6"/>
        <v/>
      </c>
      <c r="O9" s="121"/>
      <c r="P9" s="121"/>
      <c r="Q9" s="121" t="str">
        <f t="shared" si="7"/>
        <v/>
      </c>
      <c r="R9" s="120"/>
      <c r="S9" s="119"/>
      <c r="T9" s="121"/>
      <c r="U9" s="121"/>
      <c r="V9" s="121" t="str">
        <f t="shared" si="8"/>
        <v/>
      </c>
      <c r="W9" s="121"/>
      <c r="X9" s="121"/>
      <c r="Y9" s="121" t="str">
        <f t="shared" si="9"/>
        <v/>
      </c>
      <c r="Z9" s="120"/>
      <c r="AA9" s="119"/>
      <c r="AB9" s="121"/>
      <c r="AC9" s="121"/>
      <c r="AD9" s="121" t="str">
        <f t="shared" si="10"/>
        <v/>
      </c>
      <c r="AE9" s="121"/>
      <c r="AF9" s="121"/>
      <c r="AG9" s="121" t="str">
        <f t="shared" si="11"/>
        <v/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15">
      <c r="A10" s="119" t="s">
        <v>39</v>
      </c>
      <c r="B10" s="120" t="s">
        <v>332</v>
      </c>
      <c r="C10" s="119" t="s">
        <v>333</v>
      </c>
      <c r="D10" s="121">
        <f t="shared" si="0"/>
        <v>0</v>
      </c>
      <c r="E10" s="121">
        <f t="shared" si="1"/>
        <v>298512</v>
      </c>
      <c r="F10" s="121">
        <f t="shared" si="2"/>
        <v>298512</v>
      </c>
      <c r="G10" s="121">
        <f t="shared" si="3"/>
        <v>0</v>
      </c>
      <c r="H10" s="121">
        <f t="shared" si="4"/>
        <v>100903</v>
      </c>
      <c r="I10" s="121">
        <f t="shared" si="5"/>
        <v>100903</v>
      </c>
      <c r="J10" s="120" t="s">
        <v>335</v>
      </c>
      <c r="K10" s="119" t="s">
        <v>336</v>
      </c>
      <c r="L10" s="121">
        <v>0</v>
      </c>
      <c r="M10" s="121">
        <v>298512</v>
      </c>
      <c r="N10" s="121">
        <f t="shared" si="6"/>
        <v>298512</v>
      </c>
      <c r="O10" s="121">
        <v>0</v>
      </c>
      <c r="P10" s="121">
        <v>100903</v>
      </c>
      <c r="Q10" s="121">
        <f t="shared" si="7"/>
        <v>100903</v>
      </c>
      <c r="R10" s="120"/>
      <c r="S10" s="119"/>
      <c r="T10" s="121"/>
      <c r="U10" s="121"/>
      <c r="V10" s="121" t="str">
        <f t="shared" si="8"/>
        <v/>
      </c>
      <c r="W10" s="121"/>
      <c r="X10" s="121"/>
      <c r="Y10" s="121" t="str">
        <f t="shared" si="9"/>
        <v/>
      </c>
      <c r="Z10" s="120"/>
      <c r="AA10" s="119"/>
      <c r="AB10" s="121"/>
      <c r="AC10" s="121"/>
      <c r="AD10" s="121" t="str">
        <f t="shared" si="10"/>
        <v/>
      </c>
      <c r="AE10" s="121"/>
      <c r="AF10" s="121"/>
      <c r="AG10" s="121" t="str">
        <f t="shared" si="11"/>
        <v/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15">
      <c r="A11" s="119" t="s">
        <v>39</v>
      </c>
      <c r="B11" s="120" t="s">
        <v>337</v>
      </c>
      <c r="C11" s="119" t="s">
        <v>338</v>
      </c>
      <c r="D11" s="121">
        <f t="shared" si="0"/>
        <v>0</v>
      </c>
      <c r="E11" s="121">
        <f t="shared" si="1"/>
        <v>141278</v>
      </c>
      <c r="F11" s="121">
        <f t="shared" si="2"/>
        <v>141278</v>
      </c>
      <c r="G11" s="121">
        <f t="shared" si="3"/>
        <v>0</v>
      </c>
      <c r="H11" s="121">
        <f t="shared" si="4"/>
        <v>0</v>
      </c>
      <c r="I11" s="121">
        <f t="shared" si="5"/>
        <v>0</v>
      </c>
      <c r="J11" s="120" t="s">
        <v>340</v>
      </c>
      <c r="K11" s="119" t="s">
        <v>341</v>
      </c>
      <c r="L11" s="121">
        <v>0</v>
      </c>
      <c r="M11" s="121">
        <v>113872</v>
      </c>
      <c r="N11" s="121">
        <f t="shared" si="6"/>
        <v>113872</v>
      </c>
      <c r="O11" s="121">
        <v>0</v>
      </c>
      <c r="P11" s="121">
        <v>0</v>
      </c>
      <c r="Q11" s="121">
        <f t="shared" si="7"/>
        <v>0</v>
      </c>
      <c r="R11" s="120" t="s">
        <v>342</v>
      </c>
      <c r="S11" s="119" t="s">
        <v>343</v>
      </c>
      <c r="T11" s="121">
        <v>0</v>
      </c>
      <c r="U11" s="121">
        <v>27406</v>
      </c>
      <c r="V11" s="121">
        <f t="shared" si="8"/>
        <v>27406</v>
      </c>
      <c r="W11" s="121">
        <v>0</v>
      </c>
      <c r="X11" s="121">
        <v>0</v>
      </c>
      <c r="Y11" s="121">
        <f t="shared" si="9"/>
        <v>0</v>
      </c>
      <c r="Z11" s="120"/>
      <c r="AA11" s="119"/>
      <c r="AB11" s="121"/>
      <c r="AC11" s="121"/>
      <c r="AD11" s="121" t="str">
        <f t="shared" si="10"/>
        <v/>
      </c>
      <c r="AE11" s="121"/>
      <c r="AF11" s="121"/>
      <c r="AG11" s="121" t="str">
        <f t="shared" si="11"/>
        <v/>
      </c>
      <c r="AH11" s="120"/>
      <c r="AI11" s="119"/>
      <c r="AJ11" s="121"/>
      <c r="AK11" s="121"/>
      <c r="AL11" s="121" t="str">
        <f t="shared" si="12"/>
        <v/>
      </c>
      <c r="AM11" s="121"/>
      <c r="AN11" s="121"/>
      <c r="AO11" s="121" t="str">
        <f t="shared" si="13"/>
        <v/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15">
      <c r="A12" s="119" t="s">
        <v>39</v>
      </c>
      <c r="B12" s="120" t="s">
        <v>344</v>
      </c>
      <c r="C12" s="119" t="s">
        <v>345</v>
      </c>
      <c r="D12" s="121">
        <f t="shared" si="0"/>
        <v>0</v>
      </c>
      <c r="E12" s="121">
        <f t="shared" si="1"/>
        <v>34038</v>
      </c>
      <c r="F12" s="121">
        <f t="shared" si="2"/>
        <v>34038</v>
      </c>
      <c r="G12" s="121">
        <f t="shared" si="3"/>
        <v>0</v>
      </c>
      <c r="H12" s="121">
        <f t="shared" si="4"/>
        <v>0</v>
      </c>
      <c r="I12" s="121">
        <f t="shared" si="5"/>
        <v>0</v>
      </c>
      <c r="J12" s="120" t="s">
        <v>342</v>
      </c>
      <c r="K12" s="119" t="s">
        <v>343</v>
      </c>
      <c r="L12" s="121">
        <v>0</v>
      </c>
      <c r="M12" s="121">
        <v>34038</v>
      </c>
      <c r="N12" s="121">
        <f t="shared" si="6"/>
        <v>34038</v>
      </c>
      <c r="O12" s="121">
        <v>0</v>
      </c>
      <c r="P12" s="121">
        <v>0</v>
      </c>
      <c r="Q12" s="121">
        <f t="shared" si="7"/>
        <v>0</v>
      </c>
      <c r="R12" s="120"/>
      <c r="S12" s="119"/>
      <c r="T12" s="121"/>
      <c r="U12" s="121"/>
      <c r="V12" s="121" t="str">
        <f t="shared" si="8"/>
        <v/>
      </c>
      <c r="W12" s="121"/>
      <c r="X12" s="121"/>
      <c r="Y12" s="121" t="str">
        <f t="shared" si="9"/>
        <v/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15">
      <c r="A13" s="119" t="s">
        <v>39</v>
      </c>
      <c r="B13" s="120" t="s">
        <v>347</v>
      </c>
      <c r="C13" s="119" t="s">
        <v>348</v>
      </c>
      <c r="D13" s="121">
        <f t="shared" si="0"/>
        <v>0</v>
      </c>
      <c r="E13" s="121">
        <f t="shared" si="1"/>
        <v>0</v>
      </c>
      <c r="F13" s="121">
        <f t="shared" si="2"/>
        <v>0</v>
      </c>
      <c r="G13" s="121">
        <f t="shared" si="3"/>
        <v>0</v>
      </c>
      <c r="H13" s="121">
        <f t="shared" si="4"/>
        <v>0</v>
      </c>
      <c r="I13" s="121">
        <f t="shared" si="5"/>
        <v>0</v>
      </c>
      <c r="J13" s="120"/>
      <c r="K13" s="119"/>
      <c r="L13" s="121"/>
      <c r="M13" s="121"/>
      <c r="N13" s="121" t="str">
        <f t="shared" si="6"/>
        <v/>
      </c>
      <c r="O13" s="121"/>
      <c r="P13" s="121"/>
      <c r="Q13" s="121" t="str">
        <f t="shared" si="7"/>
        <v/>
      </c>
      <c r="R13" s="120"/>
      <c r="S13" s="119"/>
      <c r="T13" s="121"/>
      <c r="U13" s="121"/>
      <c r="V13" s="121" t="str">
        <f t="shared" si="8"/>
        <v/>
      </c>
      <c r="W13" s="121"/>
      <c r="X13" s="121"/>
      <c r="Y13" s="121" t="str">
        <f t="shared" si="9"/>
        <v/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15">
      <c r="A14" s="119" t="s">
        <v>39</v>
      </c>
      <c r="B14" s="120" t="s">
        <v>350</v>
      </c>
      <c r="C14" s="119" t="s">
        <v>351</v>
      </c>
      <c r="D14" s="121">
        <f t="shared" si="0"/>
        <v>0</v>
      </c>
      <c r="E14" s="121">
        <f t="shared" si="1"/>
        <v>0</v>
      </c>
      <c r="F14" s="121">
        <f t="shared" si="2"/>
        <v>0</v>
      </c>
      <c r="G14" s="121">
        <f t="shared" si="3"/>
        <v>0</v>
      </c>
      <c r="H14" s="121">
        <f t="shared" si="4"/>
        <v>0</v>
      </c>
      <c r="I14" s="121">
        <f t="shared" si="5"/>
        <v>0</v>
      </c>
      <c r="J14" s="120"/>
      <c r="K14" s="119"/>
      <c r="L14" s="121"/>
      <c r="M14" s="121"/>
      <c r="N14" s="121" t="str">
        <f t="shared" si="6"/>
        <v/>
      </c>
      <c r="O14" s="121"/>
      <c r="P14" s="121"/>
      <c r="Q14" s="121" t="str">
        <f t="shared" si="7"/>
        <v/>
      </c>
      <c r="R14" s="120"/>
      <c r="S14" s="119"/>
      <c r="T14" s="121"/>
      <c r="U14" s="121"/>
      <c r="V14" s="121" t="str">
        <f t="shared" si="8"/>
        <v/>
      </c>
      <c r="W14" s="121"/>
      <c r="X14" s="121"/>
      <c r="Y14" s="121" t="str">
        <f t="shared" si="9"/>
        <v/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15">
      <c r="A15" s="119" t="s">
        <v>39</v>
      </c>
      <c r="B15" s="120" t="s">
        <v>353</v>
      </c>
      <c r="C15" s="119" t="s">
        <v>354</v>
      </c>
      <c r="D15" s="121">
        <f t="shared" si="0"/>
        <v>0</v>
      </c>
      <c r="E15" s="121">
        <f t="shared" si="1"/>
        <v>0</v>
      </c>
      <c r="F15" s="121">
        <f t="shared" si="2"/>
        <v>0</v>
      </c>
      <c r="G15" s="121">
        <f t="shared" si="3"/>
        <v>0</v>
      </c>
      <c r="H15" s="121">
        <f t="shared" si="4"/>
        <v>0</v>
      </c>
      <c r="I15" s="121">
        <f t="shared" si="5"/>
        <v>0</v>
      </c>
      <c r="J15" s="120"/>
      <c r="K15" s="119"/>
      <c r="L15" s="121"/>
      <c r="M15" s="121"/>
      <c r="N15" s="121" t="str">
        <f t="shared" si="6"/>
        <v/>
      </c>
      <c r="O15" s="121"/>
      <c r="P15" s="121"/>
      <c r="Q15" s="121" t="str">
        <f t="shared" si="7"/>
        <v/>
      </c>
      <c r="R15" s="120"/>
      <c r="S15" s="119"/>
      <c r="T15" s="121"/>
      <c r="U15" s="121"/>
      <c r="V15" s="121" t="str">
        <f t="shared" si="8"/>
        <v/>
      </c>
      <c r="W15" s="121"/>
      <c r="X15" s="121"/>
      <c r="Y15" s="121" t="str">
        <f t="shared" si="9"/>
        <v/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15">
      <c r="A16" s="119" t="s">
        <v>39</v>
      </c>
      <c r="B16" s="120" t="s">
        <v>356</v>
      </c>
      <c r="C16" s="119" t="s">
        <v>357</v>
      </c>
      <c r="D16" s="121">
        <f t="shared" si="0"/>
        <v>0</v>
      </c>
      <c r="E16" s="121">
        <f t="shared" si="1"/>
        <v>0</v>
      </c>
      <c r="F16" s="121">
        <f t="shared" si="2"/>
        <v>0</v>
      </c>
      <c r="G16" s="121">
        <f t="shared" si="3"/>
        <v>0</v>
      </c>
      <c r="H16" s="121">
        <f t="shared" si="4"/>
        <v>0</v>
      </c>
      <c r="I16" s="121">
        <f t="shared" si="5"/>
        <v>0</v>
      </c>
      <c r="J16" s="120"/>
      <c r="K16" s="119"/>
      <c r="L16" s="121"/>
      <c r="M16" s="121"/>
      <c r="N16" s="121" t="str">
        <f t="shared" si="6"/>
        <v/>
      </c>
      <c r="O16" s="121"/>
      <c r="P16" s="121"/>
      <c r="Q16" s="121" t="str">
        <f t="shared" si="7"/>
        <v/>
      </c>
      <c r="R16" s="120"/>
      <c r="S16" s="119"/>
      <c r="T16" s="121"/>
      <c r="U16" s="121"/>
      <c r="V16" s="121" t="str">
        <f t="shared" si="8"/>
        <v/>
      </c>
      <c r="W16" s="121"/>
      <c r="X16" s="121"/>
      <c r="Y16" s="121" t="str">
        <f t="shared" si="9"/>
        <v/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15">
      <c r="A17" s="119" t="s">
        <v>39</v>
      </c>
      <c r="B17" s="120" t="s">
        <v>359</v>
      </c>
      <c r="C17" s="119" t="s">
        <v>360</v>
      </c>
      <c r="D17" s="121">
        <f t="shared" si="0"/>
        <v>0</v>
      </c>
      <c r="E17" s="121">
        <f t="shared" si="1"/>
        <v>0</v>
      </c>
      <c r="F17" s="121">
        <f t="shared" si="2"/>
        <v>0</v>
      </c>
      <c r="G17" s="121">
        <f t="shared" si="3"/>
        <v>0</v>
      </c>
      <c r="H17" s="121">
        <f t="shared" si="4"/>
        <v>0</v>
      </c>
      <c r="I17" s="121">
        <f t="shared" si="5"/>
        <v>0</v>
      </c>
      <c r="J17" s="120"/>
      <c r="K17" s="119"/>
      <c r="L17" s="121"/>
      <c r="M17" s="121"/>
      <c r="N17" s="121" t="str">
        <f t="shared" si="6"/>
        <v/>
      </c>
      <c r="O17" s="121"/>
      <c r="P17" s="121"/>
      <c r="Q17" s="121" t="str">
        <f t="shared" si="7"/>
        <v/>
      </c>
      <c r="R17" s="120"/>
      <c r="S17" s="119"/>
      <c r="T17" s="121"/>
      <c r="U17" s="121"/>
      <c r="V17" s="121" t="str">
        <f t="shared" si="8"/>
        <v/>
      </c>
      <c r="W17" s="121"/>
      <c r="X17" s="121"/>
      <c r="Y17" s="121" t="str">
        <f t="shared" si="9"/>
        <v/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15">
      <c r="A18" s="119" t="s">
        <v>39</v>
      </c>
      <c r="B18" s="120" t="s">
        <v>362</v>
      </c>
      <c r="C18" s="119" t="s">
        <v>363</v>
      </c>
      <c r="D18" s="121">
        <f t="shared" si="0"/>
        <v>0</v>
      </c>
      <c r="E18" s="121">
        <f t="shared" si="1"/>
        <v>1508215</v>
      </c>
      <c r="F18" s="121">
        <f t="shared" si="2"/>
        <v>1508215</v>
      </c>
      <c r="G18" s="121">
        <f t="shared" si="3"/>
        <v>0</v>
      </c>
      <c r="H18" s="121">
        <f t="shared" si="4"/>
        <v>498399</v>
      </c>
      <c r="I18" s="121">
        <f t="shared" si="5"/>
        <v>498399</v>
      </c>
      <c r="J18" s="120" t="s">
        <v>335</v>
      </c>
      <c r="K18" s="119" t="s">
        <v>336</v>
      </c>
      <c r="L18" s="121">
        <v>0</v>
      </c>
      <c r="M18" s="121">
        <v>1508215</v>
      </c>
      <c r="N18" s="121">
        <f t="shared" si="6"/>
        <v>1508215</v>
      </c>
      <c r="O18" s="121">
        <v>0</v>
      </c>
      <c r="P18" s="121">
        <v>498399</v>
      </c>
      <c r="Q18" s="121">
        <f t="shared" si="7"/>
        <v>498399</v>
      </c>
      <c r="R18" s="120"/>
      <c r="S18" s="119"/>
      <c r="T18" s="121"/>
      <c r="U18" s="121"/>
      <c r="V18" s="121" t="str">
        <f t="shared" si="8"/>
        <v/>
      </c>
      <c r="W18" s="121"/>
      <c r="X18" s="121"/>
      <c r="Y18" s="121" t="str">
        <f t="shared" si="9"/>
        <v/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15">
      <c r="A19" s="119" t="s">
        <v>39</v>
      </c>
      <c r="B19" s="120" t="s">
        <v>365</v>
      </c>
      <c r="C19" s="119" t="s">
        <v>366</v>
      </c>
      <c r="D19" s="121">
        <f t="shared" si="0"/>
        <v>0</v>
      </c>
      <c r="E19" s="121">
        <f t="shared" si="1"/>
        <v>0</v>
      </c>
      <c r="F19" s="121">
        <f t="shared" si="2"/>
        <v>0</v>
      </c>
      <c r="G19" s="121">
        <f t="shared" si="3"/>
        <v>0</v>
      </c>
      <c r="H19" s="121">
        <f t="shared" si="4"/>
        <v>0</v>
      </c>
      <c r="I19" s="121">
        <f t="shared" si="5"/>
        <v>0</v>
      </c>
      <c r="J19" s="120"/>
      <c r="K19" s="119"/>
      <c r="L19" s="121"/>
      <c r="M19" s="121"/>
      <c r="N19" s="121" t="str">
        <f t="shared" si="6"/>
        <v/>
      </c>
      <c r="O19" s="121"/>
      <c r="P19" s="121"/>
      <c r="Q19" s="121" t="str">
        <f t="shared" si="7"/>
        <v/>
      </c>
      <c r="R19" s="120"/>
      <c r="S19" s="119"/>
      <c r="T19" s="121"/>
      <c r="U19" s="121"/>
      <c r="V19" s="121" t="str">
        <f t="shared" si="8"/>
        <v/>
      </c>
      <c r="W19" s="121"/>
      <c r="X19" s="121"/>
      <c r="Y19" s="121" t="str">
        <f t="shared" si="9"/>
        <v/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15">
      <c r="A20" s="119" t="s">
        <v>39</v>
      </c>
      <c r="B20" s="120" t="s">
        <v>368</v>
      </c>
      <c r="C20" s="119" t="s">
        <v>369</v>
      </c>
      <c r="D20" s="121">
        <f t="shared" si="0"/>
        <v>0</v>
      </c>
      <c r="E20" s="121">
        <f t="shared" si="1"/>
        <v>257256</v>
      </c>
      <c r="F20" s="121">
        <f t="shared" si="2"/>
        <v>257256</v>
      </c>
      <c r="G20" s="121">
        <f t="shared" si="3"/>
        <v>0</v>
      </c>
      <c r="H20" s="121">
        <f t="shared" si="4"/>
        <v>0</v>
      </c>
      <c r="I20" s="121">
        <f t="shared" si="5"/>
        <v>0</v>
      </c>
      <c r="J20" s="120" t="s">
        <v>371</v>
      </c>
      <c r="K20" s="119" t="s">
        <v>372</v>
      </c>
      <c r="L20" s="121">
        <v>0</v>
      </c>
      <c r="M20" s="121">
        <v>257256</v>
      </c>
      <c r="N20" s="121">
        <f t="shared" si="6"/>
        <v>257256</v>
      </c>
      <c r="O20" s="121">
        <v>0</v>
      </c>
      <c r="P20" s="121">
        <v>0</v>
      </c>
      <c r="Q20" s="121">
        <f t="shared" si="7"/>
        <v>0</v>
      </c>
      <c r="R20" s="120"/>
      <c r="S20" s="119"/>
      <c r="T20" s="121"/>
      <c r="U20" s="121"/>
      <c r="V20" s="121" t="str">
        <f t="shared" si="8"/>
        <v/>
      </c>
      <c r="W20" s="121"/>
      <c r="X20" s="121"/>
      <c r="Y20" s="121" t="str">
        <f t="shared" si="9"/>
        <v/>
      </c>
      <c r="Z20" s="120"/>
      <c r="AA20" s="119"/>
      <c r="AB20" s="121"/>
      <c r="AC20" s="121"/>
      <c r="AD20" s="121" t="str">
        <f t="shared" si="10"/>
        <v/>
      </c>
      <c r="AE20" s="121"/>
      <c r="AF20" s="121"/>
      <c r="AG20" s="121" t="str">
        <f t="shared" si="11"/>
        <v/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15">
      <c r="A21" s="119" t="s">
        <v>39</v>
      </c>
      <c r="B21" s="120" t="s">
        <v>373</v>
      </c>
      <c r="C21" s="119" t="s">
        <v>374</v>
      </c>
      <c r="D21" s="121">
        <f t="shared" si="0"/>
        <v>0</v>
      </c>
      <c r="E21" s="121">
        <f t="shared" si="1"/>
        <v>0</v>
      </c>
      <c r="F21" s="121">
        <f t="shared" si="2"/>
        <v>0</v>
      </c>
      <c r="G21" s="121">
        <f t="shared" si="3"/>
        <v>0</v>
      </c>
      <c r="H21" s="121">
        <f t="shared" si="4"/>
        <v>0</v>
      </c>
      <c r="I21" s="121">
        <f t="shared" si="5"/>
        <v>0</v>
      </c>
      <c r="J21" s="120"/>
      <c r="K21" s="119"/>
      <c r="L21" s="121"/>
      <c r="M21" s="121"/>
      <c r="N21" s="121" t="str">
        <f t="shared" si="6"/>
        <v/>
      </c>
      <c r="O21" s="121"/>
      <c r="P21" s="121"/>
      <c r="Q21" s="121" t="str">
        <f t="shared" si="7"/>
        <v/>
      </c>
      <c r="R21" s="120"/>
      <c r="S21" s="119"/>
      <c r="T21" s="121"/>
      <c r="U21" s="121"/>
      <c r="V21" s="121" t="str">
        <f t="shared" si="8"/>
        <v/>
      </c>
      <c r="W21" s="121"/>
      <c r="X21" s="121"/>
      <c r="Y21" s="121" t="str">
        <f t="shared" si="9"/>
        <v/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15">
      <c r="A22" s="119" t="s">
        <v>39</v>
      </c>
      <c r="B22" s="120" t="s">
        <v>376</v>
      </c>
      <c r="C22" s="119" t="s">
        <v>377</v>
      </c>
      <c r="D22" s="121">
        <f t="shared" si="0"/>
        <v>265781</v>
      </c>
      <c r="E22" s="121">
        <f t="shared" si="1"/>
        <v>191516</v>
      </c>
      <c r="F22" s="121">
        <f t="shared" si="2"/>
        <v>457297</v>
      </c>
      <c r="G22" s="121">
        <f t="shared" si="3"/>
        <v>684</v>
      </c>
      <c r="H22" s="121">
        <f t="shared" si="4"/>
        <v>99261</v>
      </c>
      <c r="I22" s="121">
        <f t="shared" si="5"/>
        <v>99945</v>
      </c>
      <c r="J22" s="120" t="s">
        <v>327</v>
      </c>
      <c r="K22" s="119" t="s">
        <v>328</v>
      </c>
      <c r="L22" s="121">
        <v>265781</v>
      </c>
      <c r="M22" s="121">
        <v>191516</v>
      </c>
      <c r="N22" s="121">
        <f t="shared" si="6"/>
        <v>457297</v>
      </c>
      <c r="O22" s="121">
        <v>684</v>
      </c>
      <c r="P22" s="121">
        <v>99261</v>
      </c>
      <c r="Q22" s="121">
        <f t="shared" si="7"/>
        <v>99945</v>
      </c>
      <c r="R22" s="120"/>
      <c r="S22" s="119"/>
      <c r="T22" s="121"/>
      <c r="U22" s="121"/>
      <c r="V22" s="121" t="str">
        <f t="shared" si="8"/>
        <v/>
      </c>
      <c r="W22" s="121"/>
      <c r="X22" s="121"/>
      <c r="Y22" s="121" t="str">
        <f t="shared" si="9"/>
        <v/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15">
      <c r="A23" s="119" t="s">
        <v>39</v>
      </c>
      <c r="B23" s="120" t="s">
        <v>379</v>
      </c>
      <c r="C23" s="119" t="s">
        <v>380</v>
      </c>
      <c r="D23" s="121">
        <f t="shared" si="0"/>
        <v>149337</v>
      </c>
      <c r="E23" s="121">
        <f t="shared" si="1"/>
        <v>107568</v>
      </c>
      <c r="F23" s="121">
        <f t="shared" si="2"/>
        <v>256905</v>
      </c>
      <c r="G23" s="121">
        <f t="shared" si="3"/>
        <v>0</v>
      </c>
      <c r="H23" s="121">
        <f t="shared" si="4"/>
        <v>36567</v>
      </c>
      <c r="I23" s="121">
        <f t="shared" si="5"/>
        <v>36567</v>
      </c>
      <c r="J23" s="120" t="s">
        <v>327</v>
      </c>
      <c r="K23" s="119" t="s">
        <v>328</v>
      </c>
      <c r="L23" s="121">
        <v>149337</v>
      </c>
      <c r="M23" s="121">
        <v>107568</v>
      </c>
      <c r="N23" s="121">
        <f t="shared" si="6"/>
        <v>256905</v>
      </c>
      <c r="O23" s="121">
        <v>0</v>
      </c>
      <c r="P23" s="121">
        <v>36567</v>
      </c>
      <c r="Q23" s="121">
        <f t="shared" si="7"/>
        <v>36567</v>
      </c>
      <c r="R23" s="120"/>
      <c r="S23" s="119"/>
      <c r="T23" s="121"/>
      <c r="U23" s="121"/>
      <c r="V23" s="121" t="str">
        <f t="shared" si="8"/>
        <v/>
      </c>
      <c r="W23" s="121"/>
      <c r="X23" s="121"/>
      <c r="Y23" s="121" t="str">
        <f t="shared" si="9"/>
        <v/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15">
      <c r="A24" s="119" t="s">
        <v>39</v>
      </c>
      <c r="B24" s="120" t="s">
        <v>382</v>
      </c>
      <c r="C24" s="119" t="s">
        <v>383</v>
      </c>
      <c r="D24" s="121">
        <f t="shared" si="0"/>
        <v>125852</v>
      </c>
      <c r="E24" s="121">
        <f t="shared" si="1"/>
        <v>90783</v>
      </c>
      <c r="F24" s="121">
        <f t="shared" si="2"/>
        <v>216635</v>
      </c>
      <c r="G24" s="121">
        <f t="shared" si="3"/>
        <v>199</v>
      </c>
      <c r="H24" s="121">
        <f t="shared" si="4"/>
        <v>31978</v>
      </c>
      <c r="I24" s="121">
        <f t="shared" si="5"/>
        <v>32177</v>
      </c>
      <c r="J24" s="120" t="s">
        <v>327</v>
      </c>
      <c r="K24" s="119" t="s">
        <v>328</v>
      </c>
      <c r="L24" s="121">
        <v>125852</v>
      </c>
      <c r="M24" s="121">
        <v>90783</v>
      </c>
      <c r="N24" s="121">
        <f t="shared" si="6"/>
        <v>216635</v>
      </c>
      <c r="O24" s="121">
        <v>199</v>
      </c>
      <c r="P24" s="121">
        <v>31978</v>
      </c>
      <c r="Q24" s="121">
        <f t="shared" si="7"/>
        <v>32177</v>
      </c>
      <c r="R24" s="120"/>
      <c r="S24" s="119"/>
      <c r="T24" s="121"/>
      <c r="U24" s="121"/>
      <c r="V24" s="121" t="str">
        <f t="shared" si="8"/>
        <v/>
      </c>
      <c r="W24" s="121"/>
      <c r="X24" s="121"/>
      <c r="Y24" s="121" t="str">
        <f t="shared" si="9"/>
        <v/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15">
      <c r="A25" s="119" t="s">
        <v>39</v>
      </c>
      <c r="B25" s="120" t="s">
        <v>385</v>
      </c>
      <c r="C25" s="119" t="s">
        <v>386</v>
      </c>
      <c r="D25" s="121">
        <f t="shared" si="0"/>
        <v>66832</v>
      </c>
      <c r="E25" s="121">
        <f t="shared" si="1"/>
        <v>48227</v>
      </c>
      <c r="F25" s="121">
        <f t="shared" si="2"/>
        <v>115059</v>
      </c>
      <c r="G25" s="121">
        <f t="shared" si="3"/>
        <v>0</v>
      </c>
      <c r="H25" s="121">
        <f t="shared" si="4"/>
        <v>12802</v>
      </c>
      <c r="I25" s="121">
        <f t="shared" si="5"/>
        <v>12802</v>
      </c>
      <c r="J25" s="120" t="s">
        <v>327</v>
      </c>
      <c r="K25" s="119" t="s">
        <v>328</v>
      </c>
      <c r="L25" s="121">
        <v>66832</v>
      </c>
      <c r="M25" s="121">
        <v>48227</v>
      </c>
      <c r="N25" s="121">
        <f t="shared" si="6"/>
        <v>115059</v>
      </c>
      <c r="O25" s="121">
        <v>0</v>
      </c>
      <c r="P25" s="121">
        <v>12802</v>
      </c>
      <c r="Q25" s="121">
        <f t="shared" si="7"/>
        <v>12802</v>
      </c>
      <c r="R25" s="120"/>
      <c r="S25" s="119"/>
      <c r="T25" s="121"/>
      <c r="U25" s="121"/>
      <c r="V25" s="121" t="str">
        <f t="shared" si="8"/>
        <v/>
      </c>
      <c r="W25" s="121"/>
      <c r="X25" s="121"/>
      <c r="Y25" s="121" t="str">
        <f t="shared" si="9"/>
        <v/>
      </c>
      <c r="Z25" s="120"/>
      <c r="AA25" s="119"/>
      <c r="AB25" s="121"/>
      <c r="AC25" s="121"/>
      <c r="AD25" s="121" t="str">
        <f t="shared" si="10"/>
        <v/>
      </c>
      <c r="AE25" s="121"/>
      <c r="AF25" s="121"/>
      <c r="AG25" s="121" t="str">
        <f t="shared" si="11"/>
        <v/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15">
      <c r="A26" s="119" t="s">
        <v>39</v>
      </c>
      <c r="B26" s="120" t="s">
        <v>388</v>
      </c>
      <c r="C26" s="119" t="s">
        <v>389</v>
      </c>
      <c r="D26" s="121">
        <f t="shared" si="0"/>
        <v>67074</v>
      </c>
      <c r="E26" s="121">
        <f t="shared" si="1"/>
        <v>58137</v>
      </c>
      <c r="F26" s="121">
        <f t="shared" si="2"/>
        <v>125211</v>
      </c>
      <c r="G26" s="121">
        <f t="shared" si="3"/>
        <v>0</v>
      </c>
      <c r="H26" s="121">
        <f t="shared" si="4"/>
        <v>14412</v>
      </c>
      <c r="I26" s="121">
        <f t="shared" si="5"/>
        <v>14412</v>
      </c>
      <c r="J26" s="120" t="s">
        <v>391</v>
      </c>
      <c r="K26" s="119" t="s">
        <v>392</v>
      </c>
      <c r="L26" s="121">
        <v>67074</v>
      </c>
      <c r="M26" s="121">
        <v>58137</v>
      </c>
      <c r="N26" s="121">
        <f t="shared" si="6"/>
        <v>125211</v>
      </c>
      <c r="O26" s="121">
        <v>0</v>
      </c>
      <c r="P26" s="121">
        <v>14412</v>
      </c>
      <c r="Q26" s="121">
        <f t="shared" si="7"/>
        <v>14412</v>
      </c>
      <c r="R26" s="120"/>
      <c r="S26" s="119"/>
      <c r="T26" s="121"/>
      <c r="U26" s="121"/>
      <c r="V26" s="121" t="str">
        <f t="shared" si="8"/>
        <v/>
      </c>
      <c r="W26" s="121"/>
      <c r="X26" s="121"/>
      <c r="Y26" s="121" t="str">
        <f t="shared" si="9"/>
        <v/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15">
      <c r="A27" s="119" t="s">
        <v>39</v>
      </c>
      <c r="B27" s="120" t="s">
        <v>393</v>
      </c>
      <c r="C27" s="119" t="s">
        <v>394</v>
      </c>
      <c r="D27" s="121">
        <f t="shared" si="0"/>
        <v>0</v>
      </c>
      <c r="E27" s="121">
        <f t="shared" si="1"/>
        <v>155442</v>
      </c>
      <c r="F27" s="121">
        <f t="shared" si="2"/>
        <v>155442</v>
      </c>
      <c r="G27" s="121">
        <f t="shared" si="3"/>
        <v>0</v>
      </c>
      <c r="H27" s="121">
        <f t="shared" si="4"/>
        <v>7040</v>
      </c>
      <c r="I27" s="121">
        <f t="shared" si="5"/>
        <v>7040</v>
      </c>
      <c r="J27" s="120" t="s">
        <v>371</v>
      </c>
      <c r="K27" s="119" t="s">
        <v>372</v>
      </c>
      <c r="L27" s="121">
        <v>0</v>
      </c>
      <c r="M27" s="121">
        <v>140570</v>
      </c>
      <c r="N27" s="121">
        <f t="shared" si="6"/>
        <v>140570</v>
      </c>
      <c r="O27" s="121">
        <v>0</v>
      </c>
      <c r="P27" s="121">
        <v>0</v>
      </c>
      <c r="Q27" s="121">
        <f t="shared" si="7"/>
        <v>0</v>
      </c>
      <c r="R27" s="120" t="s">
        <v>391</v>
      </c>
      <c r="S27" s="119" t="s">
        <v>392</v>
      </c>
      <c r="T27" s="121">
        <v>0</v>
      </c>
      <c r="U27" s="121">
        <v>14872</v>
      </c>
      <c r="V27" s="121">
        <f t="shared" si="8"/>
        <v>14872</v>
      </c>
      <c r="W27" s="121">
        <v>0</v>
      </c>
      <c r="X27" s="121">
        <v>7040</v>
      </c>
      <c r="Y27" s="121">
        <f t="shared" si="9"/>
        <v>7040</v>
      </c>
      <c r="Z27" s="120"/>
      <c r="AA27" s="119"/>
      <c r="AB27" s="121"/>
      <c r="AC27" s="121"/>
      <c r="AD27" s="121" t="str">
        <f t="shared" si="10"/>
        <v/>
      </c>
      <c r="AE27" s="121"/>
      <c r="AF27" s="121"/>
      <c r="AG27" s="121" t="str">
        <f t="shared" si="11"/>
        <v/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15">
      <c r="A28" s="119" t="s">
        <v>39</v>
      </c>
      <c r="B28" s="120" t="s">
        <v>396</v>
      </c>
      <c r="C28" s="119" t="s">
        <v>397</v>
      </c>
      <c r="D28" s="121">
        <f t="shared" si="0"/>
        <v>0</v>
      </c>
      <c r="E28" s="121">
        <f t="shared" si="1"/>
        <v>94886</v>
      </c>
      <c r="F28" s="121">
        <f t="shared" si="2"/>
        <v>94886</v>
      </c>
      <c r="G28" s="121">
        <f t="shared" si="3"/>
        <v>0</v>
      </c>
      <c r="H28" s="121">
        <f t="shared" si="4"/>
        <v>59385</v>
      </c>
      <c r="I28" s="121">
        <f t="shared" si="5"/>
        <v>59385</v>
      </c>
      <c r="J28" s="120" t="s">
        <v>335</v>
      </c>
      <c r="K28" s="119" t="s">
        <v>336</v>
      </c>
      <c r="L28" s="121">
        <v>0</v>
      </c>
      <c r="M28" s="121">
        <v>94886</v>
      </c>
      <c r="N28" s="121">
        <f t="shared" si="6"/>
        <v>94886</v>
      </c>
      <c r="O28" s="121">
        <v>0</v>
      </c>
      <c r="P28" s="121">
        <v>59385</v>
      </c>
      <c r="Q28" s="121">
        <f t="shared" si="7"/>
        <v>59385</v>
      </c>
      <c r="R28" s="120"/>
      <c r="S28" s="119"/>
      <c r="T28" s="121"/>
      <c r="U28" s="121"/>
      <c r="V28" s="121" t="str">
        <f t="shared" si="8"/>
        <v/>
      </c>
      <c r="W28" s="121"/>
      <c r="X28" s="121"/>
      <c r="Y28" s="121" t="str">
        <f t="shared" si="9"/>
        <v/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15">
      <c r="A29" s="119" t="s">
        <v>39</v>
      </c>
      <c r="B29" s="120" t="s">
        <v>399</v>
      </c>
      <c r="C29" s="119" t="s">
        <v>400</v>
      </c>
      <c r="D29" s="121">
        <f t="shared" si="0"/>
        <v>0</v>
      </c>
      <c r="E29" s="121">
        <f t="shared" si="1"/>
        <v>124492</v>
      </c>
      <c r="F29" s="121">
        <f t="shared" si="2"/>
        <v>124492</v>
      </c>
      <c r="G29" s="121">
        <f t="shared" si="3"/>
        <v>0</v>
      </c>
      <c r="H29" s="121">
        <f t="shared" si="4"/>
        <v>0</v>
      </c>
      <c r="I29" s="121">
        <f t="shared" si="5"/>
        <v>0</v>
      </c>
      <c r="J29" s="120" t="s">
        <v>342</v>
      </c>
      <c r="K29" s="119" t="s">
        <v>343</v>
      </c>
      <c r="L29" s="121">
        <v>0</v>
      </c>
      <c r="M29" s="121">
        <v>103812</v>
      </c>
      <c r="N29" s="121">
        <f t="shared" si="6"/>
        <v>103812</v>
      </c>
      <c r="O29" s="121">
        <v>0</v>
      </c>
      <c r="P29" s="121">
        <v>0</v>
      </c>
      <c r="Q29" s="121">
        <f t="shared" si="7"/>
        <v>0</v>
      </c>
      <c r="R29" s="120" t="s">
        <v>340</v>
      </c>
      <c r="S29" s="119" t="s">
        <v>341</v>
      </c>
      <c r="T29" s="121">
        <v>0</v>
      </c>
      <c r="U29" s="121">
        <v>20680</v>
      </c>
      <c r="V29" s="121">
        <f t="shared" si="8"/>
        <v>20680</v>
      </c>
      <c r="W29" s="121">
        <v>0</v>
      </c>
      <c r="X29" s="121">
        <v>0</v>
      </c>
      <c r="Y29" s="121">
        <f t="shared" si="9"/>
        <v>0</v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15">
      <c r="A30" s="119" t="s">
        <v>39</v>
      </c>
      <c r="B30" s="120" t="s">
        <v>402</v>
      </c>
      <c r="C30" s="119" t="s">
        <v>403</v>
      </c>
      <c r="D30" s="121">
        <f t="shared" si="0"/>
        <v>0</v>
      </c>
      <c r="E30" s="121">
        <f t="shared" si="1"/>
        <v>0</v>
      </c>
      <c r="F30" s="121">
        <f t="shared" si="2"/>
        <v>0</v>
      </c>
      <c r="G30" s="121">
        <f t="shared" si="3"/>
        <v>0</v>
      </c>
      <c r="H30" s="121">
        <f t="shared" si="4"/>
        <v>0</v>
      </c>
      <c r="I30" s="121">
        <f t="shared" si="5"/>
        <v>0</v>
      </c>
      <c r="J30" s="120"/>
      <c r="K30" s="119"/>
      <c r="L30" s="121"/>
      <c r="M30" s="121"/>
      <c r="N30" s="121" t="str">
        <f t="shared" si="6"/>
        <v/>
      </c>
      <c r="O30" s="121"/>
      <c r="P30" s="121"/>
      <c r="Q30" s="121" t="str">
        <f t="shared" si="7"/>
        <v/>
      </c>
      <c r="R30" s="120"/>
      <c r="S30" s="119"/>
      <c r="T30" s="121"/>
      <c r="U30" s="121"/>
      <c r="V30" s="121" t="str">
        <f t="shared" si="8"/>
        <v/>
      </c>
      <c r="W30" s="121"/>
      <c r="X30" s="121"/>
      <c r="Y30" s="121" t="str">
        <f t="shared" si="9"/>
        <v/>
      </c>
      <c r="Z30" s="120"/>
      <c r="AA30" s="119"/>
      <c r="AB30" s="121"/>
      <c r="AC30" s="121"/>
      <c r="AD30" s="121" t="str">
        <f t="shared" si="10"/>
        <v/>
      </c>
      <c r="AE30" s="121"/>
      <c r="AF30" s="121"/>
      <c r="AG30" s="121" t="str">
        <f t="shared" si="11"/>
        <v/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0">
    <sortCondition ref="A8:A30"/>
    <sortCondition ref="B8:B30"/>
    <sortCondition ref="C8:C3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9" t="s">
        <v>53</v>
      </c>
      <c r="B2" s="161" t="s">
        <v>54</v>
      </c>
      <c r="C2" s="173" t="s">
        <v>108</v>
      </c>
      <c r="D2" s="177" t="s">
        <v>112</v>
      </c>
      <c r="E2" s="178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70"/>
      <c r="B3" s="162"/>
      <c r="C3" s="174"/>
      <c r="D3" s="179"/>
      <c r="E3" s="180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70"/>
      <c r="B4" s="162"/>
      <c r="C4" s="172"/>
      <c r="D4" s="169" t="s">
        <v>32</v>
      </c>
      <c r="E4" s="169" t="s">
        <v>58</v>
      </c>
      <c r="F4" s="175" t="s">
        <v>143</v>
      </c>
      <c r="G4" s="169" t="s">
        <v>55</v>
      </c>
      <c r="H4" s="169" t="s">
        <v>32</v>
      </c>
      <c r="I4" s="169" t="s">
        <v>58</v>
      </c>
      <c r="J4" s="175" t="s">
        <v>143</v>
      </c>
      <c r="K4" s="169" t="s">
        <v>55</v>
      </c>
      <c r="L4" s="169" t="s">
        <v>32</v>
      </c>
      <c r="M4" s="169" t="s">
        <v>58</v>
      </c>
      <c r="N4" s="175" t="s">
        <v>143</v>
      </c>
      <c r="O4" s="169" t="s">
        <v>55</v>
      </c>
      <c r="P4" s="169" t="s">
        <v>32</v>
      </c>
      <c r="Q4" s="169" t="s">
        <v>58</v>
      </c>
      <c r="R4" s="175" t="s">
        <v>143</v>
      </c>
      <c r="S4" s="169" t="s">
        <v>55</v>
      </c>
      <c r="T4" s="169" t="s">
        <v>32</v>
      </c>
      <c r="U4" s="169" t="s">
        <v>58</v>
      </c>
      <c r="V4" s="175" t="s">
        <v>143</v>
      </c>
      <c r="W4" s="169" t="s">
        <v>55</v>
      </c>
      <c r="X4" s="169" t="s">
        <v>32</v>
      </c>
      <c r="Y4" s="169" t="s">
        <v>58</v>
      </c>
      <c r="Z4" s="175" t="s">
        <v>143</v>
      </c>
      <c r="AA4" s="169" t="s">
        <v>55</v>
      </c>
      <c r="AB4" s="169" t="s">
        <v>32</v>
      </c>
      <c r="AC4" s="169" t="s">
        <v>58</v>
      </c>
      <c r="AD4" s="175" t="s">
        <v>143</v>
      </c>
      <c r="AE4" s="169" t="s">
        <v>55</v>
      </c>
      <c r="AF4" s="169" t="s">
        <v>32</v>
      </c>
      <c r="AG4" s="169" t="s">
        <v>58</v>
      </c>
      <c r="AH4" s="175" t="s">
        <v>143</v>
      </c>
      <c r="AI4" s="169" t="s">
        <v>55</v>
      </c>
      <c r="AJ4" s="169" t="s">
        <v>32</v>
      </c>
      <c r="AK4" s="169" t="s">
        <v>58</v>
      </c>
      <c r="AL4" s="175" t="s">
        <v>143</v>
      </c>
      <c r="AM4" s="169" t="s">
        <v>55</v>
      </c>
      <c r="AN4" s="169" t="s">
        <v>32</v>
      </c>
      <c r="AO4" s="169" t="s">
        <v>58</v>
      </c>
      <c r="AP4" s="175" t="s">
        <v>143</v>
      </c>
      <c r="AQ4" s="169" t="s">
        <v>55</v>
      </c>
      <c r="AR4" s="169" t="s">
        <v>32</v>
      </c>
      <c r="AS4" s="169" t="s">
        <v>58</v>
      </c>
      <c r="AT4" s="175" t="s">
        <v>143</v>
      </c>
      <c r="AU4" s="169" t="s">
        <v>55</v>
      </c>
      <c r="AV4" s="169" t="s">
        <v>32</v>
      </c>
      <c r="AW4" s="169" t="s">
        <v>58</v>
      </c>
      <c r="AX4" s="175" t="s">
        <v>143</v>
      </c>
      <c r="AY4" s="169" t="s">
        <v>55</v>
      </c>
      <c r="AZ4" s="169" t="s">
        <v>32</v>
      </c>
      <c r="BA4" s="169" t="s">
        <v>58</v>
      </c>
      <c r="BB4" s="175" t="s">
        <v>143</v>
      </c>
      <c r="BC4" s="169" t="s">
        <v>55</v>
      </c>
      <c r="BD4" s="169" t="s">
        <v>32</v>
      </c>
      <c r="BE4" s="169" t="s">
        <v>58</v>
      </c>
      <c r="BF4" s="175" t="s">
        <v>143</v>
      </c>
      <c r="BG4" s="169" t="s">
        <v>55</v>
      </c>
      <c r="BH4" s="169" t="s">
        <v>32</v>
      </c>
      <c r="BI4" s="169" t="s">
        <v>58</v>
      </c>
      <c r="BJ4" s="175" t="s">
        <v>143</v>
      </c>
      <c r="BK4" s="169" t="s">
        <v>55</v>
      </c>
      <c r="BL4" s="169" t="s">
        <v>32</v>
      </c>
      <c r="BM4" s="169" t="s">
        <v>58</v>
      </c>
      <c r="BN4" s="175" t="s">
        <v>143</v>
      </c>
      <c r="BO4" s="169" t="s">
        <v>55</v>
      </c>
      <c r="BP4" s="169" t="s">
        <v>32</v>
      </c>
      <c r="BQ4" s="169" t="s">
        <v>58</v>
      </c>
      <c r="BR4" s="175" t="s">
        <v>143</v>
      </c>
      <c r="BS4" s="169" t="s">
        <v>55</v>
      </c>
      <c r="BT4" s="169" t="s">
        <v>32</v>
      </c>
      <c r="BU4" s="169" t="s">
        <v>58</v>
      </c>
      <c r="BV4" s="175" t="s">
        <v>143</v>
      </c>
      <c r="BW4" s="169" t="s">
        <v>55</v>
      </c>
      <c r="BX4" s="169" t="s">
        <v>32</v>
      </c>
      <c r="BY4" s="169" t="s">
        <v>58</v>
      </c>
      <c r="BZ4" s="175" t="s">
        <v>143</v>
      </c>
      <c r="CA4" s="169" t="s">
        <v>55</v>
      </c>
      <c r="CB4" s="169" t="s">
        <v>32</v>
      </c>
      <c r="CC4" s="169" t="s">
        <v>58</v>
      </c>
      <c r="CD4" s="175" t="s">
        <v>143</v>
      </c>
      <c r="CE4" s="169" t="s">
        <v>55</v>
      </c>
      <c r="CF4" s="169" t="s">
        <v>32</v>
      </c>
      <c r="CG4" s="169" t="s">
        <v>58</v>
      </c>
      <c r="CH4" s="175" t="s">
        <v>143</v>
      </c>
      <c r="CI4" s="169" t="s">
        <v>55</v>
      </c>
      <c r="CJ4" s="169" t="s">
        <v>32</v>
      </c>
      <c r="CK4" s="169" t="s">
        <v>58</v>
      </c>
      <c r="CL4" s="175" t="s">
        <v>143</v>
      </c>
      <c r="CM4" s="169" t="s">
        <v>55</v>
      </c>
      <c r="CN4" s="169" t="s">
        <v>32</v>
      </c>
      <c r="CO4" s="169" t="s">
        <v>58</v>
      </c>
      <c r="CP4" s="175" t="s">
        <v>143</v>
      </c>
      <c r="CQ4" s="169" t="s">
        <v>55</v>
      </c>
      <c r="CR4" s="169" t="s">
        <v>32</v>
      </c>
      <c r="CS4" s="169" t="s">
        <v>58</v>
      </c>
      <c r="CT4" s="175" t="s">
        <v>143</v>
      </c>
      <c r="CU4" s="169" t="s">
        <v>55</v>
      </c>
      <c r="CV4" s="169" t="s">
        <v>32</v>
      </c>
      <c r="CW4" s="169" t="s">
        <v>58</v>
      </c>
      <c r="CX4" s="175" t="s">
        <v>143</v>
      </c>
      <c r="CY4" s="169" t="s">
        <v>55</v>
      </c>
      <c r="CZ4" s="169" t="s">
        <v>32</v>
      </c>
      <c r="DA4" s="169" t="s">
        <v>58</v>
      </c>
      <c r="DB4" s="175" t="s">
        <v>143</v>
      </c>
      <c r="DC4" s="169" t="s">
        <v>55</v>
      </c>
      <c r="DD4" s="169" t="s">
        <v>32</v>
      </c>
      <c r="DE4" s="169" t="s">
        <v>58</v>
      </c>
      <c r="DF4" s="175" t="s">
        <v>143</v>
      </c>
      <c r="DG4" s="169" t="s">
        <v>55</v>
      </c>
      <c r="DH4" s="169" t="s">
        <v>32</v>
      </c>
      <c r="DI4" s="169" t="s">
        <v>58</v>
      </c>
      <c r="DJ4" s="175" t="s">
        <v>143</v>
      </c>
      <c r="DK4" s="169" t="s">
        <v>55</v>
      </c>
      <c r="DL4" s="169" t="s">
        <v>32</v>
      </c>
      <c r="DM4" s="169" t="s">
        <v>58</v>
      </c>
      <c r="DN4" s="175" t="s">
        <v>143</v>
      </c>
      <c r="DO4" s="169" t="s">
        <v>55</v>
      </c>
      <c r="DP4" s="169" t="s">
        <v>32</v>
      </c>
      <c r="DQ4" s="169" t="s">
        <v>58</v>
      </c>
      <c r="DR4" s="175" t="s">
        <v>143</v>
      </c>
      <c r="DS4" s="169" t="s">
        <v>55</v>
      </c>
      <c r="DT4" s="169" t="s">
        <v>32</v>
      </c>
      <c r="DU4" s="169" t="s">
        <v>58</v>
      </c>
    </row>
    <row r="5" spans="1:125" s="62" customFormat="1" ht="22.5" customHeight="1" x14ac:dyDescent="0.15">
      <c r="A5" s="170"/>
      <c r="B5" s="162"/>
      <c r="C5" s="172"/>
      <c r="D5" s="170"/>
      <c r="E5" s="170"/>
      <c r="F5" s="176"/>
      <c r="G5" s="170"/>
      <c r="H5" s="170"/>
      <c r="I5" s="170"/>
      <c r="J5" s="176"/>
      <c r="K5" s="170"/>
      <c r="L5" s="170"/>
      <c r="M5" s="170"/>
      <c r="N5" s="176"/>
      <c r="O5" s="170"/>
      <c r="P5" s="170"/>
      <c r="Q5" s="170"/>
      <c r="R5" s="176"/>
      <c r="S5" s="170"/>
      <c r="T5" s="170"/>
      <c r="U5" s="170"/>
      <c r="V5" s="176"/>
      <c r="W5" s="170"/>
      <c r="X5" s="170"/>
      <c r="Y5" s="170"/>
      <c r="Z5" s="176"/>
      <c r="AA5" s="170"/>
      <c r="AB5" s="170"/>
      <c r="AC5" s="170"/>
      <c r="AD5" s="176"/>
      <c r="AE5" s="170"/>
      <c r="AF5" s="170"/>
      <c r="AG5" s="170"/>
      <c r="AH5" s="176"/>
      <c r="AI5" s="170"/>
      <c r="AJ5" s="170"/>
      <c r="AK5" s="170"/>
      <c r="AL5" s="176"/>
      <c r="AM5" s="170"/>
      <c r="AN5" s="170"/>
      <c r="AO5" s="170"/>
      <c r="AP5" s="176"/>
      <c r="AQ5" s="170"/>
      <c r="AR5" s="170"/>
      <c r="AS5" s="170"/>
      <c r="AT5" s="176"/>
      <c r="AU5" s="170"/>
      <c r="AV5" s="170"/>
      <c r="AW5" s="170"/>
      <c r="AX5" s="176"/>
      <c r="AY5" s="170"/>
      <c r="AZ5" s="170"/>
      <c r="BA5" s="170"/>
      <c r="BB5" s="176"/>
      <c r="BC5" s="170"/>
      <c r="BD5" s="170"/>
      <c r="BE5" s="170"/>
      <c r="BF5" s="176"/>
      <c r="BG5" s="170"/>
      <c r="BH5" s="170"/>
      <c r="BI5" s="170"/>
      <c r="BJ5" s="176"/>
      <c r="BK5" s="170"/>
      <c r="BL5" s="170"/>
      <c r="BM5" s="170"/>
      <c r="BN5" s="176"/>
      <c r="BO5" s="170"/>
      <c r="BP5" s="170"/>
      <c r="BQ5" s="170"/>
      <c r="BR5" s="176"/>
      <c r="BS5" s="170"/>
      <c r="BT5" s="170"/>
      <c r="BU5" s="170"/>
      <c r="BV5" s="176"/>
      <c r="BW5" s="170"/>
      <c r="BX5" s="170"/>
      <c r="BY5" s="170"/>
      <c r="BZ5" s="176"/>
      <c r="CA5" s="170"/>
      <c r="CB5" s="170"/>
      <c r="CC5" s="170"/>
      <c r="CD5" s="176"/>
      <c r="CE5" s="170"/>
      <c r="CF5" s="170"/>
      <c r="CG5" s="170"/>
      <c r="CH5" s="176"/>
      <c r="CI5" s="170"/>
      <c r="CJ5" s="170"/>
      <c r="CK5" s="170"/>
      <c r="CL5" s="176"/>
      <c r="CM5" s="170"/>
      <c r="CN5" s="170"/>
      <c r="CO5" s="170"/>
      <c r="CP5" s="176"/>
      <c r="CQ5" s="170"/>
      <c r="CR5" s="170"/>
      <c r="CS5" s="170"/>
      <c r="CT5" s="176"/>
      <c r="CU5" s="170"/>
      <c r="CV5" s="170"/>
      <c r="CW5" s="170"/>
      <c r="CX5" s="176"/>
      <c r="CY5" s="170"/>
      <c r="CZ5" s="170"/>
      <c r="DA5" s="170"/>
      <c r="DB5" s="176"/>
      <c r="DC5" s="170"/>
      <c r="DD5" s="170"/>
      <c r="DE5" s="170"/>
      <c r="DF5" s="176"/>
      <c r="DG5" s="170"/>
      <c r="DH5" s="170"/>
      <c r="DI5" s="170"/>
      <c r="DJ5" s="176"/>
      <c r="DK5" s="170"/>
      <c r="DL5" s="170"/>
      <c r="DM5" s="170"/>
      <c r="DN5" s="176"/>
      <c r="DO5" s="170"/>
      <c r="DP5" s="170"/>
      <c r="DQ5" s="170"/>
      <c r="DR5" s="176"/>
      <c r="DS5" s="170"/>
      <c r="DT5" s="170"/>
      <c r="DU5" s="170"/>
    </row>
    <row r="6" spans="1:125" s="86" customFormat="1" ht="13.5" customHeight="1" x14ac:dyDescent="0.15">
      <c r="A6" s="170"/>
      <c r="B6" s="162"/>
      <c r="C6" s="172"/>
      <c r="D6" s="131" t="s">
        <v>107</v>
      </c>
      <c r="E6" s="131" t="s">
        <v>107</v>
      </c>
      <c r="F6" s="176"/>
      <c r="G6" s="170"/>
      <c r="H6" s="131" t="s">
        <v>107</v>
      </c>
      <c r="I6" s="131" t="s">
        <v>107</v>
      </c>
      <c r="J6" s="176"/>
      <c r="K6" s="170"/>
      <c r="L6" s="131" t="s">
        <v>107</v>
      </c>
      <c r="M6" s="131" t="s">
        <v>107</v>
      </c>
      <c r="N6" s="176"/>
      <c r="O6" s="170"/>
      <c r="P6" s="131" t="s">
        <v>107</v>
      </c>
      <c r="Q6" s="131" t="s">
        <v>107</v>
      </c>
      <c r="R6" s="176"/>
      <c r="S6" s="170"/>
      <c r="T6" s="131" t="s">
        <v>107</v>
      </c>
      <c r="U6" s="131" t="s">
        <v>107</v>
      </c>
      <c r="V6" s="176"/>
      <c r="W6" s="170"/>
      <c r="X6" s="131" t="s">
        <v>107</v>
      </c>
      <c r="Y6" s="131" t="s">
        <v>107</v>
      </c>
      <c r="Z6" s="176"/>
      <c r="AA6" s="170"/>
      <c r="AB6" s="131" t="s">
        <v>107</v>
      </c>
      <c r="AC6" s="131" t="s">
        <v>107</v>
      </c>
      <c r="AD6" s="176"/>
      <c r="AE6" s="170"/>
      <c r="AF6" s="131" t="s">
        <v>107</v>
      </c>
      <c r="AG6" s="131" t="s">
        <v>107</v>
      </c>
      <c r="AH6" s="176"/>
      <c r="AI6" s="170"/>
      <c r="AJ6" s="131" t="s">
        <v>107</v>
      </c>
      <c r="AK6" s="131" t="s">
        <v>107</v>
      </c>
      <c r="AL6" s="176"/>
      <c r="AM6" s="170"/>
      <c r="AN6" s="131" t="s">
        <v>107</v>
      </c>
      <c r="AO6" s="131" t="s">
        <v>107</v>
      </c>
      <c r="AP6" s="176"/>
      <c r="AQ6" s="170"/>
      <c r="AR6" s="131" t="s">
        <v>107</v>
      </c>
      <c r="AS6" s="131" t="s">
        <v>107</v>
      </c>
      <c r="AT6" s="176"/>
      <c r="AU6" s="170"/>
      <c r="AV6" s="131" t="s">
        <v>107</v>
      </c>
      <c r="AW6" s="131" t="s">
        <v>107</v>
      </c>
      <c r="AX6" s="176"/>
      <c r="AY6" s="170"/>
      <c r="AZ6" s="131" t="s">
        <v>107</v>
      </c>
      <c r="BA6" s="131" t="s">
        <v>107</v>
      </c>
      <c r="BB6" s="176"/>
      <c r="BC6" s="170"/>
      <c r="BD6" s="131" t="s">
        <v>107</v>
      </c>
      <c r="BE6" s="131" t="s">
        <v>107</v>
      </c>
      <c r="BF6" s="176"/>
      <c r="BG6" s="170"/>
      <c r="BH6" s="131" t="s">
        <v>107</v>
      </c>
      <c r="BI6" s="131" t="s">
        <v>107</v>
      </c>
      <c r="BJ6" s="176"/>
      <c r="BK6" s="170"/>
      <c r="BL6" s="131" t="s">
        <v>107</v>
      </c>
      <c r="BM6" s="131" t="s">
        <v>107</v>
      </c>
      <c r="BN6" s="176"/>
      <c r="BO6" s="170"/>
      <c r="BP6" s="131" t="s">
        <v>107</v>
      </c>
      <c r="BQ6" s="131" t="s">
        <v>107</v>
      </c>
      <c r="BR6" s="176"/>
      <c r="BS6" s="170"/>
      <c r="BT6" s="131" t="s">
        <v>107</v>
      </c>
      <c r="BU6" s="131" t="s">
        <v>107</v>
      </c>
      <c r="BV6" s="176"/>
      <c r="BW6" s="170"/>
      <c r="BX6" s="131" t="s">
        <v>107</v>
      </c>
      <c r="BY6" s="131" t="s">
        <v>107</v>
      </c>
      <c r="BZ6" s="176"/>
      <c r="CA6" s="170"/>
      <c r="CB6" s="131" t="s">
        <v>107</v>
      </c>
      <c r="CC6" s="131" t="s">
        <v>107</v>
      </c>
      <c r="CD6" s="176"/>
      <c r="CE6" s="170"/>
      <c r="CF6" s="131" t="s">
        <v>107</v>
      </c>
      <c r="CG6" s="131" t="s">
        <v>107</v>
      </c>
      <c r="CH6" s="176"/>
      <c r="CI6" s="170"/>
      <c r="CJ6" s="131" t="s">
        <v>107</v>
      </c>
      <c r="CK6" s="131" t="s">
        <v>107</v>
      </c>
      <c r="CL6" s="176"/>
      <c r="CM6" s="170"/>
      <c r="CN6" s="131" t="s">
        <v>107</v>
      </c>
      <c r="CO6" s="131" t="s">
        <v>107</v>
      </c>
      <c r="CP6" s="176"/>
      <c r="CQ6" s="170"/>
      <c r="CR6" s="131" t="s">
        <v>107</v>
      </c>
      <c r="CS6" s="131" t="s">
        <v>107</v>
      </c>
      <c r="CT6" s="176"/>
      <c r="CU6" s="170"/>
      <c r="CV6" s="131" t="s">
        <v>107</v>
      </c>
      <c r="CW6" s="131" t="s">
        <v>107</v>
      </c>
      <c r="CX6" s="176"/>
      <c r="CY6" s="170"/>
      <c r="CZ6" s="131" t="s">
        <v>107</v>
      </c>
      <c r="DA6" s="131" t="s">
        <v>107</v>
      </c>
      <c r="DB6" s="176"/>
      <c r="DC6" s="170"/>
      <c r="DD6" s="131" t="s">
        <v>107</v>
      </c>
      <c r="DE6" s="131" t="s">
        <v>107</v>
      </c>
      <c r="DF6" s="176"/>
      <c r="DG6" s="170"/>
      <c r="DH6" s="131" t="s">
        <v>107</v>
      </c>
      <c r="DI6" s="131" t="s">
        <v>107</v>
      </c>
      <c r="DJ6" s="176"/>
      <c r="DK6" s="170"/>
      <c r="DL6" s="131" t="s">
        <v>107</v>
      </c>
      <c r="DM6" s="131" t="s">
        <v>107</v>
      </c>
      <c r="DN6" s="176"/>
      <c r="DO6" s="170"/>
      <c r="DP6" s="131" t="s">
        <v>107</v>
      </c>
      <c r="DQ6" s="131" t="s">
        <v>107</v>
      </c>
      <c r="DR6" s="176"/>
      <c r="DS6" s="170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 t="shared" ref="D7:E13" si="0">SUM(H7,L7,P7,T7,X7,AB7,AF7,AJ7,AN7,AR7,AV7,AZ7,BD7,BH7,BL7,BP7,BT7,BX7,CB7,CF7,CJ7,CN7,CR7,CV7,CZ7,DD7,DH7,DL7,DP7,DT7)</f>
        <v>3785226</v>
      </c>
      <c r="E7" s="140">
        <f t="shared" si="0"/>
        <v>1139718</v>
      </c>
      <c r="F7" s="141">
        <f>COUNTIF(F$8:F$1000,"&lt;&gt;")</f>
        <v>6</v>
      </c>
      <c r="G7" s="141">
        <f>COUNTIF(G$8:G$1000,"&lt;&gt;")</f>
        <v>6</v>
      </c>
      <c r="H7" s="140">
        <f>SUM(H$8:H$1000)</f>
        <v>2565663</v>
      </c>
      <c r="I7" s="140">
        <f>SUM(I$8:I$1000)</f>
        <v>612756</v>
      </c>
      <c r="J7" s="141">
        <f>COUNTIF(J$8:J$1000,"&lt;&gt;")</f>
        <v>6</v>
      </c>
      <c r="K7" s="141">
        <f>COUNTIF(K$8:K$1000,"&lt;&gt;")</f>
        <v>6</v>
      </c>
      <c r="L7" s="140">
        <f>SUM(L$8:L$1000)</f>
        <v>758945</v>
      </c>
      <c r="M7" s="140">
        <f>SUM(M$8:M$1000)</f>
        <v>144510</v>
      </c>
      <c r="N7" s="141">
        <f>COUNTIF(N$8:N$1000,"&lt;&gt;")</f>
        <v>3</v>
      </c>
      <c r="O7" s="141">
        <f>COUNTIF(O$8:O$1000,"&lt;&gt;")</f>
        <v>3</v>
      </c>
      <c r="P7" s="140">
        <f>SUM(P$8:P$1000)</f>
        <v>345559</v>
      </c>
      <c r="Q7" s="140">
        <f>SUM(Q$8:Q$1000)</f>
        <v>91562</v>
      </c>
      <c r="R7" s="141">
        <f>COUNTIF(R$8:R$1000,"&lt;&gt;")</f>
        <v>1</v>
      </c>
      <c r="S7" s="141">
        <f>COUNTIF(S$8:S$1000,"&lt;&gt;")</f>
        <v>1</v>
      </c>
      <c r="T7" s="140">
        <f>SUM(T$8:T$1000)</f>
        <v>115059</v>
      </c>
      <c r="U7" s="140">
        <f>SUM(U$8:U$1000)</f>
        <v>12802</v>
      </c>
      <c r="V7" s="141">
        <f>COUNTIF(V$8:V$1000,"&lt;&gt;")</f>
        <v>1</v>
      </c>
      <c r="W7" s="141">
        <f>COUNTIF(W$8:W$1000,"&lt;&gt;")</f>
        <v>1</v>
      </c>
      <c r="X7" s="140">
        <f>SUM(X$8:X$1000)</f>
        <v>0</v>
      </c>
      <c r="Y7" s="140">
        <f>SUM(Y$8:Y$1000)</f>
        <v>278088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 t="shared" si="0"/>
        <v>1045896</v>
      </c>
      <c r="E8" s="121">
        <f t="shared" si="0"/>
        <v>459579</v>
      </c>
      <c r="F8" s="120" t="s">
        <v>376</v>
      </c>
      <c r="G8" s="119" t="s">
        <v>377</v>
      </c>
      <c r="H8" s="121">
        <v>457297</v>
      </c>
      <c r="I8" s="121">
        <v>99945</v>
      </c>
      <c r="J8" s="120" t="s">
        <v>379</v>
      </c>
      <c r="K8" s="119" t="s">
        <v>380</v>
      </c>
      <c r="L8" s="121">
        <v>256905</v>
      </c>
      <c r="M8" s="121">
        <v>36567</v>
      </c>
      <c r="N8" s="120" t="s">
        <v>382</v>
      </c>
      <c r="O8" s="119" t="s">
        <v>383</v>
      </c>
      <c r="P8" s="121">
        <v>216635</v>
      </c>
      <c r="Q8" s="121">
        <v>32177</v>
      </c>
      <c r="R8" s="120" t="s">
        <v>385</v>
      </c>
      <c r="S8" s="119" t="s">
        <v>386</v>
      </c>
      <c r="T8" s="121">
        <v>115059</v>
      </c>
      <c r="U8" s="121">
        <v>12802</v>
      </c>
      <c r="V8" s="120" t="s">
        <v>324</v>
      </c>
      <c r="W8" s="119" t="s">
        <v>325</v>
      </c>
      <c r="X8" s="121">
        <v>0</v>
      </c>
      <c r="Y8" s="121">
        <v>278088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39</v>
      </c>
      <c r="B9" s="120" t="s">
        <v>391</v>
      </c>
      <c r="C9" s="119" t="s">
        <v>392</v>
      </c>
      <c r="D9" s="121">
        <f t="shared" si="0"/>
        <v>140083</v>
      </c>
      <c r="E9" s="121">
        <f t="shared" si="0"/>
        <v>21452</v>
      </c>
      <c r="F9" s="120" t="s">
        <v>388</v>
      </c>
      <c r="G9" s="119" t="s">
        <v>389</v>
      </c>
      <c r="H9" s="121">
        <v>125211</v>
      </c>
      <c r="I9" s="121">
        <v>14412</v>
      </c>
      <c r="J9" s="120" t="s">
        <v>393</v>
      </c>
      <c r="K9" s="119" t="s">
        <v>394</v>
      </c>
      <c r="L9" s="121">
        <v>14872</v>
      </c>
      <c r="M9" s="121">
        <v>7040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39</v>
      </c>
      <c r="B10" s="120" t="s">
        <v>342</v>
      </c>
      <c r="C10" s="119" t="s">
        <v>343</v>
      </c>
      <c r="D10" s="121">
        <f t="shared" si="0"/>
        <v>165256</v>
      </c>
      <c r="E10" s="121">
        <f t="shared" si="0"/>
        <v>0</v>
      </c>
      <c r="F10" s="120" t="s">
        <v>399</v>
      </c>
      <c r="G10" s="119" t="s">
        <v>400</v>
      </c>
      <c r="H10" s="121">
        <v>103812</v>
      </c>
      <c r="I10" s="121">
        <v>0</v>
      </c>
      <c r="J10" s="120" t="s">
        <v>337</v>
      </c>
      <c r="K10" s="119" t="s">
        <v>338</v>
      </c>
      <c r="L10" s="121">
        <v>27406</v>
      </c>
      <c r="M10" s="121">
        <v>0</v>
      </c>
      <c r="N10" s="120" t="s">
        <v>344</v>
      </c>
      <c r="O10" s="119" t="s">
        <v>345</v>
      </c>
      <c r="P10" s="121">
        <v>34038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39</v>
      </c>
      <c r="B11" s="120" t="s">
        <v>340</v>
      </c>
      <c r="C11" s="119" t="s">
        <v>341</v>
      </c>
      <c r="D11" s="121">
        <f t="shared" si="0"/>
        <v>134552</v>
      </c>
      <c r="E11" s="121">
        <f t="shared" si="0"/>
        <v>0</v>
      </c>
      <c r="F11" s="120" t="s">
        <v>337</v>
      </c>
      <c r="G11" s="119" t="s">
        <v>338</v>
      </c>
      <c r="H11" s="121">
        <v>113872</v>
      </c>
      <c r="I11" s="121">
        <v>0</v>
      </c>
      <c r="J11" s="120" t="s">
        <v>399</v>
      </c>
      <c r="K11" s="119" t="s">
        <v>400</v>
      </c>
      <c r="L11" s="121">
        <v>20680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39</v>
      </c>
      <c r="B12" s="120" t="s">
        <v>371</v>
      </c>
      <c r="C12" s="119" t="s">
        <v>372</v>
      </c>
      <c r="D12" s="121">
        <f t="shared" si="0"/>
        <v>397826</v>
      </c>
      <c r="E12" s="121">
        <f t="shared" si="0"/>
        <v>0</v>
      </c>
      <c r="F12" s="120" t="s">
        <v>368</v>
      </c>
      <c r="G12" s="119" t="s">
        <v>369</v>
      </c>
      <c r="H12" s="121">
        <v>257256</v>
      </c>
      <c r="I12" s="121">
        <v>0</v>
      </c>
      <c r="J12" s="120" t="s">
        <v>393</v>
      </c>
      <c r="K12" s="119" t="s">
        <v>394</v>
      </c>
      <c r="L12" s="121">
        <v>140570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39</v>
      </c>
      <c r="B13" s="120" t="s">
        <v>335</v>
      </c>
      <c r="C13" s="119" t="s">
        <v>336</v>
      </c>
      <c r="D13" s="121">
        <f t="shared" si="0"/>
        <v>1901613</v>
      </c>
      <c r="E13" s="121">
        <f t="shared" si="0"/>
        <v>658687</v>
      </c>
      <c r="F13" s="120" t="s">
        <v>362</v>
      </c>
      <c r="G13" s="119" t="s">
        <v>363</v>
      </c>
      <c r="H13" s="121">
        <v>1508215</v>
      </c>
      <c r="I13" s="121">
        <v>498399</v>
      </c>
      <c r="J13" s="120" t="s">
        <v>332</v>
      </c>
      <c r="K13" s="119" t="s">
        <v>333</v>
      </c>
      <c r="L13" s="121">
        <v>298512</v>
      </c>
      <c r="M13" s="121">
        <v>100903</v>
      </c>
      <c r="N13" s="120" t="s">
        <v>396</v>
      </c>
      <c r="O13" s="119" t="s">
        <v>397</v>
      </c>
      <c r="P13" s="121">
        <v>94886</v>
      </c>
      <c r="Q13" s="121">
        <v>59385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94" t="s">
        <v>147</v>
      </c>
      <c r="C6" s="204"/>
      <c r="D6" s="205"/>
      <c r="E6" s="14" t="s">
        <v>56</v>
      </c>
      <c r="F6" s="15" t="s">
        <v>57</v>
      </c>
      <c r="H6" s="181" t="s">
        <v>148</v>
      </c>
      <c r="I6" s="206"/>
      <c r="J6" s="206"/>
      <c r="K6" s="182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202" t="s">
        <v>80</v>
      </c>
      <c r="C7" s="203"/>
      <c r="D7" s="203"/>
      <c r="E7" s="18">
        <f t="shared" ref="E7:E12" ca="1" si="0">AF7</f>
        <v>0</v>
      </c>
      <c r="F7" s="18">
        <f t="shared" ref="F7:F12" ca="1" si="1">AF14</f>
        <v>0</v>
      </c>
      <c r="H7" s="191" t="s">
        <v>110</v>
      </c>
      <c r="I7" s="191" t="s">
        <v>150</v>
      </c>
      <c r="J7" s="183" t="s">
        <v>87</v>
      </c>
      <c r="K7" s="184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202" t="s">
        <v>154</v>
      </c>
      <c r="C8" s="203"/>
      <c r="D8" s="203"/>
      <c r="E8" s="18">
        <f t="shared" ca="1" si="0"/>
        <v>0</v>
      </c>
      <c r="F8" s="18">
        <f t="shared" ca="1" si="1"/>
        <v>0</v>
      </c>
      <c r="H8" s="192"/>
      <c r="I8" s="192"/>
      <c r="J8" s="181" t="s">
        <v>89</v>
      </c>
      <c r="K8" s="182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202" t="s">
        <v>83</v>
      </c>
      <c r="C9" s="203"/>
      <c r="D9" s="203"/>
      <c r="E9" s="18">
        <f t="shared" ca="1" si="0"/>
        <v>0</v>
      </c>
      <c r="F9" s="18">
        <f t="shared" ca="1" si="1"/>
        <v>0</v>
      </c>
      <c r="H9" s="192"/>
      <c r="I9" s="192"/>
      <c r="J9" s="183" t="s">
        <v>91</v>
      </c>
      <c r="K9" s="184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202" t="s">
        <v>159</v>
      </c>
      <c r="C10" s="203"/>
      <c r="D10" s="203"/>
      <c r="E10" s="18">
        <f t="shared" ca="1" si="0"/>
        <v>0</v>
      </c>
      <c r="F10" s="18">
        <f t="shared" ca="1" si="1"/>
        <v>0</v>
      </c>
      <c r="H10" s="192"/>
      <c r="I10" s="193"/>
      <c r="J10" s="183" t="s">
        <v>0</v>
      </c>
      <c r="K10" s="184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201" t="s">
        <v>162</v>
      </c>
      <c r="C11" s="203"/>
      <c r="D11" s="203"/>
      <c r="E11" s="18">
        <f t="shared" ca="1" si="0"/>
        <v>0</v>
      </c>
      <c r="F11" s="18">
        <f t="shared" ca="1" si="1"/>
        <v>0</v>
      </c>
      <c r="H11" s="192"/>
      <c r="I11" s="207" t="s">
        <v>70</v>
      </c>
      <c r="J11" s="207"/>
      <c r="K11" s="20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202" t="s">
        <v>0</v>
      </c>
      <c r="C12" s="203"/>
      <c r="D12" s="203"/>
      <c r="E12" s="18">
        <f t="shared" ca="1" si="0"/>
        <v>0</v>
      </c>
      <c r="F12" s="18">
        <f t="shared" ca="1" si="1"/>
        <v>0</v>
      </c>
      <c r="H12" s="192"/>
      <c r="I12" s="207" t="s">
        <v>165</v>
      </c>
      <c r="J12" s="207"/>
      <c r="K12" s="20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8" t="s">
        <v>168</v>
      </c>
      <c r="C13" s="209"/>
      <c r="D13" s="209"/>
      <c r="E13" s="19">
        <f ca="1">SUM(E7:E12)</f>
        <v>0</v>
      </c>
      <c r="F13" s="19">
        <f ca="1">SUM(F7:F12)</f>
        <v>0</v>
      </c>
      <c r="H13" s="192"/>
      <c r="I13" s="194" t="s">
        <v>111</v>
      </c>
      <c r="J13" s="200"/>
      <c r="K13" s="195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8" t="s">
        <v>171</v>
      </c>
      <c r="D14" s="199"/>
      <c r="E14" s="23">
        <f ca="1">E13-E11</f>
        <v>0</v>
      </c>
      <c r="F14" s="23">
        <f ca="1">F13-F11</f>
        <v>0</v>
      </c>
      <c r="H14" s="193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202" t="s">
        <v>67</v>
      </c>
      <c r="C15" s="203"/>
      <c r="D15" s="203"/>
      <c r="E15" s="18">
        <f ca="1">AF13</f>
        <v>0</v>
      </c>
      <c r="F15" s="18">
        <f ca="1">AF20</f>
        <v>0</v>
      </c>
      <c r="H15" s="188" t="s">
        <v>174</v>
      </c>
      <c r="I15" s="191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5" t="s">
        <v>1</v>
      </c>
      <c r="C16" s="186"/>
      <c r="D16" s="186"/>
      <c r="E16" s="19">
        <f ca="1">SUM(E13,E15)</f>
        <v>0</v>
      </c>
      <c r="F16" s="19">
        <f ca="1">SUM(F13,F15)</f>
        <v>0</v>
      </c>
      <c r="H16" s="189"/>
      <c r="I16" s="192"/>
      <c r="J16" s="192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8" t="s">
        <v>171</v>
      </c>
      <c r="D17" s="199"/>
      <c r="E17" s="23">
        <f ca="1">SUM(E14:E15)</f>
        <v>0</v>
      </c>
      <c r="F17" s="23">
        <f ca="1">SUM(F14:F15)</f>
        <v>0</v>
      </c>
      <c r="H17" s="189"/>
      <c r="I17" s="192"/>
      <c r="J17" s="192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9"/>
      <c r="I18" s="193"/>
      <c r="J18" s="193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9"/>
      <c r="I19" s="191" t="s">
        <v>185</v>
      </c>
      <c r="J19" s="183" t="s">
        <v>101</v>
      </c>
      <c r="K19" s="184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34213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201" t="s">
        <v>188</v>
      </c>
      <c r="C20" s="201"/>
      <c r="D20" s="201"/>
      <c r="E20" s="30">
        <f ca="1">E11</f>
        <v>0</v>
      </c>
      <c r="F20" s="30">
        <f ca="1">F11</f>
        <v>0</v>
      </c>
      <c r="H20" s="189"/>
      <c r="I20" s="192"/>
      <c r="J20" s="183" t="s">
        <v>103</v>
      </c>
      <c r="K20" s="184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34214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201" t="s">
        <v>191</v>
      </c>
      <c r="C21" s="202"/>
      <c r="D21" s="202"/>
      <c r="E21" s="30">
        <f ca="1">L12+L27</f>
        <v>0</v>
      </c>
      <c r="F21" s="30">
        <f ca="1">M12+M27</f>
        <v>0</v>
      </c>
      <c r="H21" s="189"/>
      <c r="I21" s="193"/>
      <c r="J21" s="183" t="s">
        <v>105</v>
      </c>
      <c r="K21" s="184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34215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9"/>
      <c r="I22" s="183" t="s">
        <v>75</v>
      </c>
      <c r="J22" s="187"/>
      <c r="K22" s="184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34302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9"/>
      <c r="I23" s="191" t="s">
        <v>197</v>
      </c>
      <c r="J23" s="194" t="s">
        <v>101</v>
      </c>
      <c r="K23" s="195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34304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9"/>
      <c r="I24" s="192"/>
      <c r="J24" s="183" t="s">
        <v>103</v>
      </c>
      <c r="K24" s="184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34307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9"/>
      <c r="I25" s="192"/>
      <c r="J25" s="183" t="s">
        <v>105</v>
      </c>
      <c r="K25" s="184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34309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9"/>
      <c r="I26" s="193"/>
      <c r="J26" s="196" t="s">
        <v>0</v>
      </c>
      <c r="K26" s="197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34368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9"/>
      <c r="I27" s="183" t="s">
        <v>165</v>
      </c>
      <c r="J27" s="187"/>
      <c r="K27" s="184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34369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9"/>
      <c r="I28" s="183" t="s">
        <v>34</v>
      </c>
      <c r="J28" s="187"/>
      <c r="K28" s="184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34431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9"/>
      <c r="I29" s="194" t="s">
        <v>111</v>
      </c>
      <c r="J29" s="200"/>
      <c r="K29" s="195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34462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90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34545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83" t="s">
        <v>0</v>
      </c>
      <c r="I31" s="187"/>
      <c r="J31" s="187"/>
      <c r="K31" s="184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34839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94" t="s">
        <v>1</v>
      </c>
      <c r="I32" s="200"/>
      <c r="J32" s="200"/>
      <c r="K32" s="195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34842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34845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34876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34908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34918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2015-10-13T05:25:08Z</cp:lastPrinted>
  <dcterms:created xsi:type="dcterms:W3CDTF">2008-01-24T06:28:57Z</dcterms:created>
  <dcterms:modified xsi:type="dcterms:W3CDTF">2018-12-13T05:57:43Z</dcterms:modified>
</cp:coreProperties>
</file>