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①一廃\環境省廃棄物実態調査集約結果（34広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水洗化人口等!$A$6:$AA$29</definedName>
    <definedName name="_xlnm.Print_Area" localSheetId="2">し尿集計結果!$A$1:$M$36</definedName>
    <definedName name="_xlnm.Print_Area" localSheetId="1">し尿処理状況!$2:$30</definedName>
    <definedName name="_xlnm.Print_Area" localSheetId="0">水洗化人口等!$2:$30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J30" i="1" l="1"/>
  <c r="J28" i="1"/>
  <c r="J26" i="1"/>
  <c r="J24" i="1"/>
  <c r="J22" i="1"/>
  <c r="J20" i="1"/>
  <c r="J18" i="1"/>
  <c r="J16" i="1"/>
  <c r="J14" i="1"/>
  <c r="J12" i="1"/>
  <c r="J10" i="1"/>
  <c r="J8" i="1"/>
  <c r="L29" i="1"/>
  <c r="L27" i="1"/>
  <c r="L25" i="1"/>
  <c r="L23" i="1"/>
  <c r="L21" i="1"/>
  <c r="L19" i="1"/>
  <c r="L17" i="1"/>
  <c r="L15" i="1"/>
  <c r="L13" i="1"/>
  <c r="L11" i="1"/>
  <c r="L9" i="1"/>
  <c r="N30" i="1"/>
  <c r="N28" i="1"/>
  <c r="N26" i="1"/>
  <c r="N24" i="1"/>
  <c r="N22" i="1"/>
  <c r="N20" i="1"/>
  <c r="N18" i="1"/>
  <c r="N16" i="1"/>
  <c r="N14" i="1"/>
  <c r="N12" i="1"/>
  <c r="N10" i="1"/>
  <c r="N8" i="1"/>
  <c r="Q29" i="1"/>
  <c r="Q27" i="1"/>
  <c r="Q25" i="1"/>
  <c r="Q23" i="1"/>
  <c r="Q21" i="1"/>
  <c r="Q19" i="1"/>
  <c r="Q17" i="1"/>
  <c r="Q15" i="1"/>
  <c r="Q13" i="1"/>
  <c r="Q11" i="1"/>
  <c r="Q9" i="1"/>
  <c r="J29" i="1"/>
  <c r="J27" i="1"/>
  <c r="J25" i="1"/>
  <c r="J23" i="1"/>
  <c r="J21" i="1"/>
  <c r="J19" i="1"/>
  <c r="J17" i="1"/>
  <c r="J15" i="1"/>
  <c r="J13" i="1"/>
  <c r="J11" i="1"/>
  <c r="J9" i="1"/>
  <c r="L30" i="1"/>
  <c r="L28" i="1"/>
  <c r="L26" i="1"/>
  <c r="L24" i="1"/>
  <c r="L22" i="1"/>
  <c r="L20" i="1"/>
  <c r="L18" i="1"/>
  <c r="L16" i="1"/>
  <c r="L14" i="1"/>
  <c r="L12" i="1"/>
  <c r="L10" i="1"/>
  <c r="L8" i="1"/>
  <c r="N29" i="1"/>
  <c r="N27" i="1"/>
  <c r="N25" i="1"/>
  <c r="N23" i="1"/>
  <c r="N21" i="1"/>
  <c r="N19" i="1"/>
  <c r="N17" i="1"/>
  <c r="N15" i="1"/>
  <c r="N13" i="1"/>
  <c r="N11" i="1"/>
  <c r="N9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Q7" i="1"/>
  <c r="L7" i="1"/>
  <c r="F7" i="1"/>
  <c r="N7" i="1"/>
  <c r="J7" i="1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<sst xmlns="http://schemas.openxmlformats.org/spreadsheetml/2006/main" count="691" uniqueCount="324">
  <si>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</si>
  <si>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</si>
  <si>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</si>
  <si>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</si>
  <si>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</si>
  <si>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</si>
  <si>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</si>
  <si>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</si>
  <si>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</si>
  <si>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</si>
  <si>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</si>
  <si>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</si>
  <si>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</si>
  <si>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</si>
  <si>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</si>
  <si>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</si>
  <si>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</si>
  <si>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</si>
  <si>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</si>
  <si>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</si>
  <si>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</si>
  <si>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</si>
  <si>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</si>
  <si>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</si>
  <si>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</si>
  <si>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</si>
  <si>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</si>
  <si>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</si>
  <si>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</si>
  <si>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</si>
  <si>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</si>
  <si>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</si>
  <si>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</si>
  <si>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</si>
  <si>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</si>
  <si>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</si>
  <si>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</si>
  <si>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</si>
  <si>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</si>
  <si>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</si>
  <si>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</si>
  <si>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</si>
  <si>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</si>
  <si>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</si>
  <si>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</si>
  <si>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</si>
  <si>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</si>
  <si>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</si>
  <si>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</si>
  <si>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</si>
  <si>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</si>
  <si>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</si>
  <si>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</si>
  <si>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</si>
  <si>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</si>
  <si>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</si>
  <si>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</si>
  <si>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</si>
  <si>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</si>
  <si>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</si>
  <si>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</si>
  <si>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</si>
  <si>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</si>
  <si>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</si>
  <si>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</si>
  <si>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</si>
  <si>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</si>
  <si>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</si>
  <si>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</si>
  <si>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</si>
  <si>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</si>
  <si>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</si>
  <si>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</si>
  <si>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</si>
  <si>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</si>
  <si>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</si>
  <si>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</si>
  <si>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</si>
  <si>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</si>
  <si>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</si>
  <si>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</si>
  <si>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</si>
  <si>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</si>
  <si>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</si>
  <si>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</si>
  <si>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</si>
  <si>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</si>
  <si>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</si>
  <si>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</si>
  <si>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</si>
  <si>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</si>
  <si>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</si>
  <si>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</si>
  <si>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</si>
  <si>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</si>
  <si>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</si>
  <si>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</si>
  <si>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</si>
  <si>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</si>
  <si>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</si>
  <si>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</si>
  <si>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</si>
  <si>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</si>
  <si>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</si>
  <si>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</si>
  <si>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</si>
  <si>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</si>
  <si>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</si>
  <si>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</si>
  <si>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</si>
  <si>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</si>
  <si>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</si>
  <si>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</si>
  <si>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</si>
  <si>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</si>
  <si>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</si>
  <si>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</si>
  <si>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</si>
  <si>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</si>
  <si>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</si>
  <si>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</si>
  <si>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</si>
  <si>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</si>
  <si>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</si>
  <si>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</si>
  <si>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</si>
  <si>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</si>
  <si>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</si>
  <si>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</si>
  <si>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</si>
  <si>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</si>
  <si>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</si>
  <si>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</si>
  <si>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</si>
  <si>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</si>
  <si>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</si>
  <si>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</si>
  <si>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</si>
  <si>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</si>
  <si>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</si>
  <si>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</si>
  <si>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</si>
  <si>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</si>
  <si>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</si>
  <si>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</si>
  <si>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</si>
  <si>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</si>
  <si>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</si>
  <si>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</si>
  <si>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</si>
  <si>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</si>
  <si>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</si>
  <si>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</si>
  <si>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</si>
  <si>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</si>
  <si>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</si>
  <si>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</si>
  <si>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</si>
  <si>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</si>
  <si>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</si>
  <si>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</si>
  <si>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</si>
  <si>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</si>
  <si>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</si>
  <si>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</si>
  <si>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</si>
  <si>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</si>
  <si>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</si>
  <si>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</si>
  <si>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</si>
  <si>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</si>
  <si>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</si>
  <si>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</si>
  <si>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</si>
  <si>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</si>
  <si>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</si>
  <si>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</si>
  <si>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</si>
  <si>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</si>
  <si>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</si>
  <si>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</si>
  <si>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</si>
  <si>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</si>
  <si>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</si>
  <si>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</si>
  <si>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</si>
  <si>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</si>
  <si>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</si>
  <si>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</si>
  <si>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</si>
  <si>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</si>
  <si>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</si>
  <si>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</si>
  <si>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</si>
  <si>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</si>
  <si>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</si>
  <si>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</si>
  <si>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</si>
  <si>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</si>
  <si>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</si>
  <si>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</si>
  <si>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</si>
  <si>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</si>
  <si>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</si>
  <si>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</si>
  <si>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</si>
  <si>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</si>
  <si>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</si>
  <si>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</si>
  <si>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</si>
  <si>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</si>
  <si>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</si>
  <si>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</si>
  <si>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</si>
  <si>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</si>
  <si>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</si>
  <si>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</si>
  <si>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</si>
  <si>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</si>
  <si>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</si>
  <si>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</si>
  <si>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</si>
  <si>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</si>
  <si>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</si>
  <si>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</si>
  <si>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</si>
  <si>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</si>
  <si>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</si>
  <si>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</si>
  <si>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</si>
  <si>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</si>
  <si>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</si>
  <si>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</si>
  <si>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</si>
  <si>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</si>
  <si>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</si>
  <si>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</si>
  <si>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</si>
  <si>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</si>
  <si>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</si>
  <si>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</si>
  <si>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</si>
  <si>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</si>
  <si>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</si>
  <si>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</si>
  <si>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</si>
  <si>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</si>
  <si>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</si>
  <si>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</si>
  <si>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</si>
  <si>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</si>
  <si>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34000</t>
  </si>
  <si>
    <t>水洗化人口等（平成28年度実績）</t>
    <phoneticPr fontId="3"/>
  </si>
  <si>
    <t>し尿処理の状況（平成28年度実績）</t>
    <phoneticPr fontId="3"/>
  </si>
  <si>
    <t>34100</t>
  </si>
  <si>
    <t>広島市</t>
  </si>
  <si>
    <t>○</t>
  </si>
  <si>
    <t>341100</t>
    <phoneticPr fontId="3"/>
  </si>
  <si>
    <t>34202</t>
  </si>
  <si>
    <t>呉市</t>
  </si>
  <si>
    <t>341202</t>
    <phoneticPr fontId="3"/>
  </si>
  <si>
    <t>34203</t>
  </si>
  <si>
    <t>竹原市</t>
  </si>
  <si>
    <t>341203</t>
    <phoneticPr fontId="3"/>
  </si>
  <si>
    <t>34204</t>
  </si>
  <si>
    <t>三原市</t>
  </si>
  <si>
    <t>341204</t>
    <phoneticPr fontId="3"/>
  </si>
  <si>
    <t>34205</t>
  </si>
  <si>
    <t>尾道市</t>
  </si>
  <si>
    <t>341205</t>
    <phoneticPr fontId="3"/>
  </si>
  <si>
    <t>34207</t>
  </si>
  <si>
    <t>福山市</t>
  </si>
  <si>
    <t>341207</t>
    <phoneticPr fontId="3"/>
  </si>
  <si>
    <t>34208</t>
  </si>
  <si>
    <t>府中市</t>
  </si>
  <si>
    <t>341208</t>
    <phoneticPr fontId="3"/>
  </si>
  <si>
    <t>34209</t>
  </si>
  <si>
    <t>三次市</t>
  </si>
  <si>
    <t>341209</t>
    <phoneticPr fontId="3"/>
  </si>
  <si>
    <t>34210</t>
  </si>
  <si>
    <t>庄原市</t>
  </si>
  <si>
    <t>341210</t>
    <phoneticPr fontId="3"/>
  </si>
  <si>
    <t>34211</t>
  </si>
  <si>
    <t>大竹市</t>
  </si>
  <si>
    <t>341211</t>
    <phoneticPr fontId="3"/>
  </si>
  <si>
    <t>34212</t>
  </si>
  <si>
    <t>東広島市</t>
  </si>
  <si>
    <t>341212</t>
    <phoneticPr fontId="3"/>
  </si>
  <si>
    <t>34213</t>
  </si>
  <si>
    <t>廿日市市</t>
  </si>
  <si>
    <t>341213</t>
    <phoneticPr fontId="3"/>
  </si>
  <si>
    <t>34214</t>
  </si>
  <si>
    <t>安芸高田市</t>
  </si>
  <si>
    <t>341214</t>
    <phoneticPr fontId="3"/>
  </si>
  <si>
    <t>34215</t>
  </si>
  <si>
    <t>江田島市</t>
  </si>
  <si>
    <t>341215</t>
    <phoneticPr fontId="3"/>
  </si>
  <si>
    <t>34302</t>
  </si>
  <si>
    <t>府中町</t>
  </si>
  <si>
    <t>341302</t>
    <phoneticPr fontId="3"/>
  </si>
  <si>
    <t>34304</t>
  </si>
  <si>
    <t>海田町</t>
  </si>
  <si>
    <t>341304</t>
    <phoneticPr fontId="3"/>
  </si>
  <si>
    <t>34307</t>
  </si>
  <si>
    <t>熊野町</t>
  </si>
  <si>
    <t>341307</t>
    <phoneticPr fontId="3"/>
  </si>
  <si>
    <t>34309</t>
  </si>
  <si>
    <t>坂町</t>
  </si>
  <si>
    <t>341309</t>
    <phoneticPr fontId="3"/>
  </si>
  <si>
    <t>34368</t>
  </si>
  <si>
    <t>安芸太田町</t>
  </si>
  <si>
    <t>341368</t>
    <phoneticPr fontId="3"/>
  </si>
  <si>
    <t>34369</t>
  </si>
  <si>
    <t>北広島町</t>
  </si>
  <si>
    <t>341369</t>
    <phoneticPr fontId="3"/>
  </si>
  <si>
    <t>34431</t>
  </si>
  <si>
    <t>大崎上島町</t>
  </si>
  <si>
    <t>341431</t>
    <phoneticPr fontId="3"/>
  </si>
  <si>
    <t>34462</t>
  </si>
  <si>
    <t>世羅町</t>
  </si>
  <si>
    <t>341462</t>
    <phoneticPr fontId="3"/>
  </si>
  <si>
    <t>34545</t>
  </si>
  <si>
    <t>神石高原町</t>
  </si>
  <si>
    <t>341545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</si>
</sst>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0" fontId="13" fillId="0" borderId="0" xfId="0" quotePrefix="1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20</v>
      </c>
      <c r="B7" s="116" t="s">
        <v>251</v>
      </c>
      <c r="C7" s="109" t="s">
        <v>200</v>
      </c>
      <c r="D7" s="110">
        <f t="shared" ref="D7:D30" si="0">+SUM(E7,+I7)</f>
        <v>2858636</v>
      </c>
      <c r="E7" s="110">
        <f t="shared" ref="E7:E30" si="1">+SUM(G7,+H7)</f>
        <v>285691</v>
      </c>
      <c r="F7" s="111">
        <f t="shared" ref="F7:F30" si="2">IF(D7&gt;0,E7/D7*100,"-")</f>
        <v>9.9939621553776004</v>
      </c>
      <c r="G7" s="108">
        <f>SUM(G$8:G$1000)</f>
        <v>276104</v>
      </c>
      <c r="H7" s="108">
        <f>SUM(H$8:H$1000)</f>
        <v>9587</v>
      </c>
      <c r="I7" s="110">
        <f t="shared" ref="I7:I30" si="3">+SUM(K7,+M7,+O7)</f>
        <v>2572945</v>
      </c>
      <c r="J7" s="111">
        <f t="shared" ref="J7:J30" si="4">IF(D7&gt;0,I7/D7*100,"-")</f>
        <v>90.006037844622398</v>
      </c>
      <c r="K7" s="108">
        <f>SUM(K$8:K$1000)</f>
        <v>1979571</v>
      </c>
      <c r="L7" s="111">
        <f t="shared" ref="L7:L30" si="5">IF(D7&gt;0,K7/D7*100,"-")</f>
        <v>69.248795579430194</v>
      </c>
      <c r="M7" s="108">
        <f>SUM(M$8:M$1000)</f>
        <v>13422</v>
      </c>
      <c r="N7" s="111">
        <f t="shared" ref="N7:N30" si="6">IF(D7&gt;0,M7/D7*100,"-")</f>
        <v>0.46952462643022758</v>
      </c>
      <c r="O7" s="108">
        <f>SUM(O$8:O$1000)</f>
        <v>579952</v>
      </c>
      <c r="P7" s="108">
        <f>SUM(P$8:P$1000)</f>
        <v>377272</v>
      </c>
      <c r="Q7" s="111">
        <f t="shared" ref="Q7:Q30" si="7">IF(D7&gt;0,O7/D7*100,"-")</f>
        <v>20.287717638761983</v>
      </c>
      <c r="R7" s="108">
        <f>SUM(R$8:R$1000)</f>
        <v>44468</v>
      </c>
      <c r="S7" s="112">
        <f t="shared" ref="S7:Z7" si="8">COUNTIF(S$8:S$1000,"○")</f>
        <v>19</v>
      </c>
      <c r="T7" s="112">
        <f t="shared" si="8"/>
        <v>1</v>
      </c>
      <c r="U7" s="112">
        <f t="shared" si="8"/>
        <v>0</v>
      </c>
      <c r="V7" s="112">
        <f t="shared" si="8"/>
        <v>3</v>
      </c>
      <c r="W7" s="112">
        <f t="shared" si="8"/>
        <v>15</v>
      </c>
      <c r="X7" s="112">
        <f t="shared" si="8"/>
        <v>0</v>
      </c>
      <c r="Y7" s="112">
        <f t="shared" si="8"/>
        <v>1</v>
      </c>
      <c r="Z7" s="112">
        <f t="shared" si="8"/>
        <v>7</v>
      </c>
      <c r="AA7" s="120"/>
      <c r="AB7" s="120"/>
    </row>
    <row r="8" spans="1:28" s="105" customFormat="1" ht="13.5" customHeight="1">
      <c r="A8" s="101" t="s">
        <v>20</v>
      </c>
      <c r="B8" s="102" t="s">
        <v>254</v>
      </c>
      <c r="C8" s="101" t="s">
        <v>255</v>
      </c>
      <c r="D8" s="103">
        <f t="shared" si="0"/>
        <v>1192975</v>
      </c>
      <c r="E8" s="103">
        <f t="shared" si="1"/>
        <v>21040</v>
      </c>
      <c r="F8" s="104">
        <f t="shared" si="2"/>
        <v>1.7636580816865401</v>
      </c>
      <c r="G8" s="103">
        <v>21040</v>
      </c>
      <c r="H8" s="103">
        <v>0</v>
      </c>
      <c r="I8" s="103">
        <f t="shared" si="3"/>
        <v>1171935</v>
      </c>
      <c r="J8" s="104">
        <f t="shared" si="4"/>
        <v>98.236341918313457</v>
      </c>
      <c r="K8" s="103">
        <v>1095824</v>
      </c>
      <c r="L8" s="104">
        <f t="shared" si="5"/>
        <v>91.856409396676369</v>
      </c>
      <c r="M8" s="103">
        <v>0</v>
      </c>
      <c r="N8" s="104">
        <f t="shared" si="6"/>
        <v>0</v>
      </c>
      <c r="O8" s="103">
        <v>76111</v>
      </c>
      <c r="P8" s="103">
        <v>48481</v>
      </c>
      <c r="Q8" s="104">
        <f t="shared" si="7"/>
        <v>6.3799325216370839</v>
      </c>
      <c r="R8" s="103">
        <v>17081</v>
      </c>
      <c r="S8" s="101" t="s">
        <v>256</v>
      </c>
      <c r="T8" s="101"/>
      <c r="U8" s="101"/>
      <c r="V8" s="101"/>
      <c r="W8" s="101"/>
      <c r="X8" s="101"/>
      <c r="Y8" s="101" t="s">
        <v>256</v>
      </c>
      <c r="Z8" s="101"/>
      <c r="AA8" s="121" t="s">
        <v>257</v>
      </c>
      <c r="AB8" s="122"/>
    </row>
    <row r="9" spans="1:28" s="105" customFormat="1" ht="13.5" customHeight="1">
      <c r="A9" s="101" t="s">
        <v>20</v>
      </c>
      <c r="B9" s="102" t="s">
        <v>258</v>
      </c>
      <c r="C9" s="101" t="s">
        <v>259</v>
      </c>
      <c r="D9" s="103">
        <f t="shared" si="0"/>
        <v>231715</v>
      </c>
      <c r="E9" s="103">
        <f t="shared" si="1"/>
        <v>17562</v>
      </c>
      <c r="F9" s="104">
        <f t="shared" si="2"/>
        <v>7.5791381654187253</v>
      </c>
      <c r="G9" s="103">
        <v>17562</v>
      </c>
      <c r="H9" s="103">
        <v>0</v>
      </c>
      <c r="I9" s="103">
        <f t="shared" si="3"/>
        <v>214153</v>
      </c>
      <c r="J9" s="104">
        <f t="shared" si="4"/>
        <v>92.420861834581274</v>
      </c>
      <c r="K9" s="103">
        <v>192717</v>
      </c>
      <c r="L9" s="104">
        <f t="shared" si="5"/>
        <v>83.169842263124963</v>
      </c>
      <c r="M9" s="103">
        <v>797</v>
      </c>
      <c r="N9" s="104">
        <f t="shared" si="6"/>
        <v>0.34395701616209567</v>
      </c>
      <c r="O9" s="103">
        <v>20639</v>
      </c>
      <c r="P9" s="103">
        <v>11190</v>
      </c>
      <c r="Q9" s="104">
        <f t="shared" si="7"/>
        <v>8.9070625552942193</v>
      </c>
      <c r="R9" s="103">
        <v>2979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21" t="s">
        <v>260</v>
      </c>
      <c r="AB9" s="122"/>
    </row>
    <row r="10" spans="1:28" s="105" customFormat="1" ht="13.5" customHeight="1">
      <c r="A10" s="101" t="s">
        <v>20</v>
      </c>
      <c r="B10" s="102" t="s">
        <v>261</v>
      </c>
      <c r="C10" s="101" t="s">
        <v>262</v>
      </c>
      <c r="D10" s="103">
        <f t="shared" si="0"/>
        <v>26832</v>
      </c>
      <c r="E10" s="103">
        <f t="shared" si="1"/>
        <v>6578</v>
      </c>
      <c r="F10" s="104">
        <f t="shared" si="2"/>
        <v>24.515503875968992</v>
      </c>
      <c r="G10" s="103">
        <v>6578</v>
      </c>
      <c r="H10" s="103">
        <v>0</v>
      </c>
      <c r="I10" s="103">
        <f t="shared" si="3"/>
        <v>20254</v>
      </c>
      <c r="J10" s="104">
        <f t="shared" si="4"/>
        <v>75.484496124031011</v>
      </c>
      <c r="K10" s="103">
        <v>3105</v>
      </c>
      <c r="L10" s="104">
        <f t="shared" si="5"/>
        <v>11.572003577817531</v>
      </c>
      <c r="M10" s="103">
        <v>0</v>
      </c>
      <c r="N10" s="104">
        <f t="shared" si="6"/>
        <v>0</v>
      </c>
      <c r="O10" s="103">
        <v>17149</v>
      </c>
      <c r="P10" s="103">
        <v>6175</v>
      </c>
      <c r="Q10" s="104">
        <f t="shared" si="7"/>
        <v>63.912492546213471</v>
      </c>
      <c r="R10" s="103">
        <v>171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21" t="s">
        <v>263</v>
      </c>
      <c r="AB10" s="122"/>
    </row>
    <row r="11" spans="1:28" s="105" customFormat="1" ht="13.5" customHeight="1">
      <c r="A11" s="101" t="s">
        <v>20</v>
      </c>
      <c r="B11" s="102" t="s">
        <v>264</v>
      </c>
      <c r="C11" s="101" t="s">
        <v>265</v>
      </c>
      <c r="D11" s="103">
        <f t="shared" si="0"/>
        <v>97176</v>
      </c>
      <c r="E11" s="103">
        <f t="shared" si="1"/>
        <v>17223</v>
      </c>
      <c r="F11" s="104">
        <f t="shared" si="2"/>
        <v>17.723511978266238</v>
      </c>
      <c r="G11" s="103">
        <v>16702</v>
      </c>
      <c r="H11" s="103">
        <v>521</v>
      </c>
      <c r="I11" s="103">
        <f t="shared" si="3"/>
        <v>79953</v>
      </c>
      <c r="J11" s="104">
        <f t="shared" si="4"/>
        <v>82.276488021733769</v>
      </c>
      <c r="K11" s="103">
        <v>37792</v>
      </c>
      <c r="L11" s="104">
        <f t="shared" si="5"/>
        <v>38.89026096978678</v>
      </c>
      <c r="M11" s="103">
        <v>0</v>
      </c>
      <c r="N11" s="104">
        <f t="shared" si="6"/>
        <v>0</v>
      </c>
      <c r="O11" s="103">
        <v>42161</v>
      </c>
      <c r="P11" s="103">
        <v>26700</v>
      </c>
      <c r="Q11" s="104">
        <f t="shared" si="7"/>
        <v>43.386227051946982</v>
      </c>
      <c r="R11" s="103">
        <v>1925</v>
      </c>
      <c r="S11" s="101"/>
      <c r="T11" s="101" t="s">
        <v>256</v>
      </c>
      <c r="U11" s="101"/>
      <c r="V11" s="101"/>
      <c r="W11" s="101" t="s">
        <v>256</v>
      </c>
      <c r="X11" s="101"/>
      <c r="Y11" s="101"/>
      <c r="Z11" s="101"/>
      <c r="AA11" s="121" t="s">
        <v>266</v>
      </c>
      <c r="AB11" s="122"/>
    </row>
    <row r="12" spans="1:28" s="105" customFormat="1" ht="13.5" customHeight="1">
      <c r="A12" s="101" t="s">
        <v>20</v>
      </c>
      <c r="B12" s="102" t="s">
        <v>267</v>
      </c>
      <c r="C12" s="101" t="s">
        <v>268</v>
      </c>
      <c r="D12" s="103">
        <f t="shared" si="0"/>
        <v>141402</v>
      </c>
      <c r="E12" s="103">
        <f t="shared" si="1"/>
        <v>70266</v>
      </c>
      <c r="F12" s="104">
        <f t="shared" si="2"/>
        <v>49.692366444604744</v>
      </c>
      <c r="G12" s="103">
        <v>70266</v>
      </c>
      <c r="H12" s="103">
        <v>0</v>
      </c>
      <c r="I12" s="103">
        <f t="shared" si="3"/>
        <v>71136</v>
      </c>
      <c r="J12" s="104">
        <f t="shared" si="4"/>
        <v>50.307633555395256</v>
      </c>
      <c r="K12" s="103">
        <v>16787</v>
      </c>
      <c r="L12" s="104">
        <f t="shared" si="5"/>
        <v>11.871826423954399</v>
      </c>
      <c r="M12" s="103">
        <v>0</v>
      </c>
      <c r="N12" s="104">
        <f t="shared" si="6"/>
        <v>0</v>
      </c>
      <c r="O12" s="103">
        <v>54349</v>
      </c>
      <c r="P12" s="103">
        <v>46085</v>
      </c>
      <c r="Q12" s="104">
        <f t="shared" si="7"/>
        <v>38.43580713144086</v>
      </c>
      <c r="R12" s="103">
        <v>2352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21" t="s">
        <v>269</v>
      </c>
      <c r="AB12" s="122"/>
    </row>
    <row r="13" spans="1:28" s="105" customFormat="1" ht="13.5" customHeight="1">
      <c r="A13" s="101" t="s">
        <v>20</v>
      </c>
      <c r="B13" s="102" t="s">
        <v>270</v>
      </c>
      <c r="C13" s="101" t="s">
        <v>271</v>
      </c>
      <c r="D13" s="103">
        <f t="shared" si="0"/>
        <v>471555</v>
      </c>
      <c r="E13" s="103">
        <f t="shared" si="1"/>
        <v>57063</v>
      </c>
      <c r="F13" s="104">
        <f t="shared" si="2"/>
        <v>12.101027451728855</v>
      </c>
      <c r="G13" s="103">
        <v>55529</v>
      </c>
      <c r="H13" s="103">
        <v>1534</v>
      </c>
      <c r="I13" s="103">
        <f t="shared" si="3"/>
        <v>414492</v>
      </c>
      <c r="J13" s="104">
        <f t="shared" si="4"/>
        <v>87.898972548271146</v>
      </c>
      <c r="K13" s="103">
        <v>314869</v>
      </c>
      <c r="L13" s="104">
        <f t="shared" si="5"/>
        <v>66.772486772486772</v>
      </c>
      <c r="M13" s="103">
        <v>0</v>
      </c>
      <c r="N13" s="104">
        <f t="shared" si="6"/>
        <v>0</v>
      </c>
      <c r="O13" s="103">
        <v>99623</v>
      </c>
      <c r="P13" s="103">
        <v>49442</v>
      </c>
      <c r="Q13" s="104">
        <f t="shared" si="7"/>
        <v>21.126485775784374</v>
      </c>
      <c r="R13" s="103">
        <v>7836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21" t="s">
        <v>272</v>
      </c>
      <c r="AB13" s="122"/>
    </row>
    <row r="14" spans="1:28" s="105" customFormat="1" ht="13.5" customHeight="1">
      <c r="A14" s="101" t="s">
        <v>20</v>
      </c>
      <c r="B14" s="102" t="s">
        <v>273</v>
      </c>
      <c r="C14" s="101" t="s">
        <v>274</v>
      </c>
      <c r="D14" s="103">
        <f t="shared" si="0"/>
        <v>40886</v>
      </c>
      <c r="E14" s="103">
        <f t="shared" si="1"/>
        <v>5591</v>
      </c>
      <c r="F14" s="104">
        <f t="shared" si="2"/>
        <v>13.67460744509123</v>
      </c>
      <c r="G14" s="103">
        <v>5240</v>
      </c>
      <c r="H14" s="103">
        <v>351</v>
      </c>
      <c r="I14" s="103">
        <f t="shared" si="3"/>
        <v>35295</v>
      </c>
      <c r="J14" s="104">
        <f t="shared" si="4"/>
        <v>86.325392554908774</v>
      </c>
      <c r="K14" s="103">
        <v>10956</v>
      </c>
      <c r="L14" s="104">
        <f t="shared" si="5"/>
        <v>26.796458445433647</v>
      </c>
      <c r="M14" s="103">
        <v>0</v>
      </c>
      <c r="N14" s="104">
        <f t="shared" si="6"/>
        <v>0</v>
      </c>
      <c r="O14" s="103">
        <v>24339</v>
      </c>
      <c r="P14" s="103">
        <v>9446</v>
      </c>
      <c r="Q14" s="104">
        <f t="shared" si="7"/>
        <v>59.528934109475131</v>
      </c>
      <c r="R14" s="103">
        <v>443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21" t="s">
        <v>275</v>
      </c>
      <c r="AB14" s="122"/>
    </row>
    <row r="15" spans="1:28" s="105" customFormat="1" ht="13.5" customHeight="1">
      <c r="A15" s="101" t="s">
        <v>20</v>
      </c>
      <c r="B15" s="102" t="s">
        <v>276</v>
      </c>
      <c r="C15" s="101" t="s">
        <v>277</v>
      </c>
      <c r="D15" s="103">
        <f t="shared" si="0"/>
        <v>54172</v>
      </c>
      <c r="E15" s="103">
        <f t="shared" si="1"/>
        <v>14871</v>
      </c>
      <c r="F15" s="104">
        <f t="shared" si="2"/>
        <v>27.451450934061878</v>
      </c>
      <c r="G15" s="103">
        <v>11871</v>
      </c>
      <c r="H15" s="103">
        <v>3000</v>
      </c>
      <c r="I15" s="103">
        <f t="shared" si="3"/>
        <v>39301</v>
      </c>
      <c r="J15" s="104">
        <f t="shared" si="4"/>
        <v>72.548549065938133</v>
      </c>
      <c r="K15" s="103">
        <v>14927</v>
      </c>
      <c r="L15" s="104">
        <f t="shared" si="5"/>
        <v>27.554825371040394</v>
      </c>
      <c r="M15" s="103">
        <v>0</v>
      </c>
      <c r="N15" s="104">
        <f t="shared" si="6"/>
        <v>0</v>
      </c>
      <c r="O15" s="103">
        <v>24374</v>
      </c>
      <c r="P15" s="103">
        <v>18735</v>
      </c>
      <c r="Q15" s="104">
        <f t="shared" si="7"/>
        <v>44.993723694897731</v>
      </c>
      <c r="R15" s="103">
        <v>492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21" t="s">
        <v>278</v>
      </c>
      <c r="AB15" s="122"/>
    </row>
    <row r="16" spans="1:28" s="105" customFormat="1" ht="13.5" customHeight="1">
      <c r="A16" s="101" t="s">
        <v>20</v>
      </c>
      <c r="B16" s="102" t="s">
        <v>279</v>
      </c>
      <c r="C16" s="101" t="s">
        <v>280</v>
      </c>
      <c r="D16" s="103">
        <f t="shared" si="0"/>
        <v>37065</v>
      </c>
      <c r="E16" s="103">
        <f t="shared" si="1"/>
        <v>13464</v>
      </c>
      <c r="F16" s="104">
        <f t="shared" si="2"/>
        <v>36.325374342371511</v>
      </c>
      <c r="G16" s="103">
        <v>10771</v>
      </c>
      <c r="H16" s="103">
        <v>2693</v>
      </c>
      <c r="I16" s="103">
        <f t="shared" si="3"/>
        <v>23601</v>
      </c>
      <c r="J16" s="104">
        <f t="shared" si="4"/>
        <v>63.674625657628489</v>
      </c>
      <c r="K16" s="103">
        <v>12415</v>
      </c>
      <c r="L16" s="104">
        <f t="shared" si="5"/>
        <v>33.495211115607717</v>
      </c>
      <c r="M16" s="103">
        <v>0</v>
      </c>
      <c r="N16" s="104">
        <f t="shared" si="6"/>
        <v>0</v>
      </c>
      <c r="O16" s="103">
        <v>11186</v>
      </c>
      <c r="P16" s="103">
        <v>10645</v>
      </c>
      <c r="Q16" s="104">
        <f t="shared" si="7"/>
        <v>30.179414542020773</v>
      </c>
      <c r="R16" s="103">
        <v>343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21" t="s">
        <v>281</v>
      </c>
      <c r="AB16" s="122"/>
    </row>
    <row r="17" spans="1:28" s="105" customFormat="1" ht="13.5" customHeight="1">
      <c r="A17" s="101" t="s">
        <v>20</v>
      </c>
      <c r="B17" s="102" t="s">
        <v>282</v>
      </c>
      <c r="C17" s="101" t="s">
        <v>283</v>
      </c>
      <c r="D17" s="103">
        <f t="shared" si="0"/>
        <v>27819</v>
      </c>
      <c r="E17" s="103">
        <f t="shared" si="1"/>
        <v>366</v>
      </c>
      <c r="F17" s="104">
        <f t="shared" si="2"/>
        <v>1.3156475789927746</v>
      </c>
      <c r="G17" s="103">
        <v>366</v>
      </c>
      <c r="H17" s="103">
        <v>0</v>
      </c>
      <c r="I17" s="103">
        <f t="shared" si="3"/>
        <v>27453</v>
      </c>
      <c r="J17" s="104">
        <f t="shared" si="4"/>
        <v>98.684352421007233</v>
      </c>
      <c r="K17" s="103">
        <v>26108</v>
      </c>
      <c r="L17" s="104">
        <f t="shared" si="5"/>
        <v>93.849527301484585</v>
      </c>
      <c r="M17" s="103">
        <v>0</v>
      </c>
      <c r="N17" s="104">
        <f t="shared" si="6"/>
        <v>0</v>
      </c>
      <c r="O17" s="103">
        <v>1345</v>
      </c>
      <c r="P17" s="103">
        <v>594</v>
      </c>
      <c r="Q17" s="104">
        <f t="shared" si="7"/>
        <v>4.8348251195226277</v>
      </c>
      <c r="R17" s="103">
        <v>301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21" t="s">
        <v>284</v>
      </c>
      <c r="AB17" s="122"/>
    </row>
    <row r="18" spans="1:28" s="75" customFormat="1" ht="13.5" customHeight="1">
      <c r="A18" s="194" t="s">
        <v>20</v>
      </c>
      <c r="B18" s="196" t="s">
        <v>285</v>
      </c>
      <c r="C18" s="194" t="s">
        <v>286</v>
      </c>
      <c r="D18" s="195">
        <f t="shared" si="0"/>
        <v>185614</v>
      </c>
      <c r="E18" s="195">
        <f t="shared" si="1"/>
        <v>20586</v>
      </c>
      <c r="F18" s="197">
        <f t="shared" si="2"/>
        <v>11.09075824021895</v>
      </c>
      <c r="G18" s="195">
        <v>20586</v>
      </c>
      <c r="H18" s="195">
        <v>0</v>
      </c>
      <c r="I18" s="195">
        <f t="shared" si="3"/>
        <v>165028</v>
      </c>
      <c r="J18" s="197">
        <f t="shared" si="4"/>
        <v>88.909241759781054</v>
      </c>
      <c r="K18" s="195">
        <v>71164</v>
      </c>
      <c r="L18" s="197">
        <f t="shared" si="5"/>
        <v>38.33978040449535</v>
      </c>
      <c r="M18" s="195">
        <v>0</v>
      </c>
      <c r="N18" s="197">
        <f t="shared" si="6"/>
        <v>0</v>
      </c>
      <c r="O18" s="195">
        <v>93864</v>
      </c>
      <c r="P18" s="195">
        <v>77902</v>
      </c>
      <c r="Q18" s="197">
        <f t="shared" si="7"/>
        <v>50.569461355285704</v>
      </c>
      <c r="R18" s="195">
        <v>5549</v>
      </c>
      <c r="S18" s="194" t="s">
        <v>256</v>
      </c>
      <c r="T18" s="194"/>
      <c r="U18" s="194"/>
      <c r="V18" s="194"/>
      <c r="W18" s="194" t="s">
        <v>256</v>
      </c>
      <c r="X18" s="194"/>
      <c r="Y18" s="194"/>
      <c r="Z18" s="194"/>
      <c r="AA18" s="198" t="s">
        <v>287</v>
      </c>
      <c r="AB18" s="120"/>
    </row>
    <row r="19" spans="1:28" s="105" customFormat="1" ht="13.5" customHeight="1">
      <c r="A19" s="101" t="s">
        <v>20</v>
      </c>
      <c r="B19" s="102" t="s">
        <v>288</v>
      </c>
      <c r="C19" s="101" t="s">
        <v>289</v>
      </c>
      <c r="D19" s="103">
        <f t="shared" si="0"/>
        <v>117169</v>
      </c>
      <c r="E19" s="103">
        <f t="shared" si="1"/>
        <v>9135</v>
      </c>
      <c r="F19" s="104">
        <f t="shared" si="2"/>
        <v>7.7964307965417481</v>
      </c>
      <c r="G19" s="103">
        <v>9135</v>
      </c>
      <c r="H19" s="103">
        <v>0</v>
      </c>
      <c r="I19" s="103">
        <f t="shared" si="3"/>
        <v>108034</v>
      </c>
      <c r="J19" s="104">
        <f t="shared" si="4"/>
        <v>92.203569203458258</v>
      </c>
      <c r="K19" s="103">
        <v>47208</v>
      </c>
      <c r="L19" s="104">
        <f t="shared" si="5"/>
        <v>40.290520530174362</v>
      </c>
      <c r="M19" s="103">
        <v>12541</v>
      </c>
      <c r="N19" s="104">
        <f t="shared" si="6"/>
        <v>10.703343034420367</v>
      </c>
      <c r="O19" s="103">
        <v>48285</v>
      </c>
      <c r="P19" s="103">
        <v>20469</v>
      </c>
      <c r="Q19" s="104">
        <f t="shared" si="7"/>
        <v>41.209705638863518</v>
      </c>
      <c r="R19" s="103">
        <v>1072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21" t="s">
        <v>290</v>
      </c>
      <c r="AB19" s="122"/>
    </row>
    <row r="20" spans="1:28" s="105" customFormat="1" ht="13.5" customHeight="1">
      <c r="A20" s="101" t="s">
        <v>20</v>
      </c>
      <c r="B20" s="102" t="s">
        <v>291</v>
      </c>
      <c r="C20" s="101" t="s">
        <v>292</v>
      </c>
      <c r="D20" s="103">
        <f t="shared" si="0"/>
        <v>29866</v>
      </c>
      <c r="E20" s="103">
        <f t="shared" si="1"/>
        <v>8581</v>
      </c>
      <c r="F20" s="104">
        <f t="shared" si="2"/>
        <v>28.731668117591912</v>
      </c>
      <c r="G20" s="103">
        <v>8581</v>
      </c>
      <c r="H20" s="103">
        <v>0</v>
      </c>
      <c r="I20" s="103">
        <f t="shared" si="3"/>
        <v>21285</v>
      </c>
      <c r="J20" s="104">
        <f t="shared" si="4"/>
        <v>71.268331882408091</v>
      </c>
      <c r="K20" s="103">
        <v>7814</v>
      </c>
      <c r="L20" s="104">
        <f t="shared" si="5"/>
        <v>26.16353043594723</v>
      </c>
      <c r="M20" s="103">
        <v>84</v>
      </c>
      <c r="N20" s="104">
        <f t="shared" si="6"/>
        <v>0.28125627804192055</v>
      </c>
      <c r="O20" s="103">
        <v>13387</v>
      </c>
      <c r="P20" s="103">
        <v>12224</v>
      </c>
      <c r="Q20" s="104">
        <f t="shared" si="7"/>
        <v>44.823545168418939</v>
      </c>
      <c r="R20" s="103">
        <v>598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21" t="s">
        <v>293</v>
      </c>
      <c r="AB20" s="122"/>
    </row>
    <row r="21" spans="1:28" s="105" customFormat="1" ht="13.5" customHeight="1">
      <c r="A21" s="101" t="s">
        <v>20</v>
      </c>
      <c r="B21" s="102" t="s">
        <v>294</v>
      </c>
      <c r="C21" s="101" t="s">
        <v>295</v>
      </c>
      <c r="D21" s="103">
        <f t="shared" si="0"/>
        <v>24759</v>
      </c>
      <c r="E21" s="103">
        <f t="shared" si="1"/>
        <v>7781</v>
      </c>
      <c r="F21" s="104">
        <f t="shared" si="2"/>
        <v>31.426955854436773</v>
      </c>
      <c r="G21" s="103">
        <v>7781</v>
      </c>
      <c r="H21" s="103">
        <v>0</v>
      </c>
      <c r="I21" s="103">
        <f t="shared" si="3"/>
        <v>16978</v>
      </c>
      <c r="J21" s="104">
        <f t="shared" si="4"/>
        <v>68.57304414556323</v>
      </c>
      <c r="K21" s="103">
        <v>9777</v>
      </c>
      <c r="L21" s="104">
        <f t="shared" si="5"/>
        <v>39.488670786380709</v>
      </c>
      <c r="M21" s="103">
        <v>0</v>
      </c>
      <c r="N21" s="104">
        <f t="shared" si="6"/>
        <v>0</v>
      </c>
      <c r="O21" s="103">
        <v>7201</v>
      </c>
      <c r="P21" s="103">
        <v>4099</v>
      </c>
      <c r="Q21" s="104">
        <f t="shared" si="7"/>
        <v>29.084373359182518</v>
      </c>
      <c r="R21" s="103">
        <v>729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21" t="s">
        <v>296</v>
      </c>
      <c r="AB21" s="122"/>
    </row>
    <row r="22" spans="1:28" s="105" customFormat="1" ht="13.5" customHeight="1">
      <c r="A22" s="101" t="s">
        <v>20</v>
      </c>
      <c r="B22" s="102" t="s">
        <v>297</v>
      </c>
      <c r="C22" s="101" t="s">
        <v>298</v>
      </c>
      <c r="D22" s="103">
        <f t="shared" si="0"/>
        <v>52178</v>
      </c>
      <c r="E22" s="103">
        <f t="shared" si="1"/>
        <v>2203</v>
      </c>
      <c r="F22" s="104">
        <f t="shared" si="2"/>
        <v>4.2220859366016326</v>
      </c>
      <c r="G22" s="103">
        <v>2195</v>
      </c>
      <c r="H22" s="103">
        <v>8</v>
      </c>
      <c r="I22" s="103">
        <f t="shared" si="3"/>
        <v>49975</v>
      </c>
      <c r="J22" s="104">
        <f t="shared" si="4"/>
        <v>95.777914063398356</v>
      </c>
      <c r="K22" s="103">
        <v>44595</v>
      </c>
      <c r="L22" s="104">
        <f t="shared" si="5"/>
        <v>85.467055080685356</v>
      </c>
      <c r="M22" s="103">
        <v>0</v>
      </c>
      <c r="N22" s="104">
        <f t="shared" si="6"/>
        <v>0</v>
      </c>
      <c r="O22" s="103">
        <v>5380</v>
      </c>
      <c r="P22" s="103">
        <v>1916</v>
      </c>
      <c r="Q22" s="104">
        <f t="shared" si="7"/>
        <v>10.310858982713022</v>
      </c>
      <c r="R22" s="103">
        <v>656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21" t="s">
        <v>299</v>
      </c>
      <c r="AB22" s="122"/>
    </row>
    <row r="23" spans="1:28" s="105" customFormat="1" ht="13.5" customHeight="1">
      <c r="A23" s="101" t="s">
        <v>20</v>
      </c>
      <c r="B23" s="102" t="s">
        <v>300</v>
      </c>
      <c r="C23" s="101" t="s">
        <v>301</v>
      </c>
      <c r="D23" s="103">
        <f t="shared" si="0"/>
        <v>29449</v>
      </c>
      <c r="E23" s="103">
        <f t="shared" si="1"/>
        <v>696</v>
      </c>
      <c r="F23" s="104">
        <f t="shared" si="2"/>
        <v>2.363407925566233</v>
      </c>
      <c r="G23" s="103">
        <v>696</v>
      </c>
      <c r="H23" s="103">
        <v>0</v>
      </c>
      <c r="I23" s="103">
        <f t="shared" si="3"/>
        <v>28753</v>
      </c>
      <c r="J23" s="104">
        <f t="shared" si="4"/>
        <v>97.636592074433764</v>
      </c>
      <c r="K23" s="103">
        <v>27109</v>
      </c>
      <c r="L23" s="104">
        <f t="shared" si="5"/>
        <v>92.054059560596286</v>
      </c>
      <c r="M23" s="103">
        <v>0</v>
      </c>
      <c r="N23" s="104">
        <f t="shared" si="6"/>
        <v>0</v>
      </c>
      <c r="O23" s="103">
        <v>1644</v>
      </c>
      <c r="P23" s="103">
        <v>373</v>
      </c>
      <c r="Q23" s="104">
        <f t="shared" si="7"/>
        <v>5.5825325138374824</v>
      </c>
      <c r="R23" s="103">
        <v>760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21" t="s">
        <v>302</v>
      </c>
      <c r="AB23" s="122"/>
    </row>
    <row r="24" spans="1:28" s="105" customFormat="1" ht="13.5" customHeight="1">
      <c r="A24" s="101" t="s">
        <v>20</v>
      </c>
      <c r="B24" s="102" t="s">
        <v>303</v>
      </c>
      <c r="C24" s="101" t="s">
        <v>304</v>
      </c>
      <c r="D24" s="103">
        <f t="shared" si="0"/>
        <v>24510</v>
      </c>
      <c r="E24" s="103">
        <f t="shared" si="1"/>
        <v>1089</v>
      </c>
      <c r="F24" s="104">
        <f t="shared" si="2"/>
        <v>4.4430844553243576</v>
      </c>
      <c r="G24" s="103">
        <v>1089</v>
      </c>
      <c r="H24" s="103">
        <v>0</v>
      </c>
      <c r="I24" s="103">
        <f t="shared" si="3"/>
        <v>23421</v>
      </c>
      <c r="J24" s="104">
        <f t="shared" si="4"/>
        <v>95.556915544675647</v>
      </c>
      <c r="K24" s="103">
        <v>21215</v>
      </c>
      <c r="L24" s="104">
        <f t="shared" si="5"/>
        <v>86.556507547939617</v>
      </c>
      <c r="M24" s="103">
        <v>0</v>
      </c>
      <c r="N24" s="104">
        <f t="shared" si="6"/>
        <v>0</v>
      </c>
      <c r="O24" s="103">
        <v>2206</v>
      </c>
      <c r="P24" s="103">
        <v>1417</v>
      </c>
      <c r="Q24" s="104">
        <f t="shared" si="7"/>
        <v>9.0004079967360262</v>
      </c>
      <c r="R24" s="103">
        <v>172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21" t="s">
        <v>305</v>
      </c>
      <c r="AB24" s="122"/>
    </row>
    <row r="25" spans="1:28" s="105" customFormat="1" ht="13.5" customHeight="1">
      <c r="A25" s="101" t="s">
        <v>20</v>
      </c>
      <c r="B25" s="102" t="s">
        <v>306</v>
      </c>
      <c r="C25" s="101" t="s">
        <v>307</v>
      </c>
      <c r="D25" s="103">
        <f t="shared" si="0"/>
        <v>13094</v>
      </c>
      <c r="E25" s="103">
        <f t="shared" si="1"/>
        <v>218</v>
      </c>
      <c r="F25" s="104">
        <f t="shared" si="2"/>
        <v>1.6648846800061095</v>
      </c>
      <c r="G25" s="103">
        <v>218</v>
      </c>
      <c r="H25" s="103">
        <v>0</v>
      </c>
      <c r="I25" s="103">
        <f t="shared" si="3"/>
        <v>12876</v>
      </c>
      <c r="J25" s="104">
        <f t="shared" si="4"/>
        <v>98.335115319993889</v>
      </c>
      <c r="K25" s="103">
        <v>12567</v>
      </c>
      <c r="L25" s="104">
        <f t="shared" si="5"/>
        <v>95.975255842370558</v>
      </c>
      <c r="M25" s="103">
        <v>0</v>
      </c>
      <c r="N25" s="104">
        <f t="shared" si="6"/>
        <v>0</v>
      </c>
      <c r="O25" s="103">
        <v>309</v>
      </c>
      <c r="P25" s="103">
        <v>55</v>
      </c>
      <c r="Q25" s="104">
        <f t="shared" si="7"/>
        <v>2.3598594776233393</v>
      </c>
      <c r="R25" s="103">
        <v>123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21" t="s">
        <v>308</v>
      </c>
      <c r="AB25" s="122"/>
    </row>
    <row r="26" spans="1:28" s="105" customFormat="1" ht="13.5" customHeight="1">
      <c r="A26" s="101" t="s">
        <v>20</v>
      </c>
      <c r="B26" s="102" t="s">
        <v>309</v>
      </c>
      <c r="C26" s="101" t="s">
        <v>310</v>
      </c>
      <c r="D26" s="103">
        <f t="shared" si="0"/>
        <v>6697</v>
      </c>
      <c r="E26" s="103">
        <f t="shared" si="1"/>
        <v>1275</v>
      </c>
      <c r="F26" s="104">
        <f t="shared" si="2"/>
        <v>19.038375391966554</v>
      </c>
      <c r="G26" s="103">
        <v>1245</v>
      </c>
      <c r="H26" s="103">
        <v>30</v>
      </c>
      <c r="I26" s="103">
        <f t="shared" si="3"/>
        <v>5422</v>
      </c>
      <c r="J26" s="104">
        <f t="shared" si="4"/>
        <v>80.961624608033446</v>
      </c>
      <c r="K26" s="103">
        <v>2168</v>
      </c>
      <c r="L26" s="104">
        <f t="shared" si="5"/>
        <v>32.372704195908611</v>
      </c>
      <c r="M26" s="103">
        <v>0</v>
      </c>
      <c r="N26" s="104">
        <f t="shared" si="6"/>
        <v>0</v>
      </c>
      <c r="O26" s="103">
        <v>3254</v>
      </c>
      <c r="P26" s="103">
        <v>3083</v>
      </c>
      <c r="Q26" s="104">
        <f t="shared" si="7"/>
        <v>48.588920412124828</v>
      </c>
      <c r="R26" s="103">
        <v>23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21" t="s">
        <v>311</v>
      </c>
      <c r="AB26" s="122"/>
    </row>
    <row r="27" spans="1:28" s="105" customFormat="1" ht="13.5" customHeight="1">
      <c r="A27" s="101" t="s">
        <v>20</v>
      </c>
      <c r="B27" s="102" t="s">
        <v>312</v>
      </c>
      <c r="C27" s="101" t="s">
        <v>313</v>
      </c>
      <c r="D27" s="103">
        <f t="shared" si="0"/>
        <v>19304</v>
      </c>
      <c r="E27" s="103">
        <f t="shared" si="1"/>
        <v>1476</v>
      </c>
      <c r="F27" s="104">
        <f t="shared" si="2"/>
        <v>7.6460837132200572</v>
      </c>
      <c r="G27" s="103">
        <v>659</v>
      </c>
      <c r="H27" s="103">
        <v>817</v>
      </c>
      <c r="I27" s="103">
        <f t="shared" si="3"/>
        <v>17828</v>
      </c>
      <c r="J27" s="104">
        <f t="shared" si="4"/>
        <v>92.353916286779949</v>
      </c>
      <c r="K27" s="103">
        <v>7831</v>
      </c>
      <c r="L27" s="104">
        <f t="shared" si="5"/>
        <v>40.56672192291753</v>
      </c>
      <c r="M27" s="103">
        <v>0</v>
      </c>
      <c r="N27" s="104">
        <f t="shared" si="6"/>
        <v>0</v>
      </c>
      <c r="O27" s="103">
        <v>9997</v>
      </c>
      <c r="P27" s="103">
        <v>9111</v>
      </c>
      <c r="Q27" s="104">
        <f t="shared" si="7"/>
        <v>51.787194363862412</v>
      </c>
      <c r="R27" s="103">
        <v>385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21" t="s">
        <v>314</v>
      </c>
      <c r="AB27" s="122"/>
    </row>
    <row r="28" spans="1:28" s="105" customFormat="1" ht="13.5" customHeight="1">
      <c r="A28" s="101" t="s">
        <v>20</v>
      </c>
      <c r="B28" s="102" t="s">
        <v>315</v>
      </c>
      <c r="C28" s="101" t="s">
        <v>316</v>
      </c>
      <c r="D28" s="103">
        <f t="shared" si="0"/>
        <v>7890</v>
      </c>
      <c r="E28" s="103">
        <f t="shared" si="1"/>
        <v>2342</v>
      </c>
      <c r="F28" s="104">
        <f t="shared" si="2"/>
        <v>29.683143219264892</v>
      </c>
      <c r="G28" s="103">
        <v>2342</v>
      </c>
      <c r="H28" s="103">
        <v>0</v>
      </c>
      <c r="I28" s="103">
        <f t="shared" si="3"/>
        <v>5548</v>
      </c>
      <c r="J28" s="104">
        <f t="shared" si="4"/>
        <v>70.316856780735108</v>
      </c>
      <c r="K28" s="103">
        <v>1978</v>
      </c>
      <c r="L28" s="104">
        <f t="shared" si="5"/>
        <v>25.069708491761723</v>
      </c>
      <c r="M28" s="103">
        <v>0</v>
      </c>
      <c r="N28" s="104">
        <f t="shared" si="6"/>
        <v>0</v>
      </c>
      <c r="O28" s="103">
        <v>3570</v>
      </c>
      <c r="P28" s="103">
        <v>2892</v>
      </c>
      <c r="Q28" s="104">
        <f t="shared" si="7"/>
        <v>45.247148288973385</v>
      </c>
      <c r="R28" s="103">
        <v>121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21" t="s">
        <v>317</v>
      </c>
      <c r="AB28" s="122"/>
    </row>
    <row r="29" spans="1:28" s="105" customFormat="1" ht="13.5" customHeight="1">
      <c r="A29" s="101" t="s">
        <v>20</v>
      </c>
      <c r="B29" s="102" t="s">
        <v>318</v>
      </c>
      <c r="C29" s="101" t="s">
        <v>319</v>
      </c>
      <c r="D29" s="103">
        <f t="shared" si="0"/>
        <v>16926</v>
      </c>
      <c r="E29" s="103">
        <f t="shared" si="1"/>
        <v>4602</v>
      </c>
      <c r="F29" s="104">
        <f t="shared" si="2"/>
        <v>27.188940092165897</v>
      </c>
      <c r="G29" s="103">
        <v>4602</v>
      </c>
      <c r="H29" s="103">
        <v>0</v>
      </c>
      <c r="I29" s="103">
        <f t="shared" si="3"/>
        <v>12324</v>
      </c>
      <c r="J29" s="104">
        <f t="shared" si="4"/>
        <v>72.811059907834093</v>
      </c>
      <c r="K29" s="103">
        <v>645</v>
      </c>
      <c r="L29" s="104">
        <f t="shared" si="5"/>
        <v>3.8107054236086491</v>
      </c>
      <c r="M29" s="103">
        <v>0</v>
      </c>
      <c r="N29" s="104">
        <f t="shared" si="6"/>
        <v>0</v>
      </c>
      <c r="O29" s="103">
        <v>11679</v>
      </c>
      <c r="P29" s="103">
        <v>8673</v>
      </c>
      <c r="Q29" s="104">
        <f t="shared" si="7"/>
        <v>69.000354484225454</v>
      </c>
      <c r="R29" s="103">
        <v>277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21" t="s">
        <v>320</v>
      </c>
      <c r="AB29" s="122"/>
    </row>
    <row r="30" spans="1:28" s="105" customFormat="1" ht="13.5" customHeight="1">
      <c r="A30" s="101" t="s">
        <v>20</v>
      </c>
      <c r="B30" s="102" t="s">
        <v>321</v>
      </c>
      <c r="C30" s="101" t="s">
        <v>322</v>
      </c>
      <c r="D30" s="103">
        <f t="shared" si="0"/>
        <v>9583</v>
      </c>
      <c r="E30" s="103">
        <f t="shared" si="1"/>
        <v>1683</v>
      </c>
      <c r="F30" s="104">
        <f t="shared" si="2"/>
        <v>17.562349994782426</v>
      </c>
      <c r="G30" s="103">
        <v>1050</v>
      </c>
      <c r="H30" s="103">
        <v>633</v>
      </c>
      <c r="I30" s="103">
        <f t="shared" si="3"/>
        <v>7900</v>
      </c>
      <c r="J30" s="104">
        <f t="shared" si="4"/>
        <v>82.437650005217577</v>
      </c>
      <c r="K30" s="103">
        <v>0</v>
      </c>
      <c r="L30" s="104">
        <f t="shared" si="5"/>
        <v>0</v>
      </c>
      <c r="M30" s="103">
        <v>0</v>
      </c>
      <c r="N30" s="104">
        <f t="shared" si="6"/>
        <v>0</v>
      </c>
      <c r="O30" s="103">
        <v>7900</v>
      </c>
      <c r="P30" s="103">
        <v>7565</v>
      </c>
      <c r="Q30" s="104">
        <f t="shared" si="7"/>
        <v>82.437650005217577</v>
      </c>
      <c r="R30" s="103">
        <v>80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21" t="s">
        <v>323</v>
      </c>
      <c r="AB30" s="122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22"/>
      <c r="AB31" s="122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22"/>
      <c r="AB32" s="122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22"/>
      <c r="AB33" s="122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22"/>
      <c r="AB34" s="122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22"/>
      <c r="AB35" s="122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22"/>
      <c r="AB36" s="122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22"/>
      <c r="AB37" s="122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22"/>
      <c r="AB38" s="122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22"/>
      <c r="AB39" s="122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22"/>
      <c r="AB40" s="122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22"/>
      <c r="AB41" s="122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22"/>
      <c r="AB42" s="122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30">
    <sortCondition ref="A8:A30"/>
    <sortCondition ref="B8:B30"/>
    <sortCondition ref="C8:C3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広島県</v>
      </c>
      <c r="B7" s="107" t="str">
        <f>水洗化人口等!B7</f>
        <v>34000</v>
      </c>
      <c r="C7" s="106" t="s">
        <v>200</v>
      </c>
      <c r="D7" s="108">
        <f t="shared" ref="D7:D30" si="0">SUM(E7,+H7,+K7)</f>
        <v>648735</v>
      </c>
      <c r="E7" s="108">
        <f t="shared" ref="E7:E30" si="1">SUM(F7:G7)</f>
        <v>12901</v>
      </c>
      <c r="F7" s="108">
        <f>SUM(F$8:F$1000)</f>
        <v>12901</v>
      </c>
      <c r="G7" s="108">
        <f>SUM(G$8:G$1000)</f>
        <v>0</v>
      </c>
      <c r="H7" s="108">
        <f t="shared" ref="H7:H30" si="2">SUM(I7:J7)</f>
        <v>47673</v>
      </c>
      <c r="I7" s="108">
        <f>SUM(I$8:I$1000)</f>
        <v>41122</v>
      </c>
      <c r="J7" s="108">
        <f>SUM(J$8:J$1000)</f>
        <v>6551</v>
      </c>
      <c r="K7" s="108">
        <f t="shared" ref="K7:K30" si="3">SUM(L7:M7)</f>
        <v>588161</v>
      </c>
      <c r="L7" s="108">
        <f>SUM(L$8:L$1000)</f>
        <v>156570</v>
      </c>
      <c r="M7" s="108">
        <f>SUM(M$8:M$1000)</f>
        <v>431591</v>
      </c>
      <c r="N7" s="108">
        <f t="shared" ref="N7:N30" si="4">SUM(O7,+V7,+AC7)</f>
        <v>653490</v>
      </c>
      <c r="O7" s="108">
        <f t="shared" ref="O7:O30" si="5">SUM(P7:U7)</f>
        <v>210593</v>
      </c>
      <c r="P7" s="108">
        <f t="shared" ref="P7:U7" si="6">SUM(P$8:P$1000)</f>
        <v>178602</v>
      </c>
      <c r="Q7" s="108">
        <f t="shared" si="6"/>
        <v>0</v>
      </c>
      <c r="R7" s="108">
        <f t="shared" si="6"/>
        <v>0</v>
      </c>
      <c r="S7" s="108">
        <f t="shared" si="6"/>
        <v>31991</v>
      </c>
      <c r="T7" s="108">
        <f t="shared" si="6"/>
        <v>0</v>
      </c>
      <c r="U7" s="108">
        <f t="shared" si="6"/>
        <v>0</v>
      </c>
      <c r="V7" s="108">
        <f t="shared" ref="V7:V30" si="7">SUM(W7:AB7)</f>
        <v>438142</v>
      </c>
      <c r="W7" s="108">
        <f t="shared" ref="W7:AB7" si="8">SUM(W$8:W$1000)</f>
        <v>395281</v>
      </c>
      <c r="X7" s="108">
        <f t="shared" si="8"/>
        <v>0</v>
      </c>
      <c r="Y7" s="108">
        <f t="shared" si="8"/>
        <v>0</v>
      </c>
      <c r="Z7" s="108">
        <f t="shared" si="8"/>
        <v>42861</v>
      </c>
      <c r="AA7" s="108">
        <f t="shared" si="8"/>
        <v>0</v>
      </c>
      <c r="AB7" s="108">
        <f t="shared" si="8"/>
        <v>0</v>
      </c>
      <c r="AC7" s="108">
        <f t="shared" ref="AC7:AC30" si="9">SUM(AD7:AE7)</f>
        <v>4755</v>
      </c>
      <c r="AD7" s="108">
        <f>SUM(AD$8:AD$1000)</f>
        <v>4755</v>
      </c>
      <c r="AE7" s="108">
        <f>SUM(AE$8:AE$1000)</f>
        <v>0</v>
      </c>
      <c r="AF7" s="108">
        <f t="shared" ref="AF7:AF30" si="10">SUM(AG7:AI7)</f>
        <v>10916</v>
      </c>
      <c r="AG7" s="108">
        <f>SUM(AG$8:AG$1000)</f>
        <v>10916</v>
      </c>
      <c r="AH7" s="108">
        <f>SUM(AH$8:AH$1000)</f>
        <v>0</v>
      </c>
      <c r="AI7" s="108">
        <f>SUM(AI$8:AI$1000)</f>
        <v>0</v>
      </c>
      <c r="AJ7" s="108">
        <f t="shared" ref="AJ7:AJ30" si="11">SUM(AK7:AS7)</f>
        <v>45376</v>
      </c>
      <c r="AK7" s="108">
        <f t="shared" ref="AK7:AS7" si="12">SUM(AK$8:AK$1000)</f>
        <v>34819</v>
      </c>
      <c r="AL7" s="108">
        <f t="shared" si="12"/>
        <v>25</v>
      </c>
      <c r="AM7" s="108">
        <f t="shared" si="12"/>
        <v>7843</v>
      </c>
      <c r="AN7" s="108">
        <f t="shared" si="12"/>
        <v>1311</v>
      </c>
      <c r="AO7" s="108">
        <f t="shared" si="12"/>
        <v>0</v>
      </c>
      <c r="AP7" s="108">
        <f t="shared" si="12"/>
        <v>0</v>
      </c>
      <c r="AQ7" s="108">
        <f t="shared" si="12"/>
        <v>312</v>
      </c>
      <c r="AR7" s="108">
        <f t="shared" si="12"/>
        <v>106</v>
      </c>
      <c r="AS7" s="108">
        <f t="shared" si="12"/>
        <v>960</v>
      </c>
      <c r="AT7" s="108">
        <f t="shared" ref="AT7:AT30" si="13">SUM(AU7:AY7)</f>
        <v>813</v>
      </c>
      <c r="AU7" s="108">
        <f>SUM(AU$8:AU$1000)</f>
        <v>383</v>
      </c>
      <c r="AV7" s="108">
        <f>SUM(AV$8:AV$1000)</f>
        <v>1</v>
      </c>
      <c r="AW7" s="108">
        <f>SUM(AW$8:AW$1000)</f>
        <v>429</v>
      </c>
      <c r="AX7" s="108">
        <f>SUM(AX$8:AX$1000)</f>
        <v>0</v>
      </c>
      <c r="AY7" s="108">
        <f>SUM(AY$8:AY$1000)</f>
        <v>0</v>
      </c>
      <c r="AZ7" s="108">
        <f t="shared" ref="AZ7:AZ30" si="14">SUM(BA7:BC7)</f>
        <v>179</v>
      </c>
      <c r="BA7" s="108">
        <f>SUM(BA$8:BA$1000)</f>
        <v>179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20</v>
      </c>
      <c r="B8" s="113" t="s">
        <v>254</v>
      </c>
      <c r="C8" s="101" t="s">
        <v>255</v>
      </c>
      <c r="D8" s="103">
        <f t="shared" si="0"/>
        <v>67298</v>
      </c>
      <c r="E8" s="103">
        <f t="shared" si="1"/>
        <v>0</v>
      </c>
      <c r="F8" s="103">
        <v>0</v>
      </c>
      <c r="G8" s="103">
        <v>0</v>
      </c>
      <c r="H8" s="103">
        <f t="shared" si="2"/>
        <v>29476</v>
      </c>
      <c r="I8" s="103">
        <v>29476</v>
      </c>
      <c r="J8" s="103">
        <v>0</v>
      </c>
      <c r="K8" s="103">
        <f t="shared" si="3"/>
        <v>37822</v>
      </c>
      <c r="L8" s="103">
        <v>0</v>
      </c>
      <c r="M8" s="103">
        <v>37822</v>
      </c>
      <c r="N8" s="103">
        <f t="shared" si="4"/>
        <v>67298</v>
      </c>
      <c r="O8" s="103">
        <f t="shared" si="5"/>
        <v>29476</v>
      </c>
      <c r="P8" s="103">
        <v>3889</v>
      </c>
      <c r="Q8" s="103">
        <v>0</v>
      </c>
      <c r="R8" s="103">
        <v>0</v>
      </c>
      <c r="S8" s="103">
        <v>25587</v>
      </c>
      <c r="T8" s="103">
        <v>0</v>
      </c>
      <c r="U8" s="103">
        <v>0</v>
      </c>
      <c r="V8" s="103">
        <f t="shared" si="7"/>
        <v>37822</v>
      </c>
      <c r="W8" s="103">
        <v>4332</v>
      </c>
      <c r="X8" s="103">
        <v>0</v>
      </c>
      <c r="Y8" s="103">
        <v>0</v>
      </c>
      <c r="Z8" s="103">
        <v>33490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261</v>
      </c>
      <c r="AG8" s="103">
        <v>261</v>
      </c>
      <c r="AH8" s="103">
        <v>0</v>
      </c>
      <c r="AI8" s="103">
        <v>0</v>
      </c>
      <c r="AJ8" s="103">
        <f t="shared" si="11"/>
        <v>261</v>
      </c>
      <c r="AK8" s="103">
        <v>0</v>
      </c>
      <c r="AL8" s="103">
        <v>0</v>
      </c>
      <c r="AM8" s="103">
        <v>10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251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20</v>
      </c>
      <c r="B9" s="113" t="s">
        <v>258</v>
      </c>
      <c r="C9" s="101" t="s">
        <v>259</v>
      </c>
      <c r="D9" s="103">
        <f t="shared" si="0"/>
        <v>31000</v>
      </c>
      <c r="E9" s="103">
        <f t="shared" si="1"/>
        <v>0</v>
      </c>
      <c r="F9" s="103">
        <v>0</v>
      </c>
      <c r="G9" s="103">
        <v>0</v>
      </c>
      <c r="H9" s="103">
        <f t="shared" si="2"/>
        <v>3095</v>
      </c>
      <c r="I9" s="103">
        <v>3095</v>
      </c>
      <c r="J9" s="103">
        <v>0</v>
      </c>
      <c r="K9" s="103">
        <f t="shared" si="3"/>
        <v>27905</v>
      </c>
      <c r="L9" s="103">
        <v>11296</v>
      </c>
      <c r="M9" s="103">
        <v>16609</v>
      </c>
      <c r="N9" s="103">
        <f t="shared" si="4"/>
        <v>31004</v>
      </c>
      <c r="O9" s="103">
        <f t="shared" si="5"/>
        <v>14391</v>
      </c>
      <c r="P9" s="103">
        <v>13339</v>
      </c>
      <c r="Q9" s="103">
        <v>0</v>
      </c>
      <c r="R9" s="103">
        <v>0</v>
      </c>
      <c r="S9" s="103">
        <v>1052</v>
      </c>
      <c r="T9" s="103">
        <v>0</v>
      </c>
      <c r="U9" s="103">
        <v>0</v>
      </c>
      <c r="V9" s="103">
        <f t="shared" si="7"/>
        <v>16609</v>
      </c>
      <c r="W9" s="103">
        <v>14012</v>
      </c>
      <c r="X9" s="103">
        <v>0</v>
      </c>
      <c r="Y9" s="103">
        <v>0</v>
      </c>
      <c r="Z9" s="103">
        <v>2597</v>
      </c>
      <c r="AA9" s="103">
        <v>0</v>
      </c>
      <c r="AB9" s="103">
        <v>0</v>
      </c>
      <c r="AC9" s="103">
        <f t="shared" si="9"/>
        <v>4</v>
      </c>
      <c r="AD9" s="103">
        <v>4</v>
      </c>
      <c r="AE9" s="103">
        <v>0</v>
      </c>
      <c r="AF9" s="103">
        <f t="shared" si="10"/>
        <v>601</v>
      </c>
      <c r="AG9" s="103">
        <v>601</v>
      </c>
      <c r="AH9" s="103">
        <v>0</v>
      </c>
      <c r="AI9" s="103">
        <v>0</v>
      </c>
      <c r="AJ9" s="103">
        <f t="shared" si="11"/>
        <v>601</v>
      </c>
      <c r="AK9" s="103">
        <v>0</v>
      </c>
      <c r="AL9" s="103">
        <v>0</v>
      </c>
      <c r="AM9" s="103">
        <v>263</v>
      </c>
      <c r="AN9" s="103">
        <v>338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20</v>
      </c>
      <c r="B10" s="113" t="s">
        <v>261</v>
      </c>
      <c r="C10" s="101" t="s">
        <v>262</v>
      </c>
      <c r="D10" s="103">
        <f t="shared" si="0"/>
        <v>16594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16594</v>
      </c>
      <c r="L10" s="103">
        <v>3861</v>
      </c>
      <c r="M10" s="103">
        <v>12733</v>
      </c>
      <c r="N10" s="103">
        <f t="shared" si="4"/>
        <v>16594</v>
      </c>
      <c r="O10" s="103">
        <f t="shared" si="5"/>
        <v>3861</v>
      </c>
      <c r="P10" s="103">
        <v>3861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12733</v>
      </c>
      <c r="W10" s="103">
        <v>12733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470</v>
      </c>
      <c r="AG10" s="103">
        <v>470</v>
      </c>
      <c r="AH10" s="103">
        <v>0</v>
      </c>
      <c r="AI10" s="103">
        <v>0</v>
      </c>
      <c r="AJ10" s="103">
        <f t="shared" si="11"/>
        <v>470</v>
      </c>
      <c r="AK10" s="103">
        <v>0</v>
      </c>
      <c r="AL10" s="103">
        <v>0</v>
      </c>
      <c r="AM10" s="103">
        <v>470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20</v>
      </c>
      <c r="B11" s="113" t="s">
        <v>264</v>
      </c>
      <c r="C11" s="101" t="s">
        <v>265</v>
      </c>
      <c r="D11" s="103">
        <f t="shared" si="0"/>
        <v>51848</v>
      </c>
      <c r="E11" s="103">
        <f t="shared" si="1"/>
        <v>0</v>
      </c>
      <c r="F11" s="103">
        <v>0</v>
      </c>
      <c r="G11" s="103">
        <v>0</v>
      </c>
      <c r="H11" s="103">
        <f t="shared" si="2"/>
        <v>45</v>
      </c>
      <c r="I11" s="103">
        <v>38</v>
      </c>
      <c r="J11" s="103">
        <v>7</v>
      </c>
      <c r="K11" s="103">
        <f t="shared" si="3"/>
        <v>51803</v>
      </c>
      <c r="L11" s="103">
        <v>14191</v>
      </c>
      <c r="M11" s="103">
        <v>37612</v>
      </c>
      <c r="N11" s="103">
        <f t="shared" si="4"/>
        <v>52117</v>
      </c>
      <c r="O11" s="103">
        <f t="shared" si="5"/>
        <v>14229</v>
      </c>
      <c r="P11" s="103">
        <v>14229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37619</v>
      </c>
      <c r="W11" s="103">
        <v>37619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9"/>
        <v>269</v>
      </c>
      <c r="AD11" s="103">
        <v>269</v>
      </c>
      <c r="AE11" s="103">
        <v>0</v>
      </c>
      <c r="AF11" s="103">
        <f t="shared" si="10"/>
        <v>1101</v>
      </c>
      <c r="AG11" s="103">
        <v>1101</v>
      </c>
      <c r="AH11" s="103">
        <v>0</v>
      </c>
      <c r="AI11" s="103">
        <v>0</v>
      </c>
      <c r="AJ11" s="103">
        <f t="shared" si="11"/>
        <v>1101</v>
      </c>
      <c r="AK11" s="103">
        <v>0</v>
      </c>
      <c r="AL11" s="103">
        <v>0</v>
      </c>
      <c r="AM11" s="103">
        <v>1062</v>
      </c>
      <c r="AN11" s="103">
        <v>0</v>
      </c>
      <c r="AO11" s="103">
        <v>0</v>
      </c>
      <c r="AP11" s="103">
        <v>0</v>
      </c>
      <c r="AQ11" s="103">
        <v>0</v>
      </c>
      <c r="AR11" s="103">
        <v>39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20</v>
      </c>
      <c r="B12" s="113" t="s">
        <v>267</v>
      </c>
      <c r="C12" s="101" t="s">
        <v>268</v>
      </c>
      <c r="D12" s="103">
        <f t="shared" si="0"/>
        <v>105051</v>
      </c>
      <c r="E12" s="103">
        <f t="shared" si="1"/>
        <v>10761</v>
      </c>
      <c r="F12" s="103">
        <v>10761</v>
      </c>
      <c r="G12" s="103">
        <v>0</v>
      </c>
      <c r="H12" s="103">
        <f t="shared" si="2"/>
        <v>200</v>
      </c>
      <c r="I12" s="103">
        <v>200</v>
      </c>
      <c r="J12" s="103">
        <v>0</v>
      </c>
      <c r="K12" s="103">
        <f t="shared" si="3"/>
        <v>94090</v>
      </c>
      <c r="L12" s="103">
        <v>41816</v>
      </c>
      <c r="M12" s="103">
        <v>52274</v>
      </c>
      <c r="N12" s="103">
        <f t="shared" si="4"/>
        <v>105051</v>
      </c>
      <c r="O12" s="103">
        <f t="shared" si="5"/>
        <v>52777</v>
      </c>
      <c r="P12" s="103">
        <v>52777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52274</v>
      </c>
      <c r="W12" s="103">
        <v>52274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1177</v>
      </c>
      <c r="AG12" s="103">
        <v>1177</v>
      </c>
      <c r="AH12" s="103">
        <v>0</v>
      </c>
      <c r="AI12" s="103">
        <v>0</v>
      </c>
      <c r="AJ12" s="103">
        <f t="shared" si="11"/>
        <v>1025</v>
      </c>
      <c r="AK12" s="103">
        <v>0</v>
      </c>
      <c r="AL12" s="103">
        <v>0</v>
      </c>
      <c r="AM12" s="103">
        <v>52</v>
      </c>
      <c r="AN12" s="103">
        <v>973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162</v>
      </c>
      <c r="AU12" s="103">
        <v>151</v>
      </c>
      <c r="AV12" s="103">
        <v>1</v>
      </c>
      <c r="AW12" s="103">
        <v>10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20</v>
      </c>
      <c r="B13" s="113" t="s">
        <v>270</v>
      </c>
      <c r="C13" s="101" t="s">
        <v>271</v>
      </c>
      <c r="D13" s="103">
        <f t="shared" si="0"/>
        <v>105976</v>
      </c>
      <c r="E13" s="103">
        <f t="shared" si="1"/>
        <v>0</v>
      </c>
      <c r="F13" s="103">
        <v>0</v>
      </c>
      <c r="G13" s="103">
        <v>0</v>
      </c>
      <c r="H13" s="103">
        <f t="shared" si="2"/>
        <v>130</v>
      </c>
      <c r="I13" s="103">
        <v>130</v>
      </c>
      <c r="J13" s="103">
        <v>0</v>
      </c>
      <c r="K13" s="103">
        <f t="shared" si="3"/>
        <v>105846</v>
      </c>
      <c r="L13" s="103">
        <v>29352</v>
      </c>
      <c r="M13" s="103">
        <v>76494</v>
      </c>
      <c r="N13" s="103">
        <f t="shared" si="4"/>
        <v>106648</v>
      </c>
      <c r="O13" s="103">
        <f t="shared" si="5"/>
        <v>29482</v>
      </c>
      <c r="P13" s="103">
        <v>29482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76494</v>
      </c>
      <c r="W13" s="103">
        <v>76494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672</v>
      </c>
      <c r="AD13" s="103">
        <v>672</v>
      </c>
      <c r="AE13" s="103">
        <v>0</v>
      </c>
      <c r="AF13" s="103">
        <f t="shared" si="10"/>
        <v>2535</v>
      </c>
      <c r="AG13" s="103">
        <v>2535</v>
      </c>
      <c r="AH13" s="103">
        <v>0</v>
      </c>
      <c r="AI13" s="103">
        <v>0</v>
      </c>
      <c r="AJ13" s="103">
        <f t="shared" si="11"/>
        <v>2535</v>
      </c>
      <c r="AK13" s="103">
        <v>0</v>
      </c>
      <c r="AL13" s="103">
        <v>0</v>
      </c>
      <c r="AM13" s="103">
        <v>2504</v>
      </c>
      <c r="AN13" s="103">
        <v>0</v>
      </c>
      <c r="AO13" s="103">
        <v>0</v>
      </c>
      <c r="AP13" s="103">
        <v>0</v>
      </c>
      <c r="AQ13" s="103">
        <v>0</v>
      </c>
      <c r="AR13" s="103">
        <v>31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20</v>
      </c>
      <c r="B14" s="113" t="s">
        <v>273</v>
      </c>
      <c r="C14" s="101" t="s">
        <v>274</v>
      </c>
      <c r="D14" s="103">
        <f t="shared" si="0"/>
        <v>22149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22149</v>
      </c>
      <c r="L14" s="103">
        <v>5933</v>
      </c>
      <c r="M14" s="103">
        <v>16216</v>
      </c>
      <c r="N14" s="103">
        <f t="shared" si="4"/>
        <v>22200</v>
      </c>
      <c r="O14" s="103">
        <f t="shared" si="5"/>
        <v>5933</v>
      </c>
      <c r="P14" s="103">
        <v>5933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16216</v>
      </c>
      <c r="W14" s="103">
        <v>16216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51</v>
      </c>
      <c r="AD14" s="103">
        <v>51</v>
      </c>
      <c r="AE14" s="103">
        <v>0</v>
      </c>
      <c r="AF14" s="103">
        <f t="shared" si="10"/>
        <v>62</v>
      </c>
      <c r="AG14" s="103">
        <v>62</v>
      </c>
      <c r="AH14" s="103">
        <v>0</v>
      </c>
      <c r="AI14" s="103">
        <v>0</v>
      </c>
      <c r="AJ14" s="103">
        <f t="shared" si="11"/>
        <v>620</v>
      </c>
      <c r="AK14" s="103">
        <v>620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3"/>
        <v>62</v>
      </c>
      <c r="AU14" s="103">
        <v>62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20</v>
      </c>
      <c r="B15" s="113" t="s">
        <v>276</v>
      </c>
      <c r="C15" s="101" t="s">
        <v>277</v>
      </c>
      <c r="D15" s="103">
        <f t="shared" si="0"/>
        <v>31787</v>
      </c>
      <c r="E15" s="103">
        <f t="shared" si="1"/>
        <v>0</v>
      </c>
      <c r="F15" s="103">
        <v>0</v>
      </c>
      <c r="G15" s="103">
        <v>0</v>
      </c>
      <c r="H15" s="103">
        <f t="shared" si="2"/>
        <v>0</v>
      </c>
      <c r="I15" s="103">
        <v>0</v>
      </c>
      <c r="J15" s="103">
        <v>0</v>
      </c>
      <c r="K15" s="103">
        <f t="shared" si="3"/>
        <v>31787</v>
      </c>
      <c r="L15" s="103">
        <v>8820</v>
      </c>
      <c r="M15" s="103">
        <v>22967</v>
      </c>
      <c r="N15" s="103">
        <f t="shared" si="4"/>
        <v>33320</v>
      </c>
      <c r="O15" s="103">
        <f t="shared" si="5"/>
        <v>8820</v>
      </c>
      <c r="P15" s="103">
        <v>8820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22967</v>
      </c>
      <c r="W15" s="103">
        <v>22967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1533</v>
      </c>
      <c r="AD15" s="103">
        <v>1533</v>
      </c>
      <c r="AE15" s="103">
        <v>0</v>
      </c>
      <c r="AF15" s="103">
        <f t="shared" si="10"/>
        <v>36</v>
      </c>
      <c r="AG15" s="103">
        <v>36</v>
      </c>
      <c r="AH15" s="103">
        <v>0</v>
      </c>
      <c r="AI15" s="103">
        <v>0</v>
      </c>
      <c r="AJ15" s="103">
        <f t="shared" si="11"/>
        <v>61</v>
      </c>
      <c r="AK15" s="103">
        <v>0</v>
      </c>
      <c r="AL15" s="103">
        <v>25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36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25</v>
      </c>
      <c r="BA15" s="103">
        <v>25</v>
      </c>
      <c r="BB15" s="103">
        <v>0</v>
      </c>
      <c r="BC15" s="103">
        <v>0</v>
      </c>
    </row>
    <row r="16" spans="1:55" s="105" customFormat="1" ht="13.5" customHeight="1">
      <c r="A16" s="115" t="s">
        <v>20</v>
      </c>
      <c r="B16" s="113" t="s">
        <v>279</v>
      </c>
      <c r="C16" s="101" t="s">
        <v>280</v>
      </c>
      <c r="D16" s="103">
        <f t="shared" si="0"/>
        <v>18565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18565</v>
      </c>
      <c r="L16" s="103">
        <v>6452</v>
      </c>
      <c r="M16" s="103">
        <v>12113</v>
      </c>
      <c r="N16" s="103">
        <f t="shared" si="4"/>
        <v>19685</v>
      </c>
      <c r="O16" s="103">
        <f t="shared" si="5"/>
        <v>6452</v>
      </c>
      <c r="P16" s="103">
        <v>6452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12113</v>
      </c>
      <c r="W16" s="103">
        <v>12113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1120</v>
      </c>
      <c r="AD16" s="103">
        <v>1120</v>
      </c>
      <c r="AE16" s="103">
        <v>0</v>
      </c>
      <c r="AF16" s="103">
        <f t="shared" si="10"/>
        <v>41</v>
      </c>
      <c r="AG16" s="103">
        <v>41</v>
      </c>
      <c r="AH16" s="103">
        <v>0</v>
      </c>
      <c r="AI16" s="103">
        <v>0</v>
      </c>
      <c r="AJ16" s="103">
        <f t="shared" si="11"/>
        <v>41</v>
      </c>
      <c r="AK16" s="103">
        <v>41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41</v>
      </c>
      <c r="AU16" s="103">
        <v>41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20</v>
      </c>
      <c r="B17" s="113" t="s">
        <v>282</v>
      </c>
      <c r="C17" s="101" t="s">
        <v>283</v>
      </c>
      <c r="D17" s="103">
        <f t="shared" si="0"/>
        <v>2961</v>
      </c>
      <c r="E17" s="103">
        <f t="shared" si="1"/>
        <v>0</v>
      </c>
      <c r="F17" s="103">
        <v>0</v>
      </c>
      <c r="G17" s="103">
        <v>0</v>
      </c>
      <c r="H17" s="103">
        <f t="shared" si="2"/>
        <v>451</v>
      </c>
      <c r="I17" s="103">
        <v>451</v>
      </c>
      <c r="J17" s="103">
        <v>0</v>
      </c>
      <c r="K17" s="103">
        <f t="shared" si="3"/>
        <v>2510</v>
      </c>
      <c r="L17" s="103">
        <v>0</v>
      </c>
      <c r="M17" s="103">
        <v>2510</v>
      </c>
      <c r="N17" s="103">
        <f t="shared" si="4"/>
        <v>2961</v>
      </c>
      <c r="O17" s="103">
        <f t="shared" si="5"/>
        <v>451</v>
      </c>
      <c r="P17" s="103">
        <v>0</v>
      </c>
      <c r="Q17" s="103">
        <v>0</v>
      </c>
      <c r="R17" s="103">
        <v>0</v>
      </c>
      <c r="S17" s="103">
        <v>451</v>
      </c>
      <c r="T17" s="103">
        <v>0</v>
      </c>
      <c r="U17" s="103">
        <v>0</v>
      </c>
      <c r="V17" s="103">
        <f t="shared" si="7"/>
        <v>2510</v>
      </c>
      <c r="W17" s="103">
        <v>0</v>
      </c>
      <c r="X17" s="103">
        <v>0</v>
      </c>
      <c r="Y17" s="103">
        <v>0</v>
      </c>
      <c r="Z17" s="103">
        <v>2510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0</v>
      </c>
      <c r="AG17" s="103">
        <v>0</v>
      </c>
      <c r="AH17" s="103">
        <v>0</v>
      </c>
      <c r="AI17" s="103">
        <v>0</v>
      </c>
      <c r="AJ17" s="103">
        <f t="shared" si="11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75" customFormat="1" ht="13.5" customHeight="1">
      <c r="A18" s="192" t="s">
        <v>20</v>
      </c>
      <c r="B18" s="193" t="s">
        <v>285</v>
      </c>
      <c r="C18" s="194" t="s">
        <v>286</v>
      </c>
      <c r="D18" s="195">
        <f t="shared" si="0"/>
        <v>81564</v>
      </c>
      <c r="E18" s="195">
        <f t="shared" si="1"/>
        <v>0</v>
      </c>
      <c r="F18" s="195">
        <v>0</v>
      </c>
      <c r="G18" s="195">
        <v>0</v>
      </c>
      <c r="H18" s="195">
        <f t="shared" si="2"/>
        <v>0</v>
      </c>
      <c r="I18" s="195">
        <v>0</v>
      </c>
      <c r="J18" s="195">
        <v>0</v>
      </c>
      <c r="K18" s="195">
        <f t="shared" si="3"/>
        <v>81564</v>
      </c>
      <c r="L18" s="195">
        <v>17217</v>
      </c>
      <c r="M18" s="195">
        <v>64347</v>
      </c>
      <c r="N18" s="195">
        <f t="shared" si="4"/>
        <v>81564</v>
      </c>
      <c r="O18" s="195">
        <f t="shared" si="5"/>
        <v>17217</v>
      </c>
      <c r="P18" s="195">
        <v>17217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f t="shared" si="7"/>
        <v>64347</v>
      </c>
      <c r="W18" s="195">
        <v>64347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f t="shared" si="9"/>
        <v>0</v>
      </c>
      <c r="AD18" s="195">
        <v>0</v>
      </c>
      <c r="AE18" s="195">
        <v>0</v>
      </c>
      <c r="AF18" s="195">
        <f t="shared" si="10"/>
        <v>3252</v>
      </c>
      <c r="AG18" s="195">
        <v>3252</v>
      </c>
      <c r="AH18" s="195">
        <v>0</v>
      </c>
      <c r="AI18" s="195">
        <v>0</v>
      </c>
      <c r="AJ18" s="195">
        <f t="shared" si="11"/>
        <v>3386</v>
      </c>
      <c r="AK18" s="195">
        <v>147</v>
      </c>
      <c r="AL18" s="195">
        <v>0</v>
      </c>
      <c r="AM18" s="195">
        <v>3239</v>
      </c>
      <c r="AN18" s="195">
        <v>0</v>
      </c>
      <c r="AO18" s="195">
        <v>0</v>
      </c>
      <c r="AP18" s="195"/>
      <c r="AQ18" s="195">
        <v>0</v>
      </c>
      <c r="AR18" s="195">
        <v>0</v>
      </c>
      <c r="AS18" s="195">
        <v>0</v>
      </c>
      <c r="AT18" s="195">
        <f t="shared" si="13"/>
        <v>407</v>
      </c>
      <c r="AU18" s="195">
        <v>13</v>
      </c>
      <c r="AV18" s="195">
        <v>0</v>
      </c>
      <c r="AW18" s="195">
        <v>394</v>
      </c>
      <c r="AX18" s="195">
        <v>0</v>
      </c>
      <c r="AY18" s="195">
        <v>0</v>
      </c>
      <c r="AZ18" s="195">
        <f t="shared" si="14"/>
        <v>0</v>
      </c>
      <c r="BA18" s="195">
        <v>0</v>
      </c>
      <c r="BB18" s="195">
        <v>0</v>
      </c>
      <c r="BC18" s="195">
        <v>0</v>
      </c>
    </row>
    <row r="19" spans="1:55" s="105" customFormat="1" ht="13.5" customHeight="1">
      <c r="A19" s="115" t="s">
        <v>20</v>
      </c>
      <c r="B19" s="113" t="s">
        <v>288</v>
      </c>
      <c r="C19" s="101" t="s">
        <v>289</v>
      </c>
      <c r="D19" s="103">
        <f t="shared" si="0"/>
        <v>34027</v>
      </c>
      <c r="E19" s="103">
        <f t="shared" si="1"/>
        <v>0</v>
      </c>
      <c r="F19" s="103">
        <v>0</v>
      </c>
      <c r="G19" s="103">
        <v>0</v>
      </c>
      <c r="H19" s="103">
        <f t="shared" si="2"/>
        <v>16</v>
      </c>
      <c r="I19" s="103">
        <v>16</v>
      </c>
      <c r="J19" s="103">
        <v>0</v>
      </c>
      <c r="K19" s="103">
        <f t="shared" si="3"/>
        <v>34011</v>
      </c>
      <c r="L19" s="103">
        <v>6079</v>
      </c>
      <c r="M19" s="103">
        <v>27932</v>
      </c>
      <c r="N19" s="103">
        <f t="shared" si="4"/>
        <v>34027</v>
      </c>
      <c r="O19" s="103">
        <f t="shared" si="5"/>
        <v>6095</v>
      </c>
      <c r="P19" s="103">
        <v>6079</v>
      </c>
      <c r="Q19" s="103">
        <v>0</v>
      </c>
      <c r="R19" s="103">
        <v>0</v>
      </c>
      <c r="S19" s="103">
        <v>16</v>
      </c>
      <c r="T19" s="103">
        <v>0</v>
      </c>
      <c r="U19" s="103">
        <v>0</v>
      </c>
      <c r="V19" s="103">
        <f t="shared" si="7"/>
        <v>27932</v>
      </c>
      <c r="W19" s="103">
        <v>27932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116</v>
      </c>
      <c r="AG19" s="103">
        <v>116</v>
      </c>
      <c r="AH19" s="103">
        <v>0</v>
      </c>
      <c r="AI19" s="103">
        <v>0</v>
      </c>
      <c r="AJ19" s="103">
        <f t="shared" si="11"/>
        <v>34011</v>
      </c>
      <c r="AK19" s="103">
        <v>34011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116</v>
      </c>
      <c r="AU19" s="103">
        <v>116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20</v>
      </c>
      <c r="B20" s="113" t="s">
        <v>291</v>
      </c>
      <c r="C20" s="101" t="s">
        <v>292</v>
      </c>
      <c r="D20" s="103">
        <f t="shared" si="0"/>
        <v>21183</v>
      </c>
      <c r="E20" s="103">
        <f t="shared" si="1"/>
        <v>0</v>
      </c>
      <c r="F20" s="103">
        <v>0</v>
      </c>
      <c r="G20" s="103">
        <v>0</v>
      </c>
      <c r="H20" s="103">
        <f t="shared" si="2"/>
        <v>10633</v>
      </c>
      <c r="I20" s="103">
        <v>4089</v>
      </c>
      <c r="J20" s="103">
        <v>6544</v>
      </c>
      <c r="K20" s="103">
        <f t="shared" si="3"/>
        <v>10550</v>
      </c>
      <c r="L20" s="103">
        <v>0</v>
      </c>
      <c r="M20" s="103">
        <v>10550</v>
      </c>
      <c r="N20" s="103">
        <f t="shared" si="4"/>
        <v>21183</v>
      </c>
      <c r="O20" s="103">
        <f t="shared" si="5"/>
        <v>4089</v>
      </c>
      <c r="P20" s="103">
        <v>4089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17094</v>
      </c>
      <c r="W20" s="103">
        <v>17094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1</v>
      </c>
      <c r="AG20" s="103">
        <v>1</v>
      </c>
      <c r="AH20" s="103">
        <v>0</v>
      </c>
      <c r="AI20" s="103">
        <v>0</v>
      </c>
      <c r="AJ20" s="103">
        <f t="shared" si="11"/>
        <v>1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1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20</v>
      </c>
      <c r="B21" s="113" t="s">
        <v>294</v>
      </c>
      <c r="C21" s="101" t="s">
        <v>295</v>
      </c>
      <c r="D21" s="103">
        <f t="shared" si="0"/>
        <v>9149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9149</v>
      </c>
      <c r="L21" s="103">
        <v>4885</v>
      </c>
      <c r="M21" s="103">
        <v>4264</v>
      </c>
      <c r="N21" s="103">
        <f t="shared" si="4"/>
        <v>9149</v>
      </c>
      <c r="O21" s="103">
        <f t="shared" si="5"/>
        <v>4885</v>
      </c>
      <c r="P21" s="103">
        <v>0</v>
      </c>
      <c r="Q21" s="103">
        <v>0</v>
      </c>
      <c r="R21" s="103">
        <v>0</v>
      </c>
      <c r="S21" s="103">
        <v>4885</v>
      </c>
      <c r="T21" s="103">
        <v>0</v>
      </c>
      <c r="U21" s="103">
        <v>0</v>
      </c>
      <c r="V21" s="103">
        <f t="shared" si="7"/>
        <v>4264</v>
      </c>
      <c r="W21" s="103">
        <v>0</v>
      </c>
      <c r="X21" s="103">
        <v>0</v>
      </c>
      <c r="Y21" s="103">
        <v>0</v>
      </c>
      <c r="Z21" s="103">
        <v>4264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0</v>
      </c>
      <c r="AG21" s="103">
        <v>0</v>
      </c>
      <c r="AH21" s="103">
        <v>0</v>
      </c>
      <c r="AI21" s="103">
        <v>0</v>
      </c>
      <c r="AJ21" s="103">
        <f t="shared" si="11"/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20</v>
      </c>
      <c r="B22" s="113" t="s">
        <v>297</v>
      </c>
      <c r="C22" s="101" t="s">
        <v>298</v>
      </c>
      <c r="D22" s="103">
        <f t="shared" si="0"/>
        <v>5725</v>
      </c>
      <c r="E22" s="103">
        <f t="shared" si="1"/>
        <v>0</v>
      </c>
      <c r="F22" s="103">
        <v>0</v>
      </c>
      <c r="G22" s="103">
        <v>0</v>
      </c>
      <c r="H22" s="103">
        <f t="shared" si="2"/>
        <v>1418</v>
      </c>
      <c r="I22" s="103">
        <v>1418</v>
      </c>
      <c r="J22" s="103">
        <v>0</v>
      </c>
      <c r="K22" s="103">
        <f t="shared" si="3"/>
        <v>4307</v>
      </c>
      <c r="L22" s="103">
        <v>0</v>
      </c>
      <c r="M22" s="103">
        <v>4307</v>
      </c>
      <c r="N22" s="103">
        <f t="shared" si="4"/>
        <v>5730</v>
      </c>
      <c r="O22" s="103">
        <f t="shared" si="5"/>
        <v>1418</v>
      </c>
      <c r="P22" s="103">
        <v>1418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4307</v>
      </c>
      <c r="W22" s="103">
        <v>4307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5</v>
      </c>
      <c r="AD22" s="103">
        <v>5</v>
      </c>
      <c r="AE22" s="103">
        <v>0</v>
      </c>
      <c r="AF22" s="103">
        <f t="shared" si="10"/>
        <v>182</v>
      </c>
      <c r="AG22" s="103">
        <v>182</v>
      </c>
      <c r="AH22" s="103">
        <v>0</v>
      </c>
      <c r="AI22" s="103">
        <v>0</v>
      </c>
      <c r="AJ22" s="103">
        <f t="shared" si="11"/>
        <v>182</v>
      </c>
      <c r="AK22" s="103">
        <v>0</v>
      </c>
      <c r="AL22" s="103">
        <v>0</v>
      </c>
      <c r="AM22" s="103">
        <v>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175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20</v>
      </c>
      <c r="B23" s="113" t="s">
        <v>300</v>
      </c>
      <c r="C23" s="101" t="s">
        <v>301</v>
      </c>
      <c r="D23" s="103">
        <f t="shared" si="0"/>
        <v>1741</v>
      </c>
      <c r="E23" s="103">
        <f t="shared" si="1"/>
        <v>0</v>
      </c>
      <c r="F23" s="103">
        <v>0</v>
      </c>
      <c r="G23" s="103">
        <v>0</v>
      </c>
      <c r="H23" s="103">
        <f t="shared" si="2"/>
        <v>778</v>
      </c>
      <c r="I23" s="103">
        <v>778</v>
      </c>
      <c r="J23" s="103">
        <v>0</v>
      </c>
      <c r="K23" s="103">
        <f t="shared" si="3"/>
        <v>963</v>
      </c>
      <c r="L23" s="103">
        <v>0</v>
      </c>
      <c r="M23" s="103">
        <v>963</v>
      </c>
      <c r="N23" s="103">
        <f t="shared" si="4"/>
        <v>1741</v>
      </c>
      <c r="O23" s="103">
        <f t="shared" si="5"/>
        <v>778</v>
      </c>
      <c r="P23" s="103">
        <v>778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963</v>
      </c>
      <c r="W23" s="103">
        <v>963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55</v>
      </c>
      <c r="AG23" s="103">
        <v>55</v>
      </c>
      <c r="AH23" s="103">
        <v>0</v>
      </c>
      <c r="AI23" s="103">
        <v>0</v>
      </c>
      <c r="AJ23" s="103">
        <f t="shared" si="11"/>
        <v>55</v>
      </c>
      <c r="AK23" s="103">
        <v>0</v>
      </c>
      <c r="AL23" s="103">
        <v>0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53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20</v>
      </c>
      <c r="B24" s="113" t="s">
        <v>303</v>
      </c>
      <c r="C24" s="101" t="s">
        <v>304</v>
      </c>
      <c r="D24" s="103">
        <f t="shared" si="0"/>
        <v>3130</v>
      </c>
      <c r="E24" s="103">
        <f t="shared" si="1"/>
        <v>0</v>
      </c>
      <c r="F24" s="103">
        <v>0</v>
      </c>
      <c r="G24" s="103">
        <v>0</v>
      </c>
      <c r="H24" s="103">
        <f t="shared" si="2"/>
        <v>1197</v>
      </c>
      <c r="I24" s="103">
        <v>1197</v>
      </c>
      <c r="J24" s="103">
        <v>0</v>
      </c>
      <c r="K24" s="103">
        <f t="shared" si="3"/>
        <v>1933</v>
      </c>
      <c r="L24" s="103">
        <v>0</v>
      </c>
      <c r="M24" s="103">
        <v>1933</v>
      </c>
      <c r="N24" s="103">
        <f t="shared" si="4"/>
        <v>3130</v>
      </c>
      <c r="O24" s="103">
        <f t="shared" si="5"/>
        <v>1197</v>
      </c>
      <c r="P24" s="103">
        <v>1197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1933</v>
      </c>
      <c r="W24" s="103">
        <v>1933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100</v>
      </c>
      <c r="AG24" s="103">
        <v>100</v>
      </c>
      <c r="AH24" s="103">
        <v>0</v>
      </c>
      <c r="AI24" s="103">
        <v>0</v>
      </c>
      <c r="AJ24" s="103">
        <f t="shared" si="11"/>
        <v>100</v>
      </c>
      <c r="AK24" s="103">
        <v>0</v>
      </c>
      <c r="AL24" s="103">
        <v>0</v>
      </c>
      <c r="AM24" s="103">
        <v>4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96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20</v>
      </c>
      <c r="B25" s="113" t="s">
        <v>306</v>
      </c>
      <c r="C25" s="101" t="s">
        <v>307</v>
      </c>
      <c r="D25" s="103">
        <f t="shared" si="0"/>
        <v>634</v>
      </c>
      <c r="E25" s="103">
        <f t="shared" si="1"/>
        <v>0</v>
      </c>
      <c r="F25" s="103">
        <v>0</v>
      </c>
      <c r="G25" s="103">
        <v>0</v>
      </c>
      <c r="H25" s="103">
        <f t="shared" si="2"/>
        <v>234</v>
      </c>
      <c r="I25" s="103">
        <v>234</v>
      </c>
      <c r="J25" s="103">
        <v>0</v>
      </c>
      <c r="K25" s="103">
        <f t="shared" si="3"/>
        <v>400</v>
      </c>
      <c r="L25" s="103">
        <v>0</v>
      </c>
      <c r="M25" s="103">
        <v>400</v>
      </c>
      <c r="N25" s="103">
        <f t="shared" si="4"/>
        <v>634</v>
      </c>
      <c r="O25" s="103">
        <f t="shared" si="5"/>
        <v>234</v>
      </c>
      <c r="P25" s="103">
        <v>234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400</v>
      </c>
      <c r="W25" s="103">
        <v>400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21</v>
      </c>
      <c r="AG25" s="103">
        <v>21</v>
      </c>
      <c r="AH25" s="103">
        <v>0</v>
      </c>
      <c r="AI25" s="103">
        <v>0</v>
      </c>
      <c r="AJ25" s="103">
        <f t="shared" si="11"/>
        <v>21</v>
      </c>
      <c r="AK25" s="103">
        <v>0</v>
      </c>
      <c r="AL25" s="103">
        <v>0</v>
      </c>
      <c r="AM25" s="103">
        <v>21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20</v>
      </c>
      <c r="B26" s="113" t="s">
        <v>309</v>
      </c>
      <c r="C26" s="101" t="s">
        <v>310</v>
      </c>
      <c r="D26" s="103">
        <f t="shared" si="0"/>
        <v>3807</v>
      </c>
      <c r="E26" s="103">
        <f t="shared" si="1"/>
        <v>916</v>
      </c>
      <c r="F26" s="103">
        <v>916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2891</v>
      </c>
      <c r="L26" s="103">
        <v>0</v>
      </c>
      <c r="M26" s="103">
        <v>2891</v>
      </c>
      <c r="N26" s="103">
        <f t="shared" si="4"/>
        <v>3829</v>
      </c>
      <c r="O26" s="103">
        <f t="shared" si="5"/>
        <v>916</v>
      </c>
      <c r="P26" s="103">
        <v>916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2891</v>
      </c>
      <c r="W26" s="103">
        <v>2891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22</v>
      </c>
      <c r="AD26" s="103">
        <v>22</v>
      </c>
      <c r="AE26" s="103">
        <v>0</v>
      </c>
      <c r="AF26" s="103">
        <f t="shared" si="10"/>
        <v>144</v>
      </c>
      <c r="AG26" s="103">
        <v>144</v>
      </c>
      <c r="AH26" s="103">
        <v>0</v>
      </c>
      <c r="AI26" s="103">
        <v>0</v>
      </c>
      <c r="AJ26" s="103">
        <f t="shared" si="11"/>
        <v>144</v>
      </c>
      <c r="AK26" s="103">
        <v>0</v>
      </c>
      <c r="AL26" s="103">
        <v>0</v>
      </c>
      <c r="AM26" s="103">
        <v>144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17</v>
      </c>
      <c r="AU26" s="103">
        <v>0</v>
      </c>
      <c r="AV26" s="103">
        <v>0</v>
      </c>
      <c r="AW26" s="103">
        <v>17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20</v>
      </c>
      <c r="B27" s="113" t="s">
        <v>312</v>
      </c>
      <c r="C27" s="101" t="s">
        <v>313</v>
      </c>
      <c r="D27" s="103">
        <f t="shared" si="0"/>
        <v>10351</v>
      </c>
      <c r="E27" s="103">
        <f t="shared" si="1"/>
        <v>220</v>
      </c>
      <c r="F27" s="103">
        <v>220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10131</v>
      </c>
      <c r="L27" s="103">
        <v>1481</v>
      </c>
      <c r="M27" s="103">
        <v>8650</v>
      </c>
      <c r="N27" s="103">
        <f t="shared" si="4"/>
        <v>11152</v>
      </c>
      <c r="O27" s="103">
        <f t="shared" si="5"/>
        <v>1701</v>
      </c>
      <c r="P27" s="103">
        <v>1701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8650</v>
      </c>
      <c r="W27" s="103">
        <v>8650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801</v>
      </c>
      <c r="AD27" s="103">
        <v>801</v>
      </c>
      <c r="AE27" s="103">
        <v>0</v>
      </c>
      <c r="AF27" s="103">
        <f t="shared" si="10"/>
        <v>331</v>
      </c>
      <c r="AG27" s="103">
        <v>331</v>
      </c>
      <c r="AH27" s="103">
        <v>0</v>
      </c>
      <c r="AI27" s="103">
        <v>0</v>
      </c>
      <c r="AJ27" s="103">
        <f t="shared" si="11"/>
        <v>331</v>
      </c>
      <c r="AK27" s="103">
        <v>0</v>
      </c>
      <c r="AL27" s="103">
        <v>0</v>
      </c>
      <c r="AM27" s="103">
        <v>65</v>
      </c>
      <c r="AN27" s="103">
        <v>0</v>
      </c>
      <c r="AO27" s="103">
        <v>0</v>
      </c>
      <c r="AP27" s="103">
        <v>0</v>
      </c>
      <c r="AQ27" s="103">
        <v>266</v>
      </c>
      <c r="AR27" s="103">
        <v>0</v>
      </c>
      <c r="AS27" s="103">
        <v>0</v>
      </c>
      <c r="AT27" s="103">
        <f t="shared" si="13"/>
        <v>8</v>
      </c>
      <c r="AU27" s="103">
        <v>0</v>
      </c>
      <c r="AV27" s="103">
        <v>0</v>
      </c>
      <c r="AW27" s="103">
        <v>8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20</v>
      </c>
      <c r="B28" s="113" t="s">
        <v>315</v>
      </c>
      <c r="C28" s="101" t="s">
        <v>316</v>
      </c>
      <c r="D28" s="103">
        <f t="shared" si="0"/>
        <v>4391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4391</v>
      </c>
      <c r="L28" s="103">
        <v>1792</v>
      </c>
      <c r="M28" s="103">
        <v>2599</v>
      </c>
      <c r="N28" s="103">
        <f t="shared" si="4"/>
        <v>4391</v>
      </c>
      <c r="O28" s="103">
        <f t="shared" si="5"/>
        <v>1792</v>
      </c>
      <c r="P28" s="103">
        <v>1792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2599</v>
      </c>
      <c r="W28" s="103">
        <v>2599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0</v>
      </c>
      <c r="AG28" s="103">
        <v>0</v>
      </c>
      <c r="AH28" s="103">
        <v>0</v>
      </c>
      <c r="AI28" s="103">
        <v>0</v>
      </c>
      <c r="AJ28" s="103">
        <f t="shared" si="11"/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154</v>
      </c>
      <c r="BA28" s="103">
        <v>154</v>
      </c>
      <c r="BB28" s="103">
        <v>0</v>
      </c>
      <c r="BC28" s="103">
        <v>0</v>
      </c>
    </row>
    <row r="29" spans="1:55" s="105" customFormat="1" ht="13.5" customHeight="1">
      <c r="A29" s="115" t="s">
        <v>20</v>
      </c>
      <c r="B29" s="113" t="s">
        <v>318</v>
      </c>
      <c r="C29" s="101" t="s">
        <v>319</v>
      </c>
      <c r="D29" s="103">
        <f t="shared" si="0"/>
        <v>14293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14293</v>
      </c>
      <c r="L29" s="103">
        <v>3395</v>
      </c>
      <c r="M29" s="103">
        <v>10898</v>
      </c>
      <c r="N29" s="103">
        <f t="shared" si="4"/>
        <v>14293</v>
      </c>
      <c r="O29" s="103">
        <f t="shared" si="5"/>
        <v>3395</v>
      </c>
      <c r="P29" s="103">
        <v>3395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10898</v>
      </c>
      <c r="W29" s="103">
        <v>10898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384</v>
      </c>
      <c r="AG29" s="103">
        <v>384</v>
      </c>
      <c r="AH29" s="103">
        <v>0</v>
      </c>
      <c r="AI29" s="103">
        <v>0</v>
      </c>
      <c r="AJ29" s="103">
        <f t="shared" si="11"/>
        <v>384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384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20</v>
      </c>
      <c r="B30" s="113" t="s">
        <v>321</v>
      </c>
      <c r="C30" s="101" t="s">
        <v>322</v>
      </c>
      <c r="D30" s="103">
        <f t="shared" si="0"/>
        <v>5511</v>
      </c>
      <c r="E30" s="103">
        <f t="shared" si="1"/>
        <v>1004</v>
      </c>
      <c r="F30" s="103">
        <v>1004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4507</v>
      </c>
      <c r="L30" s="103">
        <v>0</v>
      </c>
      <c r="M30" s="103">
        <v>4507</v>
      </c>
      <c r="N30" s="103">
        <f t="shared" si="4"/>
        <v>5789</v>
      </c>
      <c r="O30" s="103">
        <f t="shared" si="5"/>
        <v>1004</v>
      </c>
      <c r="P30" s="103">
        <v>1004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4507</v>
      </c>
      <c r="W30" s="103">
        <v>4507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278</v>
      </c>
      <c r="AD30" s="103">
        <v>278</v>
      </c>
      <c r="AE30" s="103">
        <v>0</v>
      </c>
      <c r="AF30" s="103">
        <f t="shared" si="10"/>
        <v>46</v>
      </c>
      <c r="AG30" s="103">
        <v>46</v>
      </c>
      <c r="AH30" s="103">
        <v>0</v>
      </c>
      <c r="AI30" s="103">
        <v>0</v>
      </c>
      <c r="AJ30" s="103">
        <f t="shared" si="11"/>
        <v>46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46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0">
    <sortCondition ref="A8:A30"/>
    <sortCondition ref="B8:B30"/>
    <sortCondition ref="C8:C3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9" man="1"/>
    <brk id="31" min="1" max="29" man="1"/>
    <brk id="45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34000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34100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34210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34211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34212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34213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34214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34215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34302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34304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34307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34309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34368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34369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34431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34462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34545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2018-03-08T08:06:19Z</dcterms:modified>
</cp:coreProperties>
</file>