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市町村分担金内訳!$A$6:$DU$11</definedName>
    <definedName name="_xlnm._FilterDatabase" localSheetId="4" hidden="1">組合分担金内訳!$A$6:$BE$25</definedName>
    <definedName name="_xlnm._FilterDatabase" localSheetId="3" hidden="1">'廃棄物事業経費（歳出）'!$A$6:$CI$30</definedName>
    <definedName name="_xlnm._FilterDatabase" localSheetId="2" hidden="1">'廃棄物事業経費（歳入）'!$A$6:$AE$30</definedName>
    <definedName name="_xlnm._FilterDatabase" localSheetId="0" hidden="1">'廃棄物事業経費（市町村）'!$A$6:$DJ$25</definedName>
    <definedName name="_xlnm._FilterDatabase" localSheetId="1" hidden="1">'廃棄物事業経費（組合）'!$A$6:$DJ$11</definedName>
    <definedName name="_xlnm.Print_Area" localSheetId="6">経費集計!$A$1:$M$33</definedName>
    <definedName name="_xlnm.Print_Area" localSheetId="5">市町村分担金内訳!$2:$12</definedName>
    <definedName name="_xlnm.Print_Area" localSheetId="4">組合分担金内訳!$2:$26</definedName>
    <definedName name="_xlnm.Print_Area" localSheetId="3">'廃棄物事業経費（歳出）'!$2:$31</definedName>
    <definedName name="_xlnm.Print_Area" localSheetId="2">'廃棄物事業経費（歳入）'!$2:$31</definedName>
    <definedName name="_xlnm.Print_Area" localSheetId="0">'廃棄物事業経費（市町村）'!$2:$26</definedName>
    <definedName name="_xlnm.Print_Area" localSheetId="1">'廃棄物事業経費（組合）'!$2:$12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4562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D8" i="6"/>
  <c r="D9" i="6"/>
  <c r="D10" i="6"/>
  <c r="D11" i="6"/>
  <c r="D12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I8" i="5"/>
  <c r="I12" i="5"/>
  <c r="I16" i="5"/>
  <c r="I20" i="5"/>
  <c r="H8" i="5"/>
  <c r="H9" i="5"/>
  <c r="I9" i="5" s="1"/>
  <c r="H10" i="5"/>
  <c r="H11" i="5"/>
  <c r="H12" i="5"/>
  <c r="H13" i="5"/>
  <c r="I13" i="5" s="1"/>
  <c r="H14" i="5"/>
  <c r="H15" i="5"/>
  <c r="H16" i="5"/>
  <c r="H17" i="5"/>
  <c r="I17" i="5" s="1"/>
  <c r="H18" i="5"/>
  <c r="H19" i="5"/>
  <c r="H20" i="5"/>
  <c r="H21" i="5"/>
  <c r="H22" i="5"/>
  <c r="H23" i="5"/>
  <c r="H24" i="5"/>
  <c r="H25" i="5"/>
  <c r="H26" i="5"/>
  <c r="G8" i="5"/>
  <c r="G9" i="5"/>
  <c r="G10" i="5"/>
  <c r="I10" i="5" s="1"/>
  <c r="G11" i="5"/>
  <c r="I11" i="5" s="1"/>
  <c r="G12" i="5"/>
  <c r="G13" i="5"/>
  <c r="G14" i="5"/>
  <c r="I14" i="5" s="1"/>
  <c r="G15" i="5"/>
  <c r="I15" i="5" s="1"/>
  <c r="G16" i="5"/>
  <c r="G17" i="5"/>
  <c r="G18" i="5"/>
  <c r="I18" i="5" s="1"/>
  <c r="G19" i="5"/>
  <c r="I19" i="5" s="1"/>
  <c r="G20" i="5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F11" i="5"/>
  <c r="F15" i="5"/>
  <c r="F19" i="5"/>
  <c r="F23" i="5"/>
  <c r="E8" i="5"/>
  <c r="F8" i="5" s="1"/>
  <c r="E9" i="5"/>
  <c r="E10" i="5"/>
  <c r="E11" i="5"/>
  <c r="E12" i="5"/>
  <c r="F12" i="5" s="1"/>
  <c r="E13" i="5"/>
  <c r="E14" i="5"/>
  <c r="E15" i="5"/>
  <c r="E16" i="5"/>
  <c r="F16" i="5" s="1"/>
  <c r="E17" i="5"/>
  <c r="E18" i="5"/>
  <c r="E19" i="5"/>
  <c r="E20" i="5"/>
  <c r="F20" i="5" s="1"/>
  <c r="E21" i="5"/>
  <c r="E22" i="5"/>
  <c r="E23" i="5"/>
  <c r="E24" i="5"/>
  <c r="F24" i="5" s="1"/>
  <c r="E25" i="5"/>
  <c r="E26" i="5"/>
  <c r="D8" i="5"/>
  <c r="D9" i="5"/>
  <c r="F9" i="5" s="1"/>
  <c r="D10" i="5"/>
  <c r="F10" i="5" s="1"/>
  <c r="D11" i="5"/>
  <c r="D12" i="5"/>
  <c r="D13" i="5"/>
  <c r="F13" i="5" s="1"/>
  <c r="D14" i="5"/>
  <c r="F14" i="5" s="1"/>
  <c r="D15" i="5"/>
  <c r="D16" i="5"/>
  <c r="D17" i="5"/>
  <c r="F17" i="5" s="1"/>
  <c r="D18" i="5"/>
  <c r="F18" i="5" s="1"/>
  <c r="D19" i="5"/>
  <c r="D20" i="5"/>
  <c r="D21" i="5"/>
  <c r="F21" i="5" s="1"/>
  <c r="D22" i="5"/>
  <c r="F22" i="5" s="1"/>
  <c r="D23" i="5"/>
  <c r="D24" i="5"/>
  <c r="D25" i="5"/>
  <c r="F25" i="5" s="1"/>
  <c r="D26" i="5"/>
  <c r="F26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I11" i="4"/>
  <c r="BI15" i="4"/>
  <c r="BI19" i="4"/>
  <c r="BI23" i="4"/>
  <c r="BI27" i="4"/>
  <c r="BI31" i="4"/>
  <c r="BH11" i="4"/>
  <c r="BH15" i="4"/>
  <c r="BH19" i="4"/>
  <c r="BH23" i="4"/>
  <c r="BH27" i="4"/>
  <c r="BH31" i="4"/>
  <c r="AY8" i="4"/>
  <c r="AY9" i="4"/>
  <c r="AY10" i="4"/>
  <c r="AY11" i="4"/>
  <c r="CA11" i="4" s="1"/>
  <c r="AY12" i="4"/>
  <c r="AY13" i="4"/>
  <c r="AY14" i="4"/>
  <c r="AY15" i="4"/>
  <c r="CA15" i="4" s="1"/>
  <c r="AY16" i="4"/>
  <c r="AY17" i="4"/>
  <c r="AY18" i="4"/>
  <c r="AY19" i="4"/>
  <c r="CA19" i="4" s="1"/>
  <c r="AY20" i="4"/>
  <c r="AY21" i="4"/>
  <c r="AY22" i="4"/>
  <c r="AY23" i="4"/>
  <c r="CA23" i="4" s="1"/>
  <c r="AY24" i="4"/>
  <c r="AY25" i="4"/>
  <c r="AY26" i="4"/>
  <c r="AY27" i="4"/>
  <c r="CA27" i="4" s="1"/>
  <c r="AY28" i="4"/>
  <c r="AY29" i="4"/>
  <c r="AY30" i="4"/>
  <c r="AY31" i="4"/>
  <c r="CA31" i="4" s="1"/>
  <c r="AT8" i="4"/>
  <c r="AT9" i="4"/>
  <c r="AT10" i="4"/>
  <c r="AT11" i="4"/>
  <c r="BV11" i="4" s="1"/>
  <c r="AT12" i="4"/>
  <c r="AT13" i="4"/>
  <c r="AT14" i="4"/>
  <c r="AT15" i="4"/>
  <c r="BV15" i="4" s="1"/>
  <c r="AT16" i="4"/>
  <c r="AT17" i="4"/>
  <c r="AT18" i="4"/>
  <c r="AT19" i="4"/>
  <c r="BV19" i="4" s="1"/>
  <c r="AT20" i="4"/>
  <c r="AT21" i="4"/>
  <c r="AT22" i="4"/>
  <c r="AT23" i="4"/>
  <c r="AT24" i="4"/>
  <c r="AT25" i="4"/>
  <c r="AT26" i="4"/>
  <c r="AT27" i="4"/>
  <c r="AT28" i="4"/>
  <c r="AT29" i="4"/>
  <c r="AT30" i="4"/>
  <c r="AT31" i="4"/>
  <c r="AO8" i="4"/>
  <c r="AO9" i="4"/>
  <c r="AO10" i="4"/>
  <c r="AO11" i="4"/>
  <c r="BQ11" i="4" s="1"/>
  <c r="AO12" i="4"/>
  <c r="AO13" i="4"/>
  <c r="AO14" i="4"/>
  <c r="AO15" i="4"/>
  <c r="BQ15" i="4" s="1"/>
  <c r="AO16" i="4"/>
  <c r="AN16" i="4" s="1"/>
  <c r="BG16" i="4" s="1"/>
  <c r="AO17" i="4"/>
  <c r="BQ17" i="4" s="1"/>
  <c r="AO18" i="4"/>
  <c r="AO19" i="4"/>
  <c r="AO20" i="4"/>
  <c r="AO21" i="4"/>
  <c r="BQ21" i="4" s="1"/>
  <c r="AO22" i="4"/>
  <c r="AO23" i="4"/>
  <c r="BQ23" i="4" s="1"/>
  <c r="AO24" i="4"/>
  <c r="AO25" i="4"/>
  <c r="BQ25" i="4" s="1"/>
  <c r="AO26" i="4"/>
  <c r="AO27" i="4"/>
  <c r="BQ27" i="4" s="1"/>
  <c r="AO28" i="4"/>
  <c r="AO29" i="4"/>
  <c r="BQ29" i="4" s="1"/>
  <c r="AO30" i="4"/>
  <c r="AO31" i="4"/>
  <c r="BQ31" i="4" s="1"/>
  <c r="AN8" i="4"/>
  <c r="BG8" i="4" s="1"/>
  <c r="AN9" i="4"/>
  <c r="BP9" i="4" s="1"/>
  <c r="AN10" i="4"/>
  <c r="AN11" i="4"/>
  <c r="BG11" i="4" s="1"/>
  <c r="AN12" i="4"/>
  <c r="BG12" i="4" s="1"/>
  <c r="AN13" i="4"/>
  <c r="BP13" i="4" s="1"/>
  <c r="AN17" i="4"/>
  <c r="BG17" i="4" s="1"/>
  <c r="AN21" i="4"/>
  <c r="BG21" i="4" s="1"/>
  <c r="AN22" i="4"/>
  <c r="AN29" i="4"/>
  <c r="BG29" i="4" s="1"/>
  <c r="AN30" i="4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W8" i="4"/>
  <c r="CA8" i="4" s="1"/>
  <c r="W9" i="4"/>
  <c r="CA9" i="4" s="1"/>
  <c r="W10" i="4"/>
  <c r="CA10" i="4" s="1"/>
  <c r="W11" i="4"/>
  <c r="W12" i="4"/>
  <c r="CA12" i="4" s="1"/>
  <c r="W13" i="4"/>
  <c r="CA13" i="4" s="1"/>
  <c r="W14" i="4"/>
  <c r="CA14" i="4" s="1"/>
  <c r="W15" i="4"/>
  <c r="W16" i="4"/>
  <c r="CA16" i="4" s="1"/>
  <c r="W17" i="4"/>
  <c r="CA17" i="4" s="1"/>
  <c r="W18" i="4"/>
  <c r="CA18" i="4" s="1"/>
  <c r="W19" i="4"/>
  <c r="W20" i="4"/>
  <c r="CA20" i="4" s="1"/>
  <c r="W21" i="4"/>
  <c r="CA21" i="4" s="1"/>
  <c r="W22" i="4"/>
  <c r="CA22" i="4" s="1"/>
  <c r="W23" i="4"/>
  <c r="W24" i="4"/>
  <c r="CA24" i="4" s="1"/>
  <c r="W25" i="4"/>
  <c r="CA25" i="4" s="1"/>
  <c r="W26" i="4"/>
  <c r="CA26" i="4" s="1"/>
  <c r="W27" i="4"/>
  <c r="W28" i="4"/>
  <c r="CA28" i="4" s="1"/>
  <c r="W29" i="4"/>
  <c r="CA29" i="4" s="1"/>
  <c r="W30" i="4"/>
  <c r="CA30" i="4" s="1"/>
  <c r="W31" i="4"/>
  <c r="R8" i="4"/>
  <c r="BV8" i="4" s="1"/>
  <c r="R9" i="4"/>
  <c r="BV9" i="4" s="1"/>
  <c r="R10" i="4"/>
  <c r="BV10" i="4" s="1"/>
  <c r="R11" i="4"/>
  <c r="R12" i="4"/>
  <c r="BV12" i="4" s="1"/>
  <c r="R13" i="4"/>
  <c r="BV13" i="4" s="1"/>
  <c r="R14" i="4"/>
  <c r="BV14" i="4" s="1"/>
  <c r="R15" i="4"/>
  <c r="R16" i="4"/>
  <c r="BV16" i="4" s="1"/>
  <c r="R17" i="4"/>
  <c r="BV17" i="4" s="1"/>
  <c r="R18" i="4"/>
  <c r="BV18" i="4" s="1"/>
  <c r="R19" i="4"/>
  <c r="R20" i="4"/>
  <c r="BV20" i="4" s="1"/>
  <c r="R21" i="4"/>
  <c r="BV21" i="4" s="1"/>
  <c r="R22" i="4"/>
  <c r="BV22" i="4" s="1"/>
  <c r="R23" i="4"/>
  <c r="R24" i="4"/>
  <c r="BV24" i="4" s="1"/>
  <c r="R25" i="4"/>
  <c r="BV25" i="4" s="1"/>
  <c r="R26" i="4"/>
  <c r="BV26" i="4" s="1"/>
  <c r="R27" i="4"/>
  <c r="R28" i="4"/>
  <c r="BV28" i="4" s="1"/>
  <c r="R29" i="4"/>
  <c r="BV29" i="4" s="1"/>
  <c r="R30" i="4"/>
  <c r="BV30" i="4" s="1"/>
  <c r="R31" i="4"/>
  <c r="M8" i="4"/>
  <c r="BQ8" i="4" s="1"/>
  <c r="M9" i="4"/>
  <c r="BQ9" i="4" s="1"/>
  <c r="M10" i="4"/>
  <c r="BQ10" i="4" s="1"/>
  <c r="M11" i="4"/>
  <c r="M12" i="4"/>
  <c r="BQ12" i="4" s="1"/>
  <c r="M13" i="4"/>
  <c r="BQ13" i="4" s="1"/>
  <c r="M14" i="4"/>
  <c r="BQ14" i="4" s="1"/>
  <c r="M15" i="4"/>
  <c r="M16" i="4"/>
  <c r="BQ16" i="4" s="1"/>
  <c r="M17" i="4"/>
  <c r="M18" i="4"/>
  <c r="M19" i="4"/>
  <c r="M20" i="4"/>
  <c r="BQ20" i="4" s="1"/>
  <c r="M21" i="4"/>
  <c r="M22" i="4"/>
  <c r="M23" i="4"/>
  <c r="L23" i="4" s="1"/>
  <c r="AE23" i="4" s="1"/>
  <c r="M24" i="4"/>
  <c r="BQ24" i="4" s="1"/>
  <c r="M25" i="4"/>
  <c r="M26" i="4"/>
  <c r="M27" i="4"/>
  <c r="L27" i="4" s="1"/>
  <c r="AE27" i="4" s="1"/>
  <c r="M28" i="4"/>
  <c r="BQ28" i="4" s="1"/>
  <c r="M29" i="4"/>
  <c r="M30" i="4"/>
  <c r="M31" i="4"/>
  <c r="L31" i="4" s="1"/>
  <c r="AE31" i="4" s="1"/>
  <c r="L8" i="4"/>
  <c r="BP8" i="4" s="1"/>
  <c r="L9" i="4"/>
  <c r="L10" i="4"/>
  <c r="BP10" i="4" s="1"/>
  <c r="L11" i="4"/>
  <c r="AE11" i="4" s="1"/>
  <c r="L12" i="4"/>
  <c r="BP12" i="4" s="1"/>
  <c r="L13" i="4"/>
  <c r="L14" i="4"/>
  <c r="AE14" i="4" s="1"/>
  <c r="L16" i="4"/>
  <c r="BP16" i="4" s="1"/>
  <c r="L17" i="4"/>
  <c r="BP17" i="4" s="1"/>
  <c r="L20" i="4"/>
  <c r="L21" i="4"/>
  <c r="BP21" i="4" s="1"/>
  <c r="L24" i="4"/>
  <c r="L25" i="4"/>
  <c r="L28" i="4"/>
  <c r="L29" i="4"/>
  <c r="BP29" i="4" s="1"/>
  <c r="E8" i="4"/>
  <c r="BI8" i="4" s="1"/>
  <c r="E9" i="4"/>
  <c r="BI9" i="4" s="1"/>
  <c r="E10" i="4"/>
  <c r="E11" i="4"/>
  <c r="E12" i="4"/>
  <c r="BI12" i="4" s="1"/>
  <c r="E13" i="4"/>
  <c r="BI13" i="4" s="1"/>
  <c r="E14" i="4"/>
  <c r="E15" i="4"/>
  <c r="E16" i="4"/>
  <c r="BI16" i="4" s="1"/>
  <c r="E17" i="4"/>
  <c r="BI17" i="4" s="1"/>
  <c r="E18" i="4"/>
  <c r="E19" i="4"/>
  <c r="E20" i="4"/>
  <c r="BI20" i="4" s="1"/>
  <c r="E21" i="4"/>
  <c r="BI21" i="4" s="1"/>
  <c r="E22" i="4"/>
  <c r="E23" i="4"/>
  <c r="E24" i="4"/>
  <c r="BI24" i="4" s="1"/>
  <c r="E25" i="4"/>
  <c r="BI25" i="4" s="1"/>
  <c r="E26" i="4"/>
  <c r="E27" i="4"/>
  <c r="E28" i="4"/>
  <c r="BI28" i="4" s="1"/>
  <c r="E29" i="4"/>
  <c r="BI29" i="4" s="1"/>
  <c r="E30" i="4"/>
  <c r="E31" i="4"/>
  <c r="D8" i="4"/>
  <c r="D9" i="4"/>
  <c r="BH9" i="4" s="1"/>
  <c r="D10" i="4"/>
  <c r="D11" i="4"/>
  <c r="D12" i="4"/>
  <c r="D13" i="4"/>
  <c r="BH13" i="4" s="1"/>
  <c r="D14" i="4"/>
  <c r="D15" i="4"/>
  <c r="D16" i="4"/>
  <c r="D17" i="4"/>
  <c r="BH17" i="4" s="1"/>
  <c r="D18" i="4"/>
  <c r="D19" i="4"/>
  <c r="D20" i="4"/>
  <c r="D21" i="4"/>
  <c r="BH21" i="4" s="1"/>
  <c r="D22" i="4"/>
  <c r="D23" i="4"/>
  <c r="D24" i="4"/>
  <c r="D25" i="4"/>
  <c r="BH25" i="4" s="1"/>
  <c r="D26" i="4"/>
  <c r="D27" i="4"/>
  <c r="D28" i="4"/>
  <c r="D29" i="4"/>
  <c r="BH29" i="4" s="1"/>
  <c r="D30" i="4"/>
  <c r="D31" i="4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V2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D28" i="3"/>
  <c r="V28" i="3" s="1"/>
  <c r="D29" i="3"/>
  <c r="V29" i="3" s="1"/>
  <c r="D30" i="3"/>
  <c r="V30" i="3" s="1"/>
  <c r="D31" i="3"/>
  <c r="V31" i="3" s="1"/>
  <c r="DI8" i="2"/>
  <c r="DI9" i="2"/>
  <c r="DI10" i="2"/>
  <c r="DI11" i="2"/>
  <c r="DI12" i="2"/>
  <c r="DH8" i="2"/>
  <c r="DH9" i="2"/>
  <c r="DH10" i="2"/>
  <c r="DH11" i="2"/>
  <c r="DH12" i="2"/>
  <c r="DF8" i="2"/>
  <c r="DF9" i="2"/>
  <c r="DF10" i="2"/>
  <c r="DF11" i="2"/>
  <c r="DF12" i="2"/>
  <c r="DE8" i="2"/>
  <c r="DE9" i="2"/>
  <c r="DE10" i="2"/>
  <c r="DE11" i="2"/>
  <c r="DE12" i="2"/>
  <c r="DD8" i="2"/>
  <c r="DD9" i="2"/>
  <c r="DD10" i="2"/>
  <c r="DD11" i="2"/>
  <c r="DD12" i="2"/>
  <c r="DC8" i="2"/>
  <c r="DC9" i="2"/>
  <c r="DC10" i="2"/>
  <c r="DC11" i="2"/>
  <c r="DC12" i="2"/>
  <c r="DA8" i="2"/>
  <c r="DA9" i="2"/>
  <c r="DA10" i="2"/>
  <c r="DA11" i="2"/>
  <c r="DA12" i="2"/>
  <c r="CZ8" i="2"/>
  <c r="CZ9" i="2"/>
  <c r="CZ10" i="2"/>
  <c r="CZ11" i="2"/>
  <c r="CZ12" i="2"/>
  <c r="CY8" i="2"/>
  <c r="CY9" i="2"/>
  <c r="CY10" i="2"/>
  <c r="CY11" i="2"/>
  <c r="CY12" i="2"/>
  <c r="CX8" i="2"/>
  <c r="CX9" i="2"/>
  <c r="CX10" i="2"/>
  <c r="CX11" i="2"/>
  <c r="CX12" i="2"/>
  <c r="CV8" i="2"/>
  <c r="CV9" i="2"/>
  <c r="CV10" i="2"/>
  <c r="CV11" i="2"/>
  <c r="CV12" i="2"/>
  <c r="CU8" i="2"/>
  <c r="CU9" i="2"/>
  <c r="CU10" i="2"/>
  <c r="CU11" i="2"/>
  <c r="CU12" i="2"/>
  <c r="CT8" i="2"/>
  <c r="CT9" i="2"/>
  <c r="CT10" i="2"/>
  <c r="CT11" i="2"/>
  <c r="CT12" i="2"/>
  <c r="CS8" i="2"/>
  <c r="CS9" i="2"/>
  <c r="CS10" i="2"/>
  <c r="CS11" i="2"/>
  <c r="CS12" i="2"/>
  <c r="CO8" i="2"/>
  <c r="CO9" i="2"/>
  <c r="CO10" i="2"/>
  <c r="CO11" i="2"/>
  <c r="CO12" i="2"/>
  <c r="CN8" i="2"/>
  <c r="CN9" i="2"/>
  <c r="CN10" i="2"/>
  <c r="CN11" i="2"/>
  <c r="CN12" i="2"/>
  <c r="CM8" i="2"/>
  <c r="CM9" i="2"/>
  <c r="CM10" i="2"/>
  <c r="CM11" i="2"/>
  <c r="CM12" i="2"/>
  <c r="CL8" i="2"/>
  <c r="CL9" i="2"/>
  <c r="CL10" i="2"/>
  <c r="CL11" i="2"/>
  <c r="CL12" i="2"/>
  <c r="CK8" i="2"/>
  <c r="CK9" i="2"/>
  <c r="CK10" i="2"/>
  <c r="CK11" i="2"/>
  <c r="CK12" i="2"/>
  <c r="CJ9" i="2"/>
  <c r="CJ10" i="2"/>
  <c r="CJ11" i="2"/>
  <c r="CI9" i="2"/>
  <c r="CI10" i="2"/>
  <c r="BZ8" i="2"/>
  <c r="DB8" i="2" s="1"/>
  <c r="BZ9" i="2"/>
  <c r="DB9" i="2" s="1"/>
  <c r="BZ10" i="2"/>
  <c r="DB10" i="2" s="1"/>
  <c r="BZ11" i="2"/>
  <c r="DB11" i="2" s="1"/>
  <c r="BZ12" i="2"/>
  <c r="DB12" i="2" s="1"/>
  <c r="BU8" i="2"/>
  <c r="CW8" i="2" s="1"/>
  <c r="BU9" i="2"/>
  <c r="CW9" i="2" s="1"/>
  <c r="BU10" i="2"/>
  <c r="CW10" i="2" s="1"/>
  <c r="BU11" i="2"/>
  <c r="BO11" i="2" s="1"/>
  <c r="BU12" i="2"/>
  <c r="CW12" i="2" s="1"/>
  <c r="BP8" i="2"/>
  <c r="CR8" i="2" s="1"/>
  <c r="BP9" i="2"/>
  <c r="CR9" i="2" s="1"/>
  <c r="BP10" i="2"/>
  <c r="BO10" i="2" s="1"/>
  <c r="CQ10" i="2" s="1"/>
  <c r="BP11" i="2"/>
  <c r="CR11" i="2" s="1"/>
  <c r="BP12" i="2"/>
  <c r="CR12" i="2" s="1"/>
  <c r="BH8" i="2"/>
  <c r="BG8" i="2" s="1"/>
  <c r="CI8" i="2" s="1"/>
  <c r="BH9" i="2"/>
  <c r="BH10" i="2"/>
  <c r="BG10" i="2" s="1"/>
  <c r="BH11" i="2"/>
  <c r="BG11" i="2" s="1"/>
  <c r="CI11" i="2" s="1"/>
  <c r="BH12" i="2"/>
  <c r="BG12" i="2" s="1"/>
  <c r="CI12" i="2" s="1"/>
  <c r="BG9" i="2"/>
  <c r="AX8" i="2"/>
  <c r="AX9" i="2"/>
  <c r="AX10" i="2"/>
  <c r="AX11" i="2"/>
  <c r="AX12" i="2"/>
  <c r="AS8" i="2"/>
  <c r="AS9" i="2"/>
  <c r="AS10" i="2"/>
  <c r="AS11" i="2"/>
  <c r="AM11" i="2" s="1"/>
  <c r="BF11" i="2" s="1"/>
  <c r="AS12" i="2"/>
  <c r="AN8" i="2"/>
  <c r="AN9" i="2"/>
  <c r="AN10" i="2"/>
  <c r="AM10" i="2" s="1"/>
  <c r="BF10" i="2" s="1"/>
  <c r="AN11" i="2"/>
  <c r="AN12" i="2"/>
  <c r="AF8" i="2"/>
  <c r="AE8" i="2" s="1"/>
  <c r="AF9" i="2"/>
  <c r="AE9" i="2" s="1"/>
  <c r="AF10" i="2"/>
  <c r="AF11" i="2"/>
  <c r="AE11" i="2" s="1"/>
  <c r="AF12" i="2"/>
  <c r="AE12" i="2" s="1"/>
  <c r="AE10" i="2"/>
  <c r="AD8" i="2"/>
  <c r="AD9" i="2"/>
  <c r="AD10" i="2"/>
  <c r="AD11" i="2"/>
  <c r="AD12" i="2"/>
  <c r="AC8" i="2"/>
  <c r="AC9" i="2"/>
  <c r="AC10" i="2"/>
  <c r="AC11" i="2"/>
  <c r="AC12" i="2"/>
  <c r="AB8" i="2"/>
  <c r="AB9" i="2"/>
  <c r="AB10" i="2"/>
  <c r="AB11" i="2"/>
  <c r="AB12" i="2"/>
  <c r="AA8" i="2"/>
  <c r="AA9" i="2"/>
  <c r="AA10" i="2"/>
  <c r="AA11" i="2"/>
  <c r="AA12" i="2"/>
  <c r="Z8" i="2"/>
  <c r="Z9" i="2"/>
  <c r="Z10" i="2"/>
  <c r="Z11" i="2"/>
  <c r="Z12" i="2"/>
  <c r="Y8" i="2"/>
  <c r="Y9" i="2"/>
  <c r="Y10" i="2"/>
  <c r="Y11" i="2"/>
  <c r="Y12" i="2"/>
  <c r="X8" i="2"/>
  <c r="X9" i="2"/>
  <c r="X10" i="2"/>
  <c r="X11" i="2"/>
  <c r="X12" i="2"/>
  <c r="W8" i="2"/>
  <c r="W9" i="2"/>
  <c r="W12" i="2"/>
  <c r="V8" i="2"/>
  <c r="N8" i="2"/>
  <c r="N9" i="2"/>
  <c r="M9" i="2" s="1"/>
  <c r="N10" i="2"/>
  <c r="N11" i="2"/>
  <c r="M11" i="2" s="1"/>
  <c r="N12" i="2"/>
  <c r="M8" i="2"/>
  <c r="M10" i="2"/>
  <c r="M12" i="2"/>
  <c r="E8" i="2"/>
  <c r="E9" i="2"/>
  <c r="D9" i="2" s="1"/>
  <c r="V9" i="2" s="1"/>
  <c r="E10" i="2"/>
  <c r="W10" i="2" s="1"/>
  <c r="E11" i="2"/>
  <c r="D11" i="2" s="1"/>
  <c r="V11" i="2" s="1"/>
  <c r="E12" i="2"/>
  <c r="D8" i="2"/>
  <c r="D10" i="2"/>
  <c r="V10" i="2" s="1"/>
  <c r="D12" i="2"/>
  <c r="V12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B11" i="1"/>
  <c r="DB15" i="1"/>
  <c r="DB19" i="1"/>
  <c r="DB23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W8" i="1"/>
  <c r="CW12" i="1"/>
  <c r="CW16" i="1"/>
  <c r="CW20" i="1"/>
  <c r="CW24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R9" i="1"/>
  <c r="CR13" i="1"/>
  <c r="CR17" i="1"/>
  <c r="CR21" i="1"/>
  <c r="CR25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BZ8" i="1"/>
  <c r="DB8" i="1" s="1"/>
  <c r="BZ9" i="1"/>
  <c r="DB9" i="1" s="1"/>
  <c r="BZ10" i="1"/>
  <c r="DB10" i="1" s="1"/>
  <c r="BZ11" i="1"/>
  <c r="BZ12" i="1"/>
  <c r="DB12" i="1" s="1"/>
  <c r="BZ13" i="1"/>
  <c r="DB13" i="1" s="1"/>
  <c r="BZ14" i="1"/>
  <c r="DB14" i="1" s="1"/>
  <c r="BZ15" i="1"/>
  <c r="BZ16" i="1"/>
  <c r="DB16" i="1" s="1"/>
  <c r="BZ17" i="1"/>
  <c r="DB17" i="1" s="1"/>
  <c r="BZ18" i="1"/>
  <c r="DB18" i="1" s="1"/>
  <c r="BZ19" i="1"/>
  <c r="BZ20" i="1"/>
  <c r="DB20" i="1" s="1"/>
  <c r="BZ21" i="1"/>
  <c r="DB21" i="1" s="1"/>
  <c r="BZ22" i="1"/>
  <c r="DB22" i="1" s="1"/>
  <c r="BZ23" i="1"/>
  <c r="BZ24" i="1"/>
  <c r="DB24" i="1" s="1"/>
  <c r="BZ25" i="1"/>
  <c r="DB25" i="1" s="1"/>
  <c r="BZ26" i="1"/>
  <c r="DB26" i="1" s="1"/>
  <c r="BU8" i="1"/>
  <c r="BU9" i="1"/>
  <c r="BU10" i="1"/>
  <c r="CW10" i="1" s="1"/>
  <c r="BU11" i="1"/>
  <c r="CW11" i="1" s="1"/>
  <c r="BU12" i="1"/>
  <c r="BU13" i="1"/>
  <c r="CW13" i="1" s="1"/>
  <c r="BU14" i="1"/>
  <c r="CW14" i="1" s="1"/>
  <c r="BU15" i="1"/>
  <c r="CW15" i="1" s="1"/>
  <c r="BU16" i="1"/>
  <c r="BU17" i="1"/>
  <c r="BU18" i="1"/>
  <c r="CW18" i="1" s="1"/>
  <c r="BU19" i="1"/>
  <c r="CW19" i="1" s="1"/>
  <c r="BU20" i="1"/>
  <c r="BU21" i="1"/>
  <c r="CW21" i="1" s="1"/>
  <c r="BU22" i="1"/>
  <c r="CW22" i="1" s="1"/>
  <c r="BU23" i="1"/>
  <c r="BO23" i="1" s="1"/>
  <c r="BU24" i="1"/>
  <c r="BU25" i="1"/>
  <c r="BU26" i="1"/>
  <c r="CW26" i="1" s="1"/>
  <c r="BP8" i="1"/>
  <c r="CR8" i="1" s="1"/>
  <c r="BP9" i="1"/>
  <c r="BP10" i="1"/>
  <c r="CR10" i="1" s="1"/>
  <c r="BP11" i="1"/>
  <c r="CR11" i="1" s="1"/>
  <c r="BP12" i="1"/>
  <c r="CR12" i="1" s="1"/>
  <c r="BP13" i="1"/>
  <c r="BP14" i="1"/>
  <c r="CR14" i="1" s="1"/>
  <c r="BP15" i="1"/>
  <c r="CR15" i="1" s="1"/>
  <c r="BP16" i="1"/>
  <c r="CR16" i="1" s="1"/>
  <c r="BP17" i="1"/>
  <c r="BP18" i="1"/>
  <c r="CR18" i="1" s="1"/>
  <c r="BP19" i="1"/>
  <c r="CR19" i="1" s="1"/>
  <c r="BP20" i="1"/>
  <c r="CR20" i="1" s="1"/>
  <c r="BP21" i="1"/>
  <c r="BP22" i="1"/>
  <c r="CR22" i="1" s="1"/>
  <c r="BP23" i="1"/>
  <c r="CR23" i="1" s="1"/>
  <c r="BP24" i="1"/>
  <c r="CR24" i="1" s="1"/>
  <c r="BP25" i="1"/>
  <c r="BP26" i="1"/>
  <c r="CR26" i="1" s="1"/>
  <c r="BO11" i="1"/>
  <c r="BH8" i="1"/>
  <c r="BG8" i="1" s="1"/>
  <c r="CI8" i="1" s="1"/>
  <c r="BH9" i="1"/>
  <c r="BH10" i="1"/>
  <c r="BH11" i="1"/>
  <c r="CJ11" i="1" s="1"/>
  <c r="BH12" i="1"/>
  <c r="CJ12" i="1" s="1"/>
  <c r="BH13" i="1"/>
  <c r="BH14" i="1"/>
  <c r="BH15" i="1"/>
  <c r="CJ15" i="1" s="1"/>
  <c r="BH16" i="1"/>
  <c r="CJ16" i="1" s="1"/>
  <c r="BH17" i="1"/>
  <c r="BH18" i="1"/>
  <c r="BH19" i="1"/>
  <c r="CJ19" i="1" s="1"/>
  <c r="BH20" i="1"/>
  <c r="CJ20" i="1" s="1"/>
  <c r="BH21" i="1"/>
  <c r="BH22" i="1"/>
  <c r="BH23" i="1"/>
  <c r="CJ23" i="1" s="1"/>
  <c r="BH24" i="1"/>
  <c r="BG24" i="1" s="1"/>
  <c r="CI24" i="1" s="1"/>
  <c r="BH25" i="1"/>
  <c r="BH26" i="1"/>
  <c r="BG9" i="1"/>
  <c r="BG12" i="1"/>
  <c r="CI12" i="1" s="1"/>
  <c r="BG13" i="1"/>
  <c r="BG15" i="1"/>
  <c r="BG17" i="1"/>
  <c r="BG19" i="1"/>
  <c r="CI19" i="1" s="1"/>
  <c r="BG20" i="1"/>
  <c r="CI20" i="1" s="1"/>
  <c r="BG21" i="1"/>
  <c r="BG23" i="1"/>
  <c r="CI23" i="1" s="1"/>
  <c r="BG25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S8" i="1"/>
  <c r="AS9" i="1"/>
  <c r="AS10" i="1"/>
  <c r="AS11" i="1"/>
  <c r="AS12" i="1"/>
  <c r="AS13" i="1"/>
  <c r="AM13" i="1" s="1"/>
  <c r="AS14" i="1"/>
  <c r="AS15" i="1"/>
  <c r="AS16" i="1"/>
  <c r="AS17" i="1"/>
  <c r="AS18" i="1"/>
  <c r="AS19" i="1"/>
  <c r="AS20" i="1"/>
  <c r="AS21" i="1"/>
  <c r="AM21" i="1" s="1"/>
  <c r="AS22" i="1"/>
  <c r="AS23" i="1"/>
  <c r="AS24" i="1"/>
  <c r="AS25" i="1"/>
  <c r="AS26" i="1"/>
  <c r="AN8" i="1"/>
  <c r="AM8" i="1" s="1"/>
  <c r="BF8" i="1" s="1"/>
  <c r="AN9" i="1"/>
  <c r="AN10" i="1"/>
  <c r="AN11" i="1"/>
  <c r="AN12" i="1"/>
  <c r="AM12" i="1" s="1"/>
  <c r="BF12" i="1" s="1"/>
  <c r="AN13" i="1"/>
  <c r="AN14" i="1"/>
  <c r="AN15" i="1"/>
  <c r="AN16" i="1"/>
  <c r="AM16" i="1" s="1"/>
  <c r="AN17" i="1"/>
  <c r="AM17" i="1" s="1"/>
  <c r="AN18" i="1"/>
  <c r="AN19" i="1"/>
  <c r="AN20" i="1"/>
  <c r="AN21" i="1"/>
  <c r="AN22" i="1"/>
  <c r="AN23" i="1"/>
  <c r="AN24" i="1"/>
  <c r="AM24" i="1" s="1"/>
  <c r="BF24" i="1" s="1"/>
  <c r="AN25" i="1"/>
  <c r="AN26" i="1"/>
  <c r="AM9" i="1"/>
  <c r="AM20" i="1"/>
  <c r="BF20" i="1" s="1"/>
  <c r="AM25" i="1"/>
  <c r="AF8" i="1"/>
  <c r="AF9" i="1"/>
  <c r="AF10" i="1"/>
  <c r="AE10" i="1" s="1"/>
  <c r="AF11" i="1"/>
  <c r="AF12" i="1"/>
  <c r="AF13" i="1"/>
  <c r="AF14" i="1"/>
  <c r="AE14" i="1" s="1"/>
  <c r="AF15" i="1"/>
  <c r="AE15" i="1" s="1"/>
  <c r="AF16" i="1"/>
  <c r="AF17" i="1"/>
  <c r="AF18" i="1"/>
  <c r="AE18" i="1" s="1"/>
  <c r="AF19" i="1"/>
  <c r="AF20" i="1"/>
  <c r="AF21" i="1"/>
  <c r="CJ21" i="1" s="1"/>
  <c r="AF22" i="1"/>
  <c r="AE22" i="1" s="1"/>
  <c r="AF23" i="1"/>
  <c r="AF24" i="1"/>
  <c r="AF25" i="1"/>
  <c r="AF26" i="1"/>
  <c r="AE26" i="1" s="1"/>
  <c r="AE8" i="1"/>
  <c r="AE11" i="1"/>
  <c r="AE12" i="1"/>
  <c r="AE16" i="1"/>
  <c r="AE19" i="1"/>
  <c r="AE20" i="1"/>
  <c r="AE21" i="1"/>
  <c r="BF21" i="1" s="1"/>
  <c r="AE23" i="1"/>
  <c r="AE24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W11" i="1"/>
  <c r="W15" i="1"/>
  <c r="W19" i="1"/>
  <c r="W23" i="1"/>
  <c r="N8" i="1"/>
  <c r="M8" i="1" s="1"/>
  <c r="N9" i="1"/>
  <c r="M9" i="1" s="1"/>
  <c r="N10" i="1"/>
  <c r="M10" i="1" s="1"/>
  <c r="N11" i="1"/>
  <c r="N12" i="1"/>
  <c r="M12" i="1" s="1"/>
  <c r="N13" i="1"/>
  <c r="M13" i="1" s="1"/>
  <c r="N14" i="1"/>
  <c r="N15" i="1"/>
  <c r="M15" i="1" s="1"/>
  <c r="N16" i="1"/>
  <c r="M16" i="1" s="1"/>
  <c r="N17" i="1"/>
  <c r="N18" i="1"/>
  <c r="N19" i="1"/>
  <c r="N20" i="1"/>
  <c r="M20" i="1" s="1"/>
  <c r="N21" i="1"/>
  <c r="M21" i="1" s="1"/>
  <c r="N22" i="1"/>
  <c r="N23" i="1"/>
  <c r="N24" i="1"/>
  <c r="M24" i="1" s="1"/>
  <c r="N25" i="1"/>
  <c r="M25" i="1" s="1"/>
  <c r="N26" i="1"/>
  <c r="M26" i="1" s="1"/>
  <c r="M11" i="1"/>
  <c r="M14" i="1"/>
  <c r="M17" i="1"/>
  <c r="M18" i="1"/>
  <c r="M19" i="1"/>
  <c r="M22" i="1"/>
  <c r="M23" i="1"/>
  <c r="E8" i="1"/>
  <c r="E9" i="1"/>
  <c r="D9" i="1" s="1"/>
  <c r="E10" i="1"/>
  <c r="W10" i="1" s="1"/>
  <c r="E11" i="1"/>
  <c r="D11" i="1" s="1"/>
  <c r="V11" i="1" s="1"/>
  <c r="E12" i="1"/>
  <c r="E13" i="1"/>
  <c r="D13" i="1" s="1"/>
  <c r="E14" i="1"/>
  <c r="W14" i="1" s="1"/>
  <c r="E15" i="1"/>
  <c r="D15" i="1" s="1"/>
  <c r="V15" i="1" s="1"/>
  <c r="E16" i="1"/>
  <c r="E17" i="1"/>
  <c r="D17" i="1" s="1"/>
  <c r="E18" i="1"/>
  <c r="W18" i="1" s="1"/>
  <c r="E19" i="1"/>
  <c r="D19" i="1" s="1"/>
  <c r="V19" i="1" s="1"/>
  <c r="E20" i="1"/>
  <c r="E21" i="1"/>
  <c r="D21" i="1" s="1"/>
  <c r="E22" i="1"/>
  <c r="W22" i="1" s="1"/>
  <c r="E23" i="1"/>
  <c r="D23" i="1" s="1"/>
  <c r="V23" i="1" s="1"/>
  <c r="E24" i="1"/>
  <c r="E25" i="1"/>
  <c r="D25" i="1" s="1"/>
  <c r="E26" i="1"/>
  <c r="W26" i="1" s="1"/>
  <c r="D10" i="1"/>
  <c r="V10" i="1" s="1"/>
  <c r="D14" i="1"/>
  <c r="V14" i="1" s="1"/>
  <c r="D18" i="1"/>
  <c r="V18" i="1" s="1"/>
  <c r="D22" i="1"/>
  <c r="V22" i="1" s="1"/>
  <c r="D26" i="1"/>
  <c r="V26" i="1" s="1"/>
  <c r="L26" i="4" l="1"/>
  <c r="BQ26" i="4"/>
  <c r="BP25" i="4"/>
  <c r="L30" i="4"/>
  <c r="BQ30" i="4"/>
  <c r="L22" i="4"/>
  <c r="BQ22" i="4"/>
  <c r="BQ18" i="4"/>
  <c r="L18" i="4"/>
  <c r="AE10" i="4"/>
  <c r="BH28" i="4"/>
  <c r="AE28" i="4"/>
  <c r="CI28" i="4" s="1"/>
  <c r="BH24" i="4"/>
  <c r="AE24" i="4"/>
  <c r="BH20" i="4"/>
  <c r="AE20" i="4"/>
  <c r="BH16" i="4"/>
  <c r="AE16" i="4"/>
  <c r="CI16" i="4" s="1"/>
  <c r="BH12" i="4"/>
  <c r="AE12" i="4"/>
  <c r="CI12" i="4" s="1"/>
  <c r="BH8" i="4"/>
  <c r="AE8" i="4"/>
  <c r="CI8" i="4" s="1"/>
  <c r="CI11" i="4"/>
  <c r="BG22" i="4"/>
  <c r="BP11" i="4"/>
  <c r="BP14" i="4"/>
  <c r="AN19" i="4"/>
  <c r="BG19" i="4" s="1"/>
  <c r="BQ19" i="4"/>
  <c r="AN31" i="4"/>
  <c r="BV31" i="4"/>
  <c r="AN27" i="4"/>
  <c r="BG27" i="4" s="1"/>
  <c r="CI27" i="4" s="1"/>
  <c r="BV27" i="4"/>
  <c r="AN23" i="4"/>
  <c r="BV23" i="4"/>
  <c r="BH30" i="4"/>
  <c r="BH26" i="4"/>
  <c r="BH22" i="4"/>
  <c r="BH18" i="4"/>
  <c r="BH14" i="4"/>
  <c r="BH10" i="4"/>
  <c r="BI30" i="4"/>
  <c r="BI26" i="4"/>
  <c r="BI22" i="4"/>
  <c r="BI18" i="4"/>
  <c r="BI14" i="4"/>
  <c r="BI10" i="4"/>
  <c r="BP28" i="4"/>
  <c r="BG30" i="4"/>
  <c r="BG10" i="4"/>
  <c r="AE29" i="4"/>
  <c r="CI29" i="4" s="1"/>
  <c r="AE25" i="4"/>
  <c r="CI25" i="4" s="1"/>
  <c r="AE21" i="4"/>
  <c r="CI21" i="4" s="1"/>
  <c r="AE17" i="4"/>
  <c r="CI17" i="4" s="1"/>
  <c r="AE13" i="4"/>
  <c r="CI13" i="4" s="1"/>
  <c r="AE9" i="4"/>
  <c r="AN25" i="4"/>
  <c r="BG25" i="4" s="1"/>
  <c r="AN26" i="4"/>
  <c r="BG26" i="4" s="1"/>
  <c r="AN18" i="4"/>
  <c r="BG18" i="4" s="1"/>
  <c r="AN14" i="4"/>
  <c r="BG14" i="4" s="1"/>
  <c r="CI14" i="4" s="1"/>
  <c r="BG13" i="4"/>
  <c r="BG9" i="4"/>
  <c r="L19" i="4"/>
  <c r="L15" i="4"/>
  <c r="AN28" i="4"/>
  <c r="BG28" i="4" s="1"/>
  <c r="AN24" i="4"/>
  <c r="BG24" i="4" s="1"/>
  <c r="AN20" i="4"/>
  <c r="BG20" i="4" s="1"/>
  <c r="AN15" i="4"/>
  <c r="BG15" i="4" s="1"/>
  <c r="CQ11" i="2"/>
  <c r="CH11" i="2"/>
  <c r="DJ11" i="2" s="1"/>
  <c r="W11" i="2"/>
  <c r="AM12" i="2"/>
  <c r="BF12" i="2" s="1"/>
  <c r="AM8" i="2"/>
  <c r="BF8" i="2" s="1"/>
  <c r="AM9" i="2"/>
  <c r="BF9" i="2" s="1"/>
  <c r="CR10" i="2"/>
  <c r="CW11" i="2"/>
  <c r="CH10" i="2"/>
  <c r="DJ10" i="2" s="1"/>
  <c r="CJ12" i="2"/>
  <c r="CJ8" i="2"/>
  <c r="BO12" i="2"/>
  <c r="BO8" i="2"/>
  <c r="BO9" i="2"/>
  <c r="CI13" i="1"/>
  <c r="CW25" i="1"/>
  <c r="BO25" i="1"/>
  <c r="CW17" i="1"/>
  <c r="BO17" i="1"/>
  <c r="CW9" i="1"/>
  <c r="BO9" i="1"/>
  <c r="BF16" i="1"/>
  <c r="CI25" i="1"/>
  <c r="CH23" i="1"/>
  <c r="V25" i="1"/>
  <c r="V21" i="1"/>
  <c r="V17" i="1"/>
  <c r="V13" i="1"/>
  <c r="V9" i="1"/>
  <c r="AE25" i="1"/>
  <c r="BF25" i="1" s="1"/>
  <c r="CJ25" i="1"/>
  <c r="AE17" i="1"/>
  <c r="BF17" i="1" s="1"/>
  <c r="CJ17" i="1"/>
  <c r="AE13" i="1"/>
  <c r="BF13" i="1" s="1"/>
  <c r="CJ13" i="1"/>
  <c r="AE9" i="1"/>
  <c r="BF9" i="1" s="1"/>
  <c r="CJ9" i="1"/>
  <c r="CI17" i="1"/>
  <c r="CI9" i="1"/>
  <c r="BO21" i="1"/>
  <c r="W24" i="1"/>
  <c r="D24" i="1"/>
  <c r="V24" i="1" s="1"/>
  <c r="W20" i="1"/>
  <c r="D20" i="1"/>
  <c r="V20" i="1" s="1"/>
  <c r="W16" i="1"/>
  <c r="D16" i="1"/>
  <c r="V16" i="1" s="1"/>
  <c r="W12" i="1"/>
  <c r="D12" i="1"/>
  <c r="V12" i="1" s="1"/>
  <c r="W8" i="1"/>
  <c r="D8" i="1"/>
  <c r="V8" i="1" s="1"/>
  <c r="CI21" i="1"/>
  <c r="CI15" i="1"/>
  <c r="BG26" i="1"/>
  <c r="CI26" i="1" s="1"/>
  <c r="CJ26" i="1"/>
  <c r="BG22" i="1"/>
  <c r="CI22" i="1" s="1"/>
  <c r="CJ22" i="1"/>
  <c r="BG18" i="1"/>
  <c r="CI18" i="1" s="1"/>
  <c r="CJ18" i="1"/>
  <c r="BG14" i="1"/>
  <c r="CI14" i="1" s="1"/>
  <c r="CJ14" i="1"/>
  <c r="BG10" i="1"/>
  <c r="CI10" i="1" s="1"/>
  <c r="CJ10" i="1"/>
  <c r="BG16" i="1"/>
  <c r="CI16" i="1" s="1"/>
  <c r="BG11" i="1"/>
  <c r="CJ24" i="1"/>
  <c r="CJ8" i="1"/>
  <c r="CW23" i="1"/>
  <c r="W25" i="1"/>
  <c r="W21" i="1"/>
  <c r="W17" i="1"/>
  <c r="W13" i="1"/>
  <c r="W9" i="1"/>
  <c r="BO19" i="1"/>
  <c r="BO15" i="1"/>
  <c r="AM15" i="1"/>
  <c r="BF15" i="1" s="1"/>
  <c r="BO13" i="1"/>
  <c r="BO24" i="1"/>
  <c r="BO20" i="1"/>
  <c r="BO16" i="1"/>
  <c r="BO12" i="1"/>
  <c r="BO8" i="1"/>
  <c r="BO26" i="1"/>
  <c r="BO22" i="1"/>
  <c r="BO18" i="1"/>
  <c r="BO14" i="1"/>
  <c r="BO10" i="1"/>
  <c r="AM23" i="1"/>
  <c r="BF23" i="1" s="1"/>
  <c r="AM19" i="1"/>
  <c r="BF19" i="1" s="1"/>
  <c r="AM11" i="1"/>
  <c r="BF11" i="1" s="1"/>
  <c r="AM26" i="1"/>
  <c r="BF26" i="1" s="1"/>
  <c r="AM22" i="1"/>
  <c r="BF22" i="1" s="1"/>
  <c r="AM18" i="1"/>
  <c r="BF18" i="1" s="1"/>
  <c r="AM14" i="1"/>
  <c r="BF14" i="1" s="1"/>
  <c r="AM10" i="1"/>
  <c r="BF10" i="1" s="1"/>
  <c r="BP24" i="4" l="1"/>
  <c r="BP23" i="4"/>
  <c r="BG23" i="4"/>
  <c r="CI23" i="4" s="1"/>
  <c r="BG31" i="4"/>
  <c r="CI31" i="4" s="1"/>
  <c r="BP31" i="4"/>
  <c r="CI24" i="4"/>
  <c r="CI10" i="4"/>
  <c r="BP22" i="4"/>
  <c r="AE22" i="4"/>
  <c r="CI22" i="4" s="1"/>
  <c r="AE15" i="4"/>
  <c r="CI15" i="4" s="1"/>
  <c r="BP15" i="4"/>
  <c r="CI9" i="4"/>
  <c r="BP20" i="4"/>
  <c r="BP27" i="4"/>
  <c r="BP18" i="4"/>
  <c r="AE18" i="4"/>
  <c r="CI18" i="4" s="1"/>
  <c r="BP26" i="4"/>
  <c r="AE26" i="4"/>
  <c r="CI26" i="4" s="1"/>
  <c r="AE19" i="4"/>
  <c r="CI19" i="4" s="1"/>
  <c r="BP19" i="4"/>
  <c r="CI20" i="4"/>
  <c r="BP30" i="4"/>
  <c r="AE30" i="4"/>
  <c r="CI30" i="4" s="1"/>
  <c r="CQ12" i="2"/>
  <c r="CH12" i="2"/>
  <c r="DJ12" i="2" s="1"/>
  <c r="CQ9" i="2"/>
  <c r="CH9" i="2"/>
  <c r="DJ9" i="2" s="1"/>
  <c r="CQ8" i="2"/>
  <c r="CH8" i="2"/>
  <c r="DJ8" i="2" s="1"/>
  <c r="CQ19" i="1"/>
  <c r="CH19" i="1"/>
  <c r="DJ19" i="1" s="1"/>
  <c r="CH22" i="1"/>
  <c r="DJ22" i="1" s="1"/>
  <c r="CQ22" i="1"/>
  <c r="CH16" i="1"/>
  <c r="DJ16" i="1" s="1"/>
  <c r="CQ16" i="1"/>
  <c r="CQ23" i="1"/>
  <c r="CH9" i="1"/>
  <c r="DJ9" i="1" s="1"/>
  <c r="CQ9" i="1"/>
  <c r="CH25" i="1"/>
  <c r="DJ25" i="1" s="1"/>
  <c r="CQ25" i="1"/>
  <c r="CH10" i="1"/>
  <c r="DJ10" i="1" s="1"/>
  <c r="CQ10" i="1"/>
  <c r="CH26" i="1"/>
  <c r="DJ26" i="1" s="1"/>
  <c r="CQ26" i="1"/>
  <c r="CH20" i="1"/>
  <c r="DJ20" i="1" s="1"/>
  <c r="CQ20" i="1"/>
  <c r="CQ15" i="1"/>
  <c r="CH15" i="1"/>
  <c r="DJ15" i="1" s="1"/>
  <c r="CQ11" i="1"/>
  <c r="CH21" i="1"/>
  <c r="DJ21" i="1" s="1"/>
  <c r="CQ21" i="1"/>
  <c r="DJ23" i="1"/>
  <c r="CH14" i="1"/>
  <c r="DJ14" i="1" s="1"/>
  <c r="CQ14" i="1"/>
  <c r="CH8" i="1"/>
  <c r="DJ8" i="1" s="1"/>
  <c r="CQ8" i="1"/>
  <c r="CH24" i="1"/>
  <c r="DJ24" i="1" s="1"/>
  <c r="CQ24" i="1"/>
  <c r="CH17" i="1"/>
  <c r="DJ17" i="1" s="1"/>
  <c r="CQ17" i="1"/>
  <c r="CH18" i="1"/>
  <c r="DJ18" i="1" s="1"/>
  <c r="CQ18" i="1"/>
  <c r="CH12" i="1"/>
  <c r="DJ12" i="1" s="1"/>
  <c r="CQ12" i="1"/>
  <c r="CH13" i="1"/>
  <c r="DJ13" i="1" s="1"/>
  <c r="CQ13" i="1"/>
  <c r="CI11" i="1"/>
  <c r="CH11" i="1"/>
  <c r="DJ11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B7" i="1"/>
  <c r="E7" i="6" l="1"/>
  <c r="D7" i="6"/>
  <c r="DI7" i="2"/>
  <c r="DH7" i="2"/>
  <c r="DF7" i="2"/>
  <c r="DE7" i="2"/>
  <c r="BZ7" i="2"/>
  <c r="DA7" i="2"/>
  <c r="CZ7" i="2"/>
  <c r="BU7" i="2"/>
  <c r="CY7" i="2"/>
  <c r="CX7" i="2"/>
  <c r="CU7" i="2"/>
  <c r="CT7" i="2"/>
  <c r="CS7" i="2"/>
  <c r="CN7" i="2"/>
  <c r="CM7" i="2"/>
  <c r="BH7" i="2"/>
  <c r="BG7" i="2" s="1"/>
  <c r="CL7" i="2"/>
  <c r="CK7" i="2"/>
  <c r="DD7" i="2"/>
  <c r="AS7" i="2"/>
  <c r="AN7" i="2"/>
  <c r="CO7" i="2"/>
  <c r="AF7" i="2"/>
  <c r="AE7" i="2" s="1"/>
  <c r="AC7" i="2"/>
  <c r="AB7" i="2"/>
  <c r="Y7" i="2"/>
  <c r="X7" i="2"/>
  <c r="Z7" i="2"/>
  <c r="BP7" i="2"/>
  <c r="AX7" i="2"/>
  <c r="CV7" i="2"/>
  <c r="AA7" i="2"/>
  <c r="N7" i="2"/>
  <c r="M7" i="2" s="1"/>
  <c r="AL7" i="5"/>
  <c r="BE7" i="5"/>
  <c r="Y7" i="5"/>
  <c r="V7" i="5"/>
  <c r="AO7" i="5"/>
  <c r="BB7" i="5"/>
  <c r="H7" i="5"/>
  <c r="AG7" i="5"/>
  <c r="BU7" i="4"/>
  <c r="BN7" i="4"/>
  <c r="AB7" i="3"/>
  <c r="N7" i="5"/>
  <c r="AW7" i="5"/>
  <c r="E7" i="5"/>
  <c r="Q7" i="5"/>
  <c r="AD7" i="5"/>
  <c r="AT7" i="5"/>
  <c r="CH7" i="4"/>
  <c r="CF7" i="4"/>
  <c r="CE7" i="4"/>
  <c r="CD7" i="4"/>
  <c r="CC7" i="4"/>
  <c r="CB7" i="4"/>
  <c r="BY7" i="4"/>
  <c r="BX7" i="4"/>
  <c r="AT7" i="4"/>
  <c r="BW7" i="4"/>
  <c r="BT7" i="4"/>
  <c r="BS7" i="4"/>
  <c r="BR7" i="4"/>
  <c r="BL7" i="4"/>
  <c r="BJ7" i="4"/>
  <c r="CG7" i="4"/>
  <c r="W7" i="4"/>
  <c r="AG7" i="4"/>
  <c r="AF7" i="4" s="1"/>
  <c r="M7" i="4"/>
  <c r="BM7" i="4"/>
  <c r="R7" i="4"/>
  <c r="BK7" i="4"/>
  <c r="BO7" i="4"/>
  <c r="AO7" i="4"/>
  <c r="BZ7" i="4"/>
  <c r="AY7" i="4"/>
  <c r="AD7" i="3"/>
  <c r="AC7" i="3"/>
  <c r="AA7" i="3"/>
  <c r="Z7" i="3"/>
  <c r="Y7" i="3"/>
  <c r="X7" i="3"/>
  <c r="N7" i="3"/>
  <c r="M7" i="3" s="1"/>
  <c r="E7" i="3"/>
  <c r="D7" i="3" s="1"/>
  <c r="DI7" i="1"/>
  <c r="DF7" i="1"/>
  <c r="BZ7" i="1"/>
  <c r="DC7" i="1"/>
  <c r="CV7" i="1"/>
  <c r="CU7" i="1"/>
  <c r="CP7" i="1"/>
  <c r="CO7" i="1"/>
  <c r="CM7" i="1"/>
  <c r="CL7" i="1"/>
  <c r="DG7" i="1"/>
  <c r="DE7" i="1"/>
  <c r="DD7" i="1"/>
  <c r="CY7" i="1"/>
  <c r="CX7" i="1"/>
  <c r="CN7" i="1"/>
  <c r="AF7" i="1"/>
  <c r="AE7" i="1" s="1"/>
  <c r="CK7" i="1"/>
  <c r="AD7" i="1"/>
  <c r="AC7" i="1"/>
  <c r="Y7" i="1"/>
  <c r="N7" i="1"/>
  <c r="M7" i="1" s="1"/>
  <c r="AA7" i="1"/>
  <c r="BH7" i="1"/>
  <c r="BG7" i="1" s="1"/>
  <c r="E7" i="1"/>
  <c r="X7" i="1"/>
  <c r="CS7" i="1"/>
  <c r="AS7" i="1"/>
  <c r="AX7" i="1"/>
  <c r="BP7" i="1"/>
  <c r="BU7" i="1"/>
  <c r="CZ7" i="1"/>
  <c r="CT7" i="1"/>
  <c r="DH7" i="1"/>
  <c r="DA7" i="1"/>
  <c r="DC7" i="2"/>
  <c r="D7" i="5"/>
  <c r="E7" i="2"/>
  <c r="G7" i="5"/>
  <c r="AI2" i="8"/>
  <c r="Z7" i="1"/>
  <c r="AD7" i="2"/>
  <c r="E7" i="4"/>
  <c r="AN7" i="1"/>
  <c r="AF2" i="8"/>
  <c r="CR7" i="2" l="1"/>
  <c r="AM7" i="2"/>
  <c r="BF7" i="2" s="1"/>
  <c r="CW7" i="2"/>
  <c r="BO7" i="2"/>
  <c r="CH7" i="2" s="1"/>
  <c r="CJ7" i="2"/>
  <c r="DB7" i="2"/>
  <c r="CI7" i="2"/>
  <c r="W7" i="2"/>
  <c r="BV7" i="4"/>
  <c r="I7" i="5"/>
  <c r="CA7" i="4"/>
  <c r="BQ7" i="4"/>
  <c r="DB7" i="1"/>
  <c r="F7" i="5"/>
  <c r="AN7" i="4"/>
  <c r="BG7" i="4" s="1"/>
  <c r="L7" i="4"/>
  <c r="V7" i="3"/>
  <c r="W7" i="3"/>
  <c r="CW7" i="1"/>
  <c r="BO7" i="1"/>
  <c r="W7" i="1"/>
  <c r="D7" i="1"/>
  <c r="V7" i="1" s="1"/>
  <c r="CJ7" i="1"/>
  <c r="AM7" i="1"/>
  <c r="BF7" i="1" s="1"/>
  <c r="CI7" i="1"/>
  <c r="AF28" i="8"/>
  <c r="L16" i="8" s="1"/>
  <c r="AF55" i="8"/>
  <c r="M22" i="8" s="1"/>
  <c r="AF43" i="8"/>
  <c r="M8" i="8" s="1"/>
  <c r="AF13" i="8"/>
  <c r="E15" i="8" s="1"/>
  <c r="AF30" i="8"/>
  <c r="L18" i="8" s="1"/>
  <c r="AF23" i="8"/>
  <c r="L9" i="8" s="1"/>
  <c r="AF7" i="8"/>
  <c r="E7" i="8" s="1"/>
  <c r="AF40" i="8"/>
  <c r="L28" i="8" s="1"/>
  <c r="AF27" i="8"/>
  <c r="L15" i="8" s="1"/>
  <c r="AF46" i="8"/>
  <c r="M11" i="8" s="1"/>
  <c r="AF42" i="8"/>
  <c r="M7" i="8" s="1"/>
  <c r="AF31" i="8"/>
  <c r="L19" i="8" s="1"/>
  <c r="AF33" i="8"/>
  <c r="L21" i="8" s="1"/>
  <c r="AF20" i="8"/>
  <c r="F15" i="8" s="1"/>
  <c r="AF29" i="8"/>
  <c r="L17" i="8" s="1"/>
  <c r="AF62" i="8"/>
  <c r="M31" i="8" s="1"/>
  <c r="AF32" i="8"/>
  <c r="L20" i="8" s="1"/>
  <c r="AF24" i="8"/>
  <c r="L10" i="8" s="1"/>
  <c r="AF41" i="8"/>
  <c r="L31" i="8" s="1"/>
  <c r="AF18" i="8"/>
  <c r="F11" i="8" s="1"/>
  <c r="F20" i="8" s="1"/>
  <c r="AF26" i="8"/>
  <c r="L12" i="8" s="1"/>
  <c r="AF44" i="8"/>
  <c r="M9" i="8" s="1"/>
  <c r="AF14" i="8"/>
  <c r="F7" i="8" s="1"/>
  <c r="AF21" i="8"/>
  <c r="L7" i="8" s="1"/>
  <c r="AF51" i="8"/>
  <c r="M18" i="8" s="1"/>
  <c r="AF50" i="8"/>
  <c r="M17" i="8" s="1"/>
  <c r="AF19" i="8"/>
  <c r="F12" i="8" s="1"/>
  <c r="AF56" i="8"/>
  <c r="M23" i="8" s="1"/>
  <c r="AF53" i="8"/>
  <c r="M20" i="8" s="1"/>
  <c r="AF9" i="8"/>
  <c r="E9" i="8" s="1"/>
  <c r="AF37" i="8"/>
  <c r="L25" i="8" s="1"/>
  <c r="AF10" i="8"/>
  <c r="E10" i="8" s="1"/>
  <c r="AF12" i="8"/>
  <c r="E12" i="8" s="1"/>
  <c r="AF36" i="8"/>
  <c r="L24" i="8" s="1"/>
  <c r="AF16" i="8"/>
  <c r="F9" i="8" s="1"/>
  <c r="AF54" i="8"/>
  <c r="M21" i="8" s="1"/>
  <c r="AF48" i="8"/>
  <c r="M15" i="8" s="1"/>
  <c r="AF52" i="8"/>
  <c r="M19" i="8" s="1"/>
  <c r="AF11" i="8"/>
  <c r="E11" i="8" s="1"/>
  <c r="E20" i="8" s="1"/>
  <c r="AF61" i="8"/>
  <c r="M28" i="8" s="1"/>
  <c r="AF49" i="8"/>
  <c r="M16" i="8" s="1"/>
  <c r="AF34" i="8"/>
  <c r="L22" i="8" s="1"/>
  <c r="AF59" i="8"/>
  <c r="M26" i="8" s="1"/>
  <c r="AF57" i="8"/>
  <c r="M24" i="8" s="1"/>
  <c r="AF25" i="8"/>
  <c r="L11" i="8" s="1"/>
  <c r="AF58" i="8"/>
  <c r="M25" i="8" s="1"/>
  <c r="AF17" i="8"/>
  <c r="F10" i="8" s="1"/>
  <c r="AF60" i="8"/>
  <c r="M27" i="8" s="1"/>
  <c r="AF45" i="8"/>
  <c r="M10" i="8" s="1"/>
  <c r="AF35" i="8"/>
  <c r="L23" i="8" s="1"/>
  <c r="AF38" i="8"/>
  <c r="L26" i="8" s="1"/>
  <c r="AF39" i="8"/>
  <c r="L27" i="8" s="1"/>
  <c r="AF15" i="8"/>
  <c r="F8" i="8" s="1"/>
  <c r="AF47" i="8"/>
  <c r="M12" i="8" s="1"/>
  <c r="AF8" i="8"/>
  <c r="E8" i="8" s="1"/>
  <c r="AF22" i="8"/>
  <c r="L8" i="8" s="1"/>
  <c r="CR7" i="1"/>
  <c r="D7" i="2"/>
  <c r="V7" i="2" s="1"/>
  <c r="CH7" i="1"/>
  <c r="D7" i="4"/>
  <c r="BI7" i="4"/>
  <c r="CQ7" i="2" l="1"/>
  <c r="DJ7" i="2"/>
  <c r="BP7" i="4"/>
  <c r="CQ7" i="1"/>
  <c r="DJ7" i="1"/>
  <c r="F21" i="8"/>
  <c r="M29" i="8"/>
  <c r="M30" i="8" s="1"/>
  <c r="E21" i="8"/>
  <c r="L29" i="8"/>
  <c r="L30" i="8" s="1"/>
  <c r="L13" i="8"/>
  <c r="F13" i="8"/>
  <c r="M13" i="8"/>
  <c r="E13" i="8"/>
  <c r="AE7" i="4"/>
  <c r="CI7" i="4" s="1"/>
  <c r="BH7" i="4"/>
  <c r="L14" i="8" l="1"/>
  <c r="L33" i="8" s="1"/>
  <c r="L32" i="8"/>
  <c r="E14" i="8"/>
  <c r="E17" i="8" s="1"/>
  <c r="E16" i="8"/>
  <c r="M14" i="8"/>
  <c r="M33" i="8" s="1"/>
  <c r="M32" i="8"/>
  <c r="F16" i="8"/>
  <c r="F14" i="8"/>
  <c r="F17" i="8" s="1"/>
</calcChain>
</file>

<file path=xl/sharedStrings.xml><?xml version="1.0" encoding="utf-8"?>
<sst xmlns="http://schemas.openxmlformats.org/spreadsheetml/2006/main" count="1947" uniqueCount="402">
  <si>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</si>
  <si>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</si>
  <si>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</si>
  <si>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</si>
  <si>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</si>
  <si>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</si>
  <si>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</si>
  <si>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</si>
  <si>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</si>
  <si>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</si>
  <si>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</si>
  <si>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</si>
  <si>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</si>
  <si>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</si>
  <si>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</si>
  <si>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</si>
  <si>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</si>
  <si>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</si>
  <si>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</si>
  <si>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</si>
  <si>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</si>
  <si>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</si>
  <si>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</si>
  <si>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</si>
  <si>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</si>
  <si>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</si>
  <si>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</si>
  <si>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</si>
  <si>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</si>
  <si>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</si>
  <si>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</si>
  <si>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</si>
  <si>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</si>
  <si>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</si>
  <si>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</si>
  <si>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</si>
  <si>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</si>
  <si>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</si>
  <si>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</si>
  <si>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</si>
  <si>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</si>
  <si>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</si>
  <si>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</si>
  <si>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</si>
  <si>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</si>
  <si>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</si>
  <si>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</si>
  <si>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</si>
  <si>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</si>
  <si>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</si>
  <si>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</si>
  <si>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</si>
  <si>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</si>
  <si>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</si>
  <si>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</si>
  <si>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</si>
  <si>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</si>
  <si>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</si>
  <si>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</si>
  <si>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</si>
  <si>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</si>
  <si>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</si>
  <si>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</si>
  <si>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</si>
  <si>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</si>
  <si>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</si>
  <si>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</si>
  <si>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</si>
  <si>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</si>
  <si>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</si>
  <si>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</si>
  <si>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</si>
  <si>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</si>
  <si>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</si>
  <si>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</si>
  <si>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</si>
  <si>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</si>
  <si>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</si>
  <si>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</si>
  <si>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</si>
  <si>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</si>
  <si>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</si>
  <si>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</si>
  <si>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</si>
  <si>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</si>
  <si>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</si>
  <si>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</si>
  <si>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</si>
  <si>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</si>
  <si>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</si>
  <si>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</si>
  <si>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</si>
  <si>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</si>
  <si>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</si>
  <si>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</si>
  <si>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</si>
  <si>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</si>
  <si>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</si>
  <si>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</si>
  <si>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</si>
  <si>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</si>
  <si>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</si>
  <si>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</si>
  <si>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</si>
  <si>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</si>
  <si>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</si>
  <si>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</si>
  <si>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</si>
  <si>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</si>
  <si>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</si>
  <si>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</si>
  <si>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</si>
  <si>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</si>
  <si>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</si>
  <si>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</si>
  <si>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</si>
  <si>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</si>
  <si>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</si>
  <si>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</si>
  <si>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</si>
  <si>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</si>
  <si>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</si>
  <si>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</si>
  <si>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</si>
  <si>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</si>
  <si>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</si>
  <si>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</si>
  <si>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</si>
  <si>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</si>
  <si>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</si>
  <si>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</si>
  <si>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</si>
  <si>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</si>
  <si>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</si>
  <si>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</si>
  <si>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</si>
  <si>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</si>
  <si>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</si>
  <si>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</si>
  <si>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</si>
  <si>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</si>
  <si>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</si>
  <si>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</si>
  <si>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</si>
  <si>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</si>
  <si>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</si>
  <si>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</si>
  <si>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</si>
  <si>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</si>
  <si>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</si>
  <si>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</si>
  <si>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</si>
  <si>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</si>
  <si>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</si>
  <si>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</si>
  <si>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</si>
  <si>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</si>
  <si>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</si>
  <si>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</si>
  <si>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</si>
  <si>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</si>
  <si>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</si>
  <si>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</si>
  <si>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</si>
  <si>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</si>
  <si>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</si>
  <si>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</si>
  <si>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</si>
  <si>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</si>
  <si>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</si>
  <si>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</si>
  <si>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</si>
  <si>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</si>
  <si>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</si>
  <si>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</si>
  <si>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</si>
  <si>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</si>
  <si>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</si>
  <si>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</si>
  <si>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</si>
  <si>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</si>
  <si>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</si>
  <si>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</si>
  <si>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</si>
  <si>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</si>
  <si>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</si>
  <si>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</si>
  <si>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</si>
  <si>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</si>
  <si>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</si>
  <si>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</si>
  <si>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</si>
  <si>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</si>
  <si>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</si>
  <si>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</si>
  <si>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</si>
  <si>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</si>
  <si>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</si>
  <si>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</si>
  <si>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</si>
  <si>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</si>
  <si>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</si>
  <si>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</si>
  <si>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</si>
  <si>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</si>
  <si>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</si>
  <si>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</si>
  <si>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</si>
  <si>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</si>
  <si>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</si>
  <si>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</si>
  <si>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</si>
  <si>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</si>
  <si>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</si>
  <si>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</si>
  <si>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</si>
  <si>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</si>
  <si>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</si>
  <si>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</si>
  <si>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</si>
  <si>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</si>
  <si>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</si>
  <si>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</si>
  <si>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</si>
  <si>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</si>
  <si>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</si>
  <si>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</si>
  <si>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</si>
  <si>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</si>
  <si>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</si>
  <si>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</si>
  <si>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</si>
  <si>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</si>
  <si>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</si>
  <si>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</si>
  <si>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</si>
  <si>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</si>
  <si>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</si>
  <si>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</si>
  <si>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</si>
  <si>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</si>
  <si>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</si>
  <si>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</si>
  <si>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</si>
  <si>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</si>
  <si>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</si>
  <si>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</si>
  <si>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</si>
  <si>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</si>
  <si>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</si>
  <si>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</si>
  <si>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</si>
  <si>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</si>
  <si>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</si>
  <si>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</si>
  <si>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</si>
  <si>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</si>
  <si>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</si>
  <si>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</si>
  <si>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</si>
  <si>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</si>
  <si>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</si>
  <si>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</si>
  <si>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</si>
  <si>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</si>
  <si>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</si>
  <si>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</si>
  <si>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</si>
  <si>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</si>
  <si>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</si>
  <si>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</si>
  <si>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</si>
  <si>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</si>
  <si>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</si>
  <si>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</si>
  <si>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</si>
  <si>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</si>
  <si>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</si>
  <si>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</si>
  <si>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</si>
  <si>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</si>
  <si>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</si>
  <si>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</si>
  <si>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</si>
  <si>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</si>
  <si>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</si>
  <si>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</si>
  <si>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</si>
  <si>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</si>
  <si>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</si>
  <si>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</si>
  <si>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</si>
  <si>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</si>
  <si>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</si>
  <si>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</si>
  <si>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</si>
  <si>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</si>
  <si>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</si>
  <si>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</si>
  <si>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</si>
  <si>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</si>
  <si>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</si>
  <si>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</si>
  <si>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</si>
  <si>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</si>
  <si>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</si>
  <si>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</si>
  <si>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</si>
  <si>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</si>
  <si>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</si>
  <si>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</si>
  <si>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</si>
  <si>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</si>
  <si>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</si>
  <si>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</si>
  <si>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</si>
  <si>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</si>
  <si>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31000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</si>
  <si>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</si>
  <si>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</si>
  <si>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</si>
  <si>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</si>
  <si>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</si>
  <si>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</si>
  <si>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31201</t>
  </si>
  <si>
    <t>鳥取市</t>
  </si>
  <si>
    <t>311201</t>
  </si>
  <si>
    <t>31827</t>
  </si>
  <si>
    <t>鳥取県東部広域行政管理組合</t>
  </si>
  <si>
    <t>31202</t>
  </si>
  <si>
    <t>米子市</t>
  </si>
  <si>
    <t>311202</t>
  </si>
  <si>
    <t>31829</t>
  </si>
  <si>
    <t>鳥取県西部広域行政管理組合</t>
  </si>
  <si>
    <t>31203</t>
  </si>
  <si>
    <t>倉吉市</t>
  </si>
  <si>
    <t>311037</t>
  </si>
  <si>
    <t>31835</t>
  </si>
  <si>
    <t>鳥取県中部ふるさと広域連合</t>
  </si>
  <si>
    <t>31204</t>
  </si>
  <si>
    <t>境港市</t>
  </si>
  <si>
    <t>311204</t>
  </si>
  <si>
    <t>31302</t>
  </si>
  <si>
    <t>岩美町</t>
  </si>
  <si>
    <t>311302</t>
  </si>
  <si>
    <t>31325</t>
  </si>
  <si>
    <t>若桜町</t>
  </si>
  <si>
    <t>311325</t>
  </si>
  <si>
    <t>鳥取県東部広域連合</t>
  </si>
  <si>
    <t>31328</t>
  </si>
  <si>
    <t>智頭町</t>
  </si>
  <si>
    <t>311328</t>
  </si>
  <si>
    <t>東部広域行政管理組合</t>
  </si>
  <si>
    <t>31329</t>
  </si>
  <si>
    <t>八頭町</t>
  </si>
  <si>
    <t>311329</t>
  </si>
  <si>
    <t>31364</t>
  </si>
  <si>
    <t>三朝町</t>
  </si>
  <si>
    <t>311044</t>
  </si>
  <si>
    <t>鳥取中部ふるさと広域連合</t>
  </si>
  <si>
    <t>31370</t>
  </si>
  <si>
    <t>湯梨浜町</t>
  </si>
  <si>
    <t>311045</t>
  </si>
  <si>
    <t>31371</t>
  </si>
  <si>
    <t>琴浦町</t>
  </si>
  <si>
    <t>311046</t>
  </si>
  <si>
    <t>31372</t>
  </si>
  <si>
    <t>北栄町</t>
  </si>
  <si>
    <t>311047</t>
  </si>
  <si>
    <t>31384</t>
  </si>
  <si>
    <t>日吉津村</t>
  </si>
  <si>
    <t>311384</t>
  </si>
  <si>
    <t>31386</t>
  </si>
  <si>
    <t>大山町</t>
  </si>
  <si>
    <t>311386</t>
  </si>
  <si>
    <t>31389</t>
  </si>
  <si>
    <t>南部町</t>
  </si>
  <si>
    <t>311389</t>
  </si>
  <si>
    <t>31825</t>
  </si>
  <si>
    <t>南部町・伯耆町清掃管理組合</t>
  </si>
  <si>
    <t>31390</t>
  </si>
  <si>
    <t>伯耆町</t>
  </si>
  <si>
    <t>311390</t>
  </si>
  <si>
    <t>南部町・伯耆町清掃施設管理組合</t>
  </si>
  <si>
    <t>31401</t>
  </si>
  <si>
    <t>日南町</t>
  </si>
  <si>
    <t>311031</t>
  </si>
  <si>
    <t>31812</t>
  </si>
  <si>
    <t>日野町江府町日南町衛生施設組合</t>
  </si>
  <si>
    <t>31402</t>
  </si>
  <si>
    <t>日野町</t>
  </si>
  <si>
    <t>311402</t>
  </si>
  <si>
    <t>31403</t>
  </si>
  <si>
    <t>江府町</t>
  </si>
  <si>
    <t>311403</t>
  </si>
  <si>
    <t>日野町・江府町・日南町衛生施設組合</t>
  </si>
  <si>
    <t>312005</t>
  </si>
  <si>
    <t>312004</t>
  </si>
  <si>
    <t>312002</t>
  </si>
  <si>
    <t>312001</t>
  </si>
  <si>
    <t>312003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</si>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</sst>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0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36</v>
      </c>
      <c r="B7" s="154" t="s">
        <v>317</v>
      </c>
      <c r="C7" s="138" t="s">
        <v>33</v>
      </c>
      <c r="D7" s="140">
        <f>SUM(E7,+L7)</f>
        <v>7544700</v>
      </c>
      <c r="E7" s="140">
        <f>SUM(F7:I7,K7)</f>
        <v>2525675</v>
      </c>
      <c r="F7" s="140">
        <f t="shared" ref="F7:L7" si="0">SUM(F$8:F$1000)</f>
        <v>8900</v>
      </c>
      <c r="G7" s="140">
        <f t="shared" si="0"/>
        <v>17412</v>
      </c>
      <c r="H7" s="140">
        <f t="shared" si="0"/>
        <v>255156</v>
      </c>
      <c r="I7" s="140">
        <f t="shared" si="0"/>
        <v>1637392</v>
      </c>
      <c r="J7" s="143" t="s">
        <v>314</v>
      </c>
      <c r="K7" s="140">
        <f t="shared" si="0"/>
        <v>606815</v>
      </c>
      <c r="L7" s="140">
        <f t="shared" si="0"/>
        <v>5019025</v>
      </c>
      <c r="M7" s="140">
        <f>SUM(N7,+U7)</f>
        <v>1406940</v>
      </c>
      <c r="N7" s="140">
        <f>SUM(O7:R7,T7)</f>
        <v>468276</v>
      </c>
      <c r="O7" s="140">
        <f t="shared" ref="O7:U7" si="1">SUM(O$8:O$1000)</f>
        <v>264</v>
      </c>
      <c r="P7" s="140">
        <f t="shared" si="1"/>
        <v>464</v>
      </c>
      <c r="Q7" s="140">
        <f t="shared" si="1"/>
        <v>442427</v>
      </c>
      <c r="R7" s="140">
        <f t="shared" si="1"/>
        <v>22670</v>
      </c>
      <c r="S7" s="143" t="s">
        <v>314</v>
      </c>
      <c r="T7" s="140">
        <f t="shared" si="1"/>
        <v>2451</v>
      </c>
      <c r="U7" s="140">
        <f t="shared" si="1"/>
        <v>938664</v>
      </c>
      <c r="V7" s="140">
        <f t="shared" ref="V7:AA7" si="2">+SUM(D7,M7)</f>
        <v>8951640</v>
      </c>
      <c r="W7" s="140">
        <f t="shared" si="2"/>
        <v>2993951</v>
      </c>
      <c r="X7" s="140">
        <f t="shared" si="2"/>
        <v>9164</v>
      </c>
      <c r="Y7" s="140">
        <f t="shared" si="2"/>
        <v>17876</v>
      </c>
      <c r="Z7" s="140">
        <f t="shared" si="2"/>
        <v>697583</v>
      </c>
      <c r="AA7" s="140">
        <f t="shared" si="2"/>
        <v>1660062</v>
      </c>
      <c r="AB7" s="142" t="str">
        <f>IF(+SUM(J7,S7)=0,"-",+SUM(J7,S7))</f>
        <v>-</v>
      </c>
      <c r="AC7" s="140">
        <f>+SUM(K7,T7)</f>
        <v>609266</v>
      </c>
      <c r="AD7" s="140">
        <f>+SUM(L7,U7)</f>
        <v>5957689</v>
      </c>
      <c r="AE7" s="140">
        <f>SUM(AF7,+AK7)</f>
        <v>227148</v>
      </c>
      <c r="AF7" s="140">
        <f>SUM(AG7:AJ7)</f>
        <v>227148</v>
      </c>
      <c r="AG7" s="140">
        <f t="shared" ref="AG7:AL7" si="3">SUM(AG$8:AG$1000)</f>
        <v>0</v>
      </c>
      <c r="AH7" s="140">
        <f t="shared" si="3"/>
        <v>227148</v>
      </c>
      <c r="AI7" s="140">
        <f t="shared" si="3"/>
        <v>0</v>
      </c>
      <c r="AJ7" s="140">
        <f t="shared" si="3"/>
        <v>0</v>
      </c>
      <c r="AK7" s="140">
        <f t="shared" si="3"/>
        <v>0</v>
      </c>
      <c r="AL7" s="140">
        <f t="shared" si="3"/>
        <v>138750</v>
      </c>
      <c r="AM7" s="140">
        <f>SUM(AN7,AS7,AW7,AX7,BD7)</f>
        <v>5156404</v>
      </c>
      <c r="AN7" s="140">
        <f>SUM(AO7:AR7)</f>
        <v>443950</v>
      </c>
      <c r="AO7" s="140">
        <f>SUM(AO$8:AO$1000)</f>
        <v>318899</v>
      </c>
      <c r="AP7" s="140">
        <f>SUM(AP$8:AP$1000)</f>
        <v>57476</v>
      </c>
      <c r="AQ7" s="140">
        <f>SUM(AQ$8:AQ$1000)</f>
        <v>67575</v>
      </c>
      <c r="AR7" s="140">
        <f>SUM(AR$8:AR$1000)</f>
        <v>0</v>
      </c>
      <c r="AS7" s="140">
        <f>SUM(AT7:AV7)</f>
        <v>889202</v>
      </c>
      <c r="AT7" s="140">
        <f>SUM(AT$8:AT$1000)</f>
        <v>227795</v>
      </c>
      <c r="AU7" s="140">
        <f>SUM(AU$8:AU$1000)</f>
        <v>661343</v>
      </c>
      <c r="AV7" s="140">
        <f>SUM(AV$8:AV$1000)</f>
        <v>64</v>
      </c>
      <c r="AW7" s="140">
        <f>SUM(AW$8:AW$1000)</f>
        <v>0</v>
      </c>
      <c r="AX7" s="140">
        <f>SUM(AY7:BB7)</f>
        <v>3821695</v>
      </c>
      <c r="AY7" s="140">
        <f t="shared" ref="AY7:BE7" si="4">SUM(AY$8:AY$1000)</f>
        <v>2337297</v>
      </c>
      <c r="AZ7" s="140">
        <f t="shared" si="4"/>
        <v>1456024</v>
      </c>
      <c r="BA7" s="140">
        <f t="shared" si="4"/>
        <v>3302</v>
      </c>
      <c r="BB7" s="140">
        <f t="shared" si="4"/>
        <v>25072</v>
      </c>
      <c r="BC7" s="140">
        <f t="shared" si="4"/>
        <v>1666689</v>
      </c>
      <c r="BD7" s="140">
        <f t="shared" si="4"/>
        <v>1557</v>
      </c>
      <c r="BE7" s="140">
        <f t="shared" si="4"/>
        <v>355709</v>
      </c>
      <c r="BF7" s="140">
        <f>SUM(AE7,+AM7,+BE7)</f>
        <v>5739261</v>
      </c>
      <c r="BG7" s="140">
        <f>SUM(BH7,+BM7)</f>
        <v>0</v>
      </c>
      <c r="BH7" s="140">
        <f>SUM(BI7:BL7)</f>
        <v>0</v>
      </c>
      <c r="BI7" s="140">
        <f t="shared" ref="BI7:BN7" si="5">SUM(BI$8:BI$1000)</f>
        <v>0</v>
      </c>
      <c r="BJ7" s="140">
        <f t="shared" si="5"/>
        <v>0</v>
      </c>
      <c r="BK7" s="140">
        <f t="shared" si="5"/>
        <v>0</v>
      </c>
      <c r="BL7" s="140">
        <f t="shared" si="5"/>
        <v>0</v>
      </c>
      <c r="BM7" s="140">
        <f t="shared" si="5"/>
        <v>0</v>
      </c>
      <c r="BN7" s="140">
        <f t="shared" si="5"/>
        <v>633231</v>
      </c>
      <c r="BO7" s="140">
        <f>SUM(BP7,BU7,BY7,BZ7,CF7)</f>
        <v>85558</v>
      </c>
      <c r="BP7" s="140">
        <f>SUM(BQ7:BT7)</f>
        <v>31580</v>
      </c>
      <c r="BQ7" s="140">
        <f>SUM(BQ$8:BQ$1000)</f>
        <v>28641</v>
      </c>
      <c r="BR7" s="140">
        <f>SUM(BR$8:BR$1000)</f>
        <v>1239</v>
      </c>
      <c r="BS7" s="140">
        <f>SUM(BS$8:BS$1000)</f>
        <v>1700</v>
      </c>
      <c r="BT7" s="140">
        <f>SUM(BT$8:BT$1000)</f>
        <v>0</v>
      </c>
      <c r="BU7" s="140">
        <f>SUM(BV7:BX7)</f>
        <v>37291</v>
      </c>
      <c r="BV7" s="140">
        <f>SUM(BV$8:BV$1000)</f>
        <v>22996</v>
      </c>
      <c r="BW7" s="140">
        <f>SUM(BW$8:BW$1000)</f>
        <v>14295</v>
      </c>
      <c r="BX7" s="140">
        <f>SUM(BX$8:BX$1000)</f>
        <v>0</v>
      </c>
      <c r="BY7" s="140">
        <f>SUM(BY$8:BY$1000)</f>
        <v>0</v>
      </c>
      <c r="BZ7" s="140">
        <f>SUM(CA7:CD7)</f>
        <v>16687</v>
      </c>
      <c r="CA7" s="140">
        <f t="shared" ref="CA7:CG7" si="6">SUM(CA$8:CA$1000)</f>
        <v>11004</v>
      </c>
      <c r="CB7" s="140">
        <f t="shared" si="6"/>
        <v>3705</v>
      </c>
      <c r="CC7" s="140">
        <f t="shared" si="6"/>
        <v>0</v>
      </c>
      <c r="CD7" s="140">
        <f t="shared" si="6"/>
        <v>1978</v>
      </c>
      <c r="CE7" s="140">
        <f t="shared" si="6"/>
        <v>687447</v>
      </c>
      <c r="CF7" s="140">
        <f t="shared" si="6"/>
        <v>0</v>
      </c>
      <c r="CG7" s="140">
        <f t="shared" si="6"/>
        <v>704</v>
      </c>
      <c r="CH7" s="140">
        <f>SUM(BG7,+BO7,+CG7)</f>
        <v>86262</v>
      </c>
      <c r="CI7" s="140">
        <f t="shared" ref="CI7:DJ7" si="7">SUM(AE7,+BG7)</f>
        <v>227148</v>
      </c>
      <c r="CJ7" s="140">
        <f t="shared" si="7"/>
        <v>227148</v>
      </c>
      <c r="CK7" s="140">
        <f t="shared" si="7"/>
        <v>0</v>
      </c>
      <c r="CL7" s="140">
        <f t="shared" si="7"/>
        <v>227148</v>
      </c>
      <c r="CM7" s="140">
        <f t="shared" si="7"/>
        <v>0</v>
      </c>
      <c r="CN7" s="140">
        <f t="shared" si="7"/>
        <v>0</v>
      </c>
      <c r="CO7" s="140">
        <f t="shared" si="7"/>
        <v>0</v>
      </c>
      <c r="CP7" s="140">
        <f t="shared" si="7"/>
        <v>771981</v>
      </c>
      <c r="CQ7" s="140">
        <f t="shared" si="7"/>
        <v>5241962</v>
      </c>
      <c r="CR7" s="140">
        <f t="shared" si="7"/>
        <v>475530</v>
      </c>
      <c r="CS7" s="140">
        <f t="shared" si="7"/>
        <v>347540</v>
      </c>
      <c r="CT7" s="140">
        <f t="shared" si="7"/>
        <v>58715</v>
      </c>
      <c r="CU7" s="140">
        <f t="shared" si="7"/>
        <v>69275</v>
      </c>
      <c r="CV7" s="140">
        <f t="shared" si="7"/>
        <v>0</v>
      </c>
      <c r="CW7" s="140">
        <f t="shared" si="7"/>
        <v>926493</v>
      </c>
      <c r="CX7" s="140">
        <f t="shared" si="7"/>
        <v>250791</v>
      </c>
      <c r="CY7" s="140">
        <f t="shared" si="7"/>
        <v>675638</v>
      </c>
      <c r="CZ7" s="140">
        <f t="shared" si="7"/>
        <v>64</v>
      </c>
      <c r="DA7" s="140">
        <f t="shared" si="7"/>
        <v>0</v>
      </c>
      <c r="DB7" s="140">
        <f t="shared" si="7"/>
        <v>3838382</v>
      </c>
      <c r="DC7" s="140">
        <f t="shared" si="7"/>
        <v>2348301</v>
      </c>
      <c r="DD7" s="140">
        <f t="shared" si="7"/>
        <v>1459729</v>
      </c>
      <c r="DE7" s="140">
        <f t="shared" si="7"/>
        <v>3302</v>
      </c>
      <c r="DF7" s="140">
        <f t="shared" si="7"/>
        <v>27050</v>
      </c>
      <c r="DG7" s="140">
        <f t="shared" si="7"/>
        <v>2354136</v>
      </c>
      <c r="DH7" s="140">
        <f t="shared" si="7"/>
        <v>1557</v>
      </c>
      <c r="DI7" s="140">
        <f t="shared" si="7"/>
        <v>356413</v>
      </c>
      <c r="DJ7" s="140">
        <f t="shared" si="7"/>
        <v>5825523</v>
      </c>
    </row>
    <row r="8" spans="1:114" s="136" customFormat="1" ht="13.5" customHeight="1" x14ac:dyDescent="0.15">
      <c r="A8" s="119" t="s">
        <v>36</v>
      </c>
      <c r="B8" s="120" t="s">
        <v>324</v>
      </c>
      <c r="C8" s="119" t="s">
        <v>325</v>
      </c>
      <c r="D8" s="121">
        <f>SUM(E8,+L8)</f>
        <v>1958437</v>
      </c>
      <c r="E8" s="121">
        <f>SUM(F8:I8,K8)</f>
        <v>708062</v>
      </c>
      <c r="F8" s="121">
        <v>0</v>
      </c>
      <c r="G8" s="121">
        <v>0</v>
      </c>
      <c r="H8" s="121">
        <v>0</v>
      </c>
      <c r="I8" s="121">
        <v>621338</v>
      </c>
      <c r="J8" s="122" t="s">
        <v>401</v>
      </c>
      <c r="K8" s="121">
        <v>86724</v>
      </c>
      <c r="L8" s="121">
        <v>1250375</v>
      </c>
      <c r="M8" s="121">
        <f>SUM(N8,+U8)</f>
        <v>246455</v>
      </c>
      <c r="N8" s="121">
        <f>SUM(O8:R8,T8)</f>
        <v>6</v>
      </c>
      <c r="O8" s="121">
        <v>0</v>
      </c>
      <c r="P8" s="121">
        <v>0</v>
      </c>
      <c r="Q8" s="121">
        <v>0</v>
      </c>
      <c r="R8" s="121">
        <v>6</v>
      </c>
      <c r="S8" s="122" t="s">
        <v>401</v>
      </c>
      <c r="T8" s="121">
        <v>0</v>
      </c>
      <c r="U8" s="121">
        <v>246449</v>
      </c>
      <c r="V8" s="121">
        <f>+SUM(D8,M8)</f>
        <v>2204892</v>
      </c>
      <c r="W8" s="121">
        <f>+SUM(E8,N8)</f>
        <v>708068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621344</v>
      </c>
      <c r="AB8" s="122" t="str">
        <f>IF(+SUM(J8,S8)=0,"-",+SUM(J8,S8))</f>
        <v>-</v>
      </c>
      <c r="AC8" s="121">
        <f>+SUM(K8,T8)</f>
        <v>86724</v>
      </c>
      <c r="AD8" s="121">
        <f>+SUM(L8,U8)</f>
        <v>1496824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f>SUM(AN8,AS8,AW8,AX8,BD8)</f>
        <v>1526551</v>
      </c>
      <c r="AN8" s="121">
        <f>SUM(AO8:AR8)</f>
        <v>55448</v>
      </c>
      <c r="AO8" s="121">
        <v>55448</v>
      </c>
      <c r="AP8" s="121">
        <v>0</v>
      </c>
      <c r="AQ8" s="121">
        <v>0</v>
      </c>
      <c r="AR8" s="121">
        <v>0</v>
      </c>
      <c r="AS8" s="121">
        <f>SUM(AT8:AV8)</f>
        <v>194589</v>
      </c>
      <c r="AT8" s="121">
        <v>0</v>
      </c>
      <c r="AU8" s="121">
        <v>194589</v>
      </c>
      <c r="AV8" s="121">
        <v>0</v>
      </c>
      <c r="AW8" s="121">
        <v>0</v>
      </c>
      <c r="AX8" s="121">
        <f>SUM(AY8:BB8)</f>
        <v>1276514</v>
      </c>
      <c r="AY8" s="121">
        <v>805088</v>
      </c>
      <c r="AZ8" s="121">
        <v>471426</v>
      </c>
      <c r="BA8" s="121">
        <v>0</v>
      </c>
      <c r="BB8" s="121">
        <v>0</v>
      </c>
      <c r="BC8" s="121">
        <v>335806</v>
      </c>
      <c r="BD8" s="121">
        <v>0</v>
      </c>
      <c r="BE8" s="121">
        <v>96080</v>
      </c>
      <c r="BF8" s="121">
        <f>SUM(AE8,+AM8,+BE8)</f>
        <v>1622631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f>SUM(BP8,BU8,BY8,BZ8,CF8)</f>
        <v>11004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f>SUM(CA8:CD8)</f>
        <v>11004</v>
      </c>
      <c r="CA8" s="121">
        <v>11004</v>
      </c>
      <c r="CB8" s="121">
        <v>0</v>
      </c>
      <c r="CC8" s="121">
        <v>0</v>
      </c>
      <c r="CD8" s="121">
        <v>0</v>
      </c>
      <c r="CE8" s="121">
        <v>235451</v>
      </c>
      <c r="CF8" s="121">
        <v>0</v>
      </c>
      <c r="CG8" s="121">
        <v>0</v>
      </c>
      <c r="CH8" s="121">
        <f>SUM(BG8,+BO8,+CG8)</f>
        <v>11004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1">
        <f>SUM(AL8,+BN8)</f>
        <v>0</v>
      </c>
      <c r="CQ8" s="121">
        <f>SUM(AM8,+BO8)</f>
        <v>1537555</v>
      </c>
      <c r="CR8" s="121">
        <f>SUM(AN8,+BP8)</f>
        <v>55448</v>
      </c>
      <c r="CS8" s="121">
        <f>SUM(AO8,+BQ8)</f>
        <v>55448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194589</v>
      </c>
      <c r="CX8" s="121">
        <f>SUM(AT8,+BV8)</f>
        <v>0</v>
      </c>
      <c r="CY8" s="121">
        <f>SUM(AU8,+BW8)</f>
        <v>194589</v>
      </c>
      <c r="CZ8" s="121">
        <f>SUM(AV8,+BX8)</f>
        <v>0</v>
      </c>
      <c r="DA8" s="121">
        <f>SUM(AW8,+BY8)</f>
        <v>0</v>
      </c>
      <c r="DB8" s="121">
        <f>SUM(AX8,+BZ8)</f>
        <v>1287518</v>
      </c>
      <c r="DC8" s="121">
        <f>SUM(AY8,+CA8)</f>
        <v>816092</v>
      </c>
      <c r="DD8" s="121">
        <f>SUM(AZ8,+CB8)</f>
        <v>471426</v>
      </c>
      <c r="DE8" s="121">
        <f>SUM(BA8,+CC8)</f>
        <v>0</v>
      </c>
      <c r="DF8" s="121">
        <f>SUM(BB8,+CD8)</f>
        <v>0</v>
      </c>
      <c r="DG8" s="121">
        <f>SUM(BC8,+CE8)</f>
        <v>571257</v>
      </c>
      <c r="DH8" s="121">
        <f>SUM(BD8,+CF8)</f>
        <v>0</v>
      </c>
      <c r="DI8" s="121">
        <f>SUM(BE8,+CG8)</f>
        <v>96080</v>
      </c>
      <c r="DJ8" s="121">
        <f>SUM(BF8,+CH8)</f>
        <v>1633635</v>
      </c>
    </row>
    <row r="9" spans="1:114" s="136" customFormat="1" ht="13.5" customHeight="1" x14ac:dyDescent="0.15">
      <c r="A9" s="119" t="s">
        <v>36</v>
      </c>
      <c r="B9" s="120" t="s">
        <v>329</v>
      </c>
      <c r="C9" s="119" t="s">
        <v>330</v>
      </c>
      <c r="D9" s="121">
        <f>SUM(E9,+L9)</f>
        <v>2363334</v>
      </c>
      <c r="E9" s="121">
        <f>SUM(F9:I9,K9)</f>
        <v>1192036</v>
      </c>
      <c r="F9" s="121">
        <v>8900</v>
      </c>
      <c r="G9" s="121">
        <v>9597</v>
      </c>
      <c r="H9" s="121">
        <v>0</v>
      </c>
      <c r="I9" s="121">
        <v>698078</v>
      </c>
      <c r="J9" s="122" t="s">
        <v>401</v>
      </c>
      <c r="K9" s="121">
        <v>475461</v>
      </c>
      <c r="L9" s="121">
        <v>1171298</v>
      </c>
      <c r="M9" s="121">
        <f>SUM(N9,+U9)</f>
        <v>170160</v>
      </c>
      <c r="N9" s="121">
        <f>SUM(O9:R9,T9)</f>
        <v>13</v>
      </c>
      <c r="O9" s="121">
        <v>0</v>
      </c>
      <c r="P9" s="121">
        <v>0</v>
      </c>
      <c r="Q9" s="121">
        <v>0</v>
      </c>
      <c r="R9" s="121">
        <v>0</v>
      </c>
      <c r="S9" s="122" t="s">
        <v>401</v>
      </c>
      <c r="T9" s="121">
        <v>13</v>
      </c>
      <c r="U9" s="121">
        <v>170147</v>
      </c>
      <c r="V9" s="121">
        <f>+SUM(D9,M9)</f>
        <v>2533494</v>
      </c>
      <c r="W9" s="121">
        <f>+SUM(E9,N9)</f>
        <v>1192049</v>
      </c>
      <c r="X9" s="121">
        <f>+SUM(F9,O9)</f>
        <v>8900</v>
      </c>
      <c r="Y9" s="121">
        <f>+SUM(G9,P9)</f>
        <v>9597</v>
      </c>
      <c r="Z9" s="121">
        <f>+SUM(H9,Q9)</f>
        <v>0</v>
      </c>
      <c r="AA9" s="121">
        <f>+SUM(I9,R9)</f>
        <v>698078</v>
      </c>
      <c r="AB9" s="122" t="str">
        <f>IF(+SUM(J9,S9)=0,"-",+SUM(J9,S9))</f>
        <v>-</v>
      </c>
      <c r="AC9" s="121">
        <f>+SUM(K9,T9)</f>
        <v>475474</v>
      </c>
      <c r="AD9" s="121">
        <f>+SUM(L9,U9)</f>
        <v>1341445</v>
      </c>
      <c r="AE9" s="121">
        <f>SUM(AF9,+AK9)</f>
        <v>26700</v>
      </c>
      <c r="AF9" s="121">
        <f>SUM(AG9:AJ9)</f>
        <v>26700</v>
      </c>
      <c r="AG9" s="121">
        <v>0</v>
      </c>
      <c r="AH9" s="121">
        <v>26700</v>
      </c>
      <c r="AI9" s="121">
        <v>0</v>
      </c>
      <c r="AJ9" s="121">
        <v>0</v>
      </c>
      <c r="AK9" s="121">
        <v>0</v>
      </c>
      <c r="AL9" s="121">
        <v>100</v>
      </c>
      <c r="AM9" s="121">
        <f>SUM(AN9,AS9,AW9,AX9,BD9)</f>
        <v>1684147</v>
      </c>
      <c r="AN9" s="121">
        <f>SUM(AO9:AR9)</f>
        <v>173313</v>
      </c>
      <c r="AO9" s="121">
        <v>157614</v>
      </c>
      <c r="AP9" s="121">
        <v>15699</v>
      </c>
      <c r="AQ9" s="121">
        <v>0</v>
      </c>
      <c r="AR9" s="121">
        <v>0</v>
      </c>
      <c r="AS9" s="121">
        <f>SUM(AT9:AV9)</f>
        <v>263365</v>
      </c>
      <c r="AT9" s="121">
        <v>8110</v>
      </c>
      <c r="AU9" s="121">
        <v>255255</v>
      </c>
      <c r="AV9" s="121">
        <v>0</v>
      </c>
      <c r="AW9" s="121">
        <v>0</v>
      </c>
      <c r="AX9" s="121">
        <f>SUM(AY9:BB9)</f>
        <v>1247469</v>
      </c>
      <c r="AY9" s="121">
        <v>591113</v>
      </c>
      <c r="AZ9" s="121">
        <v>634911</v>
      </c>
      <c r="BA9" s="121">
        <v>0</v>
      </c>
      <c r="BB9" s="121">
        <v>21445</v>
      </c>
      <c r="BC9" s="121">
        <v>463221</v>
      </c>
      <c r="BD9" s="121">
        <v>0</v>
      </c>
      <c r="BE9" s="121">
        <v>189166</v>
      </c>
      <c r="BF9" s="121">
        <f>SUM(AE9,+AM9,+BE9)</f>
        <v>1900013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3756</v>
      </c>
      <c r="BP9" s="121">
        <f>SUM(BQ9:BT9)</f>
        <v>1239</v>
      </c>
      <c r="BQ9" s="121">
        <v>0</v>
      </c>
      <c r="BR9" s="121">
        <v>1239</v>
      </c>
      <c r="BS9" s="121">
        <v>0</v>
      </c>
      <c r="BT9" s="121">
        <v>0</v>
      </c>
      <c r="BU9" s="121">
        <f>SUM(BV9:BX9)</f>
        <v>561</v>
      </c>
      <c r="BV9" s="121">
        <v>561</v>
      </c>
      <c r="BW9" s="121">
        <v>0</v>
      </c>
      <c r="BX9" s="121">
        <v>0</v>
      </c>
      <c r="BY9" s="121">
        <v>0</v>
      </c>
      <c r="BZ9" s="121">
        <f>SUM(CA9:CD9)</f>
        <v>1956</v>
      </c>
      <c r="CA9" s="121">
        <v>0</v>
      </c>
      <c r="CB9" s="121">
        <v>0</v>
      </c>
      <c r="CC9" s="121">
        <v>0</v>
      </c>
      <c r="CD9" s="121">
        <v>1956</v>
      </c>
      <c r="CE9" s="121">
        <v>166404</v>
      </c>
      <c r="CF9" s="121">
        <v>0</v>
      </c>
      <c r="CG9" s="121">
        <v>0</v>
      </c>
      <c r="CH9" s="121">
        <f>SUM(BG9,+BO9,+CG9)</f>
        <v>3756</v>
      </c>
      <c r="CI9" s="121">
        <f>SUM(AE9,+BG9)</f>
        <v>26700</v>
      </c>
      <c r="CJ9" s="121">
        <f>SUM(AF9,+BH9)</f>
        <v>26700</v>
      </c>
      <c r="CK9" s="121">
        <f>SUM(AG9,+BI9)</f>
        <v>0</v>
      </c>
      <c r="CL9" s="121">
        <f>SUM(AH9,+BJ9)</f>
        <v>26700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100</v>
      </c>
      <c r="CQ9" s="121">
        <f>SUM(AM9,+BO9)</f>
        <v>1687903</v>
      </c>
      <c r="CR9" s="121">
        <f>SUM(AN9,+BP9)</f>
        <v>174552</v>
      </c>
      <c r="CS9" s="121">
        <f>SUM(AO9,+BQ9)</f>
        <v>157614</v>
      </c>
      <c r="CT9" s="121">
        <f>SUM(AP9,+BR9)</f>
        <v>16938</v>
      </c>
      <c r="CU9" s="121">
        <f>SUM(AQ9,+BS9)</f>
        <v>0</v>
      </c>
      <c r="CV9" s="121">
        <f>SUM(AR9,+BT9)</f>
        <v>0</v>
      </c>
      <c r="CW9" s="121">
        <f>SUM(AS9,+BU9)</f>
        <v>263926</v>
      </c>
      <c r="CX9" s="121">
        <f>SUM(AT9,+BV9)</f>
        <v>8671</v>
      </c>
      <c r="CY9" s="121">
        <f>SUM(AU9,+BW9)</f>
        <v>255255</v>
      </c>
      <c r="CZ9" s="121">
        <f>SUM(AV9,+BX9)</f>
        <v>0</v>
      </c>
      <c r="DA9" s="121">
        <f>SUM(AW9,+BY9)</f>
        <v>0</v>
      </c>
      <c r="DB9" s="121">
        <f>SUM(AX9,+BZ9)</f>
        <v>1249425</v>
      </c>
      <c r="DC9" s="121">
        <f>SUM(AY9,+CA9)</f>
        <v>591113</v>
      </c>
      <c r="DD9" s="121">
        <f>SUM(AZ9,+CB9)</f>
        <v>634911</v>
      </c>
      <c r="DE9" s="121">
        <f>SUM(BA9,+CC9)</f>
        <v>0</v>
      </c>
      <c r="DF9" s="121">
        <f>SUM(BB9,+CD9)</f>
        <v>23401</v>
      </c>
      <c r="DG9" s="121">
        <f>SUM(BC9,+CE9)</f>
        <v>629625</v>
      </c>
      <c r="DH9" s="121">
        <f>SUM(BD9,+CF9)</f>
        <v>0</v>
      </c>
      <c r="DI9" s="121">
        <f>SUM(BE9,+CG9)</f>
        <v>189166</v>
      </c>
      <c r="DJ9" s="121">
        <f>SUM(BF9,+CH9)</f>
        <v>1903769</v>
      </c>
    </row>
    <row r="10" spans="1:114" s="136" customFormat="1" ht="13.5" customHeight="1" x14ac:dyDescent="0.15">
      <c r="A10" s="119" t="s">
        <v>36</v>
      </c>
      <c r="B10" s="120" t="s">
        <v>334</v>
      </c>
      <c r="C10" s="119" t="s">
        <v>335</v>
      </c>
      <c r="D10" s="121">
        <f>SUM(E10,+L10)</f>
        <v>505829</v>
      </c>
      <c r="E10" s="121">
        <f>SUM(F10:I10,K10)</f>
        <v>49509</v>
      </c>
      <c r="F10" s="121">
        <v>0</v>
      </c>
      <c r="G10" s="121">
        <v>453</v>
      </c>
      <c r="H10" s="121">
        <v>0</v>
      </c>
      <c r="I10" s="121">
        <v>46692</v>
      </c>
      <c r="J10" s="122" t="s">
        <v>401</v>
      </c>
      <c r="K10" s="121">
        <v>2364</v>
      </c>
      <c r="L10" s="121">
        <v>456320</v>
      </c>
      <c r="M10" s="121">
        <f>SUM(N10,+U10)</f>
        <v>66028</v>
      </c>
      <c r="N10" s="121">
        <f>SUM(O10:R10,T10)</f>
        <v>22658</v>
      </c>
      <c r="O10" s="121">
        <v>0</v>
      </c>
      <c r="P10" s="121">
        <v>0</v>
      </c>
      <c r="Q10" s="121">
        <v>0</v>
      </c>
      <c r="R10" s="121">
        <v>22658</v>
      </c>
      <c r="S10" s="122" t="s">
        <v>401</v>
      </c>
      <c r="T10" s="121">
        <v>0</v>
      </c>
      <c r="U10" s="121">
        <v>43370</v>
      </c>
      <c r="V10" s="121">
        <f>+SUM(D10,M10)</f>
        <v>571857</v>
      </c>
      <c r="W10" s="121">
        <f>+SUM(E10,N10)</f>
        <v>72167</v>
      </c>
      <c r="X10" s="121">
        <f>+SUM(F10,O10)</f>
        <v>0</v>
      </c>
      <c r="Y10" s="121">
        <f>+SUM(G10,P10)</f>
        <v>453</v>
      </c>
      <c r="Z10" s="121">
        <f>+SUM(H10,Q10)</f>
        <v>0</v>
      </c>
      <c r="AA10" s="121">
        <f>+SUM(I10,R10)</f>
        <v>69350</v>
      </c>
      <c r="AB10" s="122" t="str">
        <f>IF(+SUM(J10,S10)=0,"-",+SUM(J10,S10))</f>
        <v>-</v>
      </c>
      <c r="AC10" s="121">
        <f>+SUM(K10,T10)</f>
        <v>2364</v>
      </c>
      <c r="AD10" s="121">
        <f>+SUM(L10,U10)</f>
        <v>499690</v>
      </c>
      <c r="AE10" s="121">
        <f>SUM(AF10,+AK10)</f>
        <v>0</v>
      </c>
      <c r="AF10" s="121">
        <f>SUM(AG10:AJ10)</f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103177</v>
      </c>
      <c r="AM10" s="121">
        <f>SUM(AN10,AS10,AW10,AX10,BD10)</f>
        <v>208500</v>
      </c>
      <c r="AN10" s="121">
        <f>SUM(AO10:AR10)</f>
        <v>6999</v>
      </c>
      <c r="AO10" s="121">
        <v>6999</v>
      </c>
      <c r="AP10" s="121">
        <v>0</v>
      </c>
      <c r="AQ10" s="121">
        <v>0</v>
      </c>
      <c r="AR10" s="121">
        <v>0</v>
      </c>
      <c r="AS10" s="121">
        <f>SUM(AT10:AV10)</f>
        <v>201501</v>
      </c>
      <c r="AT10" s="121">
        <v>195087</v>
      </c>
      <c r="AU10" s="121">
        <v>6414</v>
      </c>
      <c r="AV10" s="121">
        <v>0</v>
      </c>
      <c r="AW10" s="121">
        <v>0</v>
      </c>
      <c r="AX10" s="121">
        <f>SUM(AY10:BB10)</f>
        <v>0</v>
      </c>
      <c r="AY10" s="121">
        <v>0</v>
      </c>
      <c r="AZ10" s="121">
        <v>0</v>
      </c>
      <c r="BA10" s="121">
        <v>0</v>
      </c>
      <c r="BB10" s="121">
        <v>0</v>
      </c>
      <c r="BC10" s="121">
        <v>167421</v>
      </c>
      <c r="BD10" s="121">
        <v>0</v>
      </c>
      <c r="BE10" s="121">
        <v>26731</v>
      </c>
      <c r="BF10" s="121">
        <f>SUM(AE10,+AM10,+BE10)</f>
        <v>235231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185</v>
      </c>
      <c r="BO10" s="121">
        <f>SUM(BP10,BU10,BY10,BZ10,CF10)</f>
        <v>29434</v>
      </c>
      <c r="BP10" s="121">
        <f>SUM(BQ10:BT10)</f>
        <v>6999</v>
      </c>
      <c r="BQ10" s="121">
        <v>6999</v>
      </c>
      <c r="BR10" s="121">
        <v>0</v>
      </c>
      <c r="BS10" s="121">
        <v>0</v>
      </c>
      <c r="BT10" s="121">
        <v>0</v>
      </c>
      <c r="BU10" s="121">
        <f>SUM(BV10:BX10)</f>
        <v>22435</v>
      </c>
      <c r="BV10" s="121">
        <v>22435</v>
      </c>
      <c r="BW10" s="121">
        <v>0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35751</v>
      </c>
      <c r="CF10" s="121">
        <v>0</v>
      </c>
      <c r="CG10" s="121">
        <v>658</v>
      </c>
      <c r="CH10" s="121">
        <f>SUM(BG10,+BO10,+CG10)</f>
        <v>30092</v>
      </c>
      <c r="CI10" s="121">
        <f>SUM(AE10,+BG10)</f>
        <v>0</v>
      </c>
      <c r="CJ10" s="121">
        <f>SUM(AF10,+BH10)</f>
        <v>0</v>
      </c>
      <c r="CK10" s="121">
        <f>SUM(AG10,+BI10)</f>
        <v>0</v>
      </c>
      <c r="CL10" s="121">
        <f>SUM(AH10,+BJ10)</f>
        <v>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103362</v>
      </c>
      <c r="CQ10" s="121">
        <f>SUM(AM10,+BO10)</f>
        <v>237934</v>
      </c>
      <c r="CR10" s="121">
        <f>SUM(AN10,+BP10)</f>
        <v>13998</v>
      </c>
      <c r="CS10" s="121">
        <f>SUM(AO10,+BQ10)</f>
        <v>13998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223936</v>
      </c>
      <c r="CX10" s="121">
        <f>SUM(AT10,+BV10)</f>
        <v>217522</v>
      </c>
      <c r="CY10" s="121">
        <f>SUM(AU10,+BW10)</f>
        <v>6414</v>
      </c>
      <c r="CZ10" s="121">
        <f>SUM(AV10,+BX10)</f>
        <v>0</v>
      </c>
      <c r="DA10" s="121">
        <f>SUM(AW10,+BY10)</f>
        <v>0</v>
      </c>
      <c r="DB10" s="121">
        <f>SUM(AX10,+BZ10)</f>
        <v>0</v>
      </c>
      <c r="DC10" s="121">
        <f>SUM(AY10,+CA10)</f>
        <v>0</v>
      </c>
      <c r="DD10" s="121">
        <f>SUM(AZ10,+CB10)</f>
        <v>0</v>
      </c>
      <c r="DE10" s="121">
        <f>SUM(BA10,+CC10)</f>
        <v>0</v>
      </c>
      <c r="DF10" s="121">
        <f>SUM(BB10,+CD10)</f>
        <v>0</v>
      </c>
      <c r="DG10" s="121">
        <f>SUM(BC10,+CE10)</f>
        <v>203172</v>
      </c>
      <c r="DH10" s="121">
        <f>SUM(BD10,+CF10)</f>
        <v>0</v>
      </c>
      <c r="DI10" s="121">
        <f>SUM(BE10,+CG10)</f>
        <v>27389</v>
      </c>
      <c r="DJ10" s="121">
        <f>SUM(BF10,+CH10)</f>
        <v>265323</v>
      </c>
    </row>
    <row r="11" spans="1:114" s="136" customFormat="1" ht="13.5" customHeight="1" x14ac:dyDescent="0.15">
      <c r="A11" s="119" t="s">
        <v>36</v>
      </c>
      <c r="B11" s="120" t="s">
        <v>339</v>
      </c>
      <c r="C11" s="119" t="s">
        <v>340</v>
      </c>
      <c r="D11" s="121">
        <f>SUM(E11,+L11)</f>
        <v>583344</v>
      </c>
      <c r="E11" s="121">
        <f>SUM(F11:I11,K11)</f>
        <v>120008</v>
      </c>
      <c r="F11" s="121">
        <v>0</v>
      </c>
      <c r="G11" s="121">
        <v>0</v>
      </c>
      <c r="H11" s="121">
        <v>0</v>
      </c>
      <c r="I11" s="121">
        <v>95023</v>
      </c>
      <c r="J11" s="122" t="s">
        <v>401</v>
      </c>
      <c r="K11" s="121">
        <v>24985</v>
      </c>
      <c r="L11" s="121">
        <v>463336</v>
      </c>
      <c r="M11" s="121">
        <f>SUM(N11,+U11)</f>
        <v>37757</v>
      </c>
      <c r="N11" s="121">
        <f>SUM(O11:R11,T11)</f>
        <v>54</v>
      </c>
      <c r="O11" s="121">
        <v>0</v>
      </c>
      <c r="P11" s="121">
        <v>0</v>
      </c>
      <c r="Q11" s="121">
        <v>0</v>
      </c>
      <c r="R11" s="121">
        <v>0</v>
      </c>
      <c r="S11" s="122" t="s">
        <v>401</v>
      </c>
      <c r="T11" s="121">
        <v>54</v>
      </c>
      <c r="U11" s="121">
        <v>37703</v>
      </c>
      <c r="V11" s="121">
        <f>+SUM(D11,M11)</f>
        <v>621101</v>
      </c>
      <c r="W11" s="121">
        <f>+SUM(E11,N11)</f>
        <v>120062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95023</v>
      </c>
      <c r="AB11" s="122" t="str">
        <f>IF(+SUM(J11,S11)=0,"-",+SUM(J11,S11))</f>
        <v>-</v>
      </c>
      <c r="AC11" s="121">
        <f>+SUM(K11,T11)</f>
        <v>25039</v>
      </c>
      <c r="AD11" s="121">
        <f>+SUM(L11,U11)</f>
        <v>501039</v>
      </c>
      <c r="AE11" s="121">
        <f>SUM(AF11,+AK11)</f>
        <v>0</v>
      </c>
      <c r="AF11" s="121">
        <f>SUM(AG11:AJ11)</f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26</v>
      </c>
      <c r="AM11" s="121">
        <f>SUM(AN11,AS11,AW11,AX11,BD11)</f>
        <v>506004</v>
      </c>
      <c r="AN11" s="121">
        <f>SUM(AO11:AR11)</f>
        <v>122942</v>
      </c>
      <c r="AO11" s="121">
        <v>33375</v>
      </c>
      <c r="AP11" s="121">
        <v>41777</v>
      </c>
      <c r="AQ11" s="121">
        <v>47790</v>
      </c>
      <c r="AR11" s="121">
        <v>0</v>
      </c>
      <c r="AS11" s="121">
        <f>SUM(AT11:AV11)</f>
        <v>59101</v>
      </c>
      <c r="AT11" s="121">
        <v>23428</v>
      </c>
      <c r="AU11" s="121">
        <v>35673</v>
      </c>
      <c r="AV11" s="121">
        <v>0</v>
      </c>
      <c r="AW11" s="121">
        <v>0</v>
      </c>
      <c r="AX11" s="121">
        <f>SUM(AY11:BB11)</f>
        <v>323961</v>
      </c>
      <c r="AY11" s="121">
        <v>97260</v>
      </c>
      <c r="AZ11" s="121">
        <v>226626</v>
      </c>
      <c r="BA11" s="121">
        <v>75</v>
      </c>
      <c r="BB11" s="121">
        <v>0</v>
      </c>
      <c r="BC11" s="121">
        <v>72635</v>
      </c>
      <c r="BD11" s="121">
        <v>0</v>
      </c>
      <c r="BE11" s="121">
        <v>4679</v>
      </c>
      <c r="BF11" s="121">
        <f>SUM(AE11,+AM11,+BE11)</f>
        <v>510683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f>SUM(BP11,BU11,BY11,BZ11,CF11)</f>
        <v>37757</v>
      </c>
      <c r="BP11" s="121">
        <f>SUM(BQ11:BT11)</f>
        <v>19828</v>
      </c>
      <c r="BQ11" s="121">
        <v>18128</v>
      </c>
      <c r="BR11" s="121">
        <v>0</v>
      </c>
      <c r="BS11" s="121">
        <v>1700</v>
      </c>
      <c r="BT11" s="121">
        <v>0</v>
      </c>
      <c r="BU11" s="121">
        <f>SUM(BV11:BX11)</f>
        <v>14224</v>
      </c>
      <c r="BV11" s="121">
        <v>0</v>
      </c>
      <c r="BW11" s="121">
        <v>14224</v>
      </c>
      <c r="BX11" s="121">
        <v>0</v>
      </c>
      <c r="BY11" s="121">
        <v>0</v>
      </c>
      <c r="BZ11" s="121">
        <f>SUM(CA11:CD11)</f>
        <v>3705</v>
      </c>
      <c r="CA11" s="121">
        <v>0</v>
      </c>
      <c r="CB11" s="121">
        <v>3705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f>SUM(BG11,+BO11,+CG11)</f>
        <v>37757</v>
      </c>
      <c r="CI11" s="121">
        <f>SUM(AE11,+BG11)</f>
        <v>0</v>
      </c>
      <c r="CJ11" s="121">
        <f>SUM(AF11,+BH11)</f>
        <v>0</v>
      </c>
      <c r="CK11" s="121">
        <f>SUM(AG11,+BI11)</f>
        <v>0</v>
      </c>
      <c r="CL11" s="121">
        <f>SUM(AH11,+BJ11)</f>
        <v>0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1">
        <f>SUM(AL11,+BN11)</f>
        <v>26</v>
      </c>
      <c r="CQ11" s="121">
        <f>SUM(AM11,+BO11)</f>
        <v>543761</v>
      </c>
      <c r="CR11" s="121">
        <f>SUM(AN11,+BP11)</f>
        <v>142770</v>
      </c>
      <c r="CS11" s="121">
        <f>SUM(AO11,+BQ11)</f>
        <v>51503</v>
      </c>
      <c r="CT11" s="121">
        <f>SUM(AP11,+BR11)</f>
        <v>41777</v>
      </c>
      <c r="CU11" s="121">
        <f>SUM(AQ11,+BS11)</f>
        <v>49490</v>
      </c>
      <c r="CV11" s="121">
        <f>SUM(AR11,+BT11)</f>
        <v>0</v>
      </c>
      <c r="CW11" s="121">
        <f>SUM(AS11,+BU11)</f>
        <v>73325</v>
      </c>
      <c r="CX11" s="121">
        <f>SUM(AT11,+BV11)</f>
        <v>23428</v>
      </c>
      <c r="CY11" s="121">
        <f>SUM(AU11,+BW11)</f>
        <v>49897</v>
      </c>
      <c r="CZ11" s="121">
        <f>SUM(AV11,+BX11)</f>
        <v>0</v>
      </c>
      <c r="DA11" s="121">
        <f>SUM(AW11,+BY11)</f>
        <v>0</v>
      </c>
      <c r="DB11" s="121">
        <f>SUM(AX11,+BZ11)</f>
        <v>327666</v>
      </c>
      <c r="DC11" s="121">
        <f>SUM(AY11,+CA11)</f>
        <v>97260</v>
      </c>
      <c r="DD11" s="121">
        <f>SUM(AZ11,+CB11)</f>
        <v>230331</v>
      </c>
      <c r="DE11" s="121">
        <f>SUM(BA11,+CC11)</f>
        <v>75</v>
      </c>
      <c r="DF11" s="121">
        <f>SUM(BB11,+CD11)</f>
        <v>0</v>
      </c>
      <c r="DG11" s="121">
        <f>SUM(BC11,+CE11)</f>
        <v>72635</v>
      </c>
      <c r="DH11" s="121">
        <f>SUM(BD11,+CF11)</f>
        <v>0</v>
      </c>
      <c r="DI11" s="121">
        <f>SUM(BE11,+CG11)</f>
        <v>4679</v>
      </c>
      <c r="DJ11" s="121">
        <f>SUM(BF11,+CH11)</f>
        <v>548440</v>
      </c>
    </row>
    <row r="12" spans="1:114" s="136" customFormat="1" ht="13.5" customHeight="1" x14ac:dyDescent="0.15">
      <c r="A12" s="119" t="s">
        <v>36</v>
      </c>
      <c r="B12" s="120" t="s">
        <v>342</v>
      </c>
      <c r="C12" s="119" t="s">
        <v>343</v>
      </c>
      <c r="D12" s="121">
        <f>SUM(E12,+L12)</f>
        <v>131726</v>
      </c>
      <c r="E12" s="121">
        <f>SUM(F12:I12,K12)</f>
        <v>13305</v>
      </c>
      <c r="F12" s="121">
        <v>0</v>
      </c>
      <c r="G12" s="121">
        <v>0</v>
      </c>
      <c r="H12" s="121">
        <v>0</v>
      </c>
      <c r="I12" s="121">
        <v>12535</v>
      </c>
      <c r="J12" s="122" t="s">
        <v>401</v>
      </c>
      <c r="K12" s="121">
        <v>770</v>
      </c>
      <c r="L12" s="121">
        <v>118421</v>
      </c>
      <c r="M12" s="121">
        <f>SUM(N12,+U12)</f>
        <v>20924</v>
      </c>
      <c r="N12" s="121">
        <f>SUM(O12:R12,T12)</f>
        <v>6</v>
      </c>
      <c r="O12" s="121">
        <v>0</v>
      </c>
      <c r="P12" s="121">
        <v>0</v>
      </c>
      <c r="Q12" s="121">
        <v>0</v>
      </c>
      <c r="R12" s="121">
        <v>6</v>
      </c>
      <c r="S12" s="122" t="s">
        <v>401</v>
      </c>
      <c r="T12" s="121">
        <v>0</v>
      </c>
      <c r="U12" s="121">
        <v>20918</v>
      </c>
      <c r="V12" s="121">
        <f>+SUM(D12,M12)</f>
        <v>152650</v>
      </c>
      <c r="W12" s="121">
        <f>+SUM(E12,N12)</f>
        <v>13311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12541</v>
      </c>
      <c r="AB12" s="122" t="str">
        <f>IF(+SUM(J12,S12)=0,"-",+SUM(J12,S12))</f>
        <v>-</v>
      </c>
      <c r="AC12" s="121">
        <f>+SUM(K12,T12)</f>
        <v>770</v>
      </c>
      <c r="AD12" s="121">
        <f>+SUM(L12,U12)</f>
        <v>139339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104075</v>
      </c>
      <c r="AN12" s="121">
        <f>SUM(AO12:AR12)</f>
        <v>15706</v>
      </c>
      <c r="AO12" s="121">
        <v>15706</v>
      </c>
      <c r="AP12" s="121">
        <v>0</v>
      </c>
      <c r="AQ12" s="121">
        <v>0</v>
      </c>
      <c r="AR12" s="121">
        <v>0</v>
      </c>
      <c r="AS12" s="121">
        <f>SUM(AT12:AV12)</f>
        <v>396</v>
      </c>
      <c r="AT12" s="121">
        <v>0</v>
      </c>
      <c r="AU12" s="121">
        <v>332</v>
      </c>
      <c r="AV12" s="121">
        <v>64</v>
      </c>
      <c r="AW12" s="121">
        <v>0</v>
      </c>
      <c r="AX12" s="121">
        <f>SUM(AY12:BB12)</f>
        <v>87973</v>
      </c>
      <c r="AY12" s="121">
        <v>62770</v>
      </c>
      <c r="AZ12" s="121">
        <v>24935</v>
      </c>
      <c r="BA12" s="121">
        <v>64</v>
      </c>
      <c r="BB12" s="121">
        <v>204</v>
      </c>
      <c r="BC12" s="121">
        <v>18892</v>
      </c>
      <c r="BD12" s="121">
        <v>0</v>
      </c>
      <c r="BE12" s="121">
        <v>8759</v>
      </c>
      <c r="BF12" s="121">
        <f>SUM(AE12,+AM12,+BE12)</f>
        <v>112834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93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71</v>
      </c>
      <c r="BV12" s="121">
        <v>0</v>
      </c>
      <c r="BW12" s="121">
        <v>71</v>
      </c>
      <c r="BX12" s="121">
        <v>0</v>
      </c>
      <c r="BY12" s="121">
        <v>0</v>
      </c>
      <c r="BZ12" s="121">
        <f>SUM(CA12:CD12)</f>
        <v>22</v>
      </c>
      <c r="CA12" s="121">
        <v>0</v>
      </c>
      <c r="CB12" s="121">
        <v>0</v>
      </c>
      <c r="CC12" s="121">
        <v>0</v>
      </c>
      <c r="CD12" s="121">
        <v>22</v>
      </c>
      <c r="CE12" s="121">
        <v>20831</v>
      </c>
      <c r="CF12" s="121">
        <v>0</v>
      </c>
      <c r="CG12" s="121">
        <v>0</v>
      </c>
      <c r="CH12" s="121">
        <f>SUM(BG12,+BO12,+CG12)</f>
        <v>93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104168</v>
      </c>
      <c r="CR12" s="121">
        <f>SUM(AN12,+BP12)</f>
        <v>15706</v>
      </c>
      <c r="CS12" s="121">
        <f>SUM(AO12,+BQ12)</f>
        <v>15706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467</v>
      </c>
      <c r="CX12" s="121">
        <f>SUM(AT12,+BV12)</f>
        <v>0</v>
      </c>
      <c r="CY12" s="121">
        <f>SUM(AU12,+BW12)</f>
        <v>403</v>
      </c>
      <c r="CZ12" s="121">
        <f>SUM(AV12,+BX12)</f>
        <v>64</v>
      </c>
      <c r="DA12" s="121">
        <f>SUM(AW12,+BY12)</f>
        <v>0</v>
      </c>
      <c r="DB12" s="121">
        <f>SUM(AX12,+BZ12)</f>
        <v>87995</v>
      </c>
      <c r="DC12" s="121">
        <f>SUM(AY12,+CA12)</f>
        <v>62770</v>
      </c>
      <c r="DD12" s="121">
        <f>SUM(AZ12,+CB12)</f>
        <v>24935</v>
      </c>
      <c r="DE12" s="121">
        <f>SUM(BA12,+CC12)</f>
        <v>64</v>
      </c>
      <c r="DF12" s="121">
        <f>SUM(BB12,+CD12)</f>
        <v>226</v>
      </c>
      <c r="DG12" s="121">
        <f>SUM(BC12,+CE12)</f>
        <v>39723</v>
      </c>
      <c r="DH12" s="121">
        <f>SUM(BD12,+CF12)</f>
        <v>0</v>
      </c>
      <c r="DI12" s="121">
        <f>SUM(BE12,+CG12)</f>
        <v>8759</v>
      </c>
      <c r="DJ12" s="121">
        <f>SUM(BF12,+CH12)</f>
        <v>112927</v>
      </c>
    </row>
    <row r="13" spans="1:114" s="136" customFormat="1" ht="13.5" customHeight="1" x14ac:dyDescent="0.15">
      <c r="A13" s="119" t="s">
        <v>36</v>
      </c>
      <c r="B13" s="120" t="s">
        <v>345</v>
      </c>
      <c r="C13" s="119" t="s">
        <v>346</v>
      </c>
      <c r="D13" s="121">
        <f>SUM(E13,+L13)</f>
        <v>50012</v>
      </c>
      <c r="E13" s="121">
        <f>SUM(F13:I13,K13)</f>
        <v>4561</v>
      </c>
      <c r="F13" s="121">
        <v>0</v>
      </c>
      <c r="G13" s="121">
        <v>0</v>
      </c>
      <c r="H13" s="121">
        <v>0</v>
      </c>
      <c r="I13" s="121">
        <v>4551</v>
      </c>
      <c r="J13" s="122" t="s">
        <v>401</v>
      </c>
      <c r="K13" s="121">
        <v>10</v>
      </c>
      <c r="L13" s="121">
        <v>45451</v>
      </c>
      <c r="M13" s="121">
        <f>SUM(N13,+U13)</f>
        <v>3681</v>
      </c>
      <c r="N13" s="121">
        <f>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2" t="s">
        <v>401</v>
      </c>
      <c r="T13" s="121">
        <v>0</v>
      </c>
      <c r="U13" s="121">
        <v>3681</v>
      </c>
      <c r="V13" s="121">
        <f>+SUM(D13,M13)</f>
        <v>53693</v>
      </c>
      <c r="W13" s="121">
        <f>+SUM(E13,N13)</f>
        <v>4561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4551</v>
      </c>
      <c r="AB13" s="122" t="str">
        <f>IF(+SUM(J13,S13)=0,"-",+SUM(J13,S13))</f>
        <v>-</v>
      </c>
      <c r="AC13" s="121">
        <f>+SUM(K13,T13)</f>
        <v>10</v>
      </c>
      <c r="AD13" s="121">
        <f>+SUM(L13,U13)</f>
        <v>49132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f>SUM(AN13,AS13,AW13,AX13,BD13)</f>
        <v>44945</v>
      </c>
      <c r="AN13" s="121">
        <f>SUM(AO13:AR13)</f>
        <v>3900</v>
      </c>
      <c r="AO13" s="121">
        <v>3900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41045</v>
      </c>
      <c r="AY13" s="121">
        <v>41045</v>
      </c>
      <c r="AZ13" s="121">
        <v>0</v>
      </c>
      <c r="BA13" s="121">
        <v>0</v>
      </c>
      <c r="BB13" s="121">
        <v>0</v>
      </c>
      <c r="BC13" s="121">
        <v>5067</v>
      </c>
      <c r="BD13" s="121">
        <v>0</v>
      </c>
      <c r="BE13" s="121">
        <v>0</v>
      </c>
      <c r="BF13" s="121">
        <f>SUM(AE13,+AM13,+BE13)</f>
        <v>44945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433</v>
      </c>
      <c r="BP13" s="121">
        <f>SUM(BQ13:BT13)</f>
        <v>433</v>
      </c>
      <c r="BQ13" s="121">
        <v>433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3248</v>
      </c>
      <c r="CF13" s="121">
        <v>0</v>
      </c>
      <c r="CG13" s="121">
        <v>0</v>
      </c>
      <c r="CH13" s="121">
        <f>SUM(BG13,+BO13,+CG13)</f>
        <v>433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0</v>
      </c>
      <c r="CQ13" s="121">
        <f>SUM(AM13,+BO13)</f>
        <v>45378</v>
      </c>
      <c r="CR13" s="121">
        <f>SUM(AN13,+BP13)</f>
        <v>4333</v>
      </c>
      <c r="CS13" s="121">
        <f>SUM(AO13,+BQ13)</f>
        <v>4333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41045</v>
      </c>
      <c r="DC13" s="121">
        <f>SUM(AY13,+CA13)</f>
        <v>41045</v>
      </c>
      <c r="DD13" s="121">
        <f>SUM(AZ13,+CB13)</f>
        <v>0</v>
      </c>
      <c r="DE13" s="121">
        <f>SUM(BA13,+CC13)</f>
        <v>0</v>
      </c>
      <c r="DF13" s="121">
        <f>SUM(BB13,+CD13)</f>
        <v>0</v>
      </c>
      <c r="DG13" s="121">
        <f>SUM(BC13,+CE13)</f>
        <v>8315</v>
      </c>
      <c r="DH13" s="121">
        <f>SUM(BD13,+CF13)</f>
        <v>0</v>
      </c>
      <c r="DI13" s="121">
        <f>SUM(BE13,+CG13)</f>
        <v>0</v>
      </c>
      <c r="DJ13" s="121">
        <f>SUM(BF13,+CH13)</f>
        <v>45378</v>
      </c>
    </row>
    <row r="14" spans="1:114" s="136" customFormat="1" ht="13.5" customHeight="1" x14ac:dyDescent="0.15">
      <c r="A14" s="119" t="s">
        <v>36</v>
      </c>
      <c r="B14" s="120" t="s">
        <v>349</v>
      </c>
      <c r="C14" s="119" t="s">
        <v>350</v>
      </c>
      <c r="D14" s="121">
        <f>SUM(E14,+L14)</f>
        <v>90730</v>
      </c>
      <c r="E14" s="121">
        <f>SUM(F14:I14,K14)</f>
        <v>11887</v>
      </c>
      <c r="F14" s="121">
        <v>0</v>
      </c>
      <c r="G14" s="121">
        <v>0</v>
      </c>
      <c r="H14" s="121">
        <v>0</v>
      </c>
      <c r="I14" s="121">
        <v>11887</v>
      </c>
      <c r="J14" s="122" t="s">
        <v>401</v>
      </c>
      <c r="K14" s="121">
        <v>0</v>
      </c>
      <c r="L14" s="121">
        <v>78843</v>
      </c>
      <c r="M14" s="121">
        <f>SUM(N14,+U14)</f>
        <v>17940</v>
      </c>
      <c r="N14" s="121">
        <f>SUM(O14:R14,T14)</f>
        <v>728</v>
      </c>
      <c r="O14" s="121">
        <v>264</v>
      </c>
      <c r="P14" s="121">
        <v>464</v>
      </c>
      <c r="Q14" s="121">
        <v>0</v>
      </c>
      <c r="R14" s="121">
        <v>0</v>
      </c>
      <c r="S14" s="122" t="s">
        <v>401</v>
      </c>
      <c r="T14" s="121">
        <v>0</v>
      </c>
      <c r="U14" s="121">
        <v>17212</v>
      </c>
      <c r="V14" s="121">
        <f>+SUM(D14,M14)</f>
        <v>108670</v>
      </c>
      <c r="W14" s="121">
        <f>+SUM(E14,N14)</f>
        <v>12615</v>
      </c>
      <c r="X14" s="121">
        <f>+SUM(F14,O14)</f>
        <v>264</v>
      </c>
      <c r="Y14" s="121">
        <f>+SUM(G14,P14)</f>
        <v>464</v>
      </c>
      <c r="Z14" s="121">
        <f>+SUM(H14,Q14)</f>
        <v>0</v>
      </c>
      <c r="AA14" s="121">
        <f>+SUM(I14,R14)</f>
        <v>11887</v>
      </c>
      <c r="AB14" s="122" t="str">
        <f>IF(+SUM(J14,S14)=0,"-",+SUM(J14,S14))</f>
        <v>-</v>
      </c>
      <c r="AC14" s="121">
        <f>+SUM(K14,T14)</f>
        <v>0</v>
      </c>
      <c r="AD14" s="121">
        <f>+SUM(L14,U14)</f>
        <v>96055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79054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79054</v>
      </c>
      <c r="AY14" s="121">
        <v>78474</v>
      </c>
      <c r="AZ14" s="121">
        <v>580</v>
      </c>
      <c r="BA14" s="121">
        <v>0</v>
      </c>
      <c r="BB14" s="121">
        <v>0</v>
      </c>
      <c r="BC14" s="121">
        <v>11676</v>
      </c>
      <c r="BD14" s="121">
        <v>0</v>
      </c>
      <c r="BE14" s="121">
        <v>0</v>
      </c>
      <c r="BF14" s="121">
        <f>SUM(AE14,+AM14,+BE14)</f>
        <v>79054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17940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79054</v>
      </c>
      <c r="CR14" s="121">
        <f>SUM(AN14,+BP14)</f>
        <v>0</v>
      </c>
      <c r="CS14" s="121">
        <f>SUM(AO14,+BQ14)</f>
        <v>0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79054</v>
      </c>
      <c r="DC14" s="121">
        <f>SUM(AY14,+CA14)</f>
        <v>78474</v>
      </c>
      <c r="DD14" s="121">
        <f>SUM(AZ14,+CB14)</f>
        <v>580</v>
      </c>
      <c r="DE14" s="121">
        <f>SUM(BA14,+CC14)</f>
        <v>0</v>
      </c>
      <c r="DF14" s="121">
        <f>SUM(BB14,+CD14)</f>
        <v>0</v>
      </c>
      <c r="DG14" s="121">
        <f>SUM(BC14,+CE14)</f>
        <v>29616</v>
      </c>
      <c r="DH14" s="121">
        <f>SUM(BD14,+CF14)</f>
        <v>0</v>
      </c>
      <c r="DI14" s="121">
        <f>SUM(BE14,+CG14)</f>
        <v>0</v>
      </c>
      <c r="DJ14" s="121">
        <f>SUM(BF14,+CH14)</f>
        <v>79054</v>
      </c>
    </row>
    <row r="15" spans="1:114" s="136" customFormat="1" ht="13.5" customHeight="1" x14ac:dyDescent="0.15">
      <c r="A15" s="119" t="s">
        <v>36</v>
      </c>
      <c r="B15" s="120" t="s">
        <v>353</v>
      </c>
      <c r="C15" s="119" t="s">
        <v>354</v>
      </c>
      <c r="D15" s="121">
        <f>SUM(E15,+L15)</f>
        <v>198847</v>
      </c>
      <c r="E15" s="121">
        <f>SUM(F15:I15,K15)</f>
        <v>17368</v>
      </c>
      <c r="F15" s="121">
        <v>0</v>
      </c>
      <c r="G15" s="121">
        <v>0</v>
      </c>
      <c r="H15" s="121">
        <v>0</v>
      </c>
      <c r="I15" s="121">
        <v>17314</v>
      </c>
      <c r="J15" s="122" t="s">
        <v>401</v>
      </c>
      <c r="K15" s="121">
        <v>54</v>
      </c>
      <c r="L15" s="121">
        <v>181479</v>
      </c>
      <c r="M15" s="121">
        <f>SUM(N15,+U15)</f>
        <v>33688</v>
      </c>
      <c r="N15" s="121">
        <f>SUM(O15:R15,T15)</f>
        <v>9</v>
      </c>
      <c r="O15" s="121">
        <v>0</v>
      </c>
      <c r="P15" s="121">
        <v>0</v>
      </c>
      <c r="Q15" s="121">
        <v>0</v>
      </c>
      <c r="R15" s="121">
        <v>0</v>
      </c>
      <c r="S15" s="122" t="s">
        <v>401</v>
      </c>
      <c r="T15" s="121">
        <v>9</v>
      </c>
      <c r="U15" s="121">
        <v>33679</v>
      </c>
      <c r="V15" s="121">
        <f>+SUM(D15,M15)</f>
        <v>232535</v>
      </c>
      <c r="W15" s="121">
        <f>+SUM(E15,N15)</f>
        <v>17377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17314</v>
      </c>
      <c r="AB15" s="122" t="str">
        <f>IF(+SUM(J15,S15)=0,"-",+SUM(J15,S15))</f>
        <v>-</v>
      </c>
      <c r="AC15" s="121">
        <f>+SUM(K15,T15)</f>
        <v>63</v>
      </c>
      <c r="AD15" s="121">
        <f>+SUM(L15,U15)</f>
        <v>215158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174326</v>
      </c>
      <c r="AN15" s="121">
        <f>SUM(AO15:AR15)</f>
        <v>2500</v>
      </c>
      <c r="AO15" s="121">
        <v>2500</v>
      </c>
      <c r="AP15" s="121">
        <v>0</v>
      </c>
      <c r="AQ15" s="121">
        <v>0</v>
      </c>
      <c r="AR15" s="121">
        <v>0</v>
      </c>
      <c r="AS15" s="121">
        <f>SUM(AT15:AV15)</f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f>SUM(AY15:BB15)</f>
        <v>171826</v>
      </c>
      <c r="AY15" s="121">
        <v>148518</v>
      </c>
      <c r="AZ15" s="121">
        <v>23308</v>
      </c>
      <c r="BA15" s="121">
        <v>0</v>
      </c>
      <c r="BB15" s="121">
        <v>0</v>
      </c>
      <c r="BC15" s="121">
        <v>24521</v>
      </c>
      <c r="BD15" s="121">
        <v>0</v>
      </c>
      <c r="BE15" s="121">
        <v>0</v>
      </c>
      <c r="BF15" s="121">
        <f>SUM(AE15,+AM15,+BE15)</f>
        <v>174326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2500</v>
      </c>
      <c r="BP15" s="121">
        <f>SUM(BQ15:BT15)</f>
        <v>2500</v>
      </c>
      <c r="BQ15" s="121">
        <v>2500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31142</v>
      </c>
      <c r="CF15" s="121">
        <v>0</v>
      </c>
      <c r="CG15" s="121">
        <v>46</v>
      </c>
      <c r="CH15" s="121">
        <f>SUM(BG15,+BO15,+CG15)</f>
        <v>2546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176826</v>
      </c>
      <c r="CR15" s="121">
        <f>SUM(AN15,+BP15)</f>
        <v>5000</v>
      </c>
      <c r="CS15" s="121">
        <f>SUM(AO15,+BQ15)</f>
        <v>5000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0</v>
      </c>
      <c r="CX15" s="121">
        <f>SUM(AT15,+BV15)</f>
        <v>0</v>
      </c>
      <c r="CY15" s="121">
        <f>SUM(AU15,+BW15)</f>
        <v>0</v>
      </c>
      <c r="CZ15" s="121">
        <f>SUM(AV15,+BX15)</f>
        <v>0</v>
      </c>
      <c r="DA15" s="121">
        <f>SUM(AW15,+BY15)</f>
        <v>0</v>
      </c>
      <c r="DB15" s="121">
        <f>SUM(AX15,+BZ15)</f>
        <v>171826</v>
      </c>
      <c r="DC15" s="121">
        <f>SUM(AY15,+CA15)</f>
        <v>148518</v>
      </c>
      <c r="DD15" s="121">
        <f>SUM(AZ15,+CB15)</f>
        <v>23308</v>
      </c>
      <c r="DE15" s="121">
        <f>SUM(BA15,+CC15)</f>
        <v>0</v>
      </c>
      <c r="DF15" s="121">
        <f>SUM(BB15,+CD15)</f>
        <v>0</v>
      </c>
      <c r="DG15" s="121">
        <f>SUM(BC15,+CE15)</f>
        <v>55663</v>
      </c>
      <c r="DH15" s="121">
        <f>SUM(BD15,+CF15)</f>
        <v>0</v>
      </c>
      <c r="DI15" s="121">
        <f>SUM(BE15,+CG15)</f>
        <v>46</v>
      </c>
      <c r="DJ15" s="121">
        <f>SUM(BF15,+CH15)</f>
        <v>176872</v>
      </c>
    </row>
    <row r="16" spans="1:114" s="136" customFormat="1" ht="13.5" customHeight="1" x14ac:dyDescent="0.15">
      <c r="A16" s="119" t="s">
        <v>36</v>
      </c>
      <c r="B16" s="120" t="s">
        <v>356</v>
      </c>
      <c r="C16" s="119" t="s">
        <v>357</v>
      </c>
      <c r="D16" s="121">
        <f>SUM(E16,+L16)</f>
        <v>75312</v>
      </c>
      <c r="E16" s="121">
        <f>SUM(F16:I16,K16)</f>
        <v>18536</v>
      </c>
      <c r="F16" s="121">
        <v>0</v>
      </c>
      <c r="G16" s="121">
        <v>0</v>
      </c>
      <c r="H16" s="121">
        <v>0</v>
      </c>
      <c r="I16" s="121">
        <v>17650</v>
      </c>
      <c r="J16" s="122" t="s">
        <v>401</v>
      </c>
      <c r="K16" s="121">
        <v>886</v>
      </c>
      <c r="L16" s="121">
        <v>56776</v>
      </c>
      <c r="M16" s="121">
        <f>SUM(N16,+U16)</f>
        <v>7831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401</v>
      </c>
      <c r="T16" s="121">
        <v>0</v>
      </c>
      <c r="U16" s="121">
        <v>7831</v>
      </c>
      <c r="V16" s="121">
        <f>+SUM(D16,M16)</f>
        <v>83143</v>
      </c>
      <c r="W16" s="121">
        <f>+SUM(E16,N16)</f>
        <v>18536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17650</v>
      </c>
      <c r="AB16" s="122" t="str">
        <f>IF(+SUM(J16,S16)=0,"-",+SUM(J16,S16))</f>
        <v>-</v>
      </c>
      <c r="AC16" s="121">
        <f>+SUM(K16,T16)</f>
        <v>886</v>
      </c>
      <c r="AD16" s="121">
        <f>+SUM(L16,U16)</f>
        <v>64607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4755</v>
      </c>
      <c r="AM16" s="121">
        <f>SUM(AN16,AS16,AW16,AX16,BD16)</f>
        <v>51952</v>
      </c>
      <c r="AN16" s="121">
        <f>SUM(AO16:AR16)</f>
        <v>1731</v>
      </c>
      <c r="AO16" s="121">
        <v>1731</v>
      </c>
      <c r="AP16" s="121">
        <v>0</v>
      </c>
      <c r="AQ16" s="121">
        <v>0</v>
      </c>
      <c r="AR16" s="121">
        <v>0</v>
      </c>
      <c r="AS16" s="121">
        <f>SUM(AT16:AV16)</f>
        <v>176</v>
      </c>
      <c r="AT16" s="121">
        <v>176</v>
      </c>
      <c r="AU16" s="121">
        <v>0</v>
      </c>
      <c r="AV16" s="121">
        <v>0</v>
      </c>
      <c r="AW16" s="121">
        <v>0</v>
      </c>
      <c r="AX16" s="121">
        <f>SUM(AY16:BB16)</f>
        <v>50045</v>
      </c>
      <c r="AY16" s="121">
        <v>49998</v>
      </c>
      <c r="AZ16" s="121">
        <v>0</v>
      </c>
      <c r="BA16" s="121">
        <v>47</v>
      </c>
      <c r="BB16" s="121">
        <v>0</v>
      </c>
      <c r="BC16" s="121">
        <v>15939</v>
      </c>
      <c r="BD16" s="121">
        <v>0</v>
      </c>
      <c r="BE16" s="121">
        <v>2666</v>
      </c>
      <c r="BF16" s="121">
        <f>SUM(AE16,+AM16,+BE16)</f>
        <v>54618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15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7816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4770</v>
      </c>
      <c r="CQ16" s="121">
        <f>SUM(AM16,+BO16)</f>
        <v>51952</v>
      </c>
      <c r="CR16" s="121">
        <f>SUM(AN16,+BP16)</f>
        <v>1731</v>
      </c>
      <c r="CS16" s="121">
        <f>SUM(AO16,+BQ16)</f>
        <v>1731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176</v>
      </c>
      <c r="CX16" s="121">
        <f>SUM(AT16,+BV16)</f>
        <v>176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50045</v>
      </c>
      <c r="DC16" s="121">
        <f>SUM(AY16,+CA16)</f>
        <v>49998</v>
      </c>
      <c r="DD16" s="121">
        <f>SUM(AZ16,+CB16)</f>
        <v>0</v>
      </c>
      <c r="DE16" s="121">
        <f>SUM(BA16,+CC16)</f>
        <v>47</v>
      </c>
      <c r="DF16" s="121">
        <f>SUM(BB16,+CD16)</f>
        <v>0</v>
      </c>
      <c r="DG16" s="121">
        <f>SUM(BC16,+CE16)</f>
        <v>23755</v>
      </c>
      <c r="DH16" s="121">
        <f>SUM(BD16,+CF16)</f>
        <v>0</v>
      </c>
      <c r="DI16" s="121">
        <f>SUM(BE16,+CG16)</f>
        <v>2666</v>
      </c>
      <c r="DJ16" s="121">
        <f>SUM(BF16,+CH16)</f>
        <v>54618</v>
      </c>
    </row>
    <row r="17" spans="1:114" s="136" customFormat="1" ht="13.5" customHeight="1" x14ac:dyDescent="0.15">
      <c r="A17" s="119" t="s">
        <v>36</v>
      </c>
      <c r="B17" s="120" t="s">
        <v>360</v>
      </c>
      <c r="C17" s="119" t="s">
        <v>361</v>
      </c>
      <c r="D17" s="121">
        <f>SUM(E17,+L17)</f>
        <v>119949</v>
      </c>
      <c r="E17" s="121">
        <f>SUM(F17:I17,K17)</f>
        <v>19378</v>
      </c>
      <c r="F17" s="121">
        <v>0</v>
      </c>
      <c r="G17" s="121">
        <v>0</v>
      </c>
      <c r="H17" s="121">
        <v>0</v>
      </c>
      <c r="I17" s="121">
        <v>18103</v>
      </c>
      <c r="J17" s="122" t="s">
        <v>401</v>
      </c>
      <c r="K17" s="121">
        <v>1275</v>
      </c>
      <c r="L17" s="121">
        <v>100571</v>
      </c>
      <c r="M17" s="121">
        <f>SUM(N17,+U17)</f>
        <v>7676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401</v>
      </c>
      <c r="T17" s="121">
        <v>0</v>
      </c>
      <c r="U17" s="121">
        <v>7676</v>
      </c>
      <c r="V17" s="121">
        <f>+SUM(D17,M17)</f>
        <v>127625</v>
      </c>
      <c r="W17" s="121">
        <f>+SUM(E17,N17)</f>
        <v>19378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18103</v>
      </c>
      <c r="AB17" s="122" t="str">
        <f>IF(+SUM(J17,S17)=0,"-",+SUM(J17,S17))</f>
        <v>-</v>
      </c>
      <c r="AC17" s="121">
        <f>+SUM(K17,T17)</f>
        <v>1275</v>
      </c>
      <c r="AD17" s="121">
        <f>+SUM(L17,U17)</f>
        <v>108247</v>
      </c>
      <c r="AE17" s="121">
        <f>SUM(AF17,+AK17)</f>
        <v>0</v>
      </c>
      <c r="AF17" s="121">
        <f>SUM(AG17:AJ17)</f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10388</v>
      </c>
      <c r="AM17" s="121">
        <f>SUM(AN17,AS17,AW17,AX17,BD17)</f>
        <v>59210</v>
      </c>
      <c r="AN17" s="121">
        <f>SUM(AO17:AR17)</f>
        <v>5567</v>
      </c>
      <c r="AO17" s="121">
        <v>5567</v>
      </c>
      <c r="AP17" s="121">
        <v>0</v>
      </c>
      <c r="AQ17" s="121">
        <v>0</v>
      </c>
      <c r="AR17" s="121">
        <v>0</v>
      </c>
      <c r="AS17" s="121">
        <f>SUM(AT17:AV17)</f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f>SUM(AY17:BB17)</f>
        <v>53643</v>
      </c>
      <c r="AY17" s="121">
        <v>50981</v>
      </c>
      <c r="AZ17" s="121">
        <v>0</v>
      </c>
      <c r="BA17" s="121">
        <v>2662</v>
      </c>
      <c r="BB17" s="121">
        <v>0</v>
      </c>
      <c r="BC17" s="121">
        <v>42220</v>
      </c>
      <c r="BD17" s="121">
        <v>0</v>
      </c>
      <c r="BE17" s="121">
        <v>8131</v>
      </c>
      <c r="BF17" s="121">
        <f>SUM(AE17,+AM17,+BE17)</f>
        <v>67341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16</v>
      </c>
      <c r="BO17" s="121">
        <f>SUM(BP17,BU17,BY17,BZ17,CF17)</f>
        <v>397</v>
      </c>
      <c r="BP17" s="121">
        <f>SUM(BQ17:BT17)</f>
        <v>397</v>
      </c>
      <c r="BQ17" s="121">
        <v>397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7263</v>
      </c>
      <c r="CF17" s="121">
        <v>0</v>
      </c>
      <c r="CG17" s="121">
        <v>0</v>
      </c>
      <c r="CH17" s="121">
        <f>SUM(BG17,+BO17,+CG17)</f>
        <v>397</v>
      </c>
      <c r="CI17" s="121">
        <f>SUM(AE17,+BG17)</f>
        <v>0</v>
      </c>
      <c r="CJ17" s="121">
        <f>SUM(AF17,+BH17)</f>
        <v>0</v>
      </c>
      <c r="CK17" s="121">
        <f>SUM(AG17,+BI17)</f>
        <v>0</v>
      </c>
      <c r="CL17" s="121">
        <f>SUM(AH17,+BJ17)</f>
        <v>0</v>
      </c>
      <c r="CM17" s="121">
        <f>SUM(AI17,+BK17)</f>
        <v>0</v>
      </c>
      <c r="CN17" s="121">
        <f>SUM(AJ17,+BL17)</f>
        <v>0</v>
      </c>
      <c r="CO17" s="121">
        <f>SUM(AK17,+BM17)</f>
        <v>0</v>
      </c>
      <c r="CP17" s="121">
        <f>SUM(AL17,+BN17)</f>
        <v>10404</v>
      </c>
      <c r="CQ17" s="121">
        <f>SUM(AM17,+BO17)</f>
        <v>59607</v>
      </c>
      <c r="CR17" s="121">
        <f>SUM(AN17,+BP17)</f>
        <v>5964</v>
      </c>
      <c r="CS17" s="121">
        <f>SUM(AO17,+BQ17)</f>
        <v>5964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0</v>
      </c>
      <c r="CX17" s="121">
        <f>SUM(AT17,+BV17)</f>
        <v>0</v>
      </c>
      <c r="CY17" s="121">
        <f>SUM(AU17,+BW17)</f>
        <v>0</v>
      </c>
      <c r="CZ17" s="121">
        <f>SUM(AV17,+BX17)</f>
        <v>0</v>
      </c>
      <c r="DA17" s="121">
        <f>SUM(AW17,+BY17)</f>
        <v>0</v>
      </c>
      <c r="DB17" s="121">
        <f>SUM(AX17,+BZ17)</f>
        <v>53643</v>
      </c>
      <c r="DC17" s="121">
        <f>SUM(AY17,+CA17)</f>
        <v>50981</v>
      </c>
      <c r="DD17" s="121">
        <f>SUM(AZ17,+CB17)</f>
        <v>0</v>
      </c>
      <c r="DE17" s="121">
        <f>SUM(BA17,+CC17)</f>
        <v>2662</v>
      </c>
      <c r="DF17" s="121">
        <f>SUM(BB17,+CD17)</f>
        <v>0</v>
      </c>
      <c r="DG17" s="121">
        <f>SUM(BC17,+CE17)</f>
        <v>49483</v>
      </c>
      <c r="DH17" s="121">
        <f>SUM(BD17,+CF17)</f>
        <v>0</v>
      </c>
      <c r="DI17" s="121">
        <f>SUM(BE17,+CG17)</f>
        <v>8131</v>
      </c>
      <c r="DJ17" s="121">
        <f>SUM(BF17,+CH17)</f>
        <v>67738</v>
      </c>
    </row>
    <row r="18" spans="1:114" s="136" customFormat="1" ht="13.5" customHeight="1" x14ac:dyDescent="0.15">
      <c r="A18" s="119" t="s">
        <v>36</v>
      </c>
      <c r="B18" s="120" t="s">
        <v>363</v>
      </c>
      <c r="C18" s="119" t="s">
        <v>364</v>
      </c>
      <c r="D18" s="121">
        <f>SUM(E18,+L18)</f>
        <v>151350</v>
      </c>
      <c r="E18" s="121">
        <f>SUM(F18:I18,K18)</f>
        <v>20245</v>
      </c>
      <c r="F18" s="121">
        <v>0</v>
      </c>
      <c r="G18" s="121">
        <v>2244</v>
      </c>
      <c r="H18" s="121">
        <v>12756</v>
      </c>
      <c r="I18" s="121">
        <v>5245</v>
      </c>
      <c r="J18" s="122" t="s">
        <v>401</v>
      </c>
      <c r="K18" s="121">
        <v>0</v>
      </c>
      <c r="L18" s="121">
        <v>131105</v>
      </c>
      <c r="M18" s="121">
        <f>SUM(N18,+U18)</f>
        <v>27265</v>
      </c>
      <c r="N18" s="121">
        <f>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2" t="s">
        <v>401</v>
      </c>
      <c r="T18" s="121">
        <v>0</v>
      </c>
      <c r="U18" s="121">
        <v>27265</v>
      </c>
      <c r="V18" s="121">
        <f>+SUM(D18,M18)</f>
        <v>178615</v>
      </c>
      <c r="W18" s="121">
        <f>+SUM(E18,N18)</f>
        <v>20245</v>
      </c>
      <c r="X18" s="121">
        <f>+SUM(F18,O18)</f>
        <v>0</v>
      </c>
      <c r="Y18" s="121">
        <f>+SUM(G18,P18)</f>
        <v>2244</v>
      </c>
      <c r="Z18" s="121">
        <f>+SUM(H18,Q18)</f>
        <v>12756</v>
      </c>
      <c r="AA18" s="121">
        <f>+SUM(I18,R18)</f>
        <v>5245</v>
      </c>
      <c r="AB18" s="122" t="str">
        <f>IF(+SUM(J18,S18)=0,"-",+SUM(J18,S18))</f>
        <v>-</v>
      </c>
      <c r="AC18" s="121">
        <f>+SUM(K18,T18)</f>
        <v>0</v>
      </c>
      <c r="AD18" s="121">
        <f>+SUM(L18,U18)</f>
        <v>158370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10995</v>
      </c>
      <c r="AM18" s="121">
        <f>SUM(AN18,AS18,AW18,AX18,BD18)</f>
        <v>85622</v>
      </c>
      <c r="AN18" s="121">
        <f>SUM(AO18:AR18)</f>
        <v>1589</v>
      </c>
      <c r="AO18" s="121">
        <v>1589</v>
      </c>
      <c r="AP18" s="121">
        <v>0</v>
      </c>
      <c r="AQ18" s="121">
        <v>0</v>
      </c>
      <c r="AR18" s="121">
        <v>0</v>
      </c>
      <c r="AS18" s="121">
        <f>SUM(AT18:AV18)</f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f>SUM(AY18:BB18)</f>
        <v>84033</v>
      </c>
      <c r="AY18" s="121">
        <v>84033</v>
      </c>
      <c r="AZ18" s="121">
        <v>0</v>
      </c>
      <c r="BA18" s="121">
        <v>0</v>
      </c>
      <c r="BB18" s="121">
        <v>0</v>
      </c>
      <c r="BC18" s="121">
        <v>45506</v>
      </c>
      <c r="BD18" s="121">
        <v>0</v>
      </c>
      <c r="BE18" s="121">
        <v>9227</v>
      </c>
      <c r="BF18" s="121">
        <f>SUM(AE18,+AM18,+BE18)</f>
        <v>94849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45</v>
      </c>
      <c r="BO18" s="121">
        <f>SUM(BP18,BU18,BY18,BZ18,CF18)</f>
        <v>0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f>SUM(CA18:CD18)</f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27220</v>
      </c>
      <c r="CF18" s="121">
        <v>0</v>
      </c>
      <c r="CG18" s="121">
        <v>0</v>
      </c>
      <c r="CH18" s="121">
        <f>SUM(BG18,+BO18,+CG18)</f>
        <v>0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11040</v>
      </c>
      <c r="CQ18" s="121">
        <f>SUM(AM18,+BO18)</f>
        <v>85622</v>
      </c>
      <c r="CR18" s="121">
        <f>SUM(AN18,+BP18)</f>
        <v>1589</v>
      </c>
      <c r="CS18" s="121">
        <f>SUM(AO18,+BQ18)</f>
        <v>1589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0</v>
      </c>
      <c r="CX18" s="121">
        <f>SUM(AT18,+BV18)</f>
        <v>0</v>
      </c>
      <c r="CY18" s="121">
        <f>SUM(AU18,+BW18)</f>
        <v>0</v>
      </c>
      <c r="CZ18" s="121">
        <f>SUM(AV18,+BX18)</f>
        <v>0</v>
      </c>
      <c r="DA18" s="121">
        <f>SUM(AW18,+BY18)</f>
        <v>0</v>
      </c>
      <c r="DB18" s="121">
        <f>SUM(AX18,+BZ18)</f>
        <v>84033</v>
      </c>
      <c r="DC18" s="121">
        <f>SUM(AY18,+CA18)</f>
        <v>84033</v>
      </c>
      <c r="DD18" s="121">
        <f>SUM(AZ18,+CB18)</f>
        <v>0</v>
      </c>
      <c r="DE18" s="121">
        <f>SUM(BA18,+CC18)</f>
        <v>0</v>
      </c>
      <c r="DF18" s="121">
        <f>SUM(BB18,+CD18)</f>
        <v>0</v>
      </c>
      <c r="DG18" s="121">
        <f>SUM(BC18,+CE18)</f>
        <v>72726</v>
      </c>
      <c r="DH18" s="121">
        <f>SUM(BD18,+CF18)</f>
        <v>0</v>
      </c>
      <c r="DI18" s="121">
        <f>SUM(BE18,+CG18)</f>
        <v>9227</v>
      </c>
      <c r="DJ18" s="121">
        <f>SUM(BF18,+CH18)</f>
        <v>94849</v>
      </c>
    </row>
    <row r="19" spans="1:114" s="136" customFormat="1" ht="13.5" customHeight="1" x14ac:dyDescent="0.15">
      <c r="A19" s="119" t="s">
        <v>36</v>
      </c>
      <c r="B19" s="120" t="s">
        <v>366</v>
      </c>
      <c r="C19" s="119" t="s">
        <v>367</v>
      </c>
      <c r="D19" s="121">
        <f>SUM(E19,+L19)</f>
        <v>86780</v>
      </c>
      <c r="E19" s="121">
        <f>SUM(F19:I19,K19)</f>
        <v>16588</v>
      </c>
      <c r="F19" s="121">
        <v>0</v>
      </c>
      <c r="G19" s="121">
        <v>2187</v>
      </c>
      <c r="H19" s="121">
        <v>0</v>
      </c>
      <c r="I19" s="121">
        <v>13512</v>
      </c>
      <c r="J19" s="122" t="s">
        <v>401</v>
      </c>
      <c r="K19" s="121">
        <v>889</v>
      </c>
      <c r="L19" s="121">
        <v>70192</v>
      </c>
      <c r="M19" s="121">
        <f>SUM(N19,+U19)</f>
        <v>6321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401</v>
      </c>
      <c r="T19" s="121">
        <v>0</v>
      </c>
      <c r="U19" s="121">
        <v>6321</v>
      </c>
      <c r="V19" s="121">
        <f>+SUM(D19,M19)</f>
        <v>93101</v>
      </c>
      <c r="W19" s="121">
        <f>+SUM(E19,N19)</f>
        <v>16588</v>
      </c>
      <c r="X19" s="121">
        <f>+SUM(F19,O19)</f>
        <v>0</v>
      </c>
      <c r="Y19" s="121">
        <f>+SUM(G19,P19)</f>
        <v>2187</v>
      </c>
      <c r="Z19" s="121">
        <f>+SUM(H19,Q19)</f>
        <v>0</v>
      </c>
      <c r="AA19" s="121">
        <f>+SUM(I19,R19)</f>
        <v>13512</v>
      </c>
      <c r="AB19" s="122" t="str">
        <f>IF(+SUM(J19,S19)=0,"-",+SUM(J19,S19))</f>
        <v>-</v>
      </c>
      <c r="AC19" s="121">
        <f>+SUM(K19,T19)</f>
        <v>889</v>
      </c>
      <c r="AD19" s="121">
        <f>+SUM(L19,U19)</f>
        <v>76513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9247</v>
      </c>
      <c r="AM19" s="121">
        <f>SUM(AN19,AS19,AW19,AX19,BD19)</f>
        <v>40632</v>
      </c>
      <c r="AN19" s="121">
        <f>SUM(AO19:AR19)</f>
        <v>2000</v>
      </c>
      <c r="AO19" s="121">
        <v>2000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38632</v>
      </c>
      <c r="AY19" s="121">
        <v>34270</v>
      </c>
      <c r="AZ19" s="121">
        <v>2343</v>
      </c>
      <c r="BA19" s="121">
        <v>0</v>
      </c>
      <c r="BB19" s="121">
        <v>2019</v>
      </c>
      <c r="BC19" s="121">
        <v>36901</v>
      </c>
      <c r="BD19" s="121">
        <v>0</v>
      </c>
      <c r="BE19" s="121">
        <v>0</v>
      </c>
      <c r="BF19" s="121">
        <f>SUM(AE19,+AM19,+BE19)</f>
        <v>40632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13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6308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9260</v>
      </c>
      <c r="CQ19" s="121">
        <f>SUM(AM19,+BO19)</f>
        <v>40632</v>
      </c>
      <c r="CR19" s="121">
        <f>SUM(AN19,+BP19)</f>
        <v>2000</v>
      </c>
      <c r="CS19" s="121">
        <f>SUM(AO19,+BQ19)</f>
        <v>2000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38632</v>
      </c>
      <c r="DC19" s="121">
        <f>SUM(AY19,+CA19)</f>
        <v>34270</v>
      </c>
      <c r="DD19" s="121">
        <f>SUM(AZ19,+CB19)</f>
        <v>2343</v>
      </c>
      <c r="DE19" s="121">
        <f>SUM(BA19,+CC19)</f>
        <v>0</v>
      </c>
      <c r="DF19" s="121">
        <f>SUM(BB19,+CD19)</f>
        <v>2019</v>
      </c>
      <c r="DG19" s="121">
        <f>SUM(BC19,+CE19)</f>
        <v>43209</v>
      </c>
      <c r="DH19" s="121">
        <f>SUM(BD19,+CF19)</f>
        <v>0</v>
      </c>
      <c r="DI19" s="121">
        <f>SUM(BE19,+CG19)</f>
        <v>0</v>
      </c>
      <c r="DJ19" s="121">
        <f>SUM(BF19,+CH19)</f>
        <v>40632</v>
      </c>
    </row>
    <row r="20" spans="1:114" s="136" customFormat="1" ht="13.5" customHeight="1" x14ac:dyDescent="0.15">
      <c r="A20" s="119" t="s">
        <v>36</v>
      </c>
      <c r="B20" s="120" t="s">
        <v>369</v>
      </c>
      <c r="C20" s="119" t="s">
        <v>370</v>
      </c>
      <c r="D20" s="121">
        <f>SUM(E20,+L20)</f>
        <v>66807</v>
      </c>
      <c r="E20" s="121">
        <f>SUM(F20:I20,K20)</f>
        <v>18716</v>
      </c>
      <c r="F20" s="121">
        <v>0</v>
      </c>
      <c r="G20" s="121">
        <v>421</v>
      </c>
      <c r="H20" s="121">
        <v>0</v>
      </c>
      <c r="I20" s="121">
        <v>18295</v>
      </c>
      <c r="J20" s="122" t="s">
        <v>401</v>
      </c>
      <c r="K20" s="121">
        <v>0</v>
      </c>
      <c r="L20" s="121">
        <v>48091</v>
      </c>
      <c r="M20" s="121">
        <f>SUM(N20,+U20)</f>
        <v>6729</v>
      </c>
      <c r="N20" s="121">
        <f>SUM(O20:R20,T20)</f>
        <v>2371</v>
      </c>
      <c r="O20" s="121">
        <v>0</v>
      </c>
      <c r="P20" s="121">
        <v>0</v>
      </c>
      <c r="Q20" s="121">
        <v>0</v>
      </c>
      <c r="R20" s="121">
        <v>0</v>
      </c>
      <c r="S20" s="122" t="s">
        <v>401</v>
      </c>
      <c r="T20" s="121">
        <v>2371</v>
      </c>
      <c r="U20" s="121">
        <v>4358</v>
      </c>
      <c r="V20" s="121">
        <f>+SUM(D20,M20)</f>
        <v>73536</v>
      </c>
      <c r="W20" s="121">
        <f>+SUM(E20,N20)</f>
        <v>21087</v>
      </c>
      <c r="X20" s="121">
        <f>+SUM(F20,O20)</f>
        <v>0</v>
      </c>
      <c r="Y20" s="121">
        <f>+SUM(G20,P20)</f>
        <v>421</v>
      </c>
      <c r="Z20" s="121">
        <f>+SUM(H20,Q20)</f>
        <v>0</v>
      </c>
      <c r="AA20" s="121">
        <f>+SUM(I20,R20)</f>
        <v>18295</v>
      </c>
      <c r="AB20" s="122" t="str">
        <f>IF(+SUM(J20,S20)=0,"-",+SUM(J20,S20))</f>
        <v>-</v>
      </c>
      <c r="AC20" s="121">
        <f>+SUM(K20,T20)</f>
        <v>2371</v>
      </c>
      <c r="AD20" s="121">
        <f>+SUM(L20,U20)</f>
        <v>52449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6</v>
      </c>
      <c r="AM20" s="121">
        <f>SUM(AN20,AS20,AW20,AX20,BD20)</f>
        <v>39642</v>
      </c>
      <c r="AN20" s="121">
        <f>SUM(AO20:AR20)</f>
        <v>4542</v>
      </c>
      <c r="AO20" s="121">
        <v>4542</v>
      </c>
      <c r="AP20" s="121">
        <v>0</v>
      </c>
      <c r="AQ20" s="121">
        <v>0</v>
      </c>
      <c r="AR20" s="121">
        <v>0</v>
      </c>
      <c r="AS20" s="121">
        <f>SUM(AT20:AV20)</f>
        <v>30253</v>
      </c>
      <c r="AT20" s="121">
        <v>0</v>
      </c>
      <c r="AU20" s="121">
        <v>30253</v>
      </c>
      <c r="AV20" s="121">
        <v>0</v>
      </c>
      <c r="AW20" s="121">
        <v>0</v>
      </c>
      <c r="AX20" s="121">
        <f>SUM(AY20:BB20)</f>
        <v>4847</v>
      </c>
      <c r="AY20" s="121">
        <v>4390</v>
      </c>
      <c r="AZ20" s="121">
        <v>0</v>
      </c>
      <c r="BA20" s="121">
        <v>0</v>
      </c>
      <c r="BB20" s="121">
        <v>457</v>
      </c>
      <c r="BC20" s="121">
        <v>27159</v>
      </c>
      <c r="BD20" s="121">
        <v>0</v>
      </c>
      <c r="BE20" s="121">
        <v>0</v>
      </c>
      <c r="BF20" s="121">
        <f>SUM(AE20,+AM20,+BE20)</f>
        <v>39642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6729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6</v>
      </c>
      <c r="CQ20" s="121">
        <f>SUM(AM20,+BO20)</f>
        <v>39642</v>
      </c>
      <c r="CR20" s="121">
        <f>SUM(AN20,+BP20)</f>
        <v>4542</v>
      </c>
      <c r="CS20" s="121">
        <f>SUM(AO20,+BQ20)</f>
        <v>4542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30253</v>
      </c>
      <c r="CX20" s="121">
        <f>SUM(AT20,+BV20)</f>
        <v>0</v>
      </c>
      <c r="CY20" s="121">
        <f>SUM(AU20,+BW20)</f>
        <v>30253</v>
      </c>
      <c r="CZ20" s="121">
        <f>SUM(AV20,+BX20)</f>
        <v>0</v>
      </c>
      <c r="DA20" s="121">
        <f>SUM(AW20,+BY20)</f>
        <v>0</v>
      </c>
      <c r="DB20" s="121">
        <f>SUM(AX20,+BZ20)</f>
        <v>4847</v>
      </c>
      <c r="DC20" s="121">
        <f>SUM(AY20,+CA20)</f>
        <v>4390</v>
      </c>
      <c r="DD20" s="121">
        <f>SUM(AZ20,+CB20)</f>
        <v>0</v>
      </c>
      <c r="DE20" s="121">
        <f>SUM(BA20,+CC20)</f>
        <v>0</v>
      </c>
      <c r="DF20" s="121">
        <f>SUM(BB20,+CD20)</f>
        <v>457</v>
      </c>
      <c r="DG20" s="121">
        <f>SUM(BC20,+CE20)</f>
        <v>33888</v>
      </c>
      <c r="DH20" s="121">
        <f>SUM(BD20,+CF20)</f>
        <v>0</v>
      </c>
      <c r="DI20" s="121">
        <f>SUM(BE20,+CG20)</f>
        <v>0</v>
      </c>
      <c r="DJ20" s="121">
        <f>SUM(BF20,+CH20)</f>
        <v>39642</v>
      </c>
    </row>
    <row r="21" spans="1:114" s="136" customFormat="1" ht="13.5" customHeight="1" x14ac:dyDescent="0.15">
      <c r="A21" s="119" t="s">
        <v>36</v>
      </c>
      <c r="B21" s="120" t="s">
        <v>372</v>
      </c>
      <c r="C21" s="119" t="s">
        <v>373</v>
      </c>
      <c r="D21" s="121">
        <f>SUM(E21,+L21)</f>
        <v>522726</v>
      </c>
      <c r="E21" s="121">
        <f>SUM(F21:I21,K21)</f>
        <v>228728</v>
      </c>
      <c r="F21" s="121">
        <v>0</v>
      </c>
      <c r="G21" s="121">
        <v>0</v>
      </c>
      <c r="H21" s="121">
        <v>195800</v>
      </c>
      <c r="I21" s="121">
        <v>32901</v>
      </c>
      <c r="J21" s="122" t="s">
        <v>401</v>
      </c>
      <c r="K21" s="121">
        <v>27</v>
      </c>
      <c r="L21" s="121">
        <v>293998</v>
      </c>
      <c r="M21" s="121">
        <f>SUM(N21,+U21)</f>
        <v>28330</v>
      </c>
      <c r="N21" s="121">
        <f>SUM(O21:R21,T21)</f>
        <v>4</v>
      </c>
      <c r="O21" s="121">
        <v>0</v>
      </c>
      <c r="P21" s="121">
        <v>0</v>
      </c>
      <c r="Q21" s="121">
        <v>0</v>
      </c>
      <c r="R21" s="121">
        <v>0</v>
      </c>
      <c r="S21" s="122" t="s">
        <v>401</v>
      </c>
      <c r="T21" s="121">
        <v>4</v>
      </c>
      <c r="U21" s="121">
        <v>28326</v>
      </c>
      <c r="V21" s="121">
        <f>+SUM(D21,M21)</f>
        <v>551056</v>
      </c>
      <c r="W21" s="121">
        <f>+SUM(E21,N21)</f>
        <v>228732</v>
      </c>
      <c r="X21" s="121">
        <f>+SUM(F21,O21)</f>
        <v>0</v>
      </c>
      <c r="Y21" s="121">
        <f>+SUM(G21,P21)</f>
        <v>0</v>
      </c>
      <c r="Z21" s="121">
        <f>+SUM(H21,Q21)</f>
        <v>195800</v>
      </c>
      <c r="AA21" s="121">
        <f>+SUM(I21,R21)</f>
        <v>32901</v>
      </c>
      <c r="AB21" s="122" t="str">
        <f>IF(+SUM(J21,S21)=0,"-",+SUM(J21,S21))</f>
        <v>-</v>
      </c>
      <c r="AC21" s="121">
        <f>+SUM(K21,T21)</f>
        <v>31</v>
      </c>
      <c r="AD21" s="121">
        <f>+SUM(L21,U21)</f>
        <v>322324</v>
      </c>
      <c r="AE21" s="121">
        <f>SUM(AF21,+AK21)</f>
        <v>200448</v>
      </c>
      <c r="AF21" s="121">
        <f>SUM(AG21:AJ21)</f>
        <v>200448</v>
      </c>
      <c r="AG21" s="121">
        <v>0</v>
      </c>
      <c r="AH21" s="121">
        <v>200448</v>
      </c>
      <c r="AI21" s="121">
        <v>0</v>
      </c>
      <c r="AJ21" s="121">
        <v>0</v>
      </c>
      <c r="AK21" s="121">
        <v>0</v>
      </c>
      <c r="AL21" s="121">
        <v>15</v>
      </c>
      <c r="AM21" s="121">
        <f>SUM(AN21,AS21,AW21,AX21,BD21)</f>
        <v>248375</v>
      </c>
      <c r="AN21" s="121">
        <f>SUM(AO21:AR21)</f>
        <v>32734</v>
      </c>
      <c r="AO21" s="121">
        <v>12949</v>
      </c>
      <c r="AP21" s="121">
        <v>0</v>
      </c>
      <c r="AQ21" s="121">
        <v>19785</v>
      </c>
      <c r="AR21" s="121">
        <v>0</v>
      </c>
      <c r="AS21" s="121">
        <f>SUM(AT21:AV21)</f>
        <v>16200</v>
      </c>
      <c r="AT21" s="121">
        <v>0</v>
      </c>
      <c r="AU21" s="121">
        <v>16200</v>
      </c>
      <c r="AV21" s="121">
        <v>0</v>
      </c>
      <c r="AW21" s="121">
        <v>0</v>
      </c>
      <c r="AX21" s="121">
        <f>SUM(AY21:BB21)</f>
        <v>197943</v>
      </c>
      <c r="AY21" s="121">
        <v>143492</v>
      </c>
      <c r="AZ21" s="121">
        <v>54283</v>
      </c>
      <c r="BA21" s="121">
        <v>168</v>
      </c>
      <c r="BB21" s="121">
        <v>0</v>
      </c>
      <c r="BC21" s="121">
        <v>64385</v>
      </c>
      <c r="BD21" s="121">
        <v>1498</v>
      </c>
      <c r="BE21" s="121">
        <v>9503</v>
      </c>
      <c r="BF21" s="121">
        <f>SUM(AE21,+AM21,+BE21)</f>
        <v>458326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28330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200448</v>
      </c>
      <c r="CJ21" s="121">
        <f>SUM(AF21,+BH21)</f>
        <v>200448</v>
      </c>
      <c r="CK21" s="121">
        <f>SUM(AG21,+BI21)</f>
        <v>0</v>
      </c>
      <c r="CL21" s="121">
        <f>SUM(AH21,+BJ21)</f>
        <v>200448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15</v>
      </c>
      <c r="CQ21" s="121">
        <f>SUM(AM21,+BO21)</f>
        <v>248375</v>
      </c>
      <c r="CR21" s="121">
        <f>SUM(AN21,+BP21)</f>
        <v>32734</v>
      </c>
      <c r="CS21" s="121">
        <f>SUM(AO21,+BQ21)</f>
        <v>12949</v>
      </c>
      <c r="CT21" s="121">
        <f>SUM(AP21,+BR21)</f>
        <v>0</v>
      </c>
      <c r="CU21" s="121">
        <f>SUM(AQ21,+BS21)</f>
        <v>19785</v>
      </c>
      <c r="CV21" s="121">
        <f>SUM(AR21,+BT21)</f>
        <v>0</v>
      </c>
      <c r="CW21" s="121">
        <f>SUM(AS21,+BU21)</f>
        <v>16200</v>
      </c>
      <c r="CX21" s="121">
        <f>SUM(AT21,+BV21)</f>
        <v>0</v>
      </c>
      <c r="CY21" s="121">
        <f>SUM(AU21,+BW21)</f>
        <v>16200</v>
      </c>
      <c r="CZ21" s="121">
        <f>SUM(AV21,+BX21)</f>
        <v>0</v>
      </c>
      <c r="DA21" s="121">
        <f>SUM(AW21,+BY21)</f>
        <v>0</v>
      </c>
      <c r="DB21" s="121">
        <f>SUM(AX21,+BZ21)</f>
        <v>197943</v>
      </c>
      <c r="DC21" s="121">
        <f>SUM(AY21,+CA21)</f>
        <v>143492</v>
      </c>
      <c r="DD21" s="121">
        <f>SUM(AZ21,+CB21)</f>
        <v>54283</v>
      </c>
      <c r="DE21" s="121">
        <f>SUM(BA21,+CC21)</f>
        <v>168</v>
      </c>
      <c r="DF21" s="121">
        <f>SUM(BB21,+CD21)</f>
        <v>0</v>
      </c>
      <c r="DG21" s="121">
        <f>SUM(BC21,+CE21)</f>
        <v>92715</v>
      </c>
      <c r="DH21" s="121">
        <f>SUM(BD21,+CF21)</f>
        <v>1498</v>
      </c>
      <c r="DI21" s="121">
        <f>SUM(BE21,+CG21)</f>
        <v>9503</v>
      </c>
      <c r="DJ21" s="121">
        <f>SUM(BF21,+CH21)</f>
        <v>458326</v>
      </c>
    </row>
    <row r="22" spans="1:114" s="136" customFormat="1" ht="13.5" customHeight="1" x14ac:dyDescent="0.15">
      <c r="A22" s="119" t="s">
        <v>36</v>
      </c>
      <c r="B22" s="120" t="s">
        <v>375</v>
      </c>
      <c r="C22" s="119" t="s">
        <v>376</v>
      </c>
      <c r="D22" s="121">
        <f>SUM(E22,+L22)</f>
        <v>138442</v>
      </c>
      <c r="E22" s="121">
        <f>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2" t="s">
        <v>401</v>
      </c>
      <c r="K22" s="121">
        <v>0</v>
      </c>
      <c r="L22" s="121">
        <v>138442</v>
      </c>
      <c r="M22" s="121">
        <f>SUM(N22,+U22)</f>
        <v>22492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401</v>
      </c>
      <c r="T22" s="121">
        <v>0</v>
      </c>
      <c r="U22" s="121">
        <v>22492</v>
      </c>
      <c r="V22" s="121">
        <f>+SUM(D22,M22)</f>
        <v>160934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2" t="str">
        <f>IF(+SUM(J22,S22)=0,"-",+SUM(J22,S22))</f>
        <v>-</v>
      </c>
      <c r="AC22" s="121">
        <f>+SUM(K22,T22)</f>
        <v>0</v>
      </c>
      <c r="AD22" s="121">
        <f>+SUM(L22,U22)</f>
        <v>160934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11</v>
      </c>
      <c r="AM22" s="121">
        <f>SUM(AN22,AS22,AW22,AX22,BD22)</f>
        <v>22874</v>
      </c>
      <c r="AN22" s="121">
        <f>SUM(AO22:AR22)</f>
        <v>3511</v>
      </c>
      <c r="AO22" s="121">
        <v>3511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19363</v>
      </c>
      <c r="AY22" s="121">
        <v>19363</v>
      </c>
      <c r="AZ22" s="121">
        <v>0</v>
      </c>
      <c r="BA22" s="121">
        <v>0</v>
      </c>
      <c r="BB22" s="121">
        <v>0</v>
      </c>
      <c r="BC22" s="121">
        <v>115557</v>
      </c>
      <c r="BD22" s="121">
        <v>0</v>
      </c>
      <c r="BE22" s="121">
        <v>0</v>
      </c>
      <c r="BF22" s="121">
        <f>SUM(AE22,+AM22,+BE22)</f>
        <v>22874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184</v>
      </c>
      <c r="BP22" s="121">
        <f>SUM(BQ22:BT22)</f>
        <v>184</v>
      </c>
      <c r="BQ22" s="121">
        <v>184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22308</v>
      </c>
      <c r="CF22" s="121">
        <v>0</v>
      </c>
      <c r="CG22" s="121">
        <v>0</v>
      </c>
      <c r="CH22" s="121">
        <f>SUM(BG22,+BO22,+CG22)</f>
        <v>184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11</v>
      </c>
      <c r="CQ22" s="121">
        <f>SUM(AM22,+BO22)</f>
        <v>23058</v>
      </c>
      <c r="CR22" s="121">
        <f>SUM(AN22,+BP22)</f>
        <v>3695</v>
      </c>
      <c r="CS22" s="121">
        <f>SUM(AO22,+BQ22)</f>
        <v>3695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19363</v>
      </c>
      <c r="DC22" s="121">
        <f>SUM(AY22,+CA22)</f>
        <v>19363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137865</v>
      </c>
      <c r="DH22" s="121">
        <f>SUM(BD22,+CF22)</f>
        <v>0</v>
      </c>
      <c r="DI22" s="121">
        <f>SUM(BE22,+CG22)</f>
        <v>0</v>
      </c>
      <c r="DJ22" s="121">
        <f>SUM(BF22,+CH22)</f>
        <v>23058</v>
      </c>
    </row>
    <row r="23" spans="1:114" s="136" customFormat="1" ht="13.5" customHeight="1" x14ac:dyDescent="0.15">
      <c r="A23" s="119" t="s">
        <v>36</v>
      </c>
      <c r="B23" s="120" t="s">
        <v>380</v>
      </c>
      <c r="C23" s="119" t="s">
        <v>381</v>
      </c>
      <c r="D23" s="121">
        <f>SUM(E23,+L23)</f>
        <v>213388</v>
      </c>
      <c r="E23" s="121">
        <f>SUM(F23:I23,K23)</f>
        <v>29074</v>
      </c>
      <c r="F23" s="121">
        <v>0</v>
      </c>
      <c r="G23" s="121">
        <v>1408</v>
      </c>
      <c r="H23" s="121">
        <v>15300</v>
      </c>
      <c r="I23" s="121">
        <v>6608</v>
      </c>
      <c r="J23" s="122" t="s">
        <v>401</v>
      </c>
      <c r="K23" s="121">
        <v>5758</v>
      </c>
      <c r="L23" s="121">
        <v>184314</v>
      </c>
      <c r="M23" s="121">
        <f>SUM(N23,+U23)</f>
        <v>26312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401</v>
      </c>
      <c r="T23" s="121">
        <v>0</v>
      </c>
      <c r="U23" s="121">
        <v>26312</v>
      </c>
      <c r="V23" s="121">
        <f>+SUM(D23,M23)</f>
        <v>239700</v>
      </c>
      <c r="W23" s="121">
        <f>+SUM(E23,N23)</f>
        <v>29074</v>
      </c>
      <c r="X23" s="121">
        <f>+SUM(F23,O23)</f>
        <v>0</v>
      </c>
      <c r="Y23" s="121">
        <f>+SUM(G23,P23)</f>
        <v>1408</v>
      </c>
      <c r="Z23" s="121">
        <f>+SUM(H23,Q23)</f>
        <v>15300</v>
      </c>
      <c r="AA23" s="121">
        <f>+SUM(I23,R23)</f>
        <v>6608</v>
      </c>
      <c r="AB23" s="122" t="str">
        <f>IF(+SUM(J23,S23)=0,"-",+SUM(J23,S23))</f>
        <v>-</v>
      </c>
      <c r="AC23" s="121">
        <f>+SUM(K23,T23)</f>
        <v>5758</v>
      </c>
      <c r="AD23" s="121">
        <f>+SUM(L23,U23)</f>
        <v>210626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11</v>
      </c>
      <c r="AM23" s="121">
        <f>SUM(AN23,AS23,AW23,AX23,BD23)</f>
        <v>121895</v>
      </c>
      <c r="AN23" s="121">
        <f>SUM(AO23:AR23)</f>
        <v>7200</v>
      </c>
      <c r="AO23" s="121">
        <v>7200</v>
      </c>
      <c r="AP23" s="121">
        <v>0</v>
      </c>
      <c r="AQ23" s="121">
        <v>0</v>
      </c>
      <c r="AR23" s="121">
        <v>0</v>
      </c>
      <c r="AS23" s="121">
        <f>SUM(AT23:AV23)</f>
        <v>67043</v>
      </c>
      <c r="AT23" s="121">
        <v>0</v>
      </c>
      <c r="AU23" s="121">
        <v>67043</v>
      </c>
      <c r="AV23" s="121">
        <v>0</v>
      </c>
      <c r="AW23" s="121">
        <v>0</v>
      </c>
      <c r="AX23" s="121">
        <f>SUM(AY23:BB23)</f>
        <v>47593</v>
      </c>
      <c r="AY23" s="121">
        <v>37538</v>
      </c>
      <c r="AZ23" s="121">
        <v>10055</v>
      </c>
      <c r="BA23" s="121">
        <v>0</v>
      </c>
      <c r="BB23" s="121">
        <v>0</v>
      </c>
      <c r="BC23" s="121">
        <v>91482</v>
      </c>
      <c r="BD23" s="121">
        <v>59</v>
      </c>
      <c r="BE23" s="121">
        <v>0</v>
      </c>
      <c r="BF23" s="121">
        <f>SUM(AE23,+AM23,+BE23)</f>
        <v>121895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446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25866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457</v>
      </c>
      <c r="CQ23" s="121">
        <f>SUM(AM23,+BO23)</f>
        <v>121895</v>
      </c>
      <c r="CR23" s="121">
        <f>SUM(AN23,+BP23)</f>
        <v>7200</v>
      </c>
      <c r="CS23" s="121">
        <f>SUM(AO23,+BQ23)</f>
        <v>7200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67043</v>
      </c>
      <c r="CX23" s="121">
        <f>SUM(AT23,+BV23)</f>
        <v>0</v>
      </c>
      <c r="CY23" s="121">
        <f>SUM(AU23,+BW23)</f>
        <v>67043</v>
      </c>
      <c r="CZ23" s="121">
        <f>SUM(AV23,+BX23)</f>
        <v>0</v>
      </c>
      <c r="DA23" s="121">
        <f>SUM(AW23,+BY23)</f>
        <v>0</v>
      </c>
      <c r="DB23" s="121">
        <f>SUM(AX23,+BZ23)</f>
        <v>47593</v>
      </c>
      <c r="DC23" s="121">
        <f>SUM(AY23,+CA23)</f>
        <v>37538</v>
      </c>
      <c r="DD23" s="121">
        <f>SUM(AZ23,+CB23)</f>
        <v>10055</v>
      </c>
      <c r="DE23" s="121">
        <f>SUM(BA23,+CC23)</f>
        <v>0</v>
      </c>
      <c r="DF23" s="121">
        <f>SUM(BB23,+CD23)</f>
        <v>0</v>
      </c>
      <c r="DG23" s="121">
        <f>SUM(BC23,+CE23)</f>
        <v>117348</v>
      </c>
      <c r="DH23" s="121">
        <f>SUM(BD23,+CF23)</f>
        <v>59</v>
      </c>
      <c r="DI23" s="121">
        <f>SUM(BE23,+CG23)</f>
        <v>0</v>
      </c>
      <c r="DJ23" s="121">
        <f>SUM(BF23,+CH23)</f>
        <v>121895</v>
      </c>
    </row>
    <row r="24" spans="1:114" s="136" customFormat="1" ht="13.5" customHeight="1" x14ac:dyDescent="0.15">
      <c r="A24" s="119" t="s">
        <v>36</v>
      </c>
      <c r="B24" s="120" t="s">
        <v>384</v>
      </c>
      <c r="C24" s="119" t="s">
        <v>385</v>
      </c>
      <c r="D24" s="121">
        <f>SUM(E24,+L24)</f>
        <v>157175</v>
      </c>
      <c r="E24" s="121">
        <f>SUM(F24:I24,K24)</f>
        <v>43622</v>
      </c>
      <c r="F24" s="121">
        <v>0</v>
      </c>
      <c r="G24" s="121">
        <v>1102</v>
      </c>
      <c r="H24" s="121">
        <v>31300</v>
      </c>
      <c r="I24" s="121">
        <v>10802</v>
      </c>
      <c r="J24" s="122" t="s">
        <v>401</v>
      </c>
      <c r="K24" s="121">
        <v>418</v>
      </c>
      <c r="L24" s="121">
        <v>113553</v>
      </c>
      <c r="M24" s="121">
        <f>SUM(N24,+U24)</f>
        <v>260666</v>
      </c>
      <c r="N24" s="121">
        <f>SUM(O24:R24,T24)</f>
        <v>242800</v>
      </c>
      <c r="O24" s="121">
        <v>0</v>
      </c>
      <c r="P24" s="121">
        <v>0</v>
      </c>
      <c r="Q24" s="121">
        <v>242800</v>
      </c>
      <c r="R24" s="121">
        <v>0</v>
      </c>
      <c r="S24" s="122" t="s">
        <v>401</v>
      </c>
      <c r="T24" s="121">
        <v>0</v>
      </c>
      <c r="U24" s="121">
        <v>17866</v>
      </c>
      <c r="V24" s="121">
        <f>+SUM(D24,M24)</f>
        <v>417841</v>
      </c>
      <c r="W24" s="121">
        <f>+SUM(E24,N24)</f>
        <v>286422</v>
      </c>
      <c r="X24" s="121">
        <f>+SUM(F24,O24)</f>
        <v>0</v>
      </c>
      <c r="Y24" s="121">
        <f>+SUM(G24,P24)</f>
        <v>1102</v>
      </c>
      <c r="Z24" s="121">
        <f>+SUM(H24,Q24)</f>
        <v>274100</v>
      </c>
      <c r="AA24" s="121">
        <f>+SUM(I24,R24)</f>
        <v>10802</v>
      </c>
      <c r="AB24" s="122" t="str">
        <f>IF(+SUM(J24,S24)=0,"-",+SUM(J24,S24))</f>
        <v>-</v>
      </c>
      <c r="AC24" s="121">
        <f>+SUM(K24,T24)</f>
        <v>418</v>
      </c>
      <c r="AD24" s="121">
        <f>+SUM(L24,U24)</f>
        <v>131419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7</v>
      </c>
      <c r="AM24" s="121">
        <f>SUM(AN24,AS24,AW24,AX24,BD24)</f>
        <v>122136</v>
      </c>
      <c r="AN24" s="121">
        <f>SUM(AO24:AR24)</f>
        <v>4268</v>
      </c>
      <c r="AO24" s="121">
        <v>4268</v>
      </c>
      <c r="AP24" s="121">
        <v>0</v>
      </c>
      <c r="AQ24" s="121">
        <v>0</v>
      </c>
      <c r="AR24" s="121">
        <v>0</v>
      </c>
      <c r="AS24" s="121">
        <f>SUM(AT24:AV24)</f>
        <v>56578</v>
      </c>
      <c r="AT24" s="121">
        <v>994</v>
      </c>
      <c r="AU24" s="121">
        <v>55584</v>
      </c>
      <c r="AV24" s="121">
        <v>0</v>
      </c>
      <c r="AW24" s="121">
        <v>0</v>
      </c>
      <c r="AX24" s="121">
        <f>SUM(AY24:BB24)</f>
        <v>61290</v>
      </c>
      <c r="AY24" s="121">
        <v>53641</v>
      </c>
      <c r="AZ24" s="121">
        <v>6702</v>
      </c>
      <c r="BA24" s="121">
        <v>0</v>
      </c>
      <c r="BB24" s="121">
        <v>947</v>
      </c>
      <c r="BC24" s="121">
        <v>34497</v>
      </c>
      <c r="BD24" s="121">
        <v>0</v>
      </c>
      <c r="BE24" s="121">
        <v>535</v>
      </c>
      <c r="BF24" s="121">
        <f>SUM(AE24,+AM24,+BE24)</f>
        <v>122671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242802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17864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242809</v>
      </c>
      <c r="CQ24" s="121">
        <f>SUM(AM24,+BO24)</f>
        <v>122136</v>
      </c>
      <c r="CR24" s="121">
        <f>SUM(AN24,+BP24)</f>
        <v>4268</v>
      </c>
      <c r="CS24" s="121">
        <f>SUM(AO24,+BQ24)</f>
        <v>4268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56578</v>
      </c>
      <c r="CX24" s="121">
        <f>SUM(AT24,+BV24)</f>
        <v>994</v>
      </c>
      <c r="CY24" s="121">
        <f>SUM(AU24,+BW24)</f>
        <v>55584</v>
      </c>
      <c r="CZ24" s="121">
        <f>SUM(AV24,+BX24)</f>
        <v>0</v>
      </c>
      <c r="DA24" s="121">
        <f>SUM(AW24,+BY24)</f>
        <v>0</v>
      </c>
      <c r="DB24" s="121">
        <f>SUM(AX24,+BZ24)</f>
        <v>61290</v>
      </c>
      <c r="DC24" s="121">
        <f>SUM(AY24,+CA24)</f>
        <v>53641</v>
      </c>
      <c r="DD24" s="121">
        <f>SUM(AZ24,+CB24)</f>
        <v>6702</v>
      </c>
      <c r="DE24" s="121">
        <f>SUM(BA24,+CC24)</f>
        <v>0</v>
      </c>
      <c r="DF24" s="121">
        <f>SUM(BB24,+CD24)</f>
        <v>947</v>
      </c>
      <c r="DG24" s="121">
        <f>SUM(BC24,+CE24)</f>
        <v>52361</v>
      </c>
      <c r="DH24" s="121">
        <f>SUM(BD24,+CF24)</f>
        <v>0</v>
      </c>
      <c r="DI24" s="121">
        <f>SUM(BE24,+CG24)</f>
        <v>535</v>
      </c>
      <c r="DJ24" s="121">
        <f>SUM(BF24,+CH24)</f>
        <v>122671</v>
      </c>
    </row>
    <row r="25" spans="1:114" s="136" customFormat="1" ht="13.5" customHeight="1" x14ac:dyDescent="0.15">
      <c r="A25" s="119" t="s">
        <v>36</v>
      </c>
      <c r="B25" s="120" t="s">
        <v>389</v>
      </c>
      <c r="C25" s="119" t="s">
        <v>390</v>
      </c>
      <c r="D25" s="121">
        <f>SUM(E25,+L25)</f>
        <v>67425</v>
      </c>
      <c r="E25" s="121">
        <f>SUM(F25:I25,K25)</f>
        <v>10773</v>
      </c>
      <c r="F25" s="121">
        <v>0</v>
      </c>
      <c r="G25" s="121">
        <v>0</v>
      </c>
      <c r="H25" s="121">
        <v>0</v>
      </c>
      <c r="I25" s="121">
        <v>6822</v>
      </c>
      <c r="J25" s="122" t="s">
        <v>401</v>
      </c>
      <c r="K25" s="121">
        <v>3951</v>
      </c>
      <c r="L25" s="121">
        <v>56652</v>
      </c>
      <c r="M25" s="121">
        <f>SUM(N25,+U25)</f>
        <v>214135</v>
      </c>
      <c r="N25" s="121">
        <f>SUM(O25:R25,T25)</f>
        <v>199627</v>
      </c>
      <c r="O25" s="121">
        <v>0</v>
      </c>
      <c r="P25" s="121">
        <v>0</v>
      </c>
      <c r="Q25" s="121">
        <v>199627</v>
      </c>
      <c r="R25" s="121">
        <v>0</v>
      </c>
      <c r="S25" s="122" t="s">
        <v>401</v>
      </c>
      <c r="T25" s="121">
        <v>0</v>
      </c>
      <c r="U25" s="121">
        <v>14508</v>
      </c>
      <c r="V25" s="121">
        <f>+SUM(D25,M25)</f>
        <v>281560</v>
      </c>
      <c r="W25" s="121">
        <f>+SUM(E25,N25)</f>
        <v>210400</v>
      </c>
      <c r="X25" s="121">
        <f>+SUM(F25,O25)</f>
        <v>0</v>
      </c>
      <c r="Y25" s="121">
        <f>+SUM(G25,P25)</f>
        <v>0</v>
      </c>
      <c r="Z25" s="121">
        <f>+SUM(H25,Q25)</f>
        <v>199627</v>
      </c>
      <c r="AA25" s="121">
        <f>+SUM(I25,R25)</f>
        <v>6822</v>
      </c>
      <c r="AB25" s="122" t="str">
        <f>IF(+SUM(J25,S25)=0,"-",+SUM(J25,S25))</f>
        <v>-</v>
      </c>
      <c r="AC25" s="121">
        <f>+SUM(K25,T25)</f>
        <v>3951</v>
      </c>
      <c r="AD25" s="121">
        <f>+SUM(L25,U25)</f>
        <v>71160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6</v>
      </c>
      <c r="AM25" s="121">
        <f>SUM(AN25,AS25,AW25,AX25,BD25)</f>
        <v>19371</v>
      </c>
      <c r="AN25" s="121">
        <f>SUM(AO25:AR25)</f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19371</v>
      </c>
      <c r="AY25" s="121">
        <v>18834</v>
      </c>
      <c r="AZ25" s="121">
        <v>251</v>
      </c>
      <c r="BA25" s="121">
        <v>286</v>
      </c>
      <c r="BB25" s="121">
        <v>0</v>
      </c>
      <c r="BC25" s="121">
        <v>47816</v>
      </c>
      <c r="BD25" s="121">
        <v>0</v>
      </c>
      <c r="BE25" s="121">
        <v>232</v>
      </c>
      <c r="BF25" s="121">
        <f>SUM(AE25,+AM25,+BE25)</f>
        <v>19603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199627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14508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199633</v>
      </c>
      <c r="CQ25" s="121">
        <f>SUM(AM25,+BO25)</f>
        <v>19371</v>
      </c>
      <c r="CR25" s="121">
        <f>SUM(AN25,+BP25)</f>
        <v>0</v>
      </c>
      <c r="CS25" s="121">
        <f>SUM(AO25,+BQ25)</f>
        <v>0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19371</v>
      </c>
      <c r="DC25" s="121">
        <f>SUM(AY25,+CA25)</f>
        <v>18834</v>
      </c>
      <c r="DD25" s="121">
        <f>SUM(AZ25,+CB25)</f>
        <v>251</v>
      </c>
      <c r="DE25" s="121">
        <f>SUM(BA25,+CC25)</f>
        <v>286</v>
      </c>
      <c r="DF25" s="121">
        <f>SUM(BB25,+CD25)</f>
        <v>0</v>
      </c>
      <c r="DG25" s="121">
        <f>SUM(BC25,+CE25)</f>
        <v>62324</v>
      </c>
      <c r="DH25" s="121">
        <f>SUM(BD25,+CF25)</f>
        <v>0</v>
      </c>
      <c r="DI25" s="121">
        <f>SUM(BE25,+CG25)</f>
        <v>232</v>
      </c>
      <c r="DJ25" s="121">
        <f>SUM(BF25,+CH25)</f>
        <v>19603</v>
      </c>
    </row>
    <row r="26" spans="1:114" s="136" customFormat="1" ht="13.5" customHeight="1" x14ac:dyDescent="0.15">
      <c r="A26" s="119" t="s">
        <v>36</v>
      </c>
      <c r="B26" s="120" t="s">
        <v>392</v>
      </c>
      <c r="C26" s="119" t="s">
        <v>393</v>
      </c>
      <c r="D26" s="121">
        <f>SUM(E26,+L26)</f>
        <v>63087</v>
      </c>
      <c r="E26" s="121">
        <f>SUM(F26:I26,K26)</f>
        <v>3279</v>
      </c>
      <c r="F26" s="121">
        <v>0</v>
      </c>
      <c r="G26" s="121">
        <v>0</v>
      </c>
      <c r="H26" s="121">
        <v>0</v>
      </c>
      <c r="I26" s="121">
        <v>36</v>
      </c>
      <c r="J26" s="122" t="s">
        <v>401</v>
      </c>
      <c r="K26" s="121">
        <v>3243</v>
      </c>
      <c r="L26" s="121">
        <v>59808</v>
      </c>
      <c r="M26" s="121">
        <f>SUM(N26,+U26)</f>
        <v>202550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401</v>
      </c>
      <c r="T26" s="121">
        <v>0</v>
      </c>
      <c r="U26" s="121">
        <v>202550</v>
      </c>
      <c r="V26" s="121">
        <f>+SUM(D26,M26)</f>
        <v>265637</v>
      </c>
      <c r="W26" s="121">
        <f>+SUM(E26,N26)</f>
        <v>3279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36</v>
      </c>
      <c r="AB26" s="122" t="str">
        <f>IF(+SUM(J26,S26)=0,"-",+SUM(J26,S26))</f>
        <v>-</v>
      </c>
      <c r="AC26" s="121">
        <f>+SUM(K26,T26)</f>
        <v>3243</v>
      </c>
      <c r="AD26" s="121">
        <f>+SUM(L26,U26)</f>
        <v>262358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6</v>
      </c>
      <c r="AM26" s="121">
        <f>SUM(AN26,AS26,AW26,AX26,BD26)</f>
        <v>17093</v>
      </c>
      <c r="AN26" s="121">
        <f>SUM(AO26:AR26)</f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17093</v>
      </c>
      <c r="AY26" s="121">
        <v>16489</v>
      </c>
      <c r="AZ26" s="121">
        <v>604</v>
      </c>
      <c r="BA26" s="121">
        <v>0</v>
      </c>
      <c r="BB26" s="121">
        <v>0</v>
      </c>
      <c r="BC26" s="121">
        <v>45988</v>
      </c>
      <c r="BD26" s="121">
        <v>0</v>
      </c>
      <c r="BE26" s="121">
        <v>0</v>
      </c>
      <c r="BF26" s="121">
        <f>SUM(AE26,+AM26,+BE26)</f>
        <v>17093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190082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12468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190088</v>
      </c>
      <c r="CQ26" s="121">
        <f>SUM(AM26,+BO26)</f>
        <v>17093</v>
      </c>
      <c r="CR26" s="121">
        <f>SUM(AN26,+BP26)</f>
        <v>0</v>
      </c>
      <c r="CS26" s="121">
        <f>SUM(AO26,+BQ26)</f>
        <v>0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17093</v>
      </c>
      <c r="DC26" s="121">
        <f>SUM(AY26,+CA26)</f>
        <v>16489</v>
      </c>
      <c r="DD26" s="121">
        <f>SUM(AZ26,+CB26)</f>
        <v>604</v>
      </c>
      <c r="DE26" s="121">
        <f>SUM(BA26,+CC26)</f>
        <v>0</v>
      </c>
      <c r="DF26" s="121">
        <f>SUM(BB26,+CD26)</f>
        <v>0</v>
      </c>
      <c r="DG26" s="121">
        <f>SUM(BC26,+CE26)</f>
        <v>58456</v>
      </c>
      <c r="DH26" s="121">
        <f>SUM(BD26,+CF26)</f>
        <v>0</v>
      </c>
      <c r="DI26" s="121">
        <f>SUM(BE26,+CG26)</f>
        <v>0</v>
      </c>
      <c r="DJ26" s="121">
        <f>SUM(BF26,+CH26)</f>
        <v>17093</v>
      </c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2"/>
      <c r="K27" s="121"/>
      <c r="L27" s="121"/>
      <c r="M27" s="121"/>
      <c r="N27" s="121"/>
      <c r="O27" s="121"/>
      <c r="P27" s="121"/>
      <c r="Q27" s="121"/>
      <c r="R27" s="121"/>
      <c r="S27" s="122"/>
      <c r="T27" s="121"/>
      <c r="U27" s="121"/>
      <c r="V27" s="121"/>
      <c r="W27" s="121"/>
      <c r="X27" s="121"/>
      <c r="Y27" s="121"/>
      <c r="Z27" s="121"/>
      <c r="AA27" s="121"/>
      <c r="AB27" s="122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2"/>
      <c r="K28" s="121"/>
      <c r="L28" s="121"/>
      <c r="M28" s="121"/>
      <c r="N28" s="121"/>
      <c r="O28" s="121"/>
      <c r="P28" s="121"/>
      <c r="Q28" s="121"/>
      <c r="R28" s="121"/>
      <c r="S28" s="122"/>
      <c r="T28" s="121"/>
      <c r="U28" s="121"/>
      <c r="V28" s="121"/>
      <c r="W28" s="121"/>
      <c r="X28" s="121"/>
      <c r="Y28" s="121"/>
      <c r="Z28" s="121"/>
      <c r="AA28" s="121"/>
      <c r="AB28" s="122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2"/>
      <c r="K29" s="121"/>
      <c r="L29" s="121"/>
      <c r="M29" s="121"/>
      <c r="N29" s="121"/>
      <c r="O29" s="121"/>
      <c r="P29" s="121"/>
      <c r="Q29" s="121"/>
      <c r="R29" s="121"/>
      <c r="S29" s="122"/>
      <c r="T29" s="121"/>
      <c r="U29" s="121"/>
      <c r="V29" s="121"/>
      <c r="W29" s="121"/>
      <c r="X29" s="121"/>
      <c r="Y29" s="121"/>
      <c r="Z29" s="121"/>
      <c r="AA29" s="121"/>
      <c r="AB29" s="122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2"/>
      <c r="K30" s="121"/>
      <c r="L30" s="121"/>
      <c r="M30" s="121"/>
      <c r="N30" s="121"/>
      <c r="O30" s="121"/>
      <c r="P30" s="121"/>
      <c r="Q30" s="121"/>
      <c r="R30" s="121"/>
      <c r="S30" s="122"/>
      <c r="T30" s="121"/>
      <c r="U30" s="121"/>
      <c r="V30" s="121"/>
      <c r="W30" s="121"/>
      <c r="X30" s="121"/>
      <c r="Y30" s="121"/>
      <c r="Z30" s="121"/>
      <c r="AA30" s="121"/>
      <c r="AB30" s="122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2"/>
      <c r="K31" s="121"/>
      <c r="L31" s="121"/>
      <c r="M31" s="121"/>
      <c r="N31" s="121"/>
      <c r="O31" s="121"/>
      <c r="P31" s="121"/>
      <c r="Q31" s="121"/>
      <c r="R31" s="121"/>
      <c r="S31" s="122"/>
      <c r="T31" s="121"/>
      <c r="U31" s="121"/>
      <c r="V31" s="121"/>
      <c r="W31" s="121"/>
      <c r="X31" s="121"/>
      <c r="Y31" s="121"/>
      <c r="Z31" s="121"/>
      <c r="AA31" s="121"/>
      <c r="AB31" s="122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2"/>
      <c r="K32" s="121"/>
      <c r="L32" s="121"/>
      <c r="M32" s="121"/>
      <c r="N32" s="121"/>
      <c r="O32" s="121"/>
      <c r="P32" s="121"/>
      <c r="Q32" s="121"/>
      <c r="R32" s="121"/>
      <c r="S32" s="122"/>
      <c r="T32" s="121"/>
      <c r="U32" s="121"/>
      <c r="V32" s="121"/>
      <c r="W32" s="121"/>
      <c r="X32" s="121"/>
      <c r="Y32" s="121"/>
      <c r="Z32" s="121"/>
      <c r="AA32" s="121"/>
      <c r="AB32" s="122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2"/>
      <c r="K33" s="121"/>
      <c r="L33" s="121"/>
      <c r="M33" s="121"/>
      <c r="N33" s="121"/>
      <c r="O33" s="121"/>
      <c r="P33" s="121"/>
      <c r="Q33" s="121"/>
      <c r="R33" s="121"/>
      <c r="S33" s="122"/>
      <c r="T33" s="121"/>
      <c r="U33" s="121"/>
      <c r="V33" s="121"/>
      <c r="W33" s="121"/>
      <c r="X33" s="121"/>
      <c r="Y33" s="121"/>
      <c r="Z33" s="121"/>
      <c r="AA33" s="121"/>
      <c r="AB33" s="122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2"/>
      <c r="K34" s="121"/>
      <c r="L34" s="121"/>
      <c r="M34" s="121"/>
      <c r="N34" s="121"/>
      <c r="O34" s="121"/>
      <c r="P34" s="121"/>
      <c r="Q34" s="121"/>
      <c r="R34" s="121"/>
      <c r="S34" s="122"/>
      <c r="T34" s="121"/>
      <c r="U34" s="121"/>
      <c r="V34" s="121"/>
      <c r="W34" s="121"/>
      <c r="X34" s="121"/>
      <c r="Y34" s="121"/>
      <c r="Z34" s="121"/>
      <c r="AA34" s="121"/>
      <c r="AB34" s="122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2"/>
      <c r="K35" s="121"/>
      <c r="L35" s="121"/>
      <c r="M35" s="121"/>
      <c r="N35" s="121"/>
      <c r="O35" s="121"/>
      <c r="P35" s="121"/>
      <c r="Q35" s="121"/>
      <c r="R35" s="121"/>
      <c r="S35" s="122"/>
      <c r="T35" s="121"/>
      <c r="U35" s="121"/>
      <c r="V35" s="121"/>
      <c r="W35" s="121"/>
      <c r="X35" s="121"/>
      <c r="Y35" s="121"/>
      <c r="Z35" s="121"/>
      <c r="AA35" s="121"/>
      <c r="AB35" s="122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2"/>
      <c r="K36" s="121"/>
      <c r="L36" s="121"/>
      <c r="M36" s="121"/>
      <c r="N36" s="121"/>
      <c r="O36" s="121"/>
      <c r="P36" s="121"/>
      <c r="Q36" s="121"/>
      <c r="R36" s="121"/>
      <c r="S36" s="122"/>
      <c r="T36" s="121"/>
      <c r="U36" s="121"/>
      <c r="V36" s="121"/>
      <c r="W36" s="121"/>
      <c r="X36" s="121"/>
      <c r="Y36" s="121"/>
      <c r="Z36" s="121"/>
      <c r="AA36" s="121"/>
      <c r="AB36" s="122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2"/>
      <c r="K37" s="121"/>
      <c r="L37" s="121"/>
      <c r="M37" s="121"/>
      <c r="N37" s="121"/>
      <c r="O37" s="121"/>
      <c r="P37" s="121"/>
      <c r="Q37" s="121"/>
      <c r="R37" s="121"/>
      <c r="S37" s="122"/>
      <c r="T37" s="121"/>
      <c r="U37" s="121"/>
      <c r="V37" s="121"/>
      <c r="W37" s="121"/>
      <c r="X37" s="121"/>
      <c r="Y37" s="121"/>
      <c r="Z37" s="121"/>
      <c r="AA37" s="121"/>
      <c r="AB37" s="122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2"/>
      <c r="K38" s="121"/>
      <c r="L38" s="121"/>
      <c r="M38" s="121"/>
      <c r="N38" s="121"/>
      <c r="O38" s="121"/>
      <c r="P38" s="121"/>
      <c r="Q38" s="121"/>
      <c r="R38" s="121"/>
      <c r="S38" s="122"/>
      <c r="T38" s="121"/>
      <c r="U38" s="121"/>
      <c r="V38" s="121"/>
      <c r="W38" s="121"/>
      <c r="X38" s="121"/>
      <c r="Y38" s="121"/>
      <c r="Z38" s="121"/>
      <c r="AA38" s="121"/>
      <c r="AB38" s="122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2"/>
      <c r="K39" s="121"/>
      <c r="L39" s="121"/>
      <c r="M39" s="121"/>
      <c r="N39" s="121"/>
      <c r="O39" s="121"/>
      <c r="P39" s="121"/>
      <c r="Q39" s="121"/>
      <c r="R39" s="121"/>
      <c r="S39" s="122"/>
      <c r="T39" s="121"/>
      <c r="U39" s="121"/>
      <c r="V39" s="121"/>
      <c r="W39" s="121"/>
      <c r="X39" s="121"/>
      <c r="Y39" s="121"/>
      <c r="Z39" s="121"/>
      <c r="AA39" s="121"/>
      <c r="AB39" s="122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2"/>
      <c r="K40" s="121"/>
      <c r="L40" s="121"/>
      <c r="M40" s="121"/>
      <c r="N40" s="121"/>
      <c r="O40" s="121"/>
      <c r="P40" s="121"/>
      <c r="Q40" s="121"/>
      <c r="R40" s="121"/>
      <c r="S40" s="122"/>
      <c r="T40" s="121"/>
      <c r="U40" s="121"/>
      <c r="V40" s="121"/>
      <c r="W40" s="121"/>
      <c r="X40" s="121"/>
      <c r="Y40" s="121"/>
      <c r="Z40" s="121"/>
      <c r="AA40" s="121"/>
      <c r="AB40" s="122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2"/>
      <c r="K41" s="121"/>
      <c r="L41" s="121"/>
      <c r="M41" s="121"/>
      <c r="N41" s="121"/>
      <c r="O41" s="121"/>
      <c r="P41" s="121"/>
      <c r="Q41" s="121"/>
      <c r="R41" s="121"/>
      <c r="S41" s="122"/>
      <c r="T41" s="121"/>
      <c r="U41" s="121"/>
      <c r="V41" s="121"/>
      <c r="W41" s="121"/>
      <c r="X41" s="121"/>
      <c r="Y41" s="121"/>
      <c r="Z41" s="121"/>
      <c r="AA41" s="121"/>
      <c r="AB41" s="122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2"/>
      <c r="K42" s="121"/>
      <c r="L42" s="121"/>
      <c r="M42" s="121"/>
      <c r="N42" s="121"/>
      <c r="O42" s="121"/>
      <c r="P42" s="121"/>
      <c r="Q42" s="121"/>
      <c r="R42" s="121"/>
      <c r="S42" s="122"/>
      <c r="T42" s="121"/>
      <c r="U42" s="121"/>
      <c r="V42" s="121"/>
      <c r="W42" s="121"/>
      <c r="X42" s="121"/>
      <c r="Y42" s="121"/>
      <c r="Z42" s="121"/>
      <c r="AA42" s="121"/>
      <c r="AB42" s="122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2"/>
      <c r="K43" s="121"/>
      <c r="L43" s="121"/>
      <c r="M43" s="121"/>
      <c r="N43" s="121"/>
      <c r="O43" s="121"/>
      <c r="P43" s="121"/>
      <c r="Q43" s="121"/>
      <c r="R43" s="121"/>
      <c r="S43" s="122"/>
      <c r="T43" s="121"/>
      <c r="U43" s="121"/>
      <c r="V43" s="121"/>
      <c r="W43" s="121"/>
      <c r="X43" s="121"/>
      <c r="Y43" s="121"/>
      <c r="Z43" s="121"/>
      <c r="AA43" s="121"/>
      <c r="AB43" s="122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2"/>
      <c r="K44" s="121"/>
      <c r="L44" s="121"/>
      <c r="M44" s="121"/>
      <c r="N44" s="121"/>
      <c r="O44" s="121"/>
      <c r="P44" s="121"/>
      <c r="Q44" s="121"/>
      <c r="R44" s="121"/>
      <c r="S44" s="122"/>
      <c r="T44" s="121"/>
      <c r="U44" s="121"/>
      <c r="V44" s="121"/>
      <c r="W44" s="121"/>
      <c r="X44" s="121"/>
      <c r="Y44" s="121"/>
      <c r="Z44" s="121"/>
      <c r="AA44" s="121"/>
      <c r="AB44" s="122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2"/>
      <c r="K45" s="121"/>
      <c r="L45" s="121"/>
      <c r="M45" s="121"/>
      <c r="N45" s="121"/>
      <c r="O45" s="121"/>
      <c r="P45" s="121"/>
      <c r="Q45" s="121"/>
      <c r="R45" s="121"/>
      <c r="S45" s="122"/>
      <c r="T45" s="121"/>
      <c r="U45" s="121"/>
      <c r="V45" s="121"/>
      <c r="W45" s="121"/>
      <c r="X45" s="121"/>
      <c r="Y45" s="121"/>
      <c r="Z45" s="121"/>
      <c r="AA45" s="121"/>
      <c r="AB45" s="122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2"/>
      <c r="K46" s="121"/>
      <c r="L46" s="121"/>
      <c r="M46" s="121"/>
      <c r="N46" s="121"/>
      <c r="O46" s="121"/>
      <c r="P46" s="121"/>
      <c r="Q46" s="121"/>
      <c r="R46" s="121"/>
      <c r="S46" s="122"/>
      <c r="T46" s="121"/>
      <c r="U46" s="121"/>
      <c r="V46" s="121"/>
      <c r="W46" s="121"/>
      <c r="X46" s="121"/>
      <c r="Y46" s="121"/>
      <c r="Z46" s="121"/>
      <c r="AA46" s="121"/>
      <c r="AB46" s="122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2"/>
      <c r="K47" s="121"/>
      <c r="L47" s="121"/>
      <c r="M47" s="121"/>
      <c r="N47" s="121"/>
      <c r="O47" s="121"/>
      <c r="P47" s="121"/>
      <c r="Q47" s="121"/>
      <c r="R47" s="121"/>
      <c r="S47" s="122"/>
      <c r="T47" s="121"/>
      <c r="U47" s="121"/>
      <c r="V47" s="121"/>
      <c r="W47" s="121"/>
      <c r="X47" s="121"/>
      <c r="Y47" s="121"/>
      <c r="Z47" s="121"/>
      <c r="AA47" s="121"/>
      <c r="AB47" s="122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2"/>
      <c r="K48" s="121"/>
      <c r="L48" s="121"/>
      <c r="M48" s="121"/>
      <c r="N48" s="121"/>
      <c r="O48" s="121"/>
      <c r="P48" s="121"/>
      <c r="Q48" s="121"/>
      <c r="R48" s="121"/>
      <c r="S48" s="122"/>
      <c r="T48" s="121"/>
      <c r="U48" s="121"/>
      <c r="V48" s="121"/>
      <c r="W48" s="121"/>
      <c r="X48" s="121"/>
      <c r="Y48" s="121"/>
      <c r="Z48" s="121"/>
      <c r="AA48" s="121"/>
      <c r="AB48" s="122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2"/>
      <c r="K49" s="121"/>
      <c r="L49" s="121"/>
      <c r="M49" s="121"/>
      <c r="N49" s="121"/>
      <c r="O49" s="121"/>
      <c r="P49" s="121"/>
      <c r="Q49" s="121"/>
      <c r="R49" s="121"/>
      <c r="S49" s="122"/>
      <c r="T49" s="121"/>
      <c r="U49" s="121"/>
      <c r="V49" s="121"/>
      <c r="W49" s="121"/>
      <c r="X49" s="121"/>
      <c r="Y49" s="121"/>
      <c r="Z49" s="121"/>
      <c r="AA49" s="121"/>
      <c r="AB49" s="122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2"/>
      <c r="K50" s="121"/>
      <c r="L50" s="121"/>
      <c r="M50" s="121"/>
      <c r="N50" s="121"/>
      <c r="O50" s="121"/>
      <c r="P50" s="121"/>
      <c r="Q50" s="121"/>
      <c r="R50" s="121"/>
      <c r="S50" s="122"/>
      <c r="T50" s="121"/>
      <c r="U50" s="121"/>
      <c r="V50" s="121"/>
      <c r="W50" s="121"/>
      <c r="X50" s="121"/>
      <c r="Y50" s="121"/>
      <c r="Z50" s="121"/>
      <c r="AA50" s="121"/>
      <c r="AB50" s="122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2"/>
      <c r="K51" s="121"/>
      <c r="L51" s="121"/>
      <c r="M51" s="121"/>
      <c r="N51" s="121"/>
      <c r="O51" s="121"/>
      <c r="P51" s="121"/>
      <c r="Q51" s="121"/>
      <c r="R51" s="121"/>
      <c r="S51" s="122"/>
      <c r="T51" s="121"/>
      <c r="U51" s="121"/>
      <c r="V51" s="121"/>
      <c r="W51" s="121"/>
      <c r="X51" s="121"/>
      <c r="Y51" s="121"/>
      <c r="Z51" s="121"/>
      <c r="AA51" s="121"/>
      <c r="AB51" s="122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2"/>
      <c r="K52" s="121"/>
      <c r="L52" s="121"/>
      <c r="M52" s="121"/>
      <c r="N52" s="121"/>
      <c r="O52" s="121"/>
      <c r="P52" s="121"/>
      <c r="Q52" s="121"/>
      <c r="R52" s="121"/>
      <c r="S52" s="122"/>
      <c r="T52" s="121"/>
      <c r="U52" s="121"/>
      <c r="V52" s="121"/>
      <c r="W52" s="121"/>
      <c r="X52" s="121"/>
      <c r="Y52" s="121"/>
      <c r="Z52" s="121"/>
      <c r="AA52" s="121"/>
      <c r="AB52" s="122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2"/>
      <c r="K53" s="121"/>
      <c r="L53" s="121"/>
      <c r="M53" s="121"/>
      <c r="N53" s="121"/>
      <c r="O53" s="121"/>
      <c r="P53" s="121"/>
      <c r="Q53" s="121"/>
      <c r="R53" s="121"/>
      <c r="S53" s="122"/>
      <c r="T53" s="121"/>
      <c r="U53" s="121"/>
      <c r="V53" s="121"/>
      <c r="W53" s="121"/>
      <c r="X53" s="121"/>
      <c r="Y53" s="121"/>
      <c r="Z53" s="121"/>
      <c r="AA53" s="121"/>
      <c r="AB53" s="122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2"/>
      <c r="K54" s="121"/>
      <c r="L54" s="121"/>
      <c r="M54" s="121"/>
      <c r="N54" s="121"/>
      <c r="O54" s="121"/>
      <c r="P54" s="121"/>
      <c r="Q54" s="121"/>
      <c r="R54" s="121"/>
      <c r="S54" s="122"/>
      <c r="T54" s="121"/>
      <c r="U54" s="121"/>
      <c r="V54" s="121"/>
      <c r="W54" s="121"/>
      <c r="X54" s="121"/>
      <c r="Y54" s="121"/>
      <c r="Z54" s="121"/>
      <c r="AA54" s="121"/>
      <c r="AB54" s="122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2"/>
      <c r="K55" s="121"/>
      <c r="L55" s="121"/>
      <c r="M55" s="121"/>
      <c r="N55" s="121"/>
      <c r="O55" s="121"/>
      <c r="P55" s="121"/>
      <c r="Q55" s="121"/>
      <c r="R55" s="121"/>
      <c r="S55" s="122"/>
      <c r="T55" s="121"/>
      <c r="U55" s="121"/>
      <c r="V55" s="121"/>
      <c r="W55" s="121"/>
      <c r="X55" s="121"/>
      <c r="Y55" s="121"/>
      <c r="Z55" s="121"/>
      <c r="AA55" s="121"/>
      <c r="AB55" s="122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2"/>
      <c r="K56" s="121"/>
      <c r="L56" s="121"/>
      <c r="M56" s="121"/>
      <c r="N56" s="121"/>
      <c r="O56" s="121"/>
      <c r="P56" s="121"/>
      <c r="Q56" s="121"/>
      <c r="R56" s="121"/>
      <c r="S56" s="122"/>
      <c r="T56" s="121"/>
      <c r="U56" s="121"/>
      <c r="V56" s="121"/>
      <c r="W56" s="121"/>
      <c r="X56" s="121"/>
      <c r="Y56" s="121"/>
      <c r="Z56" s="121"/>
      <c r="AA56" s="121"/>
      <c r="AB56" s="122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2"/>
      <c r="K57" s="121"/>
      <c r="L57" s="121"/>
      <c r="M57" s="121"/>
      <c r="N57" s="121"/>
      <c r="O57" s="121"/>
      <c r="P57" s="121"/>
      <c r="Q57" s="121"/>
      <c r="R57" s="121"/>
      <c r="S57" s="122"/>
      <c r="T57" s="121"/>
      <c r="U57" s="121"/>
      <c r="V57" s="121"/>
      <c r="W57" s="121"/>
      <c r="X57" s="121"/>
      <c r="Y57" s="121"/>
      <c r="Z57" s="121"/>
      <c r="AA57" s="121"/>
      <c r="AB57" s="122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2"/>
      <c r="K58" s="121"/>
      <c r="L58" s="121"/>
      <c r="M58" s="121"/>
      <c r="N58" s="121"/>
      <c r="O58" s="121"/>
      <c r="P58" s="121"/>
      <c r="Q58" s="121"/>
      <c r="R58" s="121"/>
      <c r="S58" s="122"/>
      <c r="T58" s="121"/>
      <c r="U58" s="121"/>
      <c r="V58" s="121"/>
      <c r="W58" s="121"/>
      <c r="X58" s="121"/>
      <c r="Y58" s="121"/>
      <c r="Z58" s="121"/>
      <c r="AA58" s="121"/>
      <c r="AB58" s="122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2"/>
      <c r="K59" s="121"/>
      <c r="L59" s="121"/>
      <c r="M59" s="121"/>
      <c r="N59" s="121"/>
      <c r="O59" s="121"/>
      <c r="P59" s="121"/>
      <c r="Q59" s="121"/>
      <c r="R59" s="121"/>
      <c r="S59" s="122"/>
      <c r="T59" s="121"/>
      <c r="U59" s="121"/>
      <c r="V59" s="121"/>
      <c r="W59" s="121"/>
      <c r="X59" s="121"/>
      <c r="Y59" s="121"/>
      <c r="Z59" s="121"/>
      <c r="AA59" s="121"/>
      <c r="AB59" s="122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2"/>
      <c r="K60" s="121"/>
      <c r="L60" s="121"/>
      <c r="M60" s="121"/>
      <c r="N60" s="121"/>
      <c r="O60" s="121"/>
      <c r="P60" s="121"/>
      <c r="Q60" s="121"/>
      <c r="R60" s="121"/>
      <c r="S60" s="122"/>
      <c r="T60" s="121"/>
      <c r="U60" s="121"/>
      <c r="V60" s="121"/>
      <c r="W60" s="121"/>
      <c r="X60" s="121"/>
      <c r="Y60" s="121"/>
      <c r="Z60" s="121"/>
      <c r="AA60" s="121"/>
      <c r="AB60" s="122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2"/>
      <c r="K61" s="121"/>
      <c r="L61" s="121"/>
      <c r="M61" s="121"/>
      <c r="N61" s="121"/>
      <c r="O61" s="121"/>
      <c r="P61" s="121"/>
      <c r="Q61" s="121"/>
      <c r="R61" s="121"/>
      <c r="S61" s="122"/>
      <c r="T61" s="121"/>
      <c r="U61" s="121"/>
      <c r="V61" s="121"/>
      <c r="W61" s="121"/>
      <c r="X61" s="121"/>
      <c r="Y61" s="121"/>
      <c r="Z61" s="121"/>
      <c r="AA61" s="121"/>
      <c r="AB61" s="122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2"/>
      <c r="K62" s="121"/>
      <c r="L62" s="121"/>
      <c r="M62" s="121"/>
      <c r="N62" s="121"/>
      <c r="O62" s="121"/>
      <c r="P62" s="121"/>
      <c r="Q62" s="121"/>
      <c r="R62" s="121"/>
      <c r="S62" s="122"/>
      <c r="T62" s="121"/>
      <c r="U62" s="121"/>
      <c r="V62" s="121"/>
      <c r="W62" s="121"/>
      <c r="X62" s="121"/>
      <c r="Y62" s="121"/>
      <c r="Z62" s="121"/>
      <c r="AA62" s="121"/>
      <c r="AB62" s="122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2"/>
      <c r="K63" s="121"/>
      <c r="L63" s="121"/>
      <c r="M63" s="121"/>
      <c r="N63" s="121"/>
      <c r="O63" s="121"/>
      <c r="P63" s="121"/>
      <c r="Q63" s="121"/>
      <c r="R63" s="121"/>
      <c r="S63" s="122"/>
      <c r="T63" s="121"/>
      <c r="U63" s="121"/>
      <c r="V63" s="121"/>
      <c r="W63" s="121"/>
      <c r="X63" s="121"/>
      <c r="Y63" s="121"/>
      <c r="Z63" s="121"/>
      <c r="AA63" s="121"/>
      <c r="AB63" s="122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2"/>
      <c r="K64" s="121"/>
      <c r="L64" s="121"/>
      <c r="M64" s="121"/>
      <c r="N64" s="121"/>
      <c r="O64" s="121"/>
      <c r="P64" s="121"/>
      <c r="Q64" s="121"/>
      <c r="R64" s="121"/>
      <c r="S64" s="122"/>
      <c r="T64" s="121"/>
      <c r="U64" s="121"/>
      <c r="V64" s="121"/>
      <c r="W64" s="121"/>
      <c r="X64" s="121"/>
      <c r="Y64" s="121"/>
      <c r="Z64" s="121"/>
      <c r="AA64" s="121"/>
      <c r="AB64" s="122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2"/>
      <c r="K65" s="121"/>
      <c r="L65" s="121"/>
      <c r="M65" s="121"/>
      <c r="N65" s="121"/>
      <c r="O65" s="121"/>
      <c r="P65" s="121"/>
      <c r="Q65" s="121"/>
      <c r="R65" s="121"/>
      <c r="S65" s="122"/>
      <c r="T65" s="121"/>
      <c r="U65" s="121"/>
      <c r="V65" s="121"/>
      <c r="W65" s="121"/>
      <c r="X65" s="121"/>
      <c r="Y65" s="121"/>
      <c r="Z65" s="121"/>
      <c r="AA65" s="121"/>
      <c r="AB65" s="122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2"/>
      <c r="K66" s="121"/>
      <c r="L66" s="121"/>
      <c r="M66" s="121"/>
      <c r="N66" s="121"/>
      <c r="O66" s="121"/>
      <c r="P66" s="121"/>
      <c r="Q66" s="121"/>
      <c r="R66" s="121"/>
      <c r="S66" s="122"/>
      <c r="T66" s="121"/>
      <c r="U66" s="121"/>
      <c r="V66" s="121"/>
      <c r="W66" s="121"/>
      <c r="X66" s="121"/>
      <c r="Y66" s="121"/>
      <c r="Z66" s="121"/>
      <c r="AA66" s="121"/>
      <c r="AB66" s="122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26">
    <sortCondition ref="A8:A26"/>
    <sortCondition ref="B8:B26"/>
    <sortCondition ref="C8:C26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25" man="1"/>
    <brk id="30" min="1" max="25" man="1"/>
    <brk id="38" min="1" max="25" man="1"/>
    <brk id="66" min="1" max="25" man="1"/>
    <brk id="94" min="1" max="2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鳥取県</v>
      </c>
      <c r="B7" s="139" t="str">
        <f>'廃棄物事業経費（市町村）'!B7</f>
        <v>31000</v>
      </c>
      <c r="C7" s="138" t="s">
        <v>33</v>
      </c>
      <c r="D7" s="140">
        <f>SUM(E7,+L7)</f>
        <v>420123</v>
      </c>
      <c r="E7" s="140">
        <f>SUM(F7:I7)+K7</f>
        <v>340634</v>
      </c>
      <c r="F7" s="140">
        <f t="shared" ref="F7:L7" si="0">SUM(F$8:F$1000)</f>
        <v>11493</v>
      </c>
      <c r="G7" s="140">
        <f t="shared" si="0"/>
        <v>2203</v>
      </c>
      <c r="H7" s="140">
        <f t="shared" si="0"/>
        <v>30805</v>
      </c>
      <c r="I7" s="140">
        <f t="shared" si="0"/>
        <v>175254</v>
      </c>
      <c r="J7" s="140">
        <f t="shared" si="0"/>
        <v>1805439</v>
      </c>
      <c r="K7" s="140">
        <f t="shared" si="0"/>
        <v>120879</v>
      </c>
      <c r="L7" s="140">
        <f t="shared" si="0"/>
        <v>79489</v>
      </c>
      <c r="M7" s="140">
        <f>SUM(N7,+U7)</f>
        <v>316283</v>
      </c>
      <c r="N7" s="140">
        <f>SUM(O7:R7,T7)</f>
        <v>272543</v>
      </c>
      <c r="O7" s="140">
        <f t="shared" ref="O7:U7" si="1">SUM(O$8:O$1000)</f>
        <v>268244</v>
      </c>
      <c r="P7" s="140">
        <f t="shared" si="1"/>
        <v>0</v>
      </c>
      <c r="Q7" s="140">
        <f t="shared" si="1"/>
        <v>870</v>
      </c>
      <c r="R7" s="140">
        <f t="shared" si="1"/>
        <v>3379</v>
      </c>
      <c r="S7" s="140">
        <f t="shared" si="1"/>
        <v>1320678</v>
      </c>
      <c r="T7" s="140">
        <f t="shared" si="1"/>
        <v>50</v>
      </c>
      <c r="U7" s="140">
        <f t="shared" si="1"/>
        <v>43740</v>
      </c>
      <c r="V7" s="140">
        <f t="shared" ref="V7:AD7" si="2">+SUM(D7,M7)</f>
        <v>736406</v>
      </c>
      <c r="W7" s="140">
        <f t="shared" si="2"/>
        <v>613177</v>
      </c>
      <c r="X7" s="140">
        <f t="shared" si="2"/>
        <v>279737</v>
      </c>
      <c r="Y7" s="140">
        <f t="shared" si="2"/>
        <v>2203</v>
      </c>
      <c r="Z7" s="140">
        <f t="shared" si="2"/>
        <v>31675</v>
      </c>
      <c r="AA7" s="140">
        <f t="shared" si="2"/>
        <v>178633</v>
      </c>
      <c r="AB7" s="140">
        <f t="shared" si="2"/>
        <v>3126117</v>
      </c>
      <c r="AC7" s="140">
        <f t="shared" si="2"/>
        <v>120929</v>
      </c>
      <c r="AD7" s="140">
        <f t="shared" si="2"/>
        <v>123229</v>
      </c>
      <c r="AE7" s="140">
        <f>SUM(AF7,+AK7)</f>
        <v>203753</v>
      </c>
      <c r="AF7" s="140">
        <f>SUM(AG7:AJ7)</f>
        <v>180857</v>
      </c>
      <c r="AG7" s="140">
        <f>SUM(AG$8:AG$1000)</f>
        <v>0</v>
      </c>
      <c r="AH7" s="140">
        <f>SUM(AH$8:AH$1000)</f>
        <v>42656</v>
      </c>
      <c r="AI7" s="140">
        <f>SUM(AI$8:AI$1000)</f>
        <v>138201</v>
      </c>
      <c r="AJ7" s="140">
        <f>SUM(AJ$8:AJ$1000)</f>
        <v>0</v>
      </c>
      <c r="AK7" s="140">
        <f>SUM(AK$8:AK$1000)</f>
        <v>22896</v>
      </c>
      <c r="AL7" s="143" t="s">
        <v>314</v>
      </c>
      <c r="AM7" s="140">
        <f>SUM(AN7,AS7,AW7,AX7,BD7)</f>
        <v>1976830</v>
      </c>
      <c r="AN7" s="140">
        <f>SUM(AO7:AR7)</f>
        <v>261754</v>
      </c>
      <c r="AO7" s="140">
        <f>SUM(AO$8:AO$1000)</f>
        <v>218176</v>
      </c>
      <c r="AP7" s="140">
        <f>SUM(AP$8:AP$1000)</f>
        <v>0</v>
      </c>
      <c r="AQ7" s="140">
        <f>SUM(AQ$8:AQ$1000)</f>
        <v>43578</v>
      </c>
      <c r="AR7" s="140">
        <f>SUM(AR$8:AR$1000)</f>
        <v>0</v>
      </c>
      <c r="AS7" s="140">
        <f>SUM(AT7:AV7)</f>
        <v>355050</v>
      </c>
      <c r="AT7" s="140">
        <f>SUM(AT$8:AT$1000)</f>
        <v>0</v>
      </c>
      <c r="AU7" s="140">
        <f>SUM(AU$8:AU$1000)</f>
        <v>317523</v>
      </c>
      <c r="AV7" s="140">
        <f>SUM(AV$8:AV$1000)</f>
        <v>37527</v>
      </c>
      <c r="AW7" s="140">
        <f>SUM(AW$8:AW$1000)</f>
        <v>0</v>
      </c>
      <c r="AX7" s="140">
        <f>SUM(AY7:BB7)</f>
        <v>1353006</v>
      </c>
      <c r="AY7" s="140">
        <f t="shared" ref="AY7:BE7" si="3">SUM(AY$8:AY$1000)</f>
        <v>18876</v>
      </c>
      <c r="AZ7" s="140">
        <f t="shared" si="3"/>
        <v>836551</v>
      </c>
      <c r="BA7" s="140">
        <f t="shared" si="3"/>
        <v>477880</v>
      </c>
      <c r="BB7" s="140">
        <f t="shared" si="3"/>
        <v>19699</v>
      </c>
      <c r="BC7" s="143" t="s">
        <v>315</v>
      </c>
      <c r="BD7" s="140">
        <f t="shared" si="3"/>
        <v>7020</v>
      </c>
      <c r="BE7" s="140">
        <f t="shared" si="3"/>
        <v>44979</v>
      </c>
      <c r="BF7" s="140">
        <f>SUM(AE7,+AM7,+BE7)</f>
        <v>2225562</v>
      </c>
      <c r="BG7" s="140">
        <f>SUM(BH7,+BM7)</f>
        <v>901898</v>
      </c>
      <c r="BH7" s="140">
        <f>SUM(BI7:BL7)</f>
        <v>901898</v>
      </c>
      <c r="BI7" s="140">
        <f>SUM(BI$8:BI$1000)</f>
        <v>0</v>
      </c>
      <c r="BJ7" s="140">
        <f>SUM(BJ$8:BJ$1000)</f>
        <v>901898</v>
      </c>
      <c r="BK7" s="140">
        <f>SUM(BK$8:BK$1000)</f>
        <v>0</v>
      </c>
      <c r="BL7" s="140">
        <f>SUM(BL$8:BL$1000)</f>
        <v>0</v>
      </c>
      <c r="BM7" s="140">
        <f>SUM(BM$8:BM$1000)</f>
        <v>0</v>
      </c>
      <c r="BN7" s="143" t="s">
        <v>314</v>
      </c>
      <c r="BO7" s="140">
        <f>SUM(BP7,BU7,BY7,BZ7,CF7)</f>
        <v>707659</v>
      </c>
      <c r="BP7" s="140">
        <f>SUM(BQ7:BT7)</f>
        <v>120491</v>
      </c>
      <c r="BQ7" s="140">
        <f>SUM(BQ$8:BQ$1000)</f>
        <v>82611</v>
      </c>
      <c r="BR7" s="140">
        <f>SUM(BR$8:BR$1000)</f>
        <v>0</v>
      </c>
      <c r="BS7" s="140">
        <f>SUM(BS$8:BS$1000)</f>
        <v>37880</v>
      </c>
      <c r="BT7" s="140">
        <f>SUM(BT$8:BT$1000)</f>
        <v>0</v>
      </c>
      <c r="BU7" s="140">
        <f>SUM(BV7:BX7)</f>
        <v>480463</v>
      </c>
      <c r="BV7" s="140">
        <f>SUM(BV$8:BV$1000)</f>
        <v>29701</v>
      </c>
      <c r="BW7" s="140">
        <f>SUM(BW$8:BW$1000)</f>
        <v>450762</v>
      </c>
      <c r="BX7" s="140">
        <f>SUM(BX$8:BX$1000)</f>
        <v>0</v>
      </c>
      <c r="BY7" s="140">
        <f>SUM(BY$8:BY$1000)</f>
        <v>0</v>
      </c>
      <c r="BZ7" s="140">
        <f>SUM(CA7:CD7)</f>
        <v>106496</v>
      </c>
      <c r="CA7" s="140">
        <f t="shared" ref="CA7:CG7" si="4">SUM(CA$8:CA$1000)</f>
        <v>0</v>
      </c>
      <c r="CB7" s="140">
        <f t="shared" si="4"/>
        <v>106137</v>
      </c>
      <c r="CC7" s="140">
        <f t="shared" si="4"/>
        <v>0</v>
      </c>
      <c r="CD7" s="140">
        <f t="shared" si="4"/>
        <v>359</v>
      </c>
      <c r="CE7" s="143" t="s">
        <v>314</v>
      </c>
      <c r="CF7" s="140">
        <f t="shared" si="4"/>
        <v>209</v>
      </c>
      <c r="CG7" s="140">
        <f t="shared" si="4"/>
        <v>27404</v>
      </c>
      <c r="CH7" s="140">
        <f>SUM(BG7,+BO7,+CG7)</f>
        <v>1636961</v>
      </c>
      <c r="CI7" s="140">
        <f t="shared" ref="CI7:CO7" si="5">SUM(AE7,+BG7)</f>
        <v>1105651</v>
      </c>
      <c r="CJ7" s="140">
        <f t="shared" si="5"/>
        <v>1082755</v>
      </c>
      <c r="CK7" s="140">
        <f t="shared" si="5"/>
        <v>0</v>
      </c>
      <c r="CL7" s="140">
        <f t="shared" si="5"/>
        <v>944554</v>
      </c>
      <c r="CM7" s="140">
        <f t="shared" si="5"/>
        <v>138201</v>
      </c>
      <c r="CN7" s="140">
        <f t="shared" si="5"/>
        <v>0</v>
      </c>
      <c r="CO7" s="140">
        <f t="shared" si="5"/>
        <v>22896</v>
      </c>
      <c r="CP7" s="143" t="s">
        <v>314</v>
      </c>
      <c r="CQ7" s="140">
        <f t="shared" ref="CQ7:DF7" si="6">SUM(AM7,+BO7)</f>
        <v>2684489</v>
      </c>
      <c r="CR7" s="140">
        <f t="shared" si="6"/>
        <v>382245</v>
      </c>
      <c r="CS7" s="140">
        <f t="shared" si="6"/>
        <v>300787</v>
      </c>
      <c r="CT7" s="140">
        <f t="shared" si="6"/>
        <v>0</v>
      </c>
      <c r="CU7" s="140">
        <f t="shared" si="6"/>
        <v>81458</v>
      </c>
      <c r="CV7" s="140">
        <f t="shared" si="6"/>
        <v>0</v>
      </c>
      <c r="CW7" s="140">
        <f t="shared" si="6"/>
        <v>835513</v>
      </c>
      <c r="CX7" s="140">
        <f t="shared" si="6"/>
        <v>29701</v>
      </c>
      <c r="CY7" s="140">
        <f t="shared" si="6"/>
        <v>768285</v>
      </c>
      <c r="CZ7" s="140">
        <f t="shared" si="6"/>
        <v>37527</v>
      </c>
      <c r="DA7" s="140">
        <f t="shared" si="6"/>
        <v>0</v>
      </c>
      <c r="DB7" s="140">
        <f t="shared" si="6"/>
        <v>1459502</v>
      </c>
      <c r="DC7" s="140">
        <f t="shared" si="6"/>
        <v>18876</v>
      </c>
      <c r="DD7" s="140">
        <f t="shared" si="6"/>
        <v>942688</v>
      </c>
      <c r="DE7" s="140">
        <f t="shared" si="6"/>
        <v>477880</v>
      </c>
      <c r="DF7" s="140">
        <f t="shared" si="6"/>
        <v>20058</v>
      </c>
      <c r="DG7" s="143" t="s">
        <v>314</v>
      </c>
      <c r="DH7" s="140">
        <f>SUM(BD7,+CF7)</f>
        <v>7229</v>
      </c>
      <c r="DI7" s="140">
        <f>SUM(BE7,+CG7)</f>
        <v>72383</v>
      </c>
      <c r="DJ7" s="140">
        <f>SUM(BF7,+CH7)</f>
        <v>3862523</v>
      </c>
    </row>
    <row r="8" spans="1:114" s="136" customFormat="1" ht="13.5" customHeight="1" x14ac:dyDescent="0.15">
      <c r="A8" s="119" t="s">
        <v>36</v>
      </c>
      <c r="B8" s="120" t="s">
        <v>387</v>
      </c>
      <c r="C8" s="119" t="s">
        <v>388</v>
      </c>
      <c r="D8" s="121">
        <f>SUM(E8,+L8)</f>
        <v>7594</v>
      </c>
      <c r="E8" s="121">
        <f>SUM(F8:I8)+K8</f>
        <v>2174</v>
      </c>
      <c r="F8" s="121">
        <v>0</v>
      </c>
      <c r="G8" s="121">
        <v>0</v>
      </c>
      <c r="H8" s="121">
        <v>0</v>
      </c>
      <c r="I8" s="121">
        <v>2174</v>
      </c>
      <c r="J8" s="121">
        <v>38782</v>
      </c>
      <c r="K8" s="121">
        <v>0</v>
      </c>
      <c r="L8" s="121">
        <v>5420</v>
      </c>
      <c r="M8" s="121">
        <f>SUM(N8,+U8)</f>
        <v>275656</v>
      </c>
      <c r="N8" s="121">
        <f>SUM(O8:R8,T8)</f>
        <v>268244</v>
      </c>
      <c r="O8" s="121">
        <v>268244</v>
      </c>
      <c r="P8" s="121">
        <v>0</v>
      </c>
      <c r="Q8" s="121">
        <v>0</v>
      </c>
      <c r="R8" s="121">
        <v>0</v>
      </c>
      <c r="S8" s="121">
        <v>677351</v>
      </c>
      <c r="T8" s="121">
        <v>0</v>
      </c>
      <c r="U8" s="121">
        <v>7412</v>
      </c>
      <c r="V8" s="121">
        <f>+SUM(D8,M8)</f>
        <v>283250</v>
      </c>
      <c r="W8" s="121">
        <f>+SUM(E8,N8)</f>
        <v>270418</v>
      </c>
      <c r="X8" s="121">
        <f>+SUM(F8,O8)</f>
        <v>268244</v>
      </c>
      <c r="Y8" s="121">
        <f>+SUM(G8,P8)</f>
        <v>0</v>
      </c>
      <c r="Z8" s="121">
        <f>+SUM(H8,Q8)</f>
        <v>0</v>
      </c>
      <c r="AA8" s="121">
        <f>+SUM(I8,R8)</f>
        <v>2174</v>
      </c>
      <c r="AB8" s="121">
        <f>+SUM(J8,S8)</f>
        <v>716133</v>
      </c>
      <c r="AC8" s="121">
        <f>+SUM(K8,T8)</f>
        <v>0</v>
      </c>
      <c r="AD8" s="121">
        <f>+SUM(L8,U8)</f>
        <v>12832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401</v>
      </c>
      <c r="AM8" s="121">
        <f>SUM(AN8,AS8,AW8,AX8,BD8)</f>
        <v>45077</v>
      </c>
      <c r="AN8" s="121">
        <f>SUM(AO8:AR8)</f>
        <v>19764</v>
      </c>
      <c r="AO8" s="121">
        <v>5388</v>
      </c>
      <c r="AP8" s="121">
        <v>0</v>
      </c>
      <c r="AQ8" s="121">
        <v>14376</v>
      </c>
      <c r="AR8" s="121">
        <v>0</v>
      </c>
      <c r="AS8" s="121">
        <f>SUM(AT8:AV8)</f>
        <v>15183</v>
      </c>
      <c r="AT8" s="121">
        <v>0</v>
      </c>
      <c r="AU8" s="121">
        <v>15183</v>
      </c>
      <c r="AV8" s="121">
        <v>0</v>
      </c>
      <c r="AW8" s="121">
        <v>0</v>
      </c>
      <c r="AX8" s="121">
        <f>SUM(AY8:BB8)</f>
        <v>10130</v>
      </c>
      <c r="AY8" s="121">
        <v>0</v>
      </c>
      <c r="AZ8" s="121">
        <v>10130</v>
      </c>
      <c r="BA8" s="121">
        <v>0</v>
      </c>
      <c r="BB8" s="121">
        <v>0</v>
      </c>
      <c r="BC8" s="122" t="s">
        <v>401</v>
      </c>
      <c r="BD8" s="121">
        <v>0</v>
      </c>
      <c r="BE8" s="121">
        <v>1299</v>
      </c>
      <c r="BF8" s="121">
        <f>SUM(AE8,+AM8,+BE8)</f>
        <v>46376</v>
      </c>
      <c r="BG8" s="121">
        <f>SUM(BH8,+BM8)</f>
        <v>900755</v>
      </c>
      <c r="BH8" s="121">
        <f>SUM(BI8:BL8)</f>
        <v>900755</v>
      </c>
      <c r="BI8" s="121">
        <v>0</v>
      </c>
      <c r="BJ8" s="121">
        <v>900755</v>
      </c>
      <c r="BK8" s="121">
        <v>0</v>
      </c>
      <c r="BL8" s="121">
        <v>0</v>
      </c>
      <c r="BM8" s="121">
        <v>0</v>
      </c>
      <c r="BN8" s="122" t="s">
        <v>401</v>
      </c>
      <c r="BO8" s="121">
        <f>SUM(BP8,BU8,BY8,BZ8,CF8)</f>
        <v>51014</v>
      </c>
      <c r="BP8" s="121">
        <f>SUM(BQ8:BT8)</f>
        <v>26195</v>
      </c>
      <c r="BQ8" s="121">
        <v>5389</v>
      </c>
      <c r="BR8" s="121">
        <v>0</v>
      </c>
      <c r="BS8" s="121">
        <v>20806</v>
      </c>
      <c r="BT8" s="121">
        <v>0</v>
      </c>
      <c r="BU8" s="121">
        <f>SUM(BV8:BX8)</f>
        <v>9066</v>
      </c>
      <c r="BV8" s="121">
        <v>0</v>
      </c>
      <c r="BW8" s="121">
        <v>9066</v>
      </c>
      <c r="BX8" s="121">
        <v>0</v>
      </c>
      <c r="BY8" s="121">
        <v>0</v>
      </c>
      <c r="BZ8" s="121">
        <f>SUM(CA8:CD8)</f>
        <v>15753</v>
      </c>
      <c r="CA8" s="121">
        <v>0</v>
      </c>
      <c r="CB8" s="121">
        <v>15753</v>
      </c>
      <c r="CC8" s="121">
        <v>0</v>
      </c>
      <c r="CD8" s="121">
        <v>0</v>
      </c>
      <c r="CE8" s="122" t="s">
        <v>401</v>
      </c>
      <c r="CF8" s="121">
        <v>0</v>
      </c>
      <c r="CG8" s="121">
        <v>1238</v>
      </c>
      <c r="CH8" s="121">
        <f>SUM(BG8,+BO8,+CG8)</f>
        <v>953007</v>
      </c>
      <c r="CI8" s="121">
        <f>SUM(AE8,+BG8)</f>
        <v>900755</v>
      </c>
      <c r="CJ8" s="121">
        <f>SUM(AF8,+BH8)</f>
        <v>900755</v>
      </c>
      <c r="CK8" s="121">
        <f>SUM(AG8,+BI8)</f>
        <v>0</v>
      </c>
      <c r="CL8" s="121">
        <f>SUM(AH8,+BJ8)</f>
        <v>900755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401</v>
      </c>
      <c r="CQ8" s="121">
        <f>SUM(AM8,+BO8)</f>
        <v>96091</v>
      </c>
      <c r="CR8" s="121">
        <f>SUM(AN8,+BP8)</f>
        <v>45959</v>
      </c>
      <c r="CS8" s="121">
        <f>SUM(AO8,+BQ8)</f>
        <v>10777</v>
      </c>
      <c r="CT8" s="121">
        <f>SUM(AP8,+BR8)</f>
        <v>0</v>
      </c>
      <c r="CU8" s="121">
        <f>SUM(AQ8,+BS8)</f>
        <v>35182</v>
      </c>
      <c r="CV8" s="121">
        <f>SUM(AR8,+BT8)</f>
        <v>0</v>
      </c>
      <c r="CW8" s="121">
        <f>SUM(AS8,+BU8)</f>
        <v>24249</v>
      </c>
      <c r="CX8" s="121">
        <f>SUM(AT8,+BV8)</f>
        <v>0</v>
      </c>
      <c r="CY8" s="121">
        <f>SUM(AU8,+BW8)</f>
        <v>24249</v>
      </c>
      <c r="CZ8" s="121">
        <f>SUM(AV8,+BX8)</f>
        <v>0</v>
      </c>
      <c r="DA8" s="121">
        <f>SUM(AW8,+BY8)</f>
        <v>0</v>
      </c>
      <c r="DB8" s="121">
        <f>SUM(AX8,+BZ8)</f>
        <v>25883</v>
      </c>
      <c r="DC8" s="121">
        <f>SUM(AY8,+CA8)</f>
        <v>0</v>
      </c>
      <c r="DD8" s="121">
        <f>SUM(AZ8,+CB8)</f>
        <v>25883</v>
      </c>
      <c r="DE8" s="121">
        <f>SUM(BA8,+CC8)</f>
        <v>0</v>
      </c>
      <c r="DF8" s="121">
        <f>SUM(BB8,+CD8)</f>
        <v>0</v>
      </c>
      <c r="DG8" s="122" t="s">
        <v>401</v>
      </c>
      <c r="DH8" s="121">
        <f>SUM(BD8,+CF8)</f>
        <v>0</v>
      </c>
      <c r="DI8" s="121">
        <f>SUM(BE8,+CG8)</f>
        <v>2537</v>
      </c>
      <c r="DJ8" s="121">
        <f>SUM(BF8,+CH8)</f>
        <v>999383</v>
      </c>
    </row>
    <row r="9" spans="1:114" s="136" customFormat="1" ht="13.5" customHeight="1" x14ac:dyDescent="0.15">
      <c r="A9" s="119" t="s">
        <v>36</v>
      </c>
      <c r="B9" s="120" t="s">
        <v>378</v>
      </c>
      <c r="C9" s="119" t="s">
        <v>383</v>
      </c>
      <c r="D9" s="121">
        <f>SUM(E9,+L9)</f>
        <v>71912</v>
      </c>
      <c r="E9" s="121">
        <f>SUM(F9:I9)+K9</f>
        <v>36565</v>
      </c>
      <c r="F9" s="121">
        <v>8247</v>
      </c>
      <c r="G9" s="121">
        <v>0</v>
      </c>
      <c r="H9" s="121">
        <v>0</v>
      </c>
      <c r="I9" s="121">
        <v>28318</v>
      </c>
      <c r="J9" s="121">
        <v>107369</v>
      </c>
      <c r="K9" s="121">
        <v>0</v>
      </c>
      <c r="L9" s="121">
        <v>35347</v>
      </c>
      <c r="M9" s="121">
        <f>SUM(N9,+U9)</f>
        <v>0</v>
      </c>
      <c r="N9" s="121">
        <f>SUM(O9:R9,T9)</f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f>+SUM(D9,M9)</f>
        <v>71912</v>
      </c>
      <c r="W9" s="121">
        <f>+SUM(E9,N9)</f>
        <v>36565</v>
      </c>
      <c r="X9" s="121">
        <f>+SUM(F9,O9)</f>
        <v>8247</v>
      </c>
      <c r="Y9" s="121">
        <f>+SUM(G9,P9)</f>
        <v>0</v>
      </c>
      <c r="Z9" s="121">
        <f>+SUM(H9,Q9)</f>
        <v>0</v>
      </c>
      <c r="AA9" s="121">
        <f>+SUM(I9,R9)</f>
        <v>28318</v>
      </c>
      <c r="AB9" s="121">
        <f>+SUM(J9,S9)</f>
        <v>107369</v>
      </c>
      <c r="AC9" s="121">
        <f>+SUM(K9,T9)</f>
        <v>0</v>
      </c>
      <c r="AD9" s="121">
        <f>+SUM(L9,U9)</f>
        <v>35347</v>
      </c>
      <c r="AE9" s="121">
        <f>SUM(AF9,+AK9)</f>
        <v>22896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22896</v>
      </c>
      <c r="AL9" s="122" t="s">
        <v>401</v>
      </c>
      <c r="AM9" s="121">
        <f>SUM(AN9,AS9,AW9,AX9,BD9)</f>
        <v>139814</v>
      </c>
      <c r="AN9" s="121">
        <f>SUM(AO9:AR9)</f>
        <v>19775</v>
      </c>
      <c r="AO9" s="121">
        <v>88</v>
      </c>
      <c r="AP9" s="121">
        <v>0</v>
      </c>
      <c r="AQ9" s="121">
        <v>19687</v>
      </c>
      <c r="AR9" s="121">
        <v>0</v>
      </c>
      <c r="AS9" s="121">
        <f>SUM(AT9:AV9)</f>
        <v>69235</v>
      </c>
      <c r="AT9" s="121">
        <v>0</v>
      </c>
      <c r="AU9" s="121">
        <v>69235</v>
      </c>
      <c r="AV9" s="121">
        <v>0</v>
      </c>
      <c r="AW9" s="121">
        <v>0</v>
      </c>
      <c r="AX9" s="121">
        <f>SUM(AY9:BB9)</f>
        <v>50804</v>
      </c>
      <c r="AY9" s="121">
        <v>17690</v>
      </c>
      <c r="AZ9" s="121">
        <v>33114</v>
      </c>
      <c r="BA9" s="121">
        <v>0</v>
      </c>
      <c r="BB9" s="121">
        <v>0</v>
      </c>
      <c r="BC9" s="122" t="s">
        <v>401</v>
      </c>
      <c r="BD9" s="121">
        <v>0</v>
      </c>
      <c r="BE9" s="121">
        <v>16571</v>
      </c>
      <c r="BF9" s="121">
        <f>SUM(AE9,+AM9,+BE9)</f>
        <v>179281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401</v>
      </c>
      <c r="BO9" s="121">
        <f>SUM(BP9,BU9,BY9,BZ9,CF9)</f>
        <v>0</v>
      </c>
      <c r="BP9" s="121">
        <f>SUM(BQ9:BT9)</f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401</v>
      </c>
      <c r="CF9" s="121">
        <v>0</v>
      </c>
      <c r="CG9" s="121">
        <v>0</v>
      </c>
      <c r="CH9" s="121">
        <f>SUM(BG9,+BO9,+CG9)</f>
        <v>0</v>
      </c>
      <c r="CI9" s="121">
        <f>SUM(AE9,+BG9)</f>
        <v>22896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22896</v>
      </c>
      <c r="CP9" s="122" t="s">
        <v>401</v>
      </c>
      <c r="CQ9" s="121">
        <f>SUM(AM9,+BO9)</f>
        <v>139814</v>
      </c>
      <c r="CR9" s="121">
        <f>SUM(AN9,+BP9)</f>
        <v>19775</v>
      </c>
      <c r="CS9" s="121">
        <f>SUM(AO9,+BQ9)</f>
        <v>88</v>
      </c>
      <c r="CT9" s="121">
        <f>SUM(AP9,+BR9)</f>
        <v>0</v>
      </c>
      <c r="CU9" s="121">
        <f>SUM(AQ9,+BS9)</f>
        <v>19687</v>
      </c>
      <c r="CV9" s="121">
        <f>SUM(AR9,+BT9)</f>
        <v>0</v>
      </c>
      <c r="CW9" s="121">
        <f>SUM(AS9,+BU9)</f>
        <v>69235</v>
      </c>
      <c r="CX9" s="121">
        <f>SUM(AT9,+BV9)</f>
        <v>0</v>
      </c>
      <c r="CY9" s="121">
        <f>SUM(AU9,+BW9)</f>
        <v>69235</v>
      </c>
      <c r="CZ9" s="121">
        <f>SUM(AV9,+BX9)</f>
        <v>0</v>
      </c>
      <c r="DA9" s="121">
        <f>SUM(AW9,+BY9)</f>
        <v>0</v>
      </c>
      <c r="DB9" s="121">
        <f>SUM(AX9,+BZ9)</f>
        <v>50804</v>
      </c>
      <c r="DC9" s="121">
        <f>SUM(AY9,+CA9)</f>
        <v>17690</v>
      </c>
      <c r="DD9" s="121">
        <f>SUM(AZ9,+CB9)</f>
        <v>33114</v>
      </c>
      <c r="DE9" s="121">
        <f>SUM(BA9,+CC9)</f>
        <v>0</v>
      </c>
      <c r="DF9" s="121">
        <f>SUM(BB9,+CD9)</f>
        <v>0</v>
      </c>
      <c r="DG9" s="122" t="s">
        <v>401</v>
      </c>
      <c r="DH9" s="121">
        <f>SUM(BD9,+CF9)</f>
        <v>0</v>
      </c>
      <c r="DI9" s="121">
        <f>SUM(BE9,+CG9)</f>
        <v>16571</v>
      </c>
      <c r="DJ9" s="121">
        <f>SUM(BF9,+CH9)</f>
        <v>179281</v>
      </c>
    </row>
    <row r="10" spans="1:114" s="136" customFormat="1" ht="13.5" customHeight="1" x14ac:dyDescent="0.15">
      <c r="A10" s="119" t="s">
        <v>36</v>
      </c>
      <c r="B10" s="120" t="s">
        <v>327</v>
      </c>
      <c r="C10" s="119" t="s">
        <v>328</v>
      </c>
      <c r="D10" s="121">
        <f>SUM(E10,+L10)</f>
        <v>108673</v>
      </c>
      <c r="E10" s="121">
        <f>SUM(F10:I10)+K10</f>
        <v>81046</v>
      </c>
      <c r="F10" s="121">
        <v>0</v>
      </c>
      <c r="G10" s="121">
        <v>0</v>
      </c>
      <c r="H10" s="121">
        <v>24100</v>
      </c>
      <c r="I10" s="121">
        <v>4262</v>
      </c>
      <c r="J10" s="121">
        <v>395962</v>
      </c>
      <c r="K10" s="121">
        <v>52684</v>
      </c>
      <c r="L10" s="121">
        <v>27627</v>
      </c>
      <c r="M10" s="121">
        <f>SUM(N10,+U10)</f>
        <v>22541</v>
      </c>
      <c r="N10" s="121">
        <f>SUM(O10:R10,T10)</f>
        <v>3367</v>
      </c>
      <c r="O10" s="121">
        <v>0</v>
      </c>
      <c r="P10" s="121">
        <v>0</v>
      </c>
      <c r="Q10" s="121">
        <v>0</v>
      </c>
      <c r="R10" s="121">
        <v>3367</v>
      </c>
      <c r="S10" s="121">
        <v>308612</v>
      </c>
      <c r="T10" s="121">
        <v>0</v>
      </c>
      <c r="U10" s="121">
        <v>19174</v>
      </c>
      <c r="V10" s="121">
        <f>+SUM(D10,M10)</f>
        <v>131214</v>
      </c>
      <c r="W10" s="121">
        <f>+SUM(E10,N10)</f>
        <v>84413</v>
      </c>
      <c r="X10" s="121">
        <f>+SUM(F10,O10)</f>
        <v>0</v>
      </c>
      <c r="Y10" s="121">
        <f>+SUM(G10,P10)</f>
        <v>0</v>
      </c>
      <c r="Z10" s="121">
        <f>+SUM(H10,Q10)</f>
        <v>24100</v>
      </c>
      <c r="AA10" s="121">
        <f>+SUM(I10,R10)</f>
        <v>7629</v>
      </c>
      <c r="AB10" s="121">
        <f>+SUM(J10,S10)</f>
        <v>704574</v>
      </c>
      <c r="AC10" s="121">
        <f>+SUM(K10,T10)</f>
        <v>52684</v>
      </c>
      <c r="AD10" s="121">
        <f>+SUM(L10,U10)</f>
        <v>46801</v>
      </c>
      <c r="AE10" s="121">
        <f>SUM(AF10,+AK10)</f>
        <v>32157</v>
      </c>
      <c r="AF10" s="121">
        <f>SUM(AG10:AJ10)</f>
        <v>32157</v>
      </c>
      <c r="AG10" s="121">
        <v>0</v>
      </c>
      <c r="AH10" s="121">
        <v>32157</v>
      </c>
      <c r="AI10" s="121">
        <v>0</v>
      </c>
      <c r="AJ10" s="121">
        <v>0</v>
      </c>
      <c r="AK10" s="121">
        <v>0</v>
      </c>
      <c r="AL10" s="122" t="s">
        <v>401</v>
      </c>
      <c r="AM10" s="121">
        <f>SUM(AN10,AS10,AW10,AX10,BD10)</f>
        <v>452775</v>
      </c>
      <c r="AN10" s="121">
        <f>SUM(AO10:AR10)</f>
        <v>54261</v>
      </c>
      <c r="AO10" s="121">
        <v>54261</v>
      </c>
      <c r="AP10" s="121">
        <v>0</v>
      </c>
      <c r="AQ10" s="121">
        <v>0</v>
      </c>
      <c r="AR10" s="121">
        <v>0</v>
      </c>
      <c r="AS10" s="121">
        <f>SUM(AT10:AV10)</f>
        <v>163990</v>
      </c>
      <c r="AT10" s="121">
        <v>0</v>
      </c>
      <c r="AU10" s="121">
        <v>130336</v>
      </c>
      <c r="AV10" s="121">
        <v>33654</v>
      </c>
      <c r="AW10" s="121">
        <v>0</v>
      </c>
      <c r="AX10" s="121">
        <f>SUM(AY10:BB10)</f>
        <v>227504</v>
      </c>
      <c r="AY10" s="121">
        <v>0</v>
      </c>
      <c r="AZ10" s="121">
        <v>191847</v>
      </c>
      <c r="BA10" s="121">
        <v>15958</v>
      </c>
      <c r="BB10" s="121">
        <v>19699</v>
      </c>
      <c r="BC10" s="122" t="s">
        <v>401</v>
      </c>
      <c r="BD10" s="121">
        <v>7020</v>
      </c>
      <c r="BE10" s="121">
        <v>19703</v>
      </c>
      <c r="BF10" s="121">
        <f>SUM(AE10,+AM10,+BE10)</f>
        <v>504635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401</v>
      </c>
      <c r="BO10" s="121">
        <f>SUM(BP10,BU10,BY10,BZ10,CF10)</f>
        <v>327710</v>
      </c>
      <c r="BP10" s="121">
        <f>SUM(BQ10:BT10)</f>
        <v>10815</v>
      </c>
      <c r="BQ10" s="121">
        <v>8825</v>
      </c>
      <c r="BR10" s="121">
        <v>0</v>
      </c>
      <c r="BS10" s="121">
        <v>1990</v>
      </c>
      <c r="BT10" s="121">
        <v>0</v>
      </c>
      <c r="BU10" s="121">
        <f>SUM(BV10:BX10)</f>
        <v>316686</v>
      </c>
      <c r="BV10" s="121">
        <v>29701</v>
      </c>
      <c r="BW10" s="121">
        <v>286985</v>
      </c>
      <c r="BX10" s="121">
        <v>0</v>
      </c>
      <c r="BY10" s="121">
        <v>0</v>
      </c>
      <c r="BZ10" s="121">
        <f>SUM(CA10:CD10)</f>
        <v>0</v>
      </c>
      <c r="CA10" s="121">
        <v>0</v>
      </c>
      <c r="CB10" s="121">
        <v>0</v>
      </c>
      <c r="CC10" s="121">
        <v>0</v>
      </c>
      <c r="CD10" s="121">
        <v>0</v>
      </c>
      <c r="CE10" s="122" t="s">
        <v>401</v>
      </c>
      <c r="CF10" s="121">
        <v>209</v>
      </c>
      <c r="CG10" s="121">
        <v>3443</v>
      </c>
      <c r="CH10" s="121">
        <f>SUM(BG10,+BO10,+CG10)</f>
        <v>331153</v>
      </c>
      <c r="CI10" s="121">
        <f>SUM(AE10,+BG10)</f>
        <v>32157</v>
      </c>
      <c r="CJ10" s="121">
        <f>SUM(AF10,+BH10)</f>
        <v>32157</v>
      </c>
      <c r="CK10" s="121">
        <f>SUM(AG10,+BI10)</f>
        <v>0</v>
      </c>
      <c r="CL10" s="121">
        <f>SUM(AH10,+BJ10)</f>
        <v>32157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2" t="s">
        <v>401</v>
      </c>
      <c r="CQ10" s="121">
        <f>SUM(AM10,+BO10)</f>
        <v>780485</v>
      </c>
      <c r="CR10" s="121">
        <f>SUM(AN10,+BP10)</f>
        <v>65076</v>
      </c>
      <c r="CS10" s="121">
        <f>SUM(AO10,+BQ10)</f>
        <v>63086</v>
      </c>
      <c r="CT10" s="121">
        <f>SUM(AP10,+BR10)</f>
        <v>0</v>
      </c>
      <c r="CU10" s="121">
        <f>SUM(AQ10,+BS10)</f>
        <v>1990</v>
      </c>
      <c r="CV10" s="121">
        <f>SUM(AR10,+BT10)</f>
        <v>0</v>
      </c>
      <c r="CW10" s="121">
        <f>SUM(AS10,+BU10)</f>
        <v>480676</v>
      </c>
      <c r="CX10" s="121">
        <f>SUM(AT10,+BV10)</f>
        <v>29701</v>
      </c>
      <c r="CY10" s="121">
        <f>SUM(AU10,+BW10)</f>
        <v>417321</v>
      </c>
      <c r="CZ10" s="121">
        <f>SUM(AV10,+BX10)</f>
        <v>33654</v>
      </c>
      <c r="DA10" s="121">
        <f>SUM(AW10,+BY10)</f>
        <v>0</v>
      </c>
      <c r="DB10" s="121">
        <f>SUM(AX10,+BZ10)</f>
        <v>227504</v>
      </c>
      <c r="DC10" s="121">
        <f>SUM(AY10,+CA10)</f>
        <v>0</v>
      </c>
      <c r="DD10" s="121">
        <f>SUM(AZ10,+CB10)</f>
        <v>191847</v>
      </c>
      <c r="DE10" s="121">
        <f>SUM(BA10,+CC10)</f>
        <v>15958</v>
      </c>
      <c r="DF10" s="121">
        <f>SUM(BB10,+CD10)</f>
        <v>19699</v>
      </c>
      <c r="DG10" s="122" t="s">
        <v>401</v>
      </c>
      <c r="DH10" s="121">
        <f>SUM(BD10,+CF10)</f>
        <v>7229</v>
      </c>
      <c r="DI10" s="121">
        <f>SUM(BE10,+CG10)</f>
        <v>23146</v>
      </c>
      <c r="DJ10" s="121">
        <f>SUM(BF10,+CH10)</f>
        <v>835788</v>
      </c>
    </row>
    <row r="11" spans="1:114" s="136" customFormat="1" ht="13.5" customHeight="1" x14ac:dyDescent="0.15">
      <c r="A11" s="119" t="s">
        <v>36</v>
      </c>
      <c r="B11" s="120" t="s">
        <v>332</v>
      </c>
      <c r="C11" s="119" t="s">
        <v>333</v>
      </c>
      <c r="D11" s="121">
        <f>SUM(E11,+L11)</f>
        <v>65026</v>
      </c>
      <c r="E11" s="121">
        <f>SUM(F11:I11)+K11</f>
        <v>53931</v>
      </c>
      <c r="F11" s="121">
        <v>0</v>
      </c>
      <c r="G11" s="121">
        <v>0</v>
      </c>
      <c r="H11" s="121">
        <v>0</v>
      </c>
      <c r="I11" s="121">
        <v>8447</v>
      </c>
      <c r="J11" s="121">
        <v>816777</v>
      </c>
      <c r="K11" s="121">
        <v>45484</v>
      </c>
      <c r="L11" s="121">
        <v>11095</v>
      </c>
      <c r="M11" s="121">
        <f>SUM(N11,+U11)</f>
        <v>17198</v>
      </c>
      <c r="N11" s="121">
        <f>SUM(O11:R11,T11)</f>
        <v>44</v>
      </c>
      <c r="O11" s="121">
        <v>0</v>
      </c>
      <c r="P11" s="121">
        <v>0</v>
      </c>
      <c r="Q11" s="121">
        <v>0</v>
      </c>
      <c r="R11" s="121">
        <v>0</v>
      </c>
      <c r="S11" s="121">
        <v>250083</v>
      </c>
      <c r="T11" s="121">
        <v>44</v>
      </c>
      <c r="U11" s="121">
        <v>17154</v>
      </c>
      <c r="V11" s="121">
        <f>+SUM(D11,M11)</f>
        <v>82224</v>
      </c>
      <c r="W11" s="121">
        <f>+SUM(E11,N11)</f>
        <v>53975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8447</v>
      </c>
      <c r="AB11" s="121">
        <f>+SUM(J11,S11)</f>
        <v>1066860</v>
      </c>
      <c r="AC11" s="121">
        <f>+SUM(K11,T11)</f>
        <v>45528</v>
      </c>
      <c r="AD11" s="121">
        <f>+SUM(L11,U11)</f>
        <v>28249</v>
      </c>
      <c r="AE11" s="121">
        <f>SUM(AF11,+AK11)</f>
        <v>188</v>
      </c>
      <c r="AF11" s="121">
        <f>SUM(AG11:AJ11)</f>
        <v>188</v>
      </c>
      <c r="AG11" s="121">
        <v>0</v>
      </c>
      <c r="AH11" s="121">
        <v>188</v>
      </c>
      <c r="AI11" s="121">
        <v>0</v>
      </c>
      <c r="AJ11" s="121">
        <v>0</v>
      </c>
      <c r="AK11" s="121">
        <v>0</v>
      </c>
      <c r="AL11" s="122" t="s">
        <v>401</v>
      </c>
      <c r="AM11" s="121">
        <f>SUM(AN11,AS11,AW11,AX11,BD11)</f>
        <v>880393</v>
      </c>
      <c r="AN11" s="121">
        <f>SUM(AO11:AR11)</f>
        <v>126822</v>
      </c>
      <c r="AO11" s="121">
        <v>117307</v>
      </c>
      <c r="AP11" s="121">
        <v>0</v>
      </c>
      <c r="AQ11" s="121">
        <v>9515</v>
      </c>
      <c r="AR11" s="121">
        <v>0</v>
      </c>
      <c r="AS11" s="121">
        <f>SUM(AT11:AV11)</f>
        <v>91207</v>
      </c>
      <c r="AT11" s="121">
        <v>0</v>
      </c>
      <c r="AU11" s="121">
        <v>90829</v>
      </c>
      <c r="AV11" s="121">
        <v>378</v>
      </c>
      <c r="AW11" s="121">
        <v>0</v>
      </c>
      <c r="AX11" s="121">
        <f>SUM(AY11:BB11)</f>
        <v>662364</v>
      </c>
      <c r="AY11" s="121">
        <v>0</v>
      </c>
      <c r="AZ11" s="121">
        <v>215079</v>
      </c>
      <c r="BA11" s="121">
        <v>447285</v>
      </c>
      <c r="BB11" s="121">
        <v>0</v>
      </c>
      <c r="BC11" s="122" t="s">
        <v>401</v>
      </c>
      <c r="BD11" s="121">
        <v>0</v>
      </c>
      <c r="BE11" s="121">
        <v>1222</v>
      </c>
      <c r="BF11" s="121">
        <f>SUM(AE11,+AM11,+BE11)</f>
        <v>881803</v>
      </c>
      <c r="BG11" s="121">
        <f>SUM(BH11,+BM11)</f>
        <v>0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2" t="s">
        <v>401</v>
      </c>
      <c r="BO11" s="121">
        <f>SUM(BP11,BU11,BY11,BZ11,CF11)</f>
        <v>244558</v>
      </c>
      <c r="BP11" s="121">
        <f>SUM(BQ11:BT11)</f>
        <v>83481</v>
      </c>
      <c r="BQ11" s="121">
        <v>68397</v>
      </c>
      <c r="BR11" s="121">
        <v>0</v>
      </c>
      <c r="BS11" s="121">
        <v>15084</v>
      </c>
      <c r="BT11" s="121">
        <v>0</v>
      </c>
      <c r="BU11" s="121">
        <f>SUM(BV11:BX11)</f>
        <v>152000</v>
      </c>
      <c r="BV11" s="121">
        <v>0</v>
      </c>
      <c r="BW11" s="121">
        <v>152000</v>
      </c>
      <c r="BX11" s="121">
        <v>0</v>
      </c>
      <c r="BY11" s="121">
        <v>0</v>
      </c>
      <c r="BZ11" s="121">
        <f>SUM(CA11:CD11)</f>
        <v>9077</v>
      </c>
      <c r="CA11" s="121">
        <v>0</v>
      </c>
      <c r="CB11" s="121">
        <v>9077</v>
      </c>
      <c r="CC11" s="121">
        <v>0</v>
      </c>
      <c r="CD11" s="121">
        <v>0</v>
      </c>
      <c r="CE11" s="122" t="s">
        <v>401</v>
      </c>
      <c r="CF11" s="121">
        <v>0</v>
      </c>
      <c r="CG11" s="121">
        <v>22723</v>
      </c>
      <c r="CH11" s="121">
        <f>SUM(BG11,+BO11,+CG11)</f>
        <v>267281</v>
      </c>
      <c r="CI11" s="121">
        <f>SUM(AE11,+BG11)</f>
        <v>188</v>
      </c>
      <c r="CJ11" s="121">
        <f>SUM(AF11,+BH11)</f>
        <v>188</v>
      </c>
      <c r="CK11" s="121">
        <f>SUM(AG11,+BI11)</f>
        <v>0</v>
      </c>
      <c r="CL11" s="121">
        <f>SUM(AH11,+BJ11)</f>
        <v>188</v>
      </c>
      <c r="CM11" s="121">
        <f>SUM(AI11,+BK11)</f>
        <v>0</v>
      </c>
      <c r="CN11" s="121">
        <f>SUM(AJ11,+BL11)</f>
        <v>0</v>
      </c>
      <c r="CO11" s="121">
        <f>SUM(AK11,+BM11)</f>
        <v>0</v>
      </c>
      <c r="CP11" s="122" t="s">
        <v>401</v>
      </c>
      <c r="CQ11" s="121">
        <f>SUM(AM11,+BO11)</f>
        <v>1124951</v>
      </c>
      <c r="CR11" s="121">
        <f>SUM(AN11,+BP11)</f>
        <v>210303</v>
      </c>
      <c r="CS11" s="121">
        <f>SUM(AO11,+BQ11)</f>
        <v>185704</v>
      </c>
      <c r="CT11" s="121">
        <f>SUM(AP11,+BR11)</f>
        <v>0</v>
      </c>
      <c r="CU11" s="121">
        <f>SUM(AQ11,+BS11)</f>
        <v>24599</v>
      </c>
      <c r="CV11" s="121">
        <f>SUM(AR11,+BT11)</f>
        <v>0</v>
      </c>
      <c r="CW11" s="121">
        <f>SUM(AS11,+BU11)</f>
        <v>243207</v>
      </c>
      <c r="CX11" s="121">
        <f>SUM(AT11,+BV11)</f>
        <v>0</v>
      </c>
      <c r="CY11" s="121">
        <f>SUM(AU11,+BW11)</f>
        <v>242829</v>
      </c>
      <c r="CZ11" s="121">
        <f>SUM(AV11,+BX11)</f>
        <v>378</v>
      </c>
      <c r="DA11" s="121">
        <f>SUM(AW11,+BY11)</f>
        <v>0</v>
      </c>
      <c r="DB11" s="121">
        <f>SUM(AX11,+BZ11)</f>
        <v>671441</v>
      </c>
      <c r="DC11" s="121">
        <f>SUM(AY11,+CA11)</f>
        <v>0</v>
      </c>
      <c r="DD11" s="121">
        <f>SUM(AZ11,+CB11)</f>
        <v>224156</v>
      </c>
      <c r="DE11" s="121">
        <f>SUM(BA11,+CC11)</f>
        <v>447285</v>
      </c>
      <c r="DF11" s="121">
        <f>SUM(BB11,+CD11)</f>
        <v>0</v>
      </c>
      <c r="DG11" s="122" t="s">
        <v>401</v>
      </c>
      <c r="DH11" s="121">
        <f>SUM(BD11,+CF11)</f>
        <v>0</v>
      </c>
      <c r="DI11" s="121">
        <f>SUM(BE11,+CG11)</f>
        <v>23945</v>
      </c>
      <c r="DJ11" s="121">
        <f>SUM(BF11,+CH11)</f>
        <v>1149084</v>
      </c>
    </row>
    <row r="12" spans="1:114" s="136" customFormat="1" ht="13.5" customHeight="1" x14ac:dyDescent="0.15">
      <c r="A12" s="119" t="s">
        <v>36</v>
      </c>
      <c r="B12" s="120" t="s">
        <v>337</v>
      </c>
      <c r="C12" s="119" t="s">
        <v>359</v>
      </c>
      <c r="D12" s="121">
        <f>SUM(E12,+L12)</f>
        <v>166918</v>
      </c>
      <c r="E12" s="121">
        <f>SUM(F12:I12)+K12</f>
        <v>166918</v>
      </c>
      <c r="F12" s="121">
        <v>3246</v>
      </c>
      <c r="G12" s="121">
        <v>2203</v>
      </c>
      <c r="H12" s="121">
        <v>6705</v>
      </c>
      <c r="I12" s="121">
        <v>132053</v>
      </c>
      <c r="J12" s="121">
        <v>446549</v>
      </c>
      <c r="K12" s="121">
        <v>22711</v>
      </c>
      <c r="L12" s="121">
        <v>0</v>
      </c>
      <c r="M12" s="121">
        <f>SUM(N12,+U12)</f>
        <v>888</v>
      </c>
      <c r="N12" s="121">
        <f>SUM(O12:R12,T12)</f>
        <v>888</v>
      </c>
      <c r="O12" s="121">
        <v>0</v>
      </c>
      <c r="P12" s="121">
        <v>0</v>
      </c>
      <c r="Q12" s="121">
        <v>870</v>
      </c>
      <c r="R12" s="121">
        <v>12</v>
      </c>
      <c r="S12" s="121">
        <v>84632</v>
      </c>
      <c r="T12" s="121">
        <v>6</v>
      </c>
      <c r="U12" s="121">
        <v>0</v>
      </c>
      <c r="V12" s="121">
        <f>+SUM(D12,M12)</f>
        <v>167806</v>
      </c>
      <c r="W12" s="121">
        <f>+SUM(E12,N12)</f>
        <v>167806</v>
      </c>
      <c r="X12" s="121">
        <f>+SUM(F12,O12)</f>
        <v>3246</v>
      </c>
      <c r="Y12" s="121">
        <f>+SUM(G12,P12)</f>
        <v>2203</v>
      </c>
      <c r="Z12" s="121">
        <f>+SUM(H12,Q12)</f>
        <v>7575</v>
      </c>
      <c r="AA12" s="121">
        <f>+SUM(I12,R12)</f>
        <v>132065</v>
      </c>
      <c r="AB12" s="121">
        <f>+SUM(J12,S12)</f>
        <v>531181</v>
      </c>
      <c r="AC12" s="121">
        <f>+SUM(K12,T12)</f>
        <v>22717</v>
      </c>
      <c r="AD12" s="121">
        <f>+SUM(L12,U12)</f>
        <v>0</v>
      </c>
      <c r="AE12" s="121">
        <f>SUM(AF12,+AK12)</f>
        <v>148512</v>
      </c>
      <c r="AF12" s="121">
        <f>SUM(AG12:AJ12)</f>
        <v>148512</v>
      </c>
      <c r="AG12" s="121">
        <v>0</v>
      </c>
      <c r="AH12" s="121">
        <v>10311</v>
      </c>
      <c r="AI12" s="121">
        <v>138201</v>
      </c>
      <c r="AJ12" s="121">
        <v>0</v>
      </c>
      <c r="AK12" s="121">
        <v>0</v>
      </c>
      <c r="AL12" s="122" t="s">
        <v>401</v>
      </c>
      <c r="AM12" s="121">
        <f>SUM(AN12,AS12,AW12,AX12,BD12)</f>
        <v>458771</v>
      </c>
      <c r="AN12" s="121">
        <f>SUM(AO12:AR12)</f>
        <v>41132</v>
      </c>
      <c r="AO12" s="121">
        <v>41132</v>
      </c>
      <c r="AP12" s="121">
        <v>0</v>
      </c>
      <c r="AQ12" s="121">
        <v>0</v>
      </c>
      <c r="AR12" s="121">
        <v>0</v>
      </c>
      <c r="AS12" s="121">
        <f>SUM(AT12:AV12)</f>
        <v>15435</v>
      </c>
      <c r="AT12" s="121">
        <v>0</v>
      </c>
      <c r="AU12" s="121">
        <v>11940</v>
      </c>
      <c r="AV12" s="121">
        <v>3495</v>
      </c>
      <c r="AW12" s="121">
        <v>0</v>
      </c>
      <c r="AX12" s="121">
        <f>SUM(AY12:BB12)</f>
        <v>402204</v>
      </c>
      <c r="AY12" s="121">
        <v>1186</v>
      </c>
      <c r="AZ12" s="121">
        <v>386381</v>
      </c>
      <c r="BA12" s="121">
        <v>14637</v>
      </c>
      <c r="BB12" s="121">
        <v>0</v>
      </c>
      <c r="BC12" s="122" t="s">
        <v>401</v>
      </c>
      <c r="BD12" s="121">
        <v>0</v>
      </c>
      <c r="BE12" s="121">
        <v>6184</v>
      </c>
      <c r="BF12" s="121">
        <f>SUM(AE12,+AM12,+BE12)</f>
        <v>613467</v>
      </c>
      <c r="BG12" s="121">
        <f>SUM(BH12,+BM12)</f>
        <v>1143</v>
      </c>
      <c r="BH12" s="121">
        <f>SUM(BI12:BL12)</f>
        <v>1143</v>
      </c>
      <c r="BI12" s="121">
        <v>0</v>
      </c>
      <c r="BJ12" s="121">
        <v>1143</v>
      </c>
      <c r="BK12" s="121">
        <v>0</v>
      </c>
      <c r="BL12" s="121">
        <v>0</v>
      </c>
      <c r="BM12" s="121">
        <v>0</v>
      </c>
      <c r="BN12" s="122" t="s">
        <v>401</v>
      </c>
      <c r="BO12" s="121">
        <f>SUM(BP12,BU12,BY12,BZ12,CF12)</f>
        <v>84377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2711</v>
      </c>
      <c r="BV12" s="121">
        <v>0</v>
      </c>
      <c r="BW12" s="121">
        <v>2711</v>
      </c>
      <c r="BX12" s="121">
        <v>0</v>
      </c>
      <c r="BY12" s="121">
        <v>0</v>
      </c>
      <c r="BZ12" s="121">
        <f>SUM(CA12:CD12)</f>
        <v>81666</v>
      </c>
      <c r="CA12" s="121">
        <v>0</v>
      </c>
      <c r="CB12" s="121">
        <v>81307</v>
      </c>
      <c r="CC12" s="121">
        <v>0</v>
      </c>
      <c r="CD12" s="121">
        <v>359</v>
      </c>
      <c r="CE12" s="122" t="s">
        <v>401</v>
      </c>
      <c r="CF12" s="121">
        <v>0</v>
      </c>
      <c r="CG12" s="121">
        <v>0</v>
      </c>
      <c r="CH12" s="121">
        <f>SUM(BG12,+BO12,+CG12)</f>
        <v>85520</v>
      </c>
      <c r="CI12" s="121">
        <f>SUM(AE12,+BG12)</f>
        <v>149655</v>
      </c>
      <c r="CJ12" s="121">
        <f>SUM(AF12,+BH12)</f>
        <v>149655</v>
      </c>
      <c r="CK12" s="121">
        <f>SUM(AG12,+BI12)</f>
        <v>0</v>
      </c>
      <c r="CL12" s="121">
        <f>SUM(AH12,+BJ12)</f>
        <v>11454</v>
      </c>
      <c r="CM12" s="121">
        <f>SUM(AI12,+BK12)</f>
        <v>138201</v>
      </c>
      <c r="CN12" s="121">
        <f>SUM(AJ12,+BL12)</f>
        <v>0</v>
      </c>
      <c r="CO12" s="121">
        <f>SUM(AK12,+BM12)</f>
        <v>0</v>
      </c>
      <c r="CP12" s="122" t="s">
        <v>401</v>
      </c>
      <c r="CQ12" s="121">
        <f>SUM(AM12,+BO12)</f>
        <v>543148</v>
      </c>
      <c r="CR12" s="121">
        <f>SUM(AN12,+BP12)</f>
        <v>41132</v>
      </c>
      <c r="CS12" s="121">
        <f>SUM(AO12,+BQ12)</f>
        <v>41132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18146</v>
      </c>
      <c r="CX12" s="121">
        <f>SUM(AT12,+BV12)</f>
        <v>0</v>
      </c>
      <c r="CY12" s="121">
        <f>SUM(AU12,+BW12)</f>
        <v>14651</v>
      </c>
      <c r="CZ12" s="121">
        <f>SUM(AV12,+BX12)</f>
        <v>3495</v>
      </c>
      <c r="DA12" s="121">
        <f>SUM(AW12,+BY12)</f>
        <v>0</v>
      </c>
      <c r="DB12" s="121">
        <f>SUM(AX12,+BZ12)</f>
        <v>483870</v>
      </c>
      <c r="DC12" s="121">
        <f>SUM(AY12,+CA12)</f>
        <v>1186</v>
      </c>
      <c r="DD12" s="121">
        <f>SUM(AZ12,+CB12)</f>
        <v>467688</v>
      </c>
      <c r="DE12" s="121">
        <f>SUM(BA12,+CC12)</f>
        <v>14637</v>
      </c>
      <c r="DF12" s="121">
        <f>SUM(BB12,+CD12)</f>
        <v>359</v>
      </c>
      <c r="DG12" s="122" t="s">
        <v>401</v>
      </c>
      <c r="DH12" s="121">
        <f>SUM(BD12,+CF12)</f>
        <v>0</v>
      </c>
      <c r="DI12" s="121">
        <f>SUM(BE12,+CG12)</f>
        <v>6184</v>
      </c>
      <c r="DJ12" s="121">
        <f>SUM(BF12,+CH12)</f>
        <v>698987</v>
      </c>
    </row>
    <row r="13" spans="1:114" s="136" customFormat="1" ht="13.5" customHeight="1" x14ac:dyDescent="0.15">
      <c r="A13" s="119"/>
      <c r="B13" s="120"/>
      <c r="C13" s="119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  <c r="AE13" s="121"/>
      <c r="AF13" s="121"/>
      <c r="AG13" s="121"/>
      <c r="AH13" s="121"/>
      <c r="AI13" s="121"/>
      <c r="AJ13" s="121"/>
      <c r="AK13" s="121"/>
      <c r="AL13" s="122"/>
      <c r="AM13" s="121"/>
      <c r="AN13" s="121"/>
      <c r="AO13" s="121"/>
      <c r="AP13" s="121"/>
      <c r="AQ13" s="121"/>
      <c r="AR13" s="121"/>
      <c r="AS13" s="121"/>
      <c r="AT13" s="121"/>
      <c r="AU13" s="121"/>
      <c r="AV13" s="121"/>
      <c r="AW13" s="121"/>
      <c r="AX13" s="121"/>
      <c r="AY13" s="121"/>
      <c r="AZ13" s="121"/>
      <c r="BA13" s="121"/>
      <c r="BB13" s="121"/>
      <c r="BC13" s="122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2"/>
      <c r="BO13" s="121"/>
      <c r="BP13" s="121"/>
      <c r="BQ13" s="121"/>
      <c r="BR13" s="121"/>
      <c r="BS13" s="121"/>
      <c r="BT13" s="121"/>
      <c r="BU13" s="121"/>
      <c r="BV13" s="121"/>
      <c r="BW13" s="121"/>
      <c r="BX13" s="121"/>
      <c r="BY13" s="121"/>
      <c r="BZ13" s="121"/>
      <c r="CA13" s="121"/>
      <c r="CB13" s="121"/>
      <c r="CC13" s="121"/>
      <c r="CD13" s="121"/>
      <c r="CE13" s="122"/>
      <c r="CF13" s="121"/>
      <c r="CG13" s="121"/>
      <c r="CH13" s="121"/>
      <c r="CI13" s="121"/>
      <c r="CJ13" s="121"/>
      <c r="CK13" s="121"/>
      <c r="CL13" s="121"/>
      <c r="CM13" s="121"/>
      <c r="CN13" s="121"/>
      <c r="CO13" s="121"/>
      <c r="CP13" s="122"/>
      <c r="CQ13" s="121"/>
      <c r="CR13" s="121"/>
      <c r="CS13" s="121"/>
      <c r="CT13" s="121"/>
      <c r="CU13" s="121"/>
      <c r="CV13" s="121"/>
      <c r="CW13" s="121"/>
      <c r="CX13" s="121"/>
      <c r="CY13" s="121"/>
      <c r="CZ13" s="121"/>
      <c r="DA13" s="121"/>
      <c r="DB13" s="121"/>
      <c r="DC13" s="121"/>
      <c r="DD13" s="121"/>
      <c r="DE13" s="121"/>
      <c r="DF13" s="121"/>
      <c r="DG13" s="122"/>
      <c r="DH13" s="121"/>
      <c r="DI13" s="121"/>
      <c r="DJ13" s="121"/>
    </row>
    <row r="14" spans="1:114" s="136" customFormat="1" ht="13.5" customHeight="1" x14ac:dyDescent="0.15">
      <c r="A14" s="119"/>
      <c r="B14" s="120"/>
      <c r="C14" s="119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2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2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2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2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2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2"/>
      <c r="DH14" s="121"/>
      <c r="DI14" s="121"/>
      <c r="DJ14" s="121"/>
    </row>
    <row r="15" spans="1:114" s="136" customFormat="1" ht="13.5" customHeight="1" x14ac:dyDescent="0.15">
      <c r="A15" s="119"/>
      <c r="B15" s="120"/>
      <c r="C15" s="119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2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2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2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2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2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2"/>
      <c r="DH15" s="121"/>
      <c r="DI15" s="121"/>
      <c r="DJ15" s="121"/>
    </row>
    <row r="16" spans="1:114" s="136" customFormat="1" ht="13.5" customHeight="1" x14ac:dyDescent="0.15">
      <c r="A16" s="119"/>
      <c r="B16" s="120"/>
      <c r="C16" s="119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2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2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2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2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2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2"/>
      <c r="DH16" s="121"/>
      <c r="DI16" s="121"/>
      <c r="DJ16" s="121"/>
    </row>
    <row r="17" spans="1:114" s="136" customFormat="1" ht="13.5" customHeight="1" x14ac:dyDescent="0.15">
      <c r="A17" s="119"/>
      <c r="B17" s="120"/>
      <c r="C17" s="119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2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2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2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2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2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2"/>
      <c r="DH17" s="121"/>
      <c r="DI17" s="121"/>
      <c r="DJ17" s="121"/>
    </row>
    <row r="18" spans="1:114" s="136" customFormat="1" ht="13.5" customHeight="1" x14ac:dyDescent="0.15">
      <c r="A18" s="119"/>
      <c r="B18" s="120"/>
      <c r="C18" s="119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2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2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2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2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2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2"/>
      <c r="DH18" s="121"/>
      <c r="DI18" s="121"/>
      <c r="DJ18" s="121"/>
    </row>
    <row r="19" spans="1:114" s="136" customFormat="1" ht="13.5" customHeight="1" x14ac:dyDescent="0.15">
      <c r="A19" s="119"/>
      <c r="B19" s="120"/>
      <c r="C19" s="119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2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2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2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2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2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2"/>
      <c r="DH19" s="121"/>
      <c r="DI19" s="121"/>
      <c r="DJ19" s="121"/>
    </row>
    <row r="20" spans="1:114" s="136" customFormat="1" ht="13.5" customHeight="1" x14ac:dyDescent="0.15">
      <c r="A20" s="119"/>
      <c r="B20" s="120"/>
      <c r="C20" s="119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2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2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2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2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2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2"/>
      <c r="DH20" s="121"/>
      <c r="DI20" s="121"/>
      <c r="DJ20" s="121"/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12">
    <sortCondition ref="A8:A12"/>
    <sortCondition ref="B8:B12"/>
    <sortCondition ref="C8:C12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5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6"/>
      <c r="AF2" s="206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6"/>
      <c r="AF3" s="206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6"/>
      <c r="AF4" s="206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6"/>
      <c r="AF5" s="206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7"/>
      <c r="AF6" s="207"/>
    </row>
    <row r="7" spans="1:32" s="136" customFormat="1" ht="13.5" customHeight="1" x14ac:dyDescent="0.15">
      <c r="A7" s="138" t="str">
        <f>'廃棄物事業経費（市町村）'!A7</f>
        <v>鳥取県</v>
      </c>
      <c r="B7" s="139" t="str">
        <f>'廃棄物事業経費（市町村）'!B7</f>
        <v>31000</v>
      </c>
      <c r="C7" s="138" t="s">
        <v>33</v>
      </c>
      <c r="D7" s="140">
        <f>SUM(E7,+L7)</f>
        <v>7964823</v>
      </c>
      <c r="E7" s="140">
        <f>+SUM(F7:I7,K7)</f>
        <v>2866309</v>
      </c>
      <c r="F7" s="140">
        <f t="shared" ref="F7:L7" si="0">SUM(F$8:F$1000)</f>
        <v>20393</v>
      </c>
      <c r="G7" s="140">
        <f t="shared" si="0"/>
        <v>19615</v>
      </c>
      <c r="H7" s="140">
        <f t="shared" si="0"/>
        <v>285961</v>
      </c>
      <c r="I7" s="140">
        <f t="shared" si="0"/>
        <v>1812646</v>
      </c>
      <c r="J7" s="140">
        <f t="shared" si="0"/>
        <v>1805439</v>
      </c>
      <c r="K7" s="140">
        <f t="shared" si="0"/>
        <v>727694</v>
      </c>
      <c r="L7" s="140">
        <f t="shared" si="0"/>
        <v>5098514</v>
      </c>
      <c r="M7" s="140">
        <f>SUM(N7,+U7)</f>
        <v>1723223</v>
      </c>
      <c r="N7" s="140">
        <f>+SUM(O7:R7,T7)</f>
        <v>740819</v>
      </c>
      <c r="O7" s="140">
        <f t="shared" ref="O7:U7" si="1">SUM(O$8:O$1000)</f>
        <v>268508</v>
      </c>
      <c r="P7" s="140">
        <f t="shared" si="1"/>
        <v>464</v>
      </c>
      <c r="Q7" s="140">
        <f t="shared" si="1"/>
        <v>443297</v>
      </c>
      <c r="R7" s="140">
        <f t="shared" si="1"/>
        <v>26049</v>
      </c>
      <c r="S7" s="140">
        <f t="shared" si="1"/>
        <v>1320678</v>
      </c>
      <c r="T7" s="140">
        <f t="shared" si="1"/>
        <v>2501</v>
      </c>
      <c r="U7" s="140">
        <f t="shared" si="1"/>
        <v>982404</v>
      </c>
      <c r="V7" s="140">
        <f t="shared" ref="V7:AB7" si="2">+SUM(D7,M7)</f>
        <v>9688046</v>
      </c>
      <c r="W7" s="140">
        <f t="shared" si="2"/>
        <v>3607128</v>
      </c>
      <c r="X7" s="140">
        <f t="shared" si="2"/>
        <v>288901</v>
      </c>
      <c r="Y7" s="140">
        <f t="shared" si="2"/>
        <v>20079</v>
      </c>
      <c r="Z7" s="140">
        <f t="shared" si="2"/>
        <v>729258</v>
      </c>
      <c r="AA7" s="140">
        <f t="shared" si="2"/>
        <v>1838695</v>
      </c>
      <c r="AB7" s="140">
        <f t="shared" si="2"/>
        <v>3126117</v>
      </c>
      <c r="AC7" s="140">
        <f>+SUM(K7,T7)</f>
        <v>730195</v>
      </c>
      <c r="AD7" s="140">
        <f>+SUM(L7,U7)</f>
        <v>6080918</v>
      </c>
      <c r="AE7" s="208"/>
      <c r="AF7" s="208"/>
    </row>
    <row r="8" spans="1:32" s="136" customFormat="1" ht="13.5" customHeight="1" x14ac:dyDescent="0.15">
      <c r="A8" s="119" t="s">
        <v>36</v>
      </c>
      <c r="B8" s="120" t="s">
        <v>324</v>
      </c>
      <c r="C8" s="119" t="s">
        <v>325</v>
      </c>
      <c r="D8" s="121">
        <f>SUM(E8,+L8)</f>
        <v>1958437</v>
      </c>
      <c r="E8" s="121">
        <f>+SUM(F8:I8,K8)</f>
        <v>708062</v>
      </c>
      <c r="F8" s="121">
        <v>0</v>
      </c>
      <c r="G8" s="121">
        <v>0</v>
      </c>
      <c r="H8" s="121">
        <v>0</v>
      </c>
      <c r="I8" s="121">
        <v>621338</v>
      </c>
      <c r="J8" s="121"/>
      <c r="K8" s="121">
        <v>86724</v>
      </c>
      <c r="L8" s="121">
        <v>1250375</v>
      </c>
      <c r="M8" s="121">
        <f>SUM(N8,+U8)</f>
        <v>246455</v>
      </c>
      <c r="N8" s="121">
        <f>+SUM(O8:R8,T8)</f>
        <v>6</v>
      </c>
      <c r="O8" s="121">
        <v>0</v>
      </c>
      <c r="P8" s="121">
        <v>0</v>
      </c>
      <c r="Q8" s="121">
        <v>0</v>
      </c>
      <c r="R8" s="121">
        <v>6</v>
      </c>
      <c r="S8" s="121"/>
      <c r="T8" s="121">
        <v>0</v>
      </c>
      <c r="U8" s="121">
        <v>246449</v>
      </c>
      <c r="V8" s="121">
        <f>+SUM(D8,M8)</f>
        <v>2204892</v>
      </c>
      <c r="W8" s="121">
        <f>+SUM(E8,N8)</f>
        <v>708068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621344</v>
      </c>
      <c r="AB8" s="121">
        <f>+SUM(J8,S8)</f>
        <v>0</v>
      </c>
      <c r="AC8" s="121">
        <f>+SUM(K8,T8)</f>
        <v>86724</v>
      </c>
      <c r="AD8" s="121">
        <f>+SUM(L8,U8)</f>
        <v>1496824</v>
      </c>
      <c r="AE8" s="209" t="s">
        <v>326</v>
      </c>
      <c r="AF8" s="208"/>
    </row>
    <row r="9" spans="1:32" s="136" customFormat="1" ht="13.5" customHeight="1" x14ac:dyDescent="0.15">
      <c r="A9" s="119" t="s">
        <v>36</v>
      </c>
      <c r="B9" s="120" t="s">
        <v>329</v>
      </c>
      <c r="C9" s="119" t="s">
        <v>330</v>
      </c>
      <c r="D9" s="121">
        <f>SUM(E9,+L9)</f>
        <v>2363334</v>
      </c>
      <c r="E9" s="121">
        <f>+SUM(F9:I9,K9)</f>
        <v>1192036</v>
      </c>
      <c r="F9" s="121">
        <v>8900</v>
      </c>
      <c r="G9" s="121">
        <v>9597</v>
      </c>
      <c r="H9" s="121">
        <v>0</v>
      </c>
      <c r="I9" s="121">
        <v>698078</v>
      </c>
      <c r="J9" s="121"/>
      <c r="K9" s="121">
        <v>475461</v>
      </c>
      <c r="L9" s="121">
        <v>1171298</v>
      </c>
      <c r="M9" s="121">
        <f>SUM(N9,+U9)</f>
        <v>170160</v>
      </c>
      <c r="N9" s="121">
        <f>+SUM(O9:R9,T9)</f>
        <v>13</v>
      </c>
      <c r="O9" s="121">
        <v>0</v>
      </c>
      <c r="P9" s="121">
        <v>0</v>
      </c>
      <c r="Q9" s="121">
        <v>0</v>
      </c>
      <c r="R9" s="121">
        <v>0</v>
      </c>
      <c r="S9" s="121"/>
      <c r="T9" s="121">
        <v>13</v>
      </c>
      <c r="U9" s="121">
        <v>170147</v>
      </c>
      <c r="V9" s="121">
        <f>+SUM(D9,M9)</f>
        <v>2533494</v>
      </c>
      <c r="W9" s="121">
        <f>+SUM(E9,N9)</f>
        <v>1192049</v>
      </c>
      <c r="X9" s="121">
        <f>+SUM(F9,O9)</f>
        <v>8900</v>
      </c>
      <c r="Y9" s="121">
        <f>+SUM(G9,P9)</f>
        <v>9597</v>
      </c>
      <c r="Z9" s="121">
        <f>+SUM(H9,Q9)</f>
        <v>0</v>
      </c>
      <c r="AA9" s="121">
        <f>+SUM(I9,R9)</f>
        <v>698078</v>
      </c>
      <c r="AB9" s="121">
        <f>+SUM(J9,S9)</f>
        <v>0</v>
      </c>
      <c r="AC9" s="121">
        <f>+SUM(K9,T9)</f>
        <v>475474</v>
      </c>
      <c r="AD9" s="121">
        <f>+SUM(L9,U9)</f>
        <v>1341445</v>
      </c>
      <c r="AE9" s="209" t="s">
        <v>331</v>
      </c>
      <c r="AF9" s="208"/>
    </row>
    <row r="10" spans="1:32" s="136" customFormat="1" ht="13.5" customHeight="1" x14ac:dyDescent="0.15">
      <c r="A10" s="119" t="s">
        <v>36</v>
      </c>
      <c r="B10" s="120" t="s">
        <v>334</v>
      </c>
      <c r="C10" s="119" t="s">
        <v>335</v>
      </c>
      <c r="D10" s="121">
        <f>SUM(E10,+L10)</f>
        <v>505829</v>
      </c>
      <c r="E10" s="121">
        <f>+SUM(F10:I10,K10)</f>
        <v>49509</v>
      </c>
      <c r="F10" s="121">
        <v>0</v>
      </c>
      <c r="G10" s="121">
        <v>453</v>
      </c>
      <c r="H10" s="121">
        <v>0</v>
      </c>
      <c r="I10" s="121">
        <v>46692</v>
      </c>
      <c r="J10" s="121"/>
      <c r="K10" s="121">
        <v>2364</v>
      </c>
      <c r="L10" s="121">
        <v>456320</v>
      </c>
      <c r="M10" s="121">
        <f>SUM(N10,+U10)</f>
        <v>66028</v>
      </c>
      <c r="N10" s="121">
        <f>+SUM(O10:R10,T10)</f>
        <v>22658</v>
      </c>
      <c r="O10" s="121">
        <v>0</v>
      </c>
      <c r="P10" s="121">
        <v>0</v>
      </c>
      <c r="Q10" s="121">
        <v>0</v>
      </c>
      <c r="R10" s="121">
        <v>22658</v>
      </c>
      <c r="S10" s="121"/>
      <c r="T10" s="121">
        <v>0</v>
      </c>
      <c r="U10" s="121">
        <v>43370</v>
      </c>
      <c r="V10" s="121">
        <f>+SUM(D10,M10)</f>
        <v>571857</v>
      </c>
      <c r="W10" s="121">
        <f>+SUM(E10,N10)</f>
        <v>72167</v>
      </c>
      <c r="X10" s="121">
        <f>+SUM(F10,O10)</f>
        <v>0</v>
      </c>
      <c r="Y10" s="121">
        <f>+SUM(G10,P10)</f>
        <v>453</v>
      </c>
      <c r="Z10" s="121">
        <f>+SUM(H10,Q10)</f>
        <v>0</v>
      </c>
      <c r="AA10" s="121">
        <f>+SUM(I10,R10)</f>
        <v>69350</v>
      </c>
      <c r="AB10" s="121">
        <f>+SUM(J10,S10)</f>
        <v>0</v>
      </c>
      <c r="AC10" s="121">
        <f>+SUM(K10,T10)</f>
        <v>2364</v>
      </c>
      <c r="AD10" s="121">
        <f>+SUM(L10,U10)</f>
        <v>499690</v>
      </c>
      <c r="AE10" s="209" t="s">
        <v>336</v>
      </c>
      <c r="AF10" s="208"/>
    </row>
    <row r="11" spans="1:32" s="136" customFormat="1" ht="13.5" customHeight="1" x14ac:dyDescent="0.15">
      <c r="A11" s="119" t="s">
        <v>36</v>
      </c>
      <c r="B11" s="120" t="s">
        <v>339</v>
      </c>
      <c r="C11" s="119" t="s">
        <v>340</v>
      </c>
      <c r="D11" s="121">
        <f>SUM(E11,+L11)</f>
        <v>583344</v>
      </c>
      <c r="E11" s="121">
        <f>+SUM(F11:I11,K11)</f>
        <v>120008</v>
      </c>
      <c r="F11" s="121">
        <v>0</v>
      </c>
      <c r="G11" s="121">
        <v>0</v>
      </c>
      <c r="H11" s="121">
        <v>0</v>
      </c>
      <c r="I11" s="121">
        <v>95023</v>
      </c>
      <c r="J11" s="121"/>
      <c r="K11" s="121">
        <v>24985</v>
      </c>
      <c r="L11" s="121">
        <v>463336</v>
      </c>
      <c r="M11" s="121">
        <f>SUM(N11,+U11)</f>
        <v>37757</v>
      </c>
      <c r="N11" s="121">
        <f>+SUM(O11:R11,T11)</f>
        <v>54</v>
      </c>
      <c r="O11" s="121">
        <v>0</v>
      </c>
      <c r="P11" s="121">
        <v>0</v>
      </c>
      <c r="Q11" s="121">
        <v>0</v>
      </c>
      <c r="R11" s="121">
        <v>0</v>
      </c>
      <c r="S11" s="121"/>
      <c r="T11" s="121">
        <v>54</v>
      </c>
      <c r="U11" s="121">
        <v>37703</v>
      </c>
      <c r="V11" s="121">
        <f>+SUM(D11,M11)</f>
        <v>621101</v>
      </c>
      <c r="W11" s="121">
        <f>+SUM(E11,N11)</f>
        <v>120062</v>
      </c>
      <c r="X11" s="121">
        <f>+SUM(F11,O11)</f>
        <v>0</v>
      </c>
      <c r="Y11" s="121">
        <f>+SUM(G11,P11)</f>
        <v>0</v>
      </c>
      <c r="Z11" s="121">
        <f>+SUM(H11,Q11)</f>
        <v>0</v>
      </c>
      <c r="AA11" s="121">
        <f>+SUM(I11,R11)</f>
        <v>95023</v>
      </c>
      <c r="AB11" s="121">
        <f>+SUM(J11,S11)</f>
        <v>0</v>
      </c>
      <c r="AC11" s="121">
        <f>+SUM(K11,T11)</f>
        <v>25039</v>
      </c>
      <c r="AD11" s="121">
        <f>+SUM(L11,U11)</f>
        <v>501039</v>
      </c>
      <c r="AE11" s="209" t="s">
        <v>341</v>
      </c>
      <c r="AF11" s="208"/>
    </row>
    <row r="12" spans="1:32" s="136" customFormat="1" ht="13.5" customHeight="1" x14ac:dyDescent="0.15">
      <c r="A12" s="119" t="s">
        <v>36</v>
      </c>
      <c r="B12" s="120" t="s">
        <v>342</v>
      </c>
      <c r="C12" s="119" t="s">
        <v>343</v>
      </c>
      <c r="D12" s="121">
        <f>SUM(E12,+L12)</f>
        <v>131726</v>
      </c>
      <c r="E12" s="121">
        <f>+SUM(F12:I12,K12)</f>
        <v>13305</v>
      </c>
      <c r="F12" s="121">
        <v>0</v>
      </c>
      <c r="G12" s="121">
        <v>0</v>
      </c>
      <c r="H12" s="121">
        <v>0</v>
      </c>
      <c r="I12" s="121">
        <v>12535</v>
      </c>
      <c r="J12" s="121"/>
      <c r="K12" s="121">
        <v>770</v>
      </c>
      <c r="L12" s="121">
        <v>118421</v>
      </c>
      <c r="M12" s="121">
        <f>SUM(N12,+U12)</f>
        <v>20924</v>
      </c>
      <c r="N12" s="121">
        <f>+SUM(O12:R12,T12)</f>
        <v>6</v>
      </c>
      <c r="O12" s="121">
        <v>0</v>
      </c>
      <c r="P12" s="121">
        <v>0</v>
      </c>
      <c r="Q12" s="121">
        <v>0</v>
      </c>
      <c r="R12" s="121">
        <v>6</v>
      </c>
      <c r="S12" s="121"/>
      <c r="T12" s="121">
        <v>0</v>
      </c>
      <c r="U12" s="121">
        <v>20918</v>
      </c>
      <c r="V12" s="121">
        <f>+SUM(D12,M12)</f>
        <v>152650</v>
      </c>
      <c r="W12" s="121">
        <f>+SUM(E12,N12)</f>
        <v>13311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12541</v>
      </c>
      <c r="AB12" s="121">
        <f>+SUM(J12,S12)</f>
        <v>0</v>
      </c>
      <c r="AC12" s="121">
        <f>+SUM(K12,T12)</f>
        <v>770</v>
      </c>
      <c r="AD12" s="121">
        <f>+SUM(L12,U12)</f>
        <v>139339</v>
      </c>
      <c r="AE12" s="209" t="s">
        <v>344</v>
      </c>
      <c r="AF12" s="208"/>
    </row>
    <row r="13" spans="1:32" s="136" customFormat="1" ht="13.5" customHeight="1" x14ac:dyDescent="0.15">
      <c r="A13" s="119" t="s">
        <v>36</v>
      </c>
      <c r="B13" s="120" t="s">
        <v>345</v>
      </c>
      <c r="C13" s="119" t="s">
        <v>346</v>
      </c>
      <c r="D13" s="121">
        <f>SUM(E13,+L13)</f>
        <v>50012</v>
      </c>
      <c r="E13" s="121">
        <f>+SUM(F13:I13,K13)</f>
        <v>4561</v>
      </c>
      <c r="F13" s="121">
        <v>0</v>
      </c>
      <c r="G13" s="121">
        <v>0</v>
      </c>
      <c r="H13" s="121">
        <v>0</v>
      </c>
      <c r="I13" s="121">
        <v>4551</v>
      </c>
      <c r="J13" s="121"/>
      <c r="K13" s="121">
        <v>10</v>
      </c>
      <c r="L13" s="121">
        <v>45451</v>
      </c>
      <c r="M13" s="121">
        <f>SUM(N13,+U13)</f>
        <v>3681</v>
      </c>
      <c r="N13" s="121">
        <f>+SUM(O13:R13,T13)</f>
        <v>0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0</v>
      </c>
      <c r="U13" s="121">
        <v>3681</v>
      </c>
      <c r="V13" s="121">
        <f>+SUM(D13,M13)</f>
        <v>53693</v>
      </c>
      <c r="W13" s="121">
        <f>+SUM(E13,N13)</f>
        <v>4561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4551</v>
      </c>
      <c r="AB13" s="121">
        <f>+SUM(J13,S13)</f>
        <v>0</v>
      </c>
      <c r="AC13" s="121">
        <f>+SUM(K13,T13)</f>
        <v>10</v>
      </c>
      <c r="AD13" s="121">
        <f>+SUM(L13,U13)</f>
        <v>49132</v>
      </c>
      <c r="AE13" s="209" t="s">
        <v>347</v>
      </c>
      <c r="AF13" s="208"/>
    </row>
    <row r="14" spans="1:32" s="136" customFormat="1" ht="13.5" customHeight="1" x14ac:dyDescent="0.15">
      <c r="A14" s="119" t="s">
        <v>36</v>
      </c>
      <c r="B14" s="120" t="s">
        <v>349</v>
      </c>
      <c r="C14" s="119" t="s">
        <v>350</v>
      </c>
      <c r="D14" s="121">
        <f>SUM(E14,+L14)</f>
        <v>90730</v>
      </c>
      <c r="E14" s="121">
        <f>+SUM(F14:I14,K14)</f>
        <v>11887</v>
      </c>
      <c r="F14" s="121">
        <v>0</v>
      </c>
      <c r="G14" s="121">
        <v>0</v>
      </c>
      <c r="H14" s="121">
        <v>0</v>
      </c>
      <c r="I14" s="121">
        <v>11887</v>
      </c>
      <c r="J14" s="121"/>
      <c r="K14" s="121">
        <v>0</v>
      </c>
      <c r="L14" s="121">
        <v>78843</v>
      </c>
      <c r="M14" s="121">
        <f>SUM(N14,+U14)</f>
        <v>17940</v>
      </c>
      <c r="N14" s="121">
        <f>+SUM(O14:R14,T14)</f>
        <v>728</v>
      </c>
      <c r="O14" s="121">
        <v>264</v>
      </c>
      <c r="P14" s="121">
        <v>464</v>
      </c>
      <c r="Q14" s="121">
        <v>0</v>
      </c>
      <c r="R14" s="121">
        <v>0</v>
      </c>
      <c r="S14" s="121"/>
      <c r="T14" s="121">
        <v>0</v>
      </c>
      <c r="U14" s="121">
        <v>17212</v>
      </c>
      <c r="V14" s="121">
        <f>+SUM(D14,M14)</f>
        <v>108670</v>
      </c>
      <c r="W14" s="121">
        <f>+SUM(E14,N14)</f>
        <v>12615</v>
      </c>
      <c r="X14" s="121">
        <f>+SUM(F14,O14)</f>
        <v>264</v>
      </c>
      <c r="Y14" s="121">
        <f>+SUM(G14,P14)</f>
        <v>464</v>
      </c>
      <c r="Z14" s="121">
        <f>+SUM(H14,Q14)</f>
        <v>0</v>
      </c>
      <c r="AA14" s="121">
        <f>+SUM(I14,R14)</f>
        <v>11887</v>
      </c>
      <c r="AB14" s="121">
        <f>+SUM(J14,S14)</f>
        <v>0</v>
      </c>
      <c r="AC14" s="121">
        <f>+SUM(K14,T14)</f>
        <v>0</v>
      </c>
      <c r="AD14" s="121">
        <f>+SUM(L14,U14)</f>
        <v>96055</v>
      </c>
      <c r="AE14" s="209" t="s">
        <v>351</v>
      </c>
      <c r="AF14" s="208"/>
    </row>
    <row r="15" spans="1:32" s="136" customFormat="1" ht="13.5" customHeight="1" x14ac:dyDescent="0.15">
      <c r="A15" s="119" t="s">
        <v>36</v>
      </c>
      <c r="B15" s="120" t="s">
        <v>353</v>
      </c>
      <c r="C15" s="119" t="s">
        <v>354</v>
      </c>
      <c r="D15" s="121">
        <f>SUM(E15,+L15)</f>
        <v>198847</v>
      </c>
      <c r="E15" s="121">
        <f>+SUM(F15:I15,K15)</f>
        <v>17368</v>
      </c>
      <c r="F15" s="121">
        <v>0</v>
      </c>
      <c r="G15" s="121">
        <v>0</v>
      </c>
      <c r="H15" s="121">
        <v>0</v>
      </c>
      <c r="I15" s="121">
        <v>17314</v>
      </c>
      <c r="J15" s="121"/>
      <c r="K15" s="121">
        <v>54</v>
      </c>
      <c r="L15" s="121">
        <v>181479</v>
      </c>
      <c r="M15" s="121">
        <f>SUM(N15,+U15)</f>
        <v>33688</v>
      </c>
      <c r="N15" s="121">
        <f>+SUM(O15:R15,T15)</f>
        <v>9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9</v>
      </c>
      <c r="U15" s="121">
        <v>33679</v>
      </c>
      <c r="V15" s="121">
        <f>+SUM(D15,M15)</f>
        <v>232535</v>
      </c>
      <c r="W15" s="121">
        <f>+SUM(E15,N15)</f>
        <v>17377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17314</v>
      </c>
      <c r="AB15" s="121">
        <f>+SUM(J15,S15)</f>
        <v>0</v>
      </c>
      <c r="AC15" s="121">
        <f>+SUM(K15,T15)</f>
        <v>63</v>
      </c>
      <c r="AD15" s="121">
        <f>+SUM(L15,U15)</f>
        <v>215158</v>
      </c>
      <c r="AE15" s="209" t="s">
        <v>355</v>
      </c>
      <c r="AF15" s="208"/>
    </row>
    <row r="16" spans="1:32" s="136" customFormat="1" ht="13.5" customHeight="1" x14ac:dyDescent="0.15">
      <c r="A16" s="119" t="s">
        <v>36</v>
      </c>
      <c r="B16" s="120" t="s">
        <v>356</v>
      </c>
      <c r="C16" s="119" t="s">
        <v>357</v>
      </c>
      <c r="D16" s="121">
        <f>SUM(E16,+L16)</f>
        <v>75312</v>
      </c>
      <c r="E16" s="121">
        <f>+SUM(F16:I16,K16)</f>
        <v>18536</v>
      </c>
      <c r="F16" s="121">
        <v>0</v>
      </c>
      <c r="G16" s="121">
        <v>0</v>
      </c>
      <c r="H16" s="121">
        <v>0</v>
      </c>
      <c r="I16" s="121">
        <v>17650</v>
      </c>
      <c r="J16" s="121"/>
      <c r="K16" s="121">
        <v>886</v>
      </c>
      <c r="L16" s="121">
        <v>56776</v>
      </c>
      <c r="M16" s="121">
        <f>SUM(N16,+U16)</f>
        <v>7831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7831</v>
      </c>
      <c r="V16" s="121">
        <f>+SUM(D16,M16)</f>
        <v>83143</v>
      </c>
      <c r="W16" s="121">
        <f>+SUM(E16,N16)</f>
        <v>18536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17650</v>
      </c>
      <c r="AB16" s="121">
        <f>+SUM(J16,S16)</f>
        <v>0</v>
      </c>
      <c r="AC16" s="121">
        <f>+SUM(K16,T16)</f>
        <v>886</v>
      </c>
      <c r="AD16" s="121">
        <f>+SUM(L16,U16)</f>
        <v>64607</v>
      </c>
      <c r="AE16" s="209" t="s">
        <v>358</v>
      </c>
      <c r="AF16" s="208"/>
    </row>
    <row r="17" spans="1:32" s="136" customFormat="1" ht="13.5" customHeight="1" x14ac:dyDescent="0.15">
      <c r="A17" s="119" t="s">
        <v>36</v>
      </c>
      <c r="B17" s="120" t="s">
        <v>360</v>
      </c>
      <c r="C17" s="119" t="s">
        <v>361</v>
      </c>
      <c r="D17" s="121">
        <f>SUM(E17,+L17)</f>
        <v>119949</v>
      </c>
      <c r="E17" s="121">
        <f>+SUM(F17:I17,K17)</f>
        <v>19378</v>
      </c>
      <c r="F17" s="121">
        <v>0</v>
      </c>
      <c r="G17" s="121">
        <v>0</v>
      </c>
      <c r="H17" s="121">
        <v>0</v>
      </c>
      <c r="I17" s="121">
        <v>18103</v>
      </c>
      <c r="J17" s="121"/>
      <c r="K17" s="121">
        <v>1275</v>
      </c>
      <c r="L17" s="121">
        <v>100571</v>
      </c>
      <c r="M17" s="121">
        <f>SUM(N17,+U17)</f>
        <v>7676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7676</v>
      </c>
      <c r="V17" s="121">
        <f>+SUM(D17,M17)</f>
        <v>127625</v>
      </c>
      <c r="W17" s="121">
        <f>+SUM(E17,N17)</f>
        <v>19378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18103</v>
      </c>
      <c r="AB17" s="121">
        <f>+SUM(J17,S17)</f>
        <v>0</v>
      </c>
      <c r="AC17" s="121">
        <f>+SUM(K17,T17)</f>
        <v>1275</v>
      </c>
      <c r="AD17" s="121">
        <f>+SUM(L17,U17)</f>
        <v>108247</v>
      </c>
      <c r="AE17" s="209" t="s">
        <v>362</v>
      </c>
      <c r="AF17" s="208"/>
    </row>
    <row r="18" spans="1:32" s="136" customFormat="1" ht="13.5" customHeight="1" x14ac:dyDescent="0.15">
      <c r="A18" s="119" t="s">
        <v>36</v>
      </c>
      <c r="B18" s="120" t="s">
        <v>363</v>
      </c>
      <c r="C18" s="119" t="s">
        <v>364</v>
      </c>
      <c r="D18" s="121">
        <f>SUM(E18,+L18)</f>
        <v>151350</v>
      </c>
      <c r="E18" s="121">
        <f>+SUM(F18:I18,K18)</f>
        <v>20245</v>
      </c>
      <c r="F18" s="121">
        <v>0</v>
      </c>
      <c r="G18" s="121">
        <v>2244</v>
      </c>
      <c r="H18" s="121">
        <v>12756</v>
      </c>
      <c r="I18" s="121">
        <v>5245</v>
      </c>
      <c r="J18" s="121"/>
      <c r="K18" s="121">
        <v>0</v>
      </c>
      <c r="L18" s="121">
        <v>131105</v>
      </c>
      <c r="M18" s="121">
        <f>SUM(N18,+U18)</f>
        <v>27265</v>
      </c>
      <c r="N18" s="121">
        <f>+SUM(O18:R18,T18)</f>
        <v>0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0</v>
      </c>
      <c r="U18" s="121">
        <v>27265</v>
      </c>
      <c r="V18" s="121">
        <f>+SUM(D18,M18)</f>
        <v>178615</v>
      </c>
      <c r="W18" s="121">
        <f>+SUM(E18,N18)</f>
        <v>20245</v>
      </c>
      <c r="X18" s="121">
        <f>+SUM(F18,O18)</f>
        <v>0</v>
      </c>
      <c r="Y18" s="121">
        <f>+SUM(G18,P18)</f>
        <v>2244</v>
      </c>
      <c r="Z18" s="121">
        <f>+SUM(H18,Q18)</f>
        <v>12756</v>
      </c>
      <c r="AA18" s="121">
        <f>+SUM(I18,R18)</f>
        <v>5245</v>
      </c>
      <c r="AB18" s="121">
        <f>+SUM(J18,S18)</f>
        <v>0</v>
      </c>
      <c r="AC18" s="121">
        <f>+SUM(K18,T18)</f>
        <v>0</v>
      </c>
      <c r="AD18" s="121">
        <f>+SUM(L18,U18)</f>
        <v>158370</v>
      </c>
      <c r="AE18" s="209" t="s">
        <v>365</v>
      </c>
      <c r="AF18" s="208"/>
    </row>
    <row r="19" spans="1:32" s="136" customFormat="1" ht="13.5" customHeight="1" x14ac:dyDescent="0.15">
      <c r="A19" s="119" t="s">
        <v>36</v>
      </c>
      <c r="B19" s="120" t="s">
        <v>366</v>
      </c>
      <c r="C19" s="119" t="s">
        <v>367</v>
      </c>
      <c r="D19" s="121">
        <f>SUM(E19,+L19)</f>
        <v>86780</v>
      </c>
      <c r="E19" s="121">
        <f>+SUM(F19:I19,K19)</f>
        <v>16588</v>
      </c>
      <c r="F19" s="121">
        <v>0</v>
      </c>
      <c r="G19" s="121">
        <v>2187</v>
      </c>
      <c r="H19" s="121">
        <v>0</v>
      </c>
      <c r="I19" s="121">
        <v>13512</v>
      </c>
      <c r="J19" s="121"/>
      <c r="K19" s="121">
        <v>889</v>
      </c>
      <c r="L19" s="121">
        <v>70192</v>
      </c>
      <c r="M19" s="121">
        <f>SUM(N19,+U19)</f>
        <v>6321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6321</v>
      </c>
      <c r="V19" s="121">
        <f>+SUM(D19,M19)</f>
        <v>93101</v>
      </c>
      <c r="W19" s="121">
        <f>+SUM(E19,N19)</f>
        <v>16588</v>
      </c>
      <c r="X19" s="121">
        <f>+SUM(F19,O19)</f>
        <v>0</v>
      </c>
      <c r="Y19" s="121">
        <f>+SUM(G19,P19)</f>
        <v>2187</v>
      </c>
      <c r="Z19" s="121">
        <f>+SUM(H19,Q19)</f>
        <v>0</v>
      </c>
      <c r="AA19" s="121">
        <f>+SUM(I19,R19)</f>
        <v>13512</v>
      </c>
      <c r="AB19" s="121">
        <f>+SUM(J19,S19)</f>
        <v>0</v>
      </c>
      <c r="AC19" s="121">
        <f>+SUM(K19,T19)</f>
        <v>889</v>
      </c>
      <c r="AD19" s="121">
        <f>+SUM(L19,U19)</f>
        <v>76513</v>
      </c>
      <c r="AE19" s="209" t="s">
        <v>368</v>
      </c>
      <c r="AF19" s="208"/>
    </row>
    <row r="20" spans="1:32" s="136" customFormat="1" ht="13.5" customHeight="1" x14ac:dyDescent="0.15">
      <c r="A20" s="119" t="s">
        <v>36</v>
      </c>
      <c r="B20" s="120" t="s">
        <v>369</v>
      </c>
      <c r="C20" s="119" t="s">
        <v>370</v>
      </c>
      <c r="D20" s="121">
        <f>SUM(E20,+L20)</f>
        <v>66807</v>
      </c>
      <c r="E20" s="121">
        <f>+SUM(F20:I20,K20)</f>
        <v>18716</v>
      </c>
      <c r="F20" s="121">
        <v>0</v>
      </c>
      <c r="G20" s="121">
        <v>421</v>
      </c>
      <c r="H20" s="121">
        <v>0</v>
      </c>
      <c r="I20" s="121">
        <v>18295</v>
      </c>
      <c r="J20" s="121"/>
      <c r="K20" s="121">
        <v>0</v>
      </c>
      <c r="L20" s="121">
        <v>48091</v>
      </c>
      <c r="M20" s="121">
        <f>SUM(N20,+U20)</f>
        <v>6729</v>
      </c>
      <c r="N20" s="121">
        <f>+SUM(O20:R20,T20)</f>
        <v>2371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2371</v>
      </c>
      <c r="U20" s="121">
        <v>4358</v>
      </c>
      <c r="V20" s="121">
        <f>+SUM(D20,M20)</f>
        <v>73536</v>
      </c>
      <c r="W20" s="121">
        <f>+SUM(E20,N20)</f>
        <v>21087</v>
      </c>
      <c r="X20" s="121">
        <f>+SUM(F20,O20)</f>
        <v>0</v>
      </c>
      <c r="Y20" s="121">
        <f>+SUM(G20,P20)</f>
        <v>421</v>
      </c>
      <c r="Z20" s="121">
        <f>+SUM(H20,Q20)</f>
        <v>0</v>
      </c>
      <c r="AA20" s="121">
        <f>+SUM(I20,R20)</f>
        <v>18295</v>
      </c>
      <c r="AB20" s="121">
        <f>+SUM(J20,S20)</f>
        <v>0</v>
      </c>
      <c r="AC20" s="121">
        <f>+SUM(K20,T20)</f>
        <v>2371</v>
      </c>
      <c r="AD20" s="121">
        <f>+SUM(L20,U20)</f>
        <v>52449</v>
      </c>
      <c r="AE20" s="209" t="s">
        <v>371</v>
      </c>
      <c r="AF20" s="208"/>
    </row>
    <row r="21" spans="1:32" s="136" customFormat="1" ht="13.5" customHeight="1" x14ac:dyDescent="0.15">
      <c r="A21" s="119" t="s">
        <v>36</v>
      </c>
      <c r="B21" s="120" t="s">
        <v>372</v>
      </c>
      <c r="C21" s="119" t="s">
        <v>373</v>
      </c>
      <c r="D21" s="121">
        <f>SUM(E21,+L21)</f>
        <v>522726</v>
      </c>
      <c r="E21" s="121">
        <f>+SUM(F21:I21,K21)</f>
        <v>228728</v>
      </c>
      <c r="F21" s="121">
        <v>0</v>
      </c>
      <c r="G21" s="121">
        <v>0</v>
      </c>
      <c r="H21" s="121">
        <v>195800</v>
      </c>
      <c r="I21" s="121">
        <v>32901</v>
      </c>
      <c r="J21" s="121"/>
      <c r="K21" s="121">
        <v>27</v>
      </c>
      <c r="L21" s="121">
        <v>293998</v>
      </c>
      <c r="M21" s="121">
        <f>SUM(N21,+U21)</f>
        <v>28330</v>
      </c>
      <c r="N21" s="121">
        <f>+SUM(O21:R21,T21)</f>
        <v>4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4</v>
      </c>
      <c r="U21" s="121">
        <v>28326</v>
      </c>
      <c r="V21" s="121">
        <f>+SUM(D21,M21)</f>
        <v>551056</v>
      </c>
      <c r="W21" s="121">
        <f>+SUM(E21,N21)</f>
        <v>228732</v>
      </c>
      <c r="X21" s="121">
        <f>+SUM(F21,O21)</f>
        <v>0</v>
      </c>
      <c r="Y21" s="121">
        <f>+SUM(G21,P21)</f>
        <v>0</v>
      </c>
      <c r="Z21" s="121">
        <f>+SUM(H21,Q21)</f>
        <v>195800</v>
      </c>
      <c r="AA21" s="121">
        <f>+SUM(I21,R21)</f>
        <v>32901</v>
      </c>
      <c r="AB21" s="121">
        <f>+SUM(J21,S21)</f>
        <v>0</v>
      </c>
      <c r="AC21" s="121">
        <f>+SUM(K21,T21)</f>
        <v>31</v>
      </c>
      <c r="AD21" s="121">
        <f>+SUM(L21,U21)</f>
        <v>322324</v>
      </c>
      <c r="AE21" s="209" t="s">
        <v>374</v>
      </c>
      <c r="AF21" s="208"/>
    </row>
    <row r="22" spans="1:32" s="136" customFormat="1" ht="13.5" customHeight="1" x14ac:dyDescent="0.15">
      <c r="A22" s="119" t="s">
        <v>36</v>
      </c>
      <c r="B22" s="120" t="s">
        <v>375</v>
      </c>
      <c r="C22" s="119" t="s">
        <v>376</v>
      </c>
      <c r="D22" s="121">
        <f>SUM(E22,+L22)</f>
        <v>138442</v>
      </c>
      <c r="E22" s="121">
        <f>+SUM(F22:I22,K22)</f>
        <v>0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0</v>
      </c>
      <c r="L22" s="121">
        <v>138442</v>
      </c>
      <c r="M22" s="121">
        <f>SUM(N22,+U22)</f>
        <v>22492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22492</v>
      </c>
      <c r="V22" s="121">
        <f>+SUM(D22,M22)</f>
        <v>160934</v>
      </c>
      <c r="W22" s="121">
        <f>+SUM(E22,N22)</f>
        <v>0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1">
        <f>+SUM(J22,S22)</f>
        <v>0</v>
      </c>
      <c r="AC22" s="121">
        <f>+SUM(K22,T22)</f>
        <v>0</v>
      </c>
      <c r="AD22" s="121">
        <f>+SUM(L22,U22)</f>
        <v>160934</v>
      </c>
      <c r="AE22" s="209" t="s">
        <v>377</v>
      </c>
      <c r="AF22" s="208"/>
    </row>
    <row r="23" spans="1:32" s="136" customFormat="1" ht="13.5" customHeight="1" x14ac:dyDescent="0.15">
      <c r="A23" s="119" t="s">
        <v>36</v>
      </c>
      <c r="B23" s="120" t="s">
        <v>380</v>
      </c>
      <c r="C23" s="119" t="s">
        <v>381</v>
      </c>
      <c r="D23" s="121">
        <f>SUM(E23,+L23)</f>
        <v>213388</v>
      </c>
      <c r="E23" s="121">
        <f>+SUM(F23:I23,K23)</f>
        <v>29074</v>
      </c>
      <c r="F23" s="121">
        <v>0</v>
      </c>
      <c r="G23" s="121">
        <v>1408</v>
      </c>
      <c r="H23" s="121">
        <v>15300</v>
      </c>
      <c r="I23" s="121">
        <v>6608</v>
      </c>
      <c r="J23" s="121"/>
      <c r="K23" s="121">
        <v>5758</v>
      </c>
      <c r="L23" s="121">
        <v>184314</v>
      </c>
      <c r="M23" s="121">
        <f>SUM(N23,+U23)</f>
        <v>26312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26312</v>
      </c>
      <c r="V23" s="121">
        <f>+SUM(D23,M23)</f>
        <v>239700</v>
      </c>
      <c r="W23" s="121">
        <f>+SUM(E23,N23)</f>
        <v>29074</v>
      </c>
      <c r="X23" s="121">
        <f>+SUM(F23,O23)</f>
        <v>0</v>
      </c>
      <c r="Y23" s="121">
        <f>+SUM(G23,P23)</f>
        <v>1408</v>
      </c>
      <c r="Z23" s="121">
        <f>+SUM(H23,Q23)</f>
        <v>15300</v>
      </c>
      <c r="AA23" s="121">
        <f>+SUM(I23,R23)</f>
        <v>6608</v>
      </c>
      <c r="AB23" s="121">
        <f>+SUM(J23,S23)</f>
        <v>0</v>
      </c>
      <c r="AC23" s="121">
        <f>+SUM(K23,T23)</f>
        <v>5758</v>
      </c>
      <c r="AD23" s="121">
        <f>+SUM(L23,U23)</f>
        <v>210626</v>
      </c>
      <c r="AE23" s="209" t="s">
        <v>382</v>
      </c>
      <c r="AF23" s="208"/>
    </row>
    <row r="24" spans="1:32" s="136" customFormat="1" ht="13.5" customHeight="1" x14ac:dyDescent="0.15">
      <c r="A24" s="119" t="s">
        <v>36</v>
      </c>
      <c r="B24" s="120" t="s">
        <v>384</v>
      </c>
      <c r="C24" s="119" t="s">
        <v>385</v>
      </c>
      <c r="D24" s="121">
        <f>SUM(E24,+L24)</f>
        <v>157175</v>
      </c>
      <c r="E24" s="121">
        <f>+SUM(F24:I24,K24)</f>
        <v>43622</v>
      </c>
      <c r="F24" s="121">
        <v>0</v>
      </c>
      <c r="G24" s="121">
        <v>1102</v>
      </c>
      <c r="H24" s="121">
        <v>31300</v>
      </c>
      <c r="I24" s="121">
        <v>10802</v>
      </c>
      <c r="J24" s="121"/>
      <c r="K24" s="121">
        <v>418</v>
      </c>
      <c r="L24" s="121">
        <v>113553</v>
      </c>
      <c r="M24" s="121">
        <f>SUM(N24,+U24)</f>
        <v>260666</v>
      </c>
      <c r="N24" s="121">
        <f>+SUM(O24:R24,T24)</f>
        <v>242800</v>
      </c>
      <c r="O24" s="121">
        <v>0</v>
      </c>
      <c r="P24" s="121">
        <v>0</v>
      </c>
      <c r="Q24" s="121">
        <v>242800</v>
      </c>
      <c r="R24" s="121">
        <v>0</v>
      </c>
      <c r="S24" s="121"/>
      <c r="T24" s="121">
        <v>0</v>
      </c>
      <c r="U24" s="121">
        <v>17866</v>
      </c>
      <c r="V24" s="121">
        <f>+SUM(D24,M24)</f>
        <v>417841</v>
      </c>
      <c r="W24" s="121">
        <f>+SUM(E24,N24)</f>
        <v>286422</v>
      </c>
      <c r="X24" s="121">
        <f>+SUM(F24,O24)</f>
        <v>0</v>
      </c>
      <c r="Y24" s="121">
        <f>+SUM(G24,P24)</f>
        <v>1102</v>
      </c>
      <c r="Z24" s="121">
        <f>+SUM(H24,Q24)</f>
        <v>274100</v>
      </c>
      <c r="AA24" s="121">
        <f>+SUM(I24,R24)</f>
        <v>10802</v>
      </c>
      <c r="AB24" s="121">
        <f>+SUM(J24,S24)</f>
        <v>0</v>
      </c>
      <c r="AC24" s="121">
        <f>+SUM(K24,T24)</f>
        <v>418</v>
      </c>
      <c r="AD24" s="121">
        <f>+SUM(L24,U24)</f>
        <v>131419</v>
      </c>
      <c r="AE24" s="209" t="s">
        <v>386</v>
      </c>
      <c r="AF24" s="208"/>
    </row>
    <row r="25" spans="1:32" s="136" customFormat="1" ht="13.5" customHeight="1" x14ac:dyDescent="0.15">
      <c r="A25" s="119" t="s">
        <v>36</v>
      </c>
      <c r="B25" s="120" t="s">
        <v>389</v>
      </c>
      <c r="C25" s="119" t="s">
        <v>390</v>
      </c>
      <c r="D25" s="121">
        <f>SUM(E25,+L25)</f>
        <v>67425</v>
      </c>
      <c r="E25" s="121">
        <f>+SUM(F25:I25,K25)</f>
        <v>10773</v>
      </c>
      <c r="F25" s="121">
        <v>0</v>
      </c>
      <c r="G25" s="121">
        <v>0</v>
      </c>
      <c r="H25" s="121">
        <v>0</v>
      </c>
      <c r="I25" s="121">
        <v>6822</v>
      </c>
      <c r="J25" s="121"/>
      <c r="K25" s="121">
        <v>3951</v>
      </c>
      <c r="L25" s="121">
        <v>56652</v>
      </c>
      <c r="M25" s="121">
        <f>SUM(N25,+U25)</f>
        <v>214135</v>
      </c>
      <c r="N25" s="121">
        <f>+SUM(O25:R25,T25)</f>
        <v>199627</v>
      </c>
      <c r="O25" s="121">
        <v>0</v>
      </c>
      <c r="P25" s="121">
        <v>0</v>
      </c>
      <c r="Q25" s="121">
        <v>199627</v>
      </c>
      <c r="R25" s="121">
        <v>0</v>
      </c>
      <c r="S25" s="121"/>
      <c r="T25" s="121">
        <v>0</v>
      </c>
      <c r="U25" s="121">
        <v>14508</v>
      </c>
      <c r="V25" s="121">
        <f>+SUM(D25,M25)</f>
        <v>281560</v>
      </c>
      <c r="W25" s="121">
        <f>+SUM(E25,N25)</f>
        <v>210400</v>
      </c>
      <c r="X25" s="121">
        <f>+SUM(F25,O25)</f>
        <v>0</v>
      </c>
      <c r="Y25" s="121">
        <f>+SUM(G25,P25)</f>
        <v>0</v>
      </c>
      <c r="Z25" s="121">
        <f>+SUM(H25,Q25)</f>
        <v>199627</v>
      </c>
      <c r="AA25" s="121">
        <f>+SUM(I25,R25)</f>
        <v>6822</v>
      </c>
      <c r="AB25" s="121">
        <f>+SUM(J25,S25)</f>
        <v>0</v>
      </c>
      <c r="AC25" s="121">
        <f>+SUM(K25,T25)</f>
        <v>3951</v>
      </c>
      <c r="AD25" s="121">
        <f>+SUM(L25,U25)</f>
        <v>71160</v>
      </c>
      <c r="AE25" s="209" t="s">
        <v>391</v>
      </c>
      <c r="AF25" s="208"/>
    </row>
    <row r="26" spans="1:32" s="136" customFormat="1" ht="13.5" customHeight="1" x14ac:dyDescent="0.15">
      <c r="A26" s="119" t="s">
        <v>36</v>
      </c>
      <c r="B26" s="120" t="s">
        <v>392</v>
      </c>
      <c r="C26" s="119" t="s">
        <v>393</v>
      </c>
      <c r="D26" s="121">
        <f>SUM(E26,+L26)</f>
        <v>63087</v>
      </c>
      <c r="E26" s="121">
        <f>+SUM(F26:I26,K26)</f>
        <v>3279</v>
      </c>
      <c r="F26" s="121">
        <v>0</v>
      </c>
      <c r="G26" s="121">
        <v>0</v>
      </c>
      <c r="H26" s="121">
        <v>0</v>
      </c>
      <c r="I26" s="121">
        <v>36</v>
      </c>
      <c r="J26" s="121"/>
      <c r="K26" s="121">
        <v>3243</v>
      </c>
      <c r="L26" s="121">
        <v>59808</v>
      </c>
      <c r="M26" s="121">
        <f>SUM(N26,+U26)</f>
        <v>202550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202550</v>
      </c>
      <c r="V26" s="121">
        <f>+SUM(D26,M26)</f>
        <v>265637</v>
      </c>
      <c r="W26" s="121">
        <f>+SUM(E26,N26)</f>
        <v>3279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36</v>
      </c>
      <c r="AB26" s="121">
        <f>+SUM(J26,S26)</f>
        <v>0</v>
      </c>
      <c r="AC26" s="121">
        <f>+SUM(K26,T26)</f>
        <v>3243</v>
      </c>
      <c r="AD26" s="121">
        <f>+SUM(L26,U26)</f>
        <v>262358</v>
      </c>
      <c r="AE26" s="209" t="s">
        <v>394</v>
      </c>
      <c r="AF26" s="208"/>
    </row>
    <row r="27" spans="1:32" s="136" customFormat="1" ht="13.5" customHeight="1" x14ac:dyDescent="0.15">
      <c r="A27" s="119" t="s">
        <v>36</v>
      </c>
      <c r="B27" s="120" t="s">
        <v>387</v>
      </c>
      <c r="C27" s="119" t="s">
        <v>388</v>
      </c>
      <c r="D27" s="121">
        <f>SUM(E27,+L27)</f>
        <v>7594</v>
      </c>
      <c r="E27" s="121">
        <f>+SUM(F27:I27,K27)</f>
        <v>2174</v>
      </c>
      <c r="F27" s="121">
        <v>0</v>
      </c>
      <c r="G27" s="121">
        <v>0</v>
      </c>
      <c r="H27" s="121">
        <v>0</v>
      </c>
      <c r="I27" s="121">
        <v>2174</v>
      </c>
      <c r="J27" s="121">
        <v>38782</v>
      </c>
      <c r="K27" s="121">
        <v>0</v>
      </c>
      <c r="L27" s="121">
        <v>5420</v>
      </c>
      <c r="M27" s="121">
        <f>SUM(N27,+U27)</f>
        <v>275656</v>
      </c>
      <c r="N27" s="121">
        <f>+SUM(O27:R27,T27)</f>
        <v>268244</v>
      </c>
      <c r="O27" s="121">
        <v>268244</v>
      </c>
      <c r="P27" s="121">
        <v>0</v>
      </c>
      <c r="Q27" s="121">
        <v>0</v>
      </c>
      <c r="R27" s="121">
        <v>0</v>
      </c>
      <c r="S27" s="121">
        <v>677351</v>
      </c>
      <c r="T27" s="121">
        <v>0</v>
      </c>
      <c r="U27" s="121">
        <v>7412</v>
      </c>
      <c r="V27" s="121">
        <f>+SUM(D27,M27)</f>
        <v>283250</v>
      </c>
      <c r="W27" s="121">
        <f>+SUM(E27,N27)</f>
        <v>270418</v>
      </c>
      <c r="X27" s="121">
        <f>+SUM(F27,O27)</f>
        <v>268244</v>
      </c>
      <c r="Y27" s="121">
        <f>+SUM(G27,P27)</f>
        <v>0</v>
      </c>
      <c r="Z27" s="121">
        <f>+SUM(H27,Q27)</f>
        <v>0</v>
      </c>
      <c r="AA27" s="121">
        <f>+SUM(I27,R27)</f>
        <v>2174</v>
      </c>
      <c r="AB27" s="121">
        <f>+SUM(J27,S27)</f>
        <v>716133</v>
      </c>
      <c r="AC27" s="121">
        <f>+SUM(K27,T27)</f>
        <v>0</v>
      </c>
      <c r="AD27" s="121">
        <f>+SUM(L27,U27)</f>
        <v>12832</v>
      </c>
      <c r="AE27" s="209" t="s">
        <v>396</v>
      </c>
      <c r="AF27" s="208"/>
    </row>
    <row r="28" spans="1:32" s="136" customFormat="1" ht="13.5" customHeight="1" x14ac:dyDescent="0.15">
      <c r="A28" s="119" t="s">
        <v>36</v>
      </c>
      <c r="B28" s="120" t="s">
        <v>378</v>
      </c>
      <c r="C28" s="119" t="s">
        <v>383</v>
      </c>
      <c r="D28" s="121">
        <f>SUM(E28,+L28)</f>
        <v>71912</v>
      </c>
      <c r="E28" s="121">
        <f>+SUM(F28:I28,K28)</f>
        <v>36565</v>
      </c>
      <c r="F28" s="121">
        <v>8247</v>
      </c>
      <c r="G28" s="121">
        <v>0</v>
      </c>
      <c r="H28" s="121">
        <v>0</v>
      </c>
      <c r="I28" s="121">
        <v>28318</v>
      </c>
      <c r="J28" s="121">
        <v>107369</v>
      </c>
      <c r="K28" s="121">
        <v>0</v>
      </c>
      <c r="L28" s="121">
        <v>35347</v>
      </c>
      <c r="M28" s="121">
        <f>SUM(N28,+U28)</f>
        <v>0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f>+SUM(D28,M28)</f>
        <v>71912</v>
      </c>
      <c r="W28" s="121">
        <f>+SUM(E28,N28)</f>
        <v>36565</v>
      </c>
      <c r="X28" s="121">
        <f>+SUM(F28,O28)</f>
        <v>8247</v>
      </c>
      <c r="Y28" s="121">
        <f>+SUM(G28,P28)</f>
        <v>0</v>
      </c>
      <c r="Z28" s="121">
        <f>+SUM(H28,Q28)</f>
        <v>0</v>
      </c>
      <c r="AA28" s="121">
        <f>+SUM(I28,R28)</f>
        <v>28318</v>
      </c>
      <c r="AB28" s="121">
        <f>+SUM(J28,S28)</f>
        <v>107369</v>
      </c>
      <c r="AC28" s="121">
        <f>+SUM(K28,T28)</f>
        <v>0</v>
      </c>
      <c r="AD28" s="121">
        <f>+SUM(L28,U28)</f>
        <v>35347</v>
      </c>
      <c r="AE28" s="209" t="s">
        <v>397</v>
      </c>
      <c r="AF28" s="208"/>
    </row>
    <row r="29" spans="1:32" s="136" customFormat="1" ht="13.5" customHeight="1" x14ac:dyDescent="0.15">
      <c r="A29" s="119" t="s">
        <v>36</v>
      </c>
      <c r="B29" s="120" t="s">
        <v>327</v>
      </c>
      <c r="C29" s="119" t="s">
        <v>328</v>
      </c>
      <c r="D29" s="121">
        <f>SUM(E29,+L29)</f>
        <v>108673</v>
      </c>
      <c r="E29" s="121">
        <f>+SUM(F29:I29,K29)</f>
        <v>81046</v>
      </c>
      <c r="F29" s="121">
        <v>0</v>
      </c>
      <c r="G29" s="121">
        <v>0</v>
      </c>
      <c r="H29" s="121">
        <v>24100</v>
      </c>
      <c r="I29" s="121">
        <v>4262</v>
      </c>
      <c r="J29" s="121">
        <v>395962</v>
      </c>
      <c r="K29" s="121">
        <v>52684</v>
      </c>
      <c r="L29" s="121">
        <v>27627</v>
      </c>
      <c r="M29" s="121">
        <f>SUM(N29,+U29)</f>
        <v>22541</v>
      </c>
      <c r="N29" s="121">
        <f>+SUM(O29:R29,T29)</f>
        <v>3367</v>
      </c>
      <c r="O29" s="121">
        <v>0</v>
      </c>
      <c r="P29" s="121">
        <v>0</v>
      </c>
      <c r="Q29" s="121">
        <v>0</v>
      </c>
      <c r="R29" s="121">
        <v>3367</v>
      </c>
      <c r="S29" s="121">
        <v>308612</v>
      </c>
      <c r="T29" s="121">
        <v>0</v>
      </c>
      <c r="U29" s="121">
        <v>19174</v>
      </c>
      <c r="V29" s="121">
        <f>+SUM(D29,M29)</f>
        <v>131214</v>
      </c>
      <c r="W29" s="121">
        <f>+SUM(E29,N29)</f>
        <v>84413</v>
      </c>
      <c r="X29" s="121">
        <f>+SUM(F29,O29)</f>
        <v>0</v>
      </c>
      <c r="Y29" s="121">
        <f>+SUM(G29,P29)</f>
        <v>0</v>
      </c>
      <c r="Z29" s="121">
        <f>+SUM(H29,Q29)</f>
        <v>24100</v>
      </c>
      <c r="AA29" s="121">
        <f>+SUM(I29,R29)</f>
        <v>7629</v>
      </c>
      <c r="AB29" s="121">
        <f>+SUM(J29,S29)</f>
        <v>704574</v>
      </c>
      <c r="AC29" s="121">
        <f>+SUM(K29,T29)</f>
        <v>52684</v>
      </c>
      <c r="AD29" s="121">
        <f>+SUM(L29,U29)</f>
        <v>46801</v>
      </c>
      <c r="AE29" s="209" t="s">
        <v>398</v>
      </c>
      <c r="AF29" s="208"/>
    </row>
    <row r="30" spans="1:32" s="136" customFormat="1" ht="13.5" customHeight="1" x14ac:dyDescent="0.15">
      <c r="A30" s="119" t="s">
        <v>36</v>
      </c>
      <c r="B30" s="120" t="s">
        <v>332</v>
      </c>
      <c r="C30" s="119" t="s">
        <v>333</v>
      </c>
      <c r="D30" s="121">
        <f>SUM(E30,+L30)</f>
        <v>65026</v>
      </c>
      <c r="E30" s="121">
        <f>+SUM(F30:I30,K30)</f>
        <v>53931</v>
      </c>
      <c r="F30" s="121">
        <v>0</v>
      </c>
      <c r="G30" s="121">
        <v>0</v>
      </c>
      <c r="H30" s="121">
        <v>0</v>
      </c>
      <c r="I30" s="121">
        <v>8447</v>
      </c>
      <c r="J30" s="121">
        <v>816777</v>
      </c>
      <c r="K30" s="121">
        <v>45484</v>
      </c>
      <c r="L30" s="121">
        <v>11095</v>
      </c>
      <c r="M30" s="121">
        <f>SUM(N30,+U30)</f>
        <v>17198</v>
      </c>
      <c r="N30" s="121">
        <f>+SUM(O30:R30,T30)</f>
        <v>44</v>
      </c>
      <c r="O30" s="121">
        <v>0</v>
      </c>
      <c r="P30" s="121">
        <v>0</v>
      </c>
      <c r="Q30" s="121">
        <v>0</v>
      </c>
      <c r="R30" s="121">
        <v>0</v>
      </c>
      <c r="S30" s="121">
        <v>250083</v>
      </c>
      <c r="T30" s="121">
        <v>44</v>
      </c>
      <c r="U30" s="121">
        <v>17154</v>
      </c>
      <c r="V30" s="121">
        <f>+SUM(D30,M30)</f>
        <v>82224</v>
      </c>
      <c r="W30" s="121">
        <f>+SUM(E30,N30)</f>
        <v>53975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8447</v>
      </c>
      <c r="AB30" s="121">
        <f>+SUM(J30,S30)</f>
        <v>1066860</v>
      </c>
      <c r="AC30" s="121">
        <f>+SUM(K30,T30)</f>
        <v>45528</v>
      </c>
      <c r="AD30" s="121">
        <f>+SUM(L30,U30)</f>
        <v>28249</v>
      </c>
      <c r="AE30" s="209" t="s">
        <v>399</v>
      </c>
      <c r="AF30" s="208"/>
    </row>
    <row r="31" spans="1:32" s="136" customFormat="1" ht="13.5" customHeight="1" x14ac:dyDescent="0.15">
      <c r="A31" s="119" t="s">
        <v>36</v>
      </c>
      <c r="B31" s="120" t="s">
        <v>337</v>
      </c>
      <c r="C31" s="119" t="s">
        <v>359</v>
      </c>
      <c r="D31" s="121">
        <f>SUM(E31,+L31)</f>
        <v>166918</v>
      </c>
      <c r="E31" s="121">
        <f>+SUM(F31:I31,K31)</f>
        <v>166918</v>
      </c>
      <c r="F31" s="121">
        <v>3246</v>
      </c>
      <c r="G31" s="121">
        <v>2203</v>
      </c>
      <c r="H31" s="121">
        <v>6705</v>
      </c>
      <c r="I31" s="121">
        <v>132053</v>
      </c>
      <c r="J31" s="121">
        <v>446549</v>
      </c>
      <c r="K31" s="121">
        <v>22711</v>
      </c>
      <c r="L31" s="121">
        <v>0</v>
      </c>
      <c r="M31" s="121">
        <f>SUM(N31,+U31)</f>
        <v>888</v>
      </c>
      <c r="N31" s="121">
        <f>+SUM(O31:R31,T31)</f>
        <v>888</v>
      </c>
      <c r="O31" s="121">
        <v>0</v>
      </c>
      <c r="P31" s="121">
        <v>0</v>
      </c>
      <c r="Q31" s="121">
        <v>870</v>
      </c>
      <c r="R31" s="121">
        <v>12</v>
      </c>
      <c r="S31" s="121">
        <v>84632</v>
      </c>
      <c r="T31" s="121">
        <v>6</v>
      </c>
      <c r="U31" s="121">
        <v>0</v>
      </c>
      <c r="V31" s="121">
        <f>+SUM(D31,M31)</f>
        <v>167806</v>
      </c>
      <c r="W31" s="121">
        <f>+SUM(E31,N31)</f>
        <v>167806</v>
      </c>
      <c r="X31" s="121">
        <f>+SUM(F31,O31)</f>
        <v>3246</v>
      </c>
      <c r="Y31" s="121">
        <f>+SUM(G31,P31)</f>
        <v>2203</v>
      </c>
      <c r="Z31" s="121">
        <f>+SUM(H31,Q31)</f>
        <v>7575</v>
      </c>
      <c r="AA31" s="121">
        <f>+SUM(I31,R31)</f>
        <v>132065</v>
      </c>
      <c r="AB31" s="121">
        <f>+SUM(J31,S31)</f>
        <v>531181</v>
      </c>
      <c r="AC31" s="121">
        <f>+SUM(K31,T31)</f>
        <v>22717</v>
      </c>
      <c r="AD31" s="121">
        <f>+SUM(L31,U31)</f>
        <v>0</v>
      </c>
      <c r="AE31" s="209" t="s">
        <v>400</v>
      </c>
      <c r="AF31" s="208"/>
    </row>
    <row r="32" spans="1:32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208"/>
      <c r="AF32" s="208"/>
    </row>
    <row r="33" spans="1:32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208"/>
      <c r="AF33" s="208"/>
    </row>
    <row r="34" spans="1:32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208"/>
      <c r="AF34" s="208"/>
    </row>
    <row r="35" spans="1:32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208"/>
      <c r="AF35" s="208"/>
    </row>
    <row r="36" spans="1:32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208"/>
      <c r="AF36" s="208"/>
    </row>
    <row r="37" spans="1:32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208"/>
      <c r="AF37" s="208"/>
    </row>
    <row r="38" spans="1:32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208"/>
      <c r="AF38" s="208"/>
    </row>
    <row r="39" spans="1:32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208"/>
      <c r="AF39" s="208"/>
    </row>
    <row r="40" spans="1:32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208"/>
      <c r="AF40" s="208"/>
    </row>
    <row r="41" spans="1:32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208"/>
      <c r="AF41" s="208"/>
    </row>
    <row r="42" spans="1:32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208"/>
      <c r="AF42" s="208"/>
    </row>
    <row r="43" spans="1:32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208"/>
      <c r="AF43" s="208"/>
    </row>
    <row r="44" spans="1:32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208"/>
      <c r="AF44" s="208"/>
    </row>
    <row r="45" spans="1:32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208"/>
      <c r="AF45" s="208"/>
    </row>
    <row r="46" spans="1:32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208"/>
      <c r="AF46" s="208"/>
    </row>
    <row r="47" spans="1:32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208"/>
      <c r="AF47" s="208"/>
    </row>
    <row r="48" spans="1:32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208"/>
      <c r="AF48" s="208"/>
    </row>
    <row r="49" spans="1:32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208"/>
      <c r="AF49" s="208"/>
    </row>
    <row r="50" spans="1:32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208"/>
      <c r="AF50" s="208"/>
    </row>
    <row r="51" spans="1:32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208"/>
      <c r="AF51" s="208"/>
    </row>
    <row r="52" spans="1:32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208"/>
      <c r="AF52" s="208"/>
    </row>
    <row r="53" spans="1:32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208"/>
      <c r="AF53" s="208"/>
    </row>
    <row r="54" spans="1:32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208"/>
      <c r="AF54" s="208"/>
    </row>
    <row r="55" spans="1:32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208"/>
      <c r="AF55" s="208"/>
    </row>
    <row r="56" spans="1:32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208"/>
      <c r="AF56" s="208"/>
    </row>
    <row r="57" spans="1:32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208"/>
      <c r="AF57" s="208"/>
    </row>
    <row r="58" spans="1:32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208"/>
      <c r="AF58" s="208"/>
    </row>
    <row r="59" spans="1:32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208"/>
      <c r="AF59" s="208"/>
    </row>
    <row r="60" spans="1:32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208"/>
      <c r="AF60" s="208"/>
    </row>
    <row r="61" spans="1:32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208"/>
      <c r="AF61" s="208"/>
    </row>
    <row r="62" spans="1:32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208"/>
      <c r="AF62" s="208"/>
    </row>
    <row r="63" spans="1:32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208"/>
      <c r="AF63" s="208"/>
    </row>
    <row r="64" spans="1:32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208"/>
      <c r="AF64" s="208"/>
    </row>
    <row r="65" spans="1:32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208"/>
      <c r="AF65" s="208"/>
    </row>
    <row r="66" spans="1:32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208"/>
      <c r="AF66" s="208"/>
    </row>
    <row r="67" spans="1:32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208"/>
      <c r="AF67" s="208"/>
    </row>
    <row r="68" spans="1:32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208"/>
      <c r="AF68" s="208"/>
    </row>
    <row r="69" spans="1:32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208"/>
      <c r="AF69" s="208"/>
    </row>
    <row r="70" spans="1:32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208"/>
      <c r="AF70" s="208"/>
    </row>
    <row r="71" spans="1:32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208"/>
      <c r="AF71" s="208"/>
    </row>
    <row r="72" spans="1:32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208"/>
      <c r="AF72" s="208"/>
    </row>
    <row r="73" spans="1:32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208"/>
      <c r="AF73" s="208"/>
    </row>
    <row r="74" spans="1:32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208"/>
      <c r="AF74" s="208"/>
    </row>
    <row r="75" spans="1:32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208"/>
      <c r="AF75" s="208"/>
    </row>
    <row r="76" spans="1:32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208"/>
      <c r="AF76" s="208"/>
    </row>
    <row r="77" spans="1:32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208"/>
      <c r="AF77" s="208"/>
    </row>
    <row r="78" spans="1:32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208"/>
      <c r="AF78" s="208"/>
    </row>
    <row r="79" spans="1:32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208"/>
      <c r="AF79" s="208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8"/>
      <c r="AF80" s="208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8"/>
      <c r="AF81" s="208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8"/>
      <c r="AF82" s="208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8"/>
      <c r="AF83" s="208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8"/>
      <c r="AF84" s="208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8"/>
      <c r="AF85" s="208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8"/>
      <c r="AF86" s="208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8"/>
      <c r="AF87" s="208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8"/>
      <c r="AF88" s="208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8"/>
      <c r="AF89" s="208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8"/>
      <c r="AF90" s="208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8"/>
      <c r="AF91" s="208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8"/>
      <c r="AF92" s="208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8"/>
      <c r="AF93" s="208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8"/>
      <c r="AF94" s="208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8"/>
      <c r="AF95" s="208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8"/>
      <c r="AF96" s="208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8"/>
      <c r="AF97" s="208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8"/>
      <c r="AF98" s="208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8"/>
      <c r="AF99" s="208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8"/>
      <c r="AF100" s="208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8"/>
      <c r="AF101" s="208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8"/>
      <c r="AF102" s="208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8"/>
      <c r="AF103" s="208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8"/>
      <c r="AF104" s="208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8"/>
      <c r="AF105" s="208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8"/>
      <c r="AF106" s="208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8"/>
      <c r="AF107" s="208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8"/>
      <c r="AF108" s="208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8"/>
      <c r="AF109" s="208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8"/>
      <c r="AF110" s="208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8"/>
      <c r="AF111" s="208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8"/>
      <c r="AF112" s="208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8"/>
      <c r="AF113" s="208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8"/>
      <c r="AF114" s="208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8"/>
      <c r="AF115" s="208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8"/>
      <c r="AF116" s="208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8"/>
      <c r="AF117" s="208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8"/>
      <c r="AF118" s="208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8"/>
      <c r="AF119" s="208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8"/>
      <c r="AF120" s="208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8"/>
      <c r="AF121" s="208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8"/>
      <c r="AF122" s="208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8"/>
      <c r="AF123" s="208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8"/>
      <c r="AF124" s="208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8"/>
      <c r="AF125" s="208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8"/>
      <c r="AF126" s="208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8"/>
      <c r="AF127" s="208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8"/>
      <c r="AF128" s="208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8"/>
      <c r="AF129" s="208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8"/>
      <c r="AF130" s="208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8"/>
      <c r="AF131" s="208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8"/>
      <c r="AF132" s="208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8"/>
      <c r="AF133" s="208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8"/>
      <c r="AF134" s="208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8"/>
      <c r="AF135" s="208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8"/>
      <c r="AF136" s="208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8"/>
      <c r="AF137" s="208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8"/>
      <c r="AF138" s="208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8"/>
      <c r="AF139" s="208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8"/>
      <c r="AF140" s="208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8"/>
      <c r="AF141" s="208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8"/>
      <c r="AF142" s="208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8"/>
      <c r="AF143" s="208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8"/>
      <c r="AF144" s="208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8"/>
      <c r="AF145" s="208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8"/>
      <c r="AF146" s="208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8"/>
      <c r="AF147" s="208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8"/>
      <c r="AF148" s="208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8"/>
      <c r="AF149" s="208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8"/>
      <c r="AF150" s="208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8"/>
      <c r="AF151" s="208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8"/>
      <c r="AF152" s="208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8"/>
      <c r="AF153" s="208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8"/>
      <c r="AF154" s="208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8"/>
      <c r="AF155" s="208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8"/>
      <c r="AF156" s="208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8"/>
      <c r="AF157" s="208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8"/>
      <c r="AF158" s="208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8"/>
      <c r="AF159" s="208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8"/>
      <c r="AF160" s="208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8"/>
      <c r="AF161" s="208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8"/>
      <c r="AF162" s="208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8"/>
      <c r="AF163" s="208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8"/>
      <c r="AF164" s="208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8"/>
      <c r="AF165" s="208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8"/>
      <c r="AF166" s="208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8"/>
      <c r="AF167" s="208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8"/>
      <c r="AF168" s="208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8"/>
      <c r="AF169" s="208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8"/>
      <c r="AF170" s="208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8"/>
      <c r="AF171" s="208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8"/>
      <c r="AF172" s="208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8"/>
      <c r="AF173" s="208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8"/>
      <c r="AF174" s="208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8"/>
      <c r="AF175" s="208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8"/>
      <c r="AF176" s="208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8"/>
      <c r="AF177" s="208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8"/>
      <c r="AF178" s="208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8"/>
      <c r="AF179" s="208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8"/>
      <c r="AF180" s="208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8"/>
      <c r="AF181" s="208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8"/>
      <c r="AF182" s="208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8"/>
      <c r="AF183" s="208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8"/>
      <c r="AF184" s="208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8"/>
      <c r="AF185" s="208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8"/>
      <c r="AF186" s="208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8"/>
      <c r="AF187" s="208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8"/>
      <c r="AF188" s="208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8"/>
      <c r="AF189" s="208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8"/>
      <c r="AF190" s="208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8"/>
      <c r="AF191" s="208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8"/>
      <c r="AF192" s="208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8"/>
      <c r="AF193" s="208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8"/>
      <c r="AF194" s="208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8"/>
      <c r="AF195" s="208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8"/>
      <c r="AF196" s="208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8"/>
      <c r="AF197" s="208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8"/>
      <c r="AF198" s="208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8"/>
      <c r="AF199" s="208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8"/>
      <c r="AF200" s="208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8"/>
      <c r="AF201" s="208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8"/>
      <c r="AF202" s="208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8"/>
      <c r="AF203" s="208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8"/>
      <c r="AF204" s="208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8"/>
      <c r="AF205" s="208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8"/>
      <c r="AF206" s="208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8"/>
      <c r="AF207" s="208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8"/>
      <c r="AF208" s="208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8"/>
      <c r="AF209" s="208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8"/>
      <c r="AF210" s="208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8"/>
      <c r="AF211" s="208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8"/>
      <c r="AF212" s="208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8"/>
      <c r="AF213" s="208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8"/>
      <c r="AF214" s="208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8"/>
      <c r="AF215" s="208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8"/>
      <c r="AF216" s="208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8"/>
      <c r="AF217" s="208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8"/>
      <c r="AF218" s="208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8"/>
      <c r="AF219" s="208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8"/>
      <c r="AF220" s="208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8"/>
      <c r="AF221" s="208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8"/>
      <c r="AF222" s="208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8"/>
      <c r="AF223" s="208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8"/>
      <c r="AF224" s="208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8"/>
      <c r="AF225" s="208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8"/>
      <c r="AF226" s="208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8"/>
      <c r="AF227" s="208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8"/>
      <c r="AF228" s="208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8"/>
      <c r="AF229" s="208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8"/>
      <c r="AF230" s="208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8"/>
      <c r="AF231" s="208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8"/>
      <c r="AF232" s="208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8"/>
      <c r="AF233" s="208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8"/>
      <c r="AF234" s="208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8"/>
      <c r="AF235" s="208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8"/>
      <c r="AF236" s="208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8"/>
      <c r="AF237" s="208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8"/>
      <c r="AF238" s="208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8"/>
      <c r="AF239" s="208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8"/>
      <c r="AF240" s="208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8"/>
      <c r="AF241" s="208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8"/>
      <c r="AF242" s="208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8"/>
      <c r="AF243" s="208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8"/>
      <c r="AF244" s="208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8"/>
      <c r="AF245" s="208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8"/>
      <c r="AF246" s="208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8"/>
      <c r="AF247" s="208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8"/>
      <c r="AF248" s="208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8"/>
      <c r="AF249" s="208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8"/>
      <c r="AF250" s="208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8"/>
      <c r="AF251" s="208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8"/>
      <c r="AF252" s="208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8"/>
      <c r="AF253" s="208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8"/>
      <c r="AF254" s="208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8"/>
      <c r="AF255" s="208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8"/>
      <c r="AF256" s="208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8"/>
      <c r="AF257" s="208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8"/>
      <c r="AF258" s="208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8"/>
      <c r="AF259" s="208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8"/>
      <c r="AF260" s="208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8"/>
      <c r="AF261" s="208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8"/>
      <c r="AF262" s="208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8"/>
      <c r="AF263" s="208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8"/>
      <c r="AF264" s="208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8"/>
      <c r="AF265" s="208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8"/>
      <c r="AF266" s="208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8"/>
      <c r="AF267" s="208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8"/>
      <c r="AF268" s="208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8"/>
      <c r="AF269" s="208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8"/>
      <c r="AF270" s="208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8"/>
      <c r="AF271" s="208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8"/>
      <c r="AF272" s="208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8"/>
      <c r="AF273" s="208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8"/>
      <c r="AF274" s="208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8"/>
      <c r="AF275" s="208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8"/>
      <c r="AF276" s="208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8"/>
      <c r="AF277" s="208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8"/>
      <c r="AF278" s="208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8"/>
      <c r="AF279" s="208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8"/>
      <c r="AF280" s="208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8"/>
      <c r="AF281" s="208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8"/>
      <c r="AF282" s="208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8"/>
      <c r="AF283" s="208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8"/>
      <c r="AF284" s="208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8"/>
      <c r="AF285" s="208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8"/>
      <c r="AF286" s="208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8"/>
      <c r="AF287" s="208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8"/>
      <c r="AF288" s="208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8"/>
      <c r="AF289" s="208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8"/>
      <c r="AF290" s="208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8"/>
      <c r="AF291" s="208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8"/>
      <c r="AF292" s="208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8"/>
      <c r="AF293" s="208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8"/>
      <c r="AF294" s="208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8"/>
      <c r="AF295" s="208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8"/>
      <c r="AF296" s="208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8"/>
      <c r="AF297" s="208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8"/>
      <c r="AF298" s="208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8"/>
      <c r="AF299" s="208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8"/>
      <c r="AF300" s="208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8"/>
      <c r="AF301" s="208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8"/>
      <c r="AF302" s="208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8"/>
      <c r="AF303" s="208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8"/>
      <c r="AF304" s="208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8"/>
      <c r="AF305" s="208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8"/>
      <c r="AF306" s="208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8"/>
      <c r="AF307" s="208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8"/>
      <c r="AF308" s="208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8"/>
      <c r="AF309" s="208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8"/>
      <c r="AF310" s="208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8"/>
      <c r="AF311" s="208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8"/>
      <c r="AF312" s="208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8"/>
      <c r="AF313" s="208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8"/>
      <c r="AF314" s="208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8"/>
      <c r="AF315" s="208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8"/>
      <c r="AF316" s="208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8"/>
      <c r="AF317" s="208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8"/>
      <c r="AF318" s="208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8"/>
      <c r="AF319" s="208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8"/>
      <c r="AF320" s="208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8"/>
      <c r="AF321" s="208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8"/>
      <c r="AF322" s="208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8"/>
      <c r="AF323" s="208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8"/>
      <c r="AF324" s="208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8"/>
      <c r="AF325" s="208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8"/>
      <c r="AF326" s="208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8"/>
      <c r="AF327" s="208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8"/>
      <c r="AF328" s="208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8"/>
      <c r="AF329" s="208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8"/>
      <c r="AF330" s="208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8"/>
      <c r="AF331" s="208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8"/>
      <c r="AF332" s="208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8"/>
      <c r="AF333" s="208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8"/>
      <c r="AF334" s="208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8"/>
      <c r="AF335" s="208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8"/>
      <c r="AF336" s="208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8"/>
      <c r="AF337" s="208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8"/>
      <c r="AF338" s="208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8"/>
      <c r="AF339" s="208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8"/>
      <c r="AF340" s="208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8"/>
      <c r="AF341" s="208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8"/>
      <c r="AF342" s="208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8"/>
      <c r="AF343" s="208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8"/>
      <c r="AF344" s="208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8"/>
      <c r="AF345" s="208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8"/>
      <c r="AF346" s="208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8"/>
      <c r="AF347" s="208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8"/>
      <c r="AF348" s="208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8"/>
      <c r="AF349" s="208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8"/>
      <c r="AF350" s="208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8"/>
      <c r="AF351" s="208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8"/>
      <c r="AF352" s="208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8"/>
      <c r="AF353" s="208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8"/>
      <c r="AF354" s="208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8"/>
      <c r="AF355" s="208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8"/>
      <c r="AF356" s="208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8"/>
      <c r="AF357" s="208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8"/>
      <c r="AF358" s="208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8"/>
      <c r="AF359" s="208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8"/>
      <c r="AF360" s="208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8"/>
      <c r="AF361" s="208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8"/>
      <c r="AF362" s="208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8"/>
      <c r="AF363" s="208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8"/>
      <c r="AF364" s="208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8"/>
      <c r="AF365" s="208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8"/>
      <c r="AF366" s="208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8"/>
      <c r="AF367" s="208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8"/>
      <c r="AF368" s="208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8"/>
      <c r="AF369" s="208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8"/>
      <c r="AF370" s="208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8"/>
      <c r="AF371" s="208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8"/>
      <c r="AF372" s="208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8"/>
      <c r="AF373" s="208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8"/>
      <c r="AF374" s="208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8"/>
      <c r="AF375" s="208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8"/>
      <c r="AF376" s="208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8"/>
      <c r="AF377" s="208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8"/>
      <c r="AF378" s="208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8"/>
      <c r="AF379" s="208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8"/>
      <c r="AF380" s="208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8"/>
      <c r="AF381" s="208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8"/>
      <c r="AF382" s="208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8"/>
      <c r="AF383" s="208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8"/>
      <c r="AF384" s="208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8"/>
      <c r="AF385" s="208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8"/>
      <c r="AF386" s="208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8"/>
      <c r="AF387" s="208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8"/>
      <c r="AF388" s="208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8"/>
      <c r="AF389" s="208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8"/>
      <c r="AF390" s="208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8"/>
      <c r="AF391" s="208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8"/>
      <c r="AF392" s="208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8"/>
      <c r="AF393" s="208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8"/>
      <c r="AF394" s="208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8"/>
      <c r="AF395" s="208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8"/>
      <c r="AF396" s="208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8"/>
      <c r="AF397" s="208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8"/>
      <c r="AF398" s="208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8"/>
      <c r="AF399" s="208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8"/>
      <c r="AF400" s="208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8"/>
      <c r="AF401" s="208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8"/>
      <c r="AF402" s="208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8"/>
      <c r="AF403" s="208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8"/>
      <c r="AF404" s="208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8"/>
      <c r="AF405" s="208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8"/>
      <c r="AF406" s="208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8"/>
      <c r="AF407" s="208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8"/>
      <c r="AF408" s="208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8"/>
      <c r="AF409" s="208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8"/>
      <c r="AF410" s="208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8"/>
      <c r="AF411" s="208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8"/>
      <c r="AF412" s="208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8"/>
      <c r="AF413" s="208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8"/>
      <c r="AF414" s="208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8"/>
      <c r="AF415" s="208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8"/>
      <c r="AF416" s="208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8"/>
      <c r="AF417" s="208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8"/>
      <c r="AF418" s="208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8"/>
      <c r="AF419" s="208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8"/>
      <c r="AF420" s="208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8"/>
      <c r="AF421" s="208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8"/>
      <c r="AF422" s="208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8"/>
      <c r="AF423" s="208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8"/>
      <c r="AF424" s="208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8"/>
      <c r="AF425" s="208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8"/>
      <c r="AF426" s="208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8"/>
      <c r="AF427" s="208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8"/>
      <c r="AF428" s="208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8"/>
      <c r="AF429" s="208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8"/>
      <c r="AF430" s="208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8"/>
      <c r="AF431" s="208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8"/>
      <c r="AF432" s="208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8"/>
      <c r="AF433" s="208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8"/>
      <c r="AF434" s="208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8"/>
      <c r="AF435" s="208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8"/>
      <c r="AF436" s="208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8"/>
      <c r="AF437" s="208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8"/>
      <c r="AF438" s="208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8"/>
      <c r="AF439" s="208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8"/>
      <c r="AF440" s="208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8"/>
      <c r="AF441" s="208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8"/>
      <c r="AF442" s="208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8"/>
      <c r="AF443" s="208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8"/>
      <c r="AF444" s="208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8"/>
      <c r="AF445" s="208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8"/>
      <c r="AF446" s="208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8"/>
      <c r="AF447" s="208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8"/>
      <c r="AF448" s="208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8"/>
      <c r="AF449" s="208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8"/>
      <c r="AF450" s="208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8"/>
      <c r="AF451" s="208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8"/>
      <c r="AF452" s="208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8"/>
      <c r="AF453" s="208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8"/>
      <c r="AF454" s="208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8"/>
      <c r="AF455" s="208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8"/>
      <c r="AF456" s="208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8"/>
      <c r="AF457" s="208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8"/>
      <c r="AF458" s="208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8"/>
      <c r="AF459" s="208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8"/>
      <c r="AF460" s="208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8"/>
      <c r="AF461" s="208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8"/>
      <c r="AF462" s="208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8"/>
      <c r="AF463" s="208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8"/>
      <c r="AF464" s="208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8"/>
      <c r="AF465" s="208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8"/>
      <c r="AF466" s="208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8"/>
      <c r="AF467" s="208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8"/>
      <c r="AF468" s="208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8"/>
      <c r="AF469" s="208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8"/>
      <c r="AF470" s="208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8"/>
      <c r="AF471" s="208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8"/>
      <c r="AF472" s="208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8"/>
      <c r="AF473" s="208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8"/>
      <c r="AF474" s="208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8"/>
      <c r="AF475" s="208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8"/>
      <c r="AF476" s="208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8"/>
      <c r="AF477" s="208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8"/>
      <c r="AF478" s="208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8"/>
      <c r="AF479" s="208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8"/>
      <c r="AF480" s="208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8"/>
      <c r="AF481" s="208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8"/>
      <c r="AF482" s="208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8"/>
      <c r="AF483" s="208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8"/>
      <c r="AF484" s="208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8"/>
      <c r="AF485" s="208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8"/>
      <c r="AF486" s="208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8"/>
      <c r="AF487" s="208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8"/>
      <c r="AF488" s="208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8"/>
      <c r="AF489" s="208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8"/>
      <c r="AF490" s="208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8"/>
      <c r="AF491" s="208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8"/>
      <c r="AF492" s="208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8"/>
      <c r="AF493" s="208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8"/>
      <c r="AF494" s="208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8"/>
      <c r="AF495" s="208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8"/>
      <c r="AF496" s="208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8"/>
      <c r="AF497" s="208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8"/>
      <c r="AF498" s="208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8"/>
      <c r="AF499" s="208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8"/>
      <c r="AF500" s="208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8"/>
      <c r="AF501" s="208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8"/>
      <c r="AF502" s="208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8"/>
      <c r="AF503" s="208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8"/>
      <c r="AF504" s="208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8"/>
      <c r="AF505" s="208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8"/>
      <c r="AF506" s="208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8"/>
      <c r="AF507" s="208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8"/>
      <c r="AF508" s="208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8"/>
      <c r="AF509" s="208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8"/>
      <c r="AF510" s="208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8"/>
      <c r="AF511" s="208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8"/>
      <c r="AF512" s="208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8"/>
      <c r="AF513" s="208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8"/>
      <c r="AF514" s="208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8"/>
      <c r="AF515" s="208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8"/>
      <c r="AF516" s="208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8"/>
      <c r="AF517" s="208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8"/>
      <c r="AF518" s="208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8"/>
      <c r="AF519" s="208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8"/>
      <c r="AF520" s="208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8"/>
      <c r="AF521" s="208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8"/>
      <c r="AF522" s="208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8"/>
      <c r="AF523" s="208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8"/>
      <c r="AF524" s="208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8"/>
      <c r="AF525" s="208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8"/>
      <c r="AF526" s="208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8"/>
      <c r="AF527" s="208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8"/>
      <c r="AF528" s="208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8"/>
      <c r="AF529" s="208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8"/>
      <c r="AF530" s="208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8"/>
      <c r="AF531" s="208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8"/>
      <c r="AF532" s="208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8"/>
      <c r="AF533" s="208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8"/>
      <c r="AF534" s="208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8"/>
      <c r="AF535" s="208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8"/>
      <c r="AF536" s="208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8"/>
      <c r="AF537" s="208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8"/>
      <c r="AF538" s="208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8"/>
      <c r="AF539" s="208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8"/>
      <c r="AF540" s="208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8"/>
      <c r="AF541" s="208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8"/>
      <c r="AF542" s="208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8"/>
      <c r="AF543" s="208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8"/>
      <c r="AF544" s="208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8"/>
      <c r="AF545" s="208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8"/>
      <c r="AF546" s="208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8"/>
      <c r="AF547" s="208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8"/>
      <c r="AF548" s="208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8"/>
      <c r="AF549" s="208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8"/>
      <c r="AF550" s="208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8"/>
      <c r="AF551" s="208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8"/>
      <c r="AF552" s="208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8"/>
      <c r="AF553" s="208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8"/>
      <c r="AF554" s="208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8"/>
      <c r="AF555" s="208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8"/>
      <c r="AF556" s="208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8"/>
      <c r="AF557" s="208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8"/>
      <c r="AF558" s="208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8"/>
      <c r="AF559" s="208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8"/>
      <c r="AF560" s="208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8"/>
      <c r="AF561" s="208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8"/>
      <c r="AF562" s="208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8"/>
      <c r="AF563" s="208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8"/>
      <c r="AF564" s="208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8"/>
      <c r="AF565" s="208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8"/>
      <c r="AF566" s="208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8"/>
      <c r="AF567" s="208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8"/>
      <c r="AF568" s="208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8"/>
      <c r="AF569" s="208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8"/>
      <c r="AF570" s="208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8"/>
      <c r="AF571" s="208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8"/>
      <c r="AF572" s="208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8"/>
      <c r="AF573" s="208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8"/>
      <c r="AF574" s="208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8"/>
      <c r="AF575" s="208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8"/>
      <c r="AF576" s="208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8"/>
      <c r="AF577" s="208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8"/>
      <c r="AF578" s="208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8"/>
      <c r="AF579" s="208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8"/>
      <c r="AF580" s="208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8"/>
      <c r="AF581" s="208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8"/>
      <c r="AF582" s="208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8"/>
      <c r="AF583" s="208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8"/>
      <c r="AF584" s="208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8"/>
      <c r="AF585" s="208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8"/>
      <c r="AF586" s="208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8"/>
      <c r="AF587" s="208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8"/>
      <c r="AF588" s="208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8"/>
      <c r="AF589" s="208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8"/>
      <c r="AF590" s="208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8"/>
      <c r="AF591" s="208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8"/>
      <c r="AF592" s="208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8"/>
      <c r="AF593" s="208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8"/>
      <c r="AF594" s="208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8"/>
      <c r="AF595" s="208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8"/>
      <c r="AF596" s="208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8"/>
      <c r="AF597" s="208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8"/>
      <c r="AF598" s="208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8"/>
      <c r="AF599" s="208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8"/>
      <c r="AF600" s="208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8"/>
      <c r="AF601" s="208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8"/>
      <c r="AF602" s="208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8"/>
      <c r="AF603" s="208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8"/>
      <c r="AF604" s="208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8"/>
      <c r="AF605" s="208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8"/>
      <c r="AF606" s="208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8"/>
      <c r="AF607" s="208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8"/>
      <c r="AF608" s="208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8"/>
      <c r="AF609" s="208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8"/>
      <c r="AF610" s="208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8"/>
      <c r="AF611" s="208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8"/>
      <c r="AF612" s="208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8"/>
      <c r="AF613" s="208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8"/>
      <c r="AF614" s="208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8"/>
      <c r="AF615" s="208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8"/>
      <c r="AF616" s="208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8"/>
      <c r="AF617" s="208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8"/>
      <c r="AF618" s="208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8"/>
      <c r="AF619" s="208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8"/>
      <c r="AF620" s="208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8"/>
      <c r="AF621" s="208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8"/>
      <c r="AF622" s="208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8"/>
      <c r="AF623" s="208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8"/>
      <c r="AF624" s="208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8"/>
      <c r="AF625" s="208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8"/>
      <c r="AF626" s="208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8"/>
      <c r="AF627" s="208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8"/>
      <c r="AF628" s="208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8"/>
      <c r="AF629" s="208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8"/>
      <c r="AF630" s="208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8"/>
      <c r="AF631" s="208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8"/>
      <c r="AF632" s="208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8"/>
      <c r="AF633" s="208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8"/>
      <c r="AF634" s="208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8"/>
      <c r="AF635" s="208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8"/>
      <c r="AF636" s="208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8"/>
      <c r="AF637" s="208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8"/>
      <c r="AF638" s="208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8"/>
      <c r="AF639" s="208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8"/>
      <c r="AF640" s="208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8"/>
      <c r="AF641" s="208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8"/>
      <c r="AF642" s="208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8"/>
      <c r="AF643" s="208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8"/>
      <c r="AF644" s="208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8"/>
      <c r="AF645" s="208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8"/>
      <c r="AF646" s="208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8"/>
      <c r="AF647" s="208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8"/>
      <c r="AF648" s="208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8"/>
      <c r="AF649" s="208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8"/>
      <c r="AF650" s="208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8"/>
      <c r="AF651" s="208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8"/>
      <c r="AF652" s="208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8"/>
      <c r="AF653" s="208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8"/>
      <c r="AF654" s="208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8"/>
      <c r="AF655" s="208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8"/>
      <c r="AF656" s="208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8"/>
      <c r="AF657" s="208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8"/>
      <c r="AF658" s="208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8"/>
      <c r="AF659" s="208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8"/>
      <c r="AF660" s="208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8"/>
      <c r="AF661" s="208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8"/>
      <c r="AF662" s="208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8"/>
      <c r="AF663" s="208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8"/>
      <c r="AF664" s="208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8"/>
      <c r="AF665" s="208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8"/>
      <c r="AF666" s="208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8"/>
      <c r="AF667" s="208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8"/>
      <c r="AF668" s="208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8"/>
      <c r="AF669" s="208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8"/>
      <c r="AF670" s="208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8"/>
      <c r="AF671" s="208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8"/>
      <c r="AF672" s="208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8"/>
      <c r="AF673" s="208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8"/>
      <c r="AF674" s="208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8"/>
      <c r="AF675" s="208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8"/>
      <c r="AF676" s="208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8"/>
      <c r="AF677" s="208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8"/>
      <c r="AF678" s="208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8"/>
      <c r="AF679" s="208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8"/>
      <c r="AF680" s="208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8"/>
      <c r="AF681" s="208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8"/>
      <c r="AF682" s="208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8"/>
      <c r="AF683" s="208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8"/>
      <c r="AF684" s="208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8"/>
      <c r="AF685" s="208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8"/>
      <c r="AF686" s="208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8"/>
      <c r="AF687" s="208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8"/>
      <c r="AF688" s="208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8"/>
      <c r="AF689" s="208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8"/>
      <c r="AF690" s="208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8"/>
      <c r="AF691" s="208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8"/>
      <c r="AF692" s="208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8"/>
      <c r="AF693" s="208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8"/>
      <c r="AF694" s="208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8"/>
      <c r="AF695" s="208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8"/>
      <c r="AF696" s="208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8"/>
      <c r="AF697" s="208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8"/>
      <c r="AF698" s="208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8"/>
      <c r="AF699" s="208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8"/>
      <c r="AF700" s="208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8"/>
      <c r="AF701" s="208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8"/>
      <c r="AF702" s="208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8"/>
      <c r="AF703" s="208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8"/>
      <c r="AF704" s="208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8"/>
      <c r="AF705" s="208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8"/>
      <c r="AF706" s="208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8"/>
      <c r="AF707" s="208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8"/>
      <c r="AF708" s="208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8"/>
      <c r="AF709" s="208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8"/>
      <c r="AF710" s="208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8"/>
      <c r="AF711" s="208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8"/>
      <c r="AF712" s="208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8"/>
      <c r="AF713" s="208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8"/>
      <c r="AF714" s="208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8"/>
      <c r="AF715" s="208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8"/>
      <c r="AF716" s="208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8"/>
      <c r="AF717" s="208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8"/>
      <c r="AF718" s="208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8"/>
      <c r="AF719" s="208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8"/>
      <c r="AF720" s="208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8"/>
      <c r="AF721" s="208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8"/>
      <c r="AF722" s="208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8"/>
      <c r="AF723" s="208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8"/>
      <c r="AF724" s="208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8"/>
      <c r="AF725" s="208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8"/>
      <c r="AF726" s="208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8"/>
      <c r="AF727" s="208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8"/>
      <c r="AF728" s="208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8"/>
      <c r="AF729" s="208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8"/>
      <c r="AF730" s="208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8"/>
      <c r="AF731" s="208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8"/>
      <c r="AF732" s="208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8"/>
      <c r="AF733" s="208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8"/>
      <c r="AF734" s="208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8"/>
      <c r="AF735" s="208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8"/>
      <c r="AF736" s="208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8"/>
      <c r="AF737" s="208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8"/>
      <c r="AF738" s="208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8"/>
      <c r="AF739" s="208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8"/>
      <c r="AF740" s="208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8"/>
      <c r="AF741" s="208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8"/>
      <c r="AF742" s="208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8"/>
      <c r="AF743" s="208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8"/>
      <c r="AF744" s="208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8"/>
      <c r="AF745" s="208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8"/>
      <c r="AF746" s="208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8"/>
      <c r="AF747" s="208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8"/>
      <c r="AF748" s="208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8"/>
      <c r="AF749" s="208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8"/>
      <c r="AF750" s="208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8"/>
      <c r="AF751" s="208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8"/>
      <c r="AF752" s="208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8"/>
      <c r="AF753" s="208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8"/>
      <c r="AF754" s="208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8"/>
      <c r="AF755" s="208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8"/>
      <c r="AF756" s="208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8"/>
      <c r="AF757" s="208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8"/>
      <c r="AF758" s="208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8"/>
      <c r="AF759" s="208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8"/>
      <c r="AF760" s="208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8"/>
      <c r="AF761" s="208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8"/>
      <c r="AF762" s="208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8"/>
      <c r="AF763" s="208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8"/>
      <c r="AF764" s="208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8"/>
      <c r="AF765" s="208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8"/>
      <c r="AF766" s="208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8"/>
      <c r="AF767" s="208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8"/>
      <c r="AF768" s="208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8"/>
      <c r="AF769" s="208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8"/>
      <c r="AF770" s="208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8"/>
      <c r="AF771" s="208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8"/>
      <c r="AF772" s="208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8"/>
      <c r="AF773" s="208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8"/>
      <c r="AF774" s="208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8"/>
      <c r="AF775" s="208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8"/>
      <c r="AF776" s="208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8"/>
      <c r="AF777" s="208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8"/>
      <c r="AF778" s="208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8"/>
      <c r="AF779" s="208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8"/>
      <c r="AF780" s="208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8"/>
      <c r="AF781" s="208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8"/>
      <c r="AF782" s="208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8"/>
      <c r="AF783" s="208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8"/>
      <c r="AF784" s="208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8"/>
      <c r="AF785" s="208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8"/>
      <c r="AF786" s="208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8"/>
      <c r="AF787" s="208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8"/>
      <c r="AF788" s="208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8"/>
      <c r="AF789" s="208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8"/>
      <c r="AF790" s="208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8"/>
      <c r="AF791" s="208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8"/>
      <c r="AF792" s="208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8"/>
      <c r="AF793" s="208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8"/>
      <c r="AF794" s="208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8"/>
      <c r="AF795" s="208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8"/>
      <c r="AF796" s="208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8"/>
      <c r="AF797" s="208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8"/>
      <c r="AF798" s="208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8"/>
      <c r="AF799" s="208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8"/>
      <c r="AF800" s="208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8"/>
      <c r="AF801" s="208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8"/>
      <c r="AF802" s="208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8"/>
      <c r="AF803" s="208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8"/>
      <c r="AF804" s="208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8"/>
      <c r="AF805" s="208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8"/>
      <c r="AF806" s="208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8"/>
      <c r="AF807" s="208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8"/>
      <c r="AF808" s="208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8"/>
      <c r="AF809" s="208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8"/>
      <c r="AF810" s="208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8"/>
      <c r="AF811" s="208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8"/>
      <c r="AF812" s="208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8"/>
      <c r="AF813" s="208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8"/>
      <c r="AF814" s="208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8"/>
      <c r="AF815" s="208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8"/>
      <c r="AF816" s="208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8"/>
      <c r="AF817" s="208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8"/>
      <c r="AF818" s="208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8"/>
      <c r="AF819" s="208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8"/>
      <c r="AF820" s="208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8"/>
      <c r="AF821" s="208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8"/>
      <c r="AF822" s="208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8"/>
      <c r="AF823" s="208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8"/>
      <c r="AF824" s="208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8"/>
      <c r="AF825" s="208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8"/>
      <c r="AF826" s="208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8"/>
      <c r="AF827" s="208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8"/>
      <c r="AF828" s="208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8"/>
      <c r="AF829" s="208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8"/>
      <c r="AF830" s="208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8"/>
      <c r="AF831" s="208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8"/>
      <c r="AF832" s="208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8"/>
      <c r="AF833" s="208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8"/>
      <c r="AF834" s="208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8"/>
      <c r="AF835" s="208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8"/>
      <c r="AF836" s="208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8"/>
      <c r="AF837" s="208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8"/>
      <c r="AF838" s="208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8"/>
      <c r="AF839" s="208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8"/>
      <c r="AF840" s="208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8"/>
      <c r="AF841" s="208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8"/>
      <c r="AF842" s="208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8"/>
      <c r="AF843" s="208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8"/>
      <c r="AF844" s="208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8"/>
      <c r="AF845" s="208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8"/>
      <c r="AF846" s="208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8"/>
      <c r="AF847" s="208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8"/>
      <c r="AF848" s="208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8"/>
      <c r="AF849" s="208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8"/>
      <c r="AF850" s="208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8"/>
      <c r="AF851" s="208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8"/>
      <c r="AF852" s="208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8"/>
      <c r="AF853" s="208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8"/>
      <c r="AF854" s="208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8"/>
      <c r="AF855" s="208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8"/>
      <c r="AF856" s="208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8"/>
      <c r="AF857" s="208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8"/>
      <c r="AF858" s="208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8"/>
      <c r="AF859" s="208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8"/>
      <c r="AF860" s="208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8"/>
      <c r="AF861" s="208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8"/>
      <c r="AF862" s="208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8"/>
      <c r="AF863" s="208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8"/>
      <c r="AF864" s="208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8"/>
      <c r="AF865" s="208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8"/>
      <c r="AF866" s="208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8"/>
      <c r="AF867" s="208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8"/>
      <c r="AF868" s="208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8"/>
      <c r="AF869" s="208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8"/>
      <c r="AF870" s="208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8"/>
      <c r="AF871" s="208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8"/>
      <c r="AF872" s="208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8"/>
      <c r="AF873" s="208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8"/>
      <c r="AF874" s="208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8"/>
      <c r="AF875" s="208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8"/>
      <c r="AF876" s="208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8"/>
      <c r="AF877" s="208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8"/>
      <c r="AF878" s="208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8"/>
      <c r="AF879" s="208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8"/>
      <c r="AF880" s="208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8"/>
      <c r="AF881" s="208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8"/>
      <c r="AF882" s="208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8"/>
      <c r="AF883" s="208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8"/>
      <c r="AF884" s="208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8"/>
      <c r="AF885" s="208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8"/>
      <c r="AF886" s="208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8"/>
      <c r="AF887" s="208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8"/>
      <c r="AF888" s="208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8"/>
      <c r="AF889" s="208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8"/>
      <c r="AF890" s="208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8"/>
      <c r="AF891" s="208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8"/>
      <c r="AF892" s="208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8"/>
      <c r="AF893" s="208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8"/>
      <c r="AF894" s="208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8"/>
      <c r="AF895" s="208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8"/>
      <c r="AF896" s="208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8"/>
      <c r="AF897" s="208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8"/>
      <c r="AF898" s="208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8"/>
      <c r="AF899" s="208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8"/>
      <c r="AF900" s="208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8"/>
      <c r="AF901" s="208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8"/>
      <c r="AF902" s="208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8"/>
      <c r="AF903" s="208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8"/>
      <c r="AF904" s="208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8"/>
      <c r="AF905" s="208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8"/>
      <c r="AF906" s="208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8"/>
      <c r="AF907" s="208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8"/>
      <c r="AF908" s="208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8"/>
      <c r="AF909" s="208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8"/>
      <c r="AF910" s="208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8"/>
      <c r="AF911" s="208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8"/>
      <c r="AF912" s="208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8"/>
      <c r="AF913" s="208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8"/>
      <c r="AF914" s="208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8"/>
      <c r="AF915" s="208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8"/>
      <c r="AF916" s="208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8"/>
      <c r="AF917" s="208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8"/>
      <c r="AF918" s="208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8"/>
      <c r="AF919" s="208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8"/>
      <c r="AF920" s="208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8"/>
      <c r="AF921" s="208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8"/>
      <c r="AF922" s="208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8"/>
      <c r="AF923" s="208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8"/>
      <c r="AF924" s="208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8"/>
      <c r="AF925" s="208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8"/>
      <c r="AF926" s="208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8"/>
      <c r="AF927" s="208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8"/>
      <c r="AF928" s="208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8"/>
      <c r="AF929" s="208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8"/>
      <c r="AF930" s="208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8"/>
      <c r="AF931" s="208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8"/>
      <c r="AF932" s="208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8"/>
      <c r="AF933" s="208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8"/>
      <c r="AF934" s="208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8"/>
      <c r="AF935" s="208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8"/>
      <c r="AF936" s="208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8"/>
      <c r="AF937" s="208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8"/>
      <c r="AF938" s="208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8"/>
      <c r="AF939" s="208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8"/>
      <c r="AF940" s="208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8"/>
      <c r="AF941" s="208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8"/>
      <c r="AF942" s="208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8"/>
      <c r="AF943" s="208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8"/>
      <c r="AF944" s="208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8"/>
      <c r="AF945" s="208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8"/>
      <c r="AF946" s="208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8"/>
      <c r="AF947" s="208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8"/>
      <c r="AF948" s="208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8"/>
      <c r="AF949" s="208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8"/>
      <c r="AF950" s="208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8"/>
      <c r="AF951" s="208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8"/>
      <c r="AF952" s="208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8"/>
      <c r="AF953" s="208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8"/>
      <c r="AF954" s="208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8"/>
      <c r="AF955" s="208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8"/>
      <c r="AF956" s="208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8"/>
      <c r="AF957" s="208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8"/>
      <c r="AF958" s="208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8"/>
      <c r="AF959" s="208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8"/>
      <c r="AF960" s="208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8"/>
      <c r="AF961" s="208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8"/>
      <c r="AF962" s="208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8"/>
      <c r="AF963" s="208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8"/>
      <c r="AF964" s="208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8"/>
      <c r="AF965" s="208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8"/>
      <c r="AF966" s="208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8"/>
      <c r="AF967" s="208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8"/>
      <c r="AF968" s="208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8"/>
      <c r="AF969" s="208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8"/>
      <c r="AF970" s="208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8"/>
      <c r="AF971" s="208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8"/>
      <c r="AF972" s="208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8"/>
      <c r="AF973" s="208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8"/>
      <c r="AF974" s="208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8"/>
      <c r="AF975" s="208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8"/>
      <c r="AF976" s="208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8"/>
      <c r="AF977" s="208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8"/>
      <c r="AF978" s="208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8"/>
      <c r="AF979" s="208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8"/>
      <c r="AF980" s="208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8"/>
      <c r="AF981" s="208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8"/>
      <c r="AF982" s="208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8"/>
      <c r="AF983" s="208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8"/>
      <c r="AF984" s="208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8"/>
      <c r="AF985" s="208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8"/>
      <c r="AF986" s="208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8"/>
      <c r="AF987" s="208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8"/>
      <c r="AF988" s="208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8"/>
      <c r="AF989" s="208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8"/>
      <c r="AF990" s="208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8"/>
      <c r="AF991" s="208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8"/>
      <c r="AF992" s="208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8"/>
      <c r="AF993" s="208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8"/>
      <c r="AF994" s="208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8"/>
      <c r="AF995" s="208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8"/>
      <c r="AF996" s="208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8"/>
      <c r="AF997" s="208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8"/>
      <c r="AF998" s="208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8"/>
      <c r="AF999" s="208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8"/>
      <c r="AF1000" s="208"/>
    </row>
  </sheetData>
  <sortState ref="A8:AE31">
    <sortCondition ref="A8:A31"/>
    <sortCondition ref="B8:B31"/>
    <sortCondition ref="C8:C31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30" man="1"/>
    <brk id="21" min="1" max="3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鳥取県</v>
      </c>
      <c r="B7" s="139" t="str">
        <f>'廃棄物事業経費（市町村）'!B7</f>
        <v>31000</v>
      </c>
      <c r="C7" s="138" t="s">
        <v>275</v>
      </c>
      <c r="D7" s="140">
        <f>+SUM(E7,J7)</f>
        <v>430901</v>
      </c>
      <c r="E7" s="140">
        <f>+SUM(F7:I7)</f>
        <v>408005</v>
      </c>
      <c r="F7" s="140">
        <f t="shared" ref="F7:K7" si="0">SUM(F$8:F$1000)</f>
        <v>0</v>
      </c>
      <c r="G7" s="140">
        <f t="shared" si="0"/>
        <v>269804</v>
      </c>
      <c r="H7" s="140">
        <f t="shared" si="0"/>
        <v>138201</v>
      </c>
      <c r="I7" s="140">
        <f t="shared" si="0"/>
        <v>0</v>
      </c>
      <c r="J7" s="140">
        <f t="shared" si="0"/>
        <v>22896</v>
      </c>
      <c r="K7" s="140">
        <f t="shared" si="0"/>
        <v>138750</v>
      </c>
      <c r="L7" s="140">
        <f>+SUM(M7,R7,V7,W7,AC7)</f>
        <v>7133234</v>
      </c>
      <c r="M7" s="140">
        <f>+SUM(N7:Q7)</f>
        <v>705704</v>
      </c>
      <c r="N7" s="140">
        <f>SUM(N$8:N$1000)</f>
        <v>537075</v>
      </c>
      <c r="O7" s="140">
        <f>SUM(O$8:O$1000)</f>
        <v>57476</v>
      </c>
      <c r="P7" s="140">
        <f>SUM(P$8:P$1000)</f>
        <v>111153</v>
      </c>
      <c r="Q7" s="140">
        <f>SUM(Q$8:Q$1000)</f>
        <v>0</v>
      </c>
      <c r="R7" s="140">
        <f>+SUM(S7:U7)</f>
        <v>1244252</v>
      </c>
      <c r="S7" s="140">
        <f>SUM(S$8:S$1000)</f>
        <v>227795</v>
      </c>
      <c r="T7" s="140">
        <f>SUM(T$8:T$1000)</f>
        <v>978866</v>
      </c>
      <c r="U7" s="140">
        <f>SUM(U$8:U$1000)</f>
        <v>37591</v>
      </c>
      <c r="V7" s="140">
        <f>SUM(V$8:V$1000)</f>
        <v>0</v>
      </c>
      <c r="W7" s="140">
        <f>+SUM(X7:AA7)</f>
        <v>5174701</v>
      </c>
      <c r="X7" s="140">
        <f t="shared" ref="X7:AD7" si="1">SUM(X$8:X$1000)</f>
        <v>2356173</v>
      </c>
      <c r="Y7" s="140">
        <f t="shared" si="1"/>
        <v>2292575</v>
      </c>
      <c r="Z7" s="140">
        <f t="shared" si="1"/>
        <v>481182</v>
      </c>
      <c r="AA7" s="140">
        <f t="shared" si="1"/>
        <v>44771</v>
      </c>
      <c r="AB7" s="140">
        <f t="shared" si="1"/>
        <v>1666689</v>
      </c>
      <c r="AC7" s="140">
        <f t="shared" si="1"/>
        <v>8577</v>
      </c>
      <c r="AD7" s="140">
        <f t="shared" si="1"/>
        <v>400688</v>
      </c>
      <c r="AE7" s="140">
        <f>+SUM(D7,L7,AD7)</f>
        <v>7964823</v>
      </c>
      <c r="AF7" s="140">
        <f>+SUM(AG7,AL7)</f>
        <v>901898</v>
      </c>
      <c r="AG7" s="140">
        <f>+SUM(AH7:AK7)</f>
        <v>901898</v>
      </c>
      <c r="AH7" s="140">
        <f t="shared" ref="AH7:AM7" si="2">SUM(AH$8:AH$1000)</f>
        <v>0</v>
      </c>
      <c r="AI7" s="140">
        <f t="shared" si="2"/>
        <v>901898</v>
      </c>
      <c r="AJ7" s="140">
        <f t="shared" si="2"/>
        <v>0</v>
      </c>
      <c r="AK7" s="140">
        <f t="shared" si="2"/>
        <v>0</v>
      </c>
      <c r="AL7" s="140">
        <f t="shared" si="2"/>
        <v>0</v>
      </c>
      <c r="AM7" s="140">
        <f t="shared" si="2"/>
        <v>633231</v>
      </c>
      <c r="AN7" s="140">
        <f>+SUM(AO7,AT7,AX7,AY7,BE7)</f>
        <v>793217</v>
      </c>
      <c r="AO7" s="140">
        <f>+SUM(AP7:AS7)</f>
        <v>152071</v>
      </c>
      <c r="AP7" s="140">
        <f>SUM(AP$8:AP$1000)</f>
        <v>111252</v>
      </c>
      <c r="AQ7" s="140">
        <f>SUM(AQ$8:AQ$1000)</f>
        <v>1239</v>
      </c>
      <c r="AR7" s="140">
        <f>SUM(AR$8:AR$1000)</f>
        <v>39580</v>
      </c>
      <c r="AS7" s="140">
        <f>SUM(AS$8:AS$1000)</f>
        <v>0</v>
      </c>
      <c r="AT7" s="140">
        <f>+SUM(AU7:AW7)</f>
        <v>517754</v>
      </c>
      <c r="AU7" s="140">
        <f>SUM(AU$8:AU$1000)</f>
        <v>52697</v>
      </c>
      <c r="AV7" s="140">
        <f>SUM(AV$8:AV$1000)</f>
        <v>465057</v>
      </c>
      <c r="AW7" s="140">
        <f>SUM(AW$8:AW$1000)</f>
        <v>0</v>
      </c>
      <c r="AX7" s="140">
        <f>SUM(AX$8:AX$1000)</f>
        <v>0</v>
      </c>
      <c r="AY7" s="140">
        <f>+SUM(AZ7:BC7)</f>
        <v>123183</v>
      </c>
      <c r="AZ7" s="140">
        <f t="shared" ref="AZ7:BF7" si="3">SUM(AZ$8:AZ$1000)</f>
        <v>11004</v>
      </c>
      <c r="BA7" s="140">
        <f t="shared" si="3"/>
        <v>109842</v>
      </c>
      <c r="BB7" s="140">
        <f t="shared" si="3"/>
        <v>0</v>
      </c>
      <c r="BC7" s="140">
        <f t="shared" si="3"/>
        <v>2337</v>
      </c>
      <c r="BD7" s="140">
        <f t="shared" si="3"/>
        <v>687447</v>
      </c>
      <c r="BE7" s="140">
        <f t="shared" si="3"/>
        <v>209</v>
      </c>
      <c r="BF7" s="140">
        <f t="shared" si="3"/>
        <v>28108</v>
      </c>
      <c r="BG7" s="140">
        <f>+SUM(BF7,AN7,AF7)</f>
        <v>1723223</v>
      </c>
      <c r="BH7" s="140">
        <f t="shared" ref="BH7:CI7" si="4">SUM(D7,AF7)</f>
        <v>1332799</v>
      </c>
      <c r="BI7" s="140">
        <f t="shared" si="4"/>
        <v>1309903</v>
      </c>
      <c r="BJ7" s="140">
        <f t="shared" si="4"/>
        <v>0</v>
      </c>
      <c r="BK7" s="140">
        <f t="shared" si="4"/>
        <v>1171702</v>
      </c>
      <c r="BL7" s="140">
        <f t="shared" si="4"/>
        <v>138201</v>
      </c>
      <c r="BM7" s="140">
        <f t="shared" si="4"/>
        <v>0</v>
      </c>
      <c r="BN7" s="140">
        <f t="shared" si="4"/>
        <v>22896</v>
      </c>
      <c r="BO7" s="140">
        <f t="shared" si="4"/>
        <v>771981</v>
      </c>
      <c r="BP7" s="140">
        <f t="shared" si="4"/>
        <v>7926451</v>
      </c>
      <c r="BQ7" s="140">
        <f t="shared" si="4"/>
        <v>857775</v>
      </c>
      <c r="BR7" s="140">
        <f t="shared" si="4"/>
        <v>648327</v>
      </c>
      <c r="BS7" s="140">
        <f t="shared" si="4"/>
        <v>58715</v>
      </c>
      <c r="BT7" s="140">
        <f t="shared" si="4"/>
        <v>150733</v>
      </c>
      <c r="BU7" s="140">
        <f t="shared" si="4"/>
        <v>0</v>
      </c>
      <c r="BV7" s="140">
        <f t="shared" si="4"/>
        <v>1762006</v>
      </c>
      <c r="BW7" s="140">
        <f t="shared" si="4"/>
        <v>280492</v>
      </c>
      <c r="BX7" s="140">
        <f t="shared" si="4"/>
        <v>1443923</v>
      </c>
      <c r="BY7" s="140">
        <f t="shared" si="4"/>
        <v>37591</v>
      </c>
      <c r="BZ7" s="140">
        <f t="shared" si="4"/>
        <v>0</v>
      </c>
      <c r="CA7" s="140">
        <f t="shared" si="4"/>
        <v>5297884</v>
      </c>
      <c r="CB7" s="140">
        <f t="shared" si="4"/>
        <v>2367177</v>
      </c>
      <c r="CC7" s="140">
        <f t="shared" si="4"/>
        <v>2402417</v>
      </c>
      <c r="CD7" s="140">
        <f t="shared" si="4"/>
        <v>481182</v>
      </c>
      <c r="CE7" s="140">
        <f t="shared" si="4"/>
        <v>47108</v>
      </c>
      <c r="CF7" s="140">
        <f t="shared" si="4"/>
        <v>2354136</v>
      </c>
      <c r="CG7" s="140">
        <f t="shared" si="4"/>
        <v>8786</v>
      </c>
      <c r="CH7" s="140">
        <f t="shared" si="4"/>
        <v>428796</v>
      </c>
      <c r="CI7" s="140">
        <f t="shared" si="4"/>
        <v>9688046</v>
      </c>
    </row>
    <row r="8" spans="1:87" s="136" customFormat="1" ht="13.5" customHeight="1" x14ac:dyDescent="0.15">
      <c r="A8" s="119" t="s">
        <v>36</v>
      </c>
      <c r="B8" s="120" t="s">
        <v>324</v>
      </c>
      <c r="C8" s="119" t="s">
        <v>325</v>
      </c>
      <c r="D8" s="121">
        <f>+SUM(E8,J8)</f>
        <v>0</v>
      </c>
      <c r="E8" s="121">
        <f>+SUM(F8:I8)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f>+SUM(M8,R8,V8,W8,AC8)</f>
        <v>1526551</v>
      </c>
      <c r="M8" s="121">
        <f>+SUM(N8:Q8)</f>
        <v>55448</v>
      </c>
      <c r="N8" s="121">
        <v>55448</v>
      </c>
      <c r="O8" s="121">
        <v>0</v>
      </c>
      <c r="P8" s="121">
        <v>0</v>
      </c>
      <c r="Q8" s="121">
        <v>0</v>
      </c>
      <c r="R8" s="121">
        <f>+SUM(S8:U8)</f>
        <v>194589</v>
      </c>
      <c r="S8" s="121">
        <v>0</v>
      </c>
      <c r="T8" s="121">
        <v>194589</v>
      </c>
      <c r="U8" s="121">
        <v>0</v>
      </c>
      <c r="V8" s="121">
        <v>0</v>
      </c>
      <c r="W8" s="121">
        <f>+SUM(X8:AA8)</f>
        <v>1276514</v>
      </c>
      <c r="X8" s="121">
        <v>805088</v>
      </c>
      <c r="Y8" s="121">
        <v>471426</v>
      </c>
      <c r="Z8" s="121">
        <v>0</v>
      </c>
      <c r="AA8" s="121">
        <v>0</v>
      </c>
      <c r="AB8" s="121">
        <v>335806</v>
      </c>
      <c r="AC8" s="121">
        <v>0</v>
      </c>
      <c r="AD8" s="121">
        <v>96080</v>
      </c>
      <c r="AE8" s="121">
        <f>+SUM(D8,L8,AD8)</f>
        <v>1622631</v>
      </c>
      <c r="AF8" s="121">
        <f>+SUM(AG8,AL8)</f>
        <v>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f>+SUM(AO8,AT8,AX8,AY8,BE8)</f>
        <v>11004</v>
      </c>
      <c r="AO8" s="121">
        <f>+SUM(AP8:AS8)</f>
        <v>0</v>
      </c>
      <c r="AP8" s="121">
        <v>0</v>
      </c>
      <c r="AQ8" s="121">
        <v>0</v>
      </c>
      <c r="AR8" s="121">
        <v>0</v>
      </c>
      <c r="AS8" s="121">
        <v>0</v>
      </c>
      <c r="AT8" s="121">
        <f>+SUM(AU8:AW8)</f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f>+SUM(AZ8:BC8)</f>
        <v>11004</v>
      </c>
      <c r="AZ8" s="121">
        <v>11004</v>
      </c>
      <c r="BA8" s="121">
        <v>0</v>
      </c>
      <c r="BB8" s="121">
        <v>0</v>
      </c>
      <c r="BC8" s="121">
        <v>0</v>
      </c>
      <c r="BD8" s="121">
        <v>235451</v>
      </c>
      <c r="BE8" s="121">
        <v>0</v>
      </c>
      <c r="BF8" s="121">
        <v>0</v>
      </c>
      <c r="BG8" s="121">
        <f>+SUM(BF8,AN8,AF8)</f>
        <v>11004</v>
      </c>
      <c r="BH8" s="121">
        <f>SUM(D8,AF8)</f>
        <v>0</v>
      </c>
      <c r="BI8" s="121">
        <f>SUM(E8,AG8)</f>
        <v>0</v>
      </c>
      <c r="BJ8" s="121">
        <f>SUM(F8,AH8)</f>
        <v>0</v>
      </c>
      <c r="BK8" s="121">
        <f>SUM(G8,AI8)</f>
        <v>0</v>
      </c>
      <c r="BL8" s="121">
        <f>SUM(H8,AJ8)</f>
        <v>0</v>
      </c>
      <c r="BM8" s="121">
        <f>SUM(I8,AK8)</f>
        <v>0</v>
      </c>
      <c r="BN8" s="121">
        <f>SUM(J8,AL8)</f>
        <v>0</v>
      </c>
      <c r="BO8" s="121">
        <f>SUM(K8,AM8)</f>
        <v>0</v>
      </c>
      <c r="BP8" s="121">
        <f>SUM(L8,AN8)</f>
        <v>1537555</v>
      </c>
      <c r="BQ8" s="121">
        <f>SUM(M8,AO8)</f>
        <v>55448</v>
      </c>
      <c r="BR8" s="121">
        <f>SUM(N8,AP8)</f>
        <v>55448</v>
      </c>
      <c r="BS8" s="121">
        <f>SUM(O8,AQ8)</f>
        <v>0</v>
      </c>
      <c r="BT8" s="121">
        <f>SUM(P8,AR8)</f>
        <v>0</v>
      </c>
      <c r="BU8" s="121">
        <f>SUM(Q8,AS8)</f>
        <v>0</v>
      </c>
      <c r="BV8" s="121">
        <f>SUM(R8,AT8)</f>
        <v>194589</v>
      </c>
      <c r="BW8" s="121">
        <f>SUM(S8,AU8)</f>
        <v>0</v>
      </c>
      <c r="BX8" s="121">
        <f>SUM(T8,AV8)</f>
        <v>194589</v>
      </c>
      <c r="BY8" s="121">
        <f>SUM(U8,AW8)</f>
        <v>0</v>
      </c>
      <c r="BZ8" s="121">
        <f>SUM(V8,AX8)</f>
        <v>0</v>
      </c>
      <c r="CA8" s="121">
        <f>SUM(W8,AY8)</f>
        <v>1287518</v>
      </c>
      <c r="CB8" s="121">
        <f>SUM(X8,AZ8)</f>
        <v>816092</v>
      </c>
      <c r="CC8" s="121">
        <f>SUM(Y8,BA8)</f>
        <v>471426</v>
      </c>
      <c r="CD8" s="121">
        <f>SUM(Z8,BB8)</f>
        <v>0</v>
      </c>
      <c r="CE8" s="121">
        <f>SUM(AA8,BC8)</f>
        <v>0</v>
      </c>
      <c r="CF8" s="121">
        <f>SUM(AB8,BD8)</f>
        <v>571257</v>
      </c>
      <c r="CG8" s="121">
        <f>SUM(AC8,BE8)</f>
        <v>0</v>
      </c>
      <c r="CH8" s="121">
        <f>SUM(AD8,BF8)</f>
        <v>96080</v>
      </c>
      <c r="CI8" s="121">
        <f>SUM(AE8,BG8)</f>
        <v>1633635</v>
      </c>
    </row>
    <row r="9" spans="1:87" s="136" customFormat="1" ht="13.5" customHeight="1" x14ac:dyDescent="0.15">
      <c r="A9" s="119" t="s">
        <v>36</v>
      </c>
      <c r="B9" s="120" t="s">
        <v>329</v>
      </c>
      <c r="C9" s="119" t="s">
        <v>330</v>
      </c>
      <c r="D9" s="121">
        <f>+SUM(E9,J9)</f>
        <v>26700</v>
      </c>
      <c r="E9" s="121">
        <f>+SUM(F9:I9)</f>
        <v>26700</v>
      </c>
      <c r="F9" s="121">
        <v>0</v>
      </c>
      <c r="G9" s="121">
        <v>26700</v>
      </c>
      <c r="H9" s="121">
        <v>0</v>
      </c>
      <c r="I9" s="121">
        <v>0</v>
      </c>
      <c r="J9" s="121">
        <v>0</v>
      </c>
      <c r="K9" s="121">
        <v>100</v>
      </c>
      <c r="L9" s="121">
        <f>+SUM(M9,R9,V9,W9,AC9)</f>
        <v>1684147</v>
      </c>
      <c r="M9" s="121">
        <f>+SUM(N9:Q9)</f>
        <v>173313</v>
      </c>
      <c r="N9" s="121">
        <v>157614</v>
      </c>
      <c r="O9" s="121">
        <v>15699</v>
      </c>
      <c r="P9" s="121">
        <v>0</v>
      </c>
      <c r="Q9" s="121">
        <v>0</v>
      </c>
      <c r="R9" s="121">
        <f>+SUM(S9:U9)</f>
        <v>263365</v>
      </c>
      <c r="S9" s="121">
        <v>8110</v>
      </c>
      <c r="T9" s="121">
        <v>255255</v>
      </c>
      <c r="U9" s="121">
        <v>0</v>
      </c>
      <c r="V9" s="121">
        <v>0</v>
      </c>
      <c r="W9" s="121">
        <f>+SUM(X9:AA9)</f>
        <v>1247469</v>
      </c>
      <c r="X9" s="121">
        <v>591113</v>
      </c>
      <c r="Y9" s="121">
        <v>634911</v>
      </c>
      <c r="Z9" s="121">
        <v>0</v>
      </c>
      <c r="AA9" s="121">
        <v>21445</v>
      </c>
      <c r="AB9" s="121">
        <v>463221</v>
      </c>
      <c r="AC9" s="121">
        <v>0</v>
      </c>
      <c r="AD9" s="121">
        <v>189166</v>
      </c>
      <c r="AE9" s="121">
        <f>+SUM(D9,L9,AD9)</f>
        <v>1900013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3756</v>
      </c>
      <c r="AO9" s="121">
        <f>+SUM(AP9:AS9)</f>
        <v>1239</v>
      </c>
      <c r="AP9" s="121">
        <v>0</v>
      </c>
      <c r="AQ9" s="121">
        <v>1239</v>
      </c>
      <c r="AR9" s="121">
        <v>0</v>
      </c>
      <c r="AS9" s="121">
        <v>0</v>
      </c>
      <c r="AT9" s="121">
        <f>+SUM(AU9:AW9)</f>
        <v>561</v>
      </c>
      <c r="AU9" s="121">
        <v>561</v>
      </c>
      <c r="AV9" s="121">
        <v>0</v>
      </c>
      <c r="AW9" s="121">
        <v>0</v>
      </c>
      <c r="AX9" s="121">
        <v>0</v>
      </c>
      <c r="AY9" s="121">
        <f>+SUM(AZ9:BC9)</f>
        <v>1956</v>
      </c>
      <c r="AZ9" s="121">
        <v>0</v>
      </c>
      <c r="BA9" s="121">
        <v>0</v>
      </c>
      <c r="BB9" s="121">
        <v>0</v>
      </c>
      <c r="BC9" s="121">
        <v>1956</v>
      </c>
      <c r="BD9" s="121">
        <v>166404</v>
      </c>
      <c r="BE9" s="121">
        <v>0</v>
      </c>
      <c r="BF9" s="121">
        <v>0</v>
      </c>
      <c r="BG9" s="121">
        <f>+SUM(BF9,AN9,AF9)</f>
        <v>3756</v>
      </c>
      <c r="BH9" s="121">
        <f>SUM(D9,AF9)</f>
        <v>26700</v>
      </c>
      <c r="BI9" s="121">
        <f>SUM(E9,AG9)</f>
        <v>26700</v>
      </c>
      <c r="BJ9" s="121">
        <f>SUM(F9,AH9)</f>
        <v>0</v>
      </c>
      <c r="BK9" s="121">
        <f>SUM(G9,AI9)</f>
        <v>26700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100</v>
      </c>
      <c r="BP9" s="121">
        <f>SUM(L9,AN9)</f>
        <v>1687903</v>
      </c>
      <c r="BQ9" s="121">
        <f>SUM(M9,AO9)</f>
        <v>174552</v>
      </c>
      <c r="BR9" s="121">
        <f>SUM(N9,AP9)</f>
        <v>157614</v>
      </c>
      <c r="BS9" s="121">
        <f>SUM(O9,AQ9)</f>
        <v>16938</v>
      </c>
      <c r="BT9" s="121">
        <f>SUM(P9,AR9)</f>
        <v>0</v>
      </c>
      <c r="BU9" s="121">
        <f>SUM(Q9,AS9)</f>
        <v>0</v>
      </c>
      <c r="BV9" s="121">
        <f>SUM(R9,AT9)</f>
        <v>263926</v>
      </c>
      <c r="BW9" s="121">
        <f>SUM(S9,AU9)</f>
        <v>8671</v>
      </c>
      <c r="BX9" s="121">
        <f>SUM(T9,AV9)</f>
        <v>255255</v>
      </c>
      <c r="BY9" s="121">
        <f>SUM(U9,AW9)</f>
        <v>0</v>
      </c>
      <c r="BZ9" s="121">
        <f>SUM(V9,AX9)</f>
        <v>0</v>
      </c>
      <c r="CA9" s="121">
        <f>SUM(W9,AY9)</f>
        <v>1249425</v>
      </c>
      <c r="CB9" s="121">
        <f>SUM(X9,AZ9)</f>
        <v>591113</v>
      </c>
      <c r="CC9" s="121">
        <f>SUM(Y9,BA9)</f>
        <v>634911</v>
      </c>
      <c r="CD9" s="121">
        <f>SUM(Z9,BB9)</f>
        <v>0</v>
      </c>
      <c r="CE9" s="121">
        <f>SUM(AA9,BC9)</f>
        <v>23401</v>
      </c>
      <c r="CF9" s="121">
        <f>SUM(AB9,BD9)</f>
        <v>629625</v>
      </c>
      <c r="CG9" s="121">
        <f>SUM(AC9,BE9)</f>
        <v>0</v>
      </c>
      <c r="CH9" s="121">
        <f>SUM(AD9,BF9)</f>
        <v>189166</v>
      </c>
      <c r="CI9" s="121">
        <f>SUM(AE9,BG9)</f>
        <v>1903769</v>
      </c>
    </row>
    <row r="10" spans="1:87" s="136" customFormat="1" ht="13.5" customHeight="1" x14ac:dyDescent="0.15">
      <c r="A10" s="119" t="s">
        <v>36</v>
      </c>
      <c r="B10" s="120" t="s">
        <v>334</v>
      </c>
      <c r="C10" s="119" t="s">
        <v>335</v>
      </c>
      <c r="D10" s="121">
        <f>+SUM(E10,J10)</f>
        <v>0</v>
      </c>
      <c r="E10" s="121">
        <f>+SUM(F10:I10)</f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103177</v>
      </c>
      <c r="L10" s="121">
        <f>+SUM(M10,R10,V10,W10,AC10)</f>
        <v>208500</v>
      </c>
      <c r="M10" s="121">
        <f>+SUM(N10:Q10)</f>
        <v>6999</v>
      </c>
      <c r="N10" s="121">
        <v>6999</v>
      </c>
      <c r="O10" s="121">
        <v>0</v>
      </c>
      <c r="P10" s="121">
        <v>0</v>
      </c>
      <c r="Q10" s="121">
        <v>0</v>
      </c>
      <c r="R10" s="121">
        <f>+SUM(S10:U10)</f>
        <v>201501</v>
      </c>
      <c r="S10" s="121">
        <v>195087</v>
      </c>
      <c r="T10" s="121">
        <v>6414</v>
      </c>
      <c r="U10" s="121">
        <v>0</v>
      </c>
      <c r="V10" s="121">
        <v>0</v>
      </c>
      <c r="W10" s="121">
        <f>+SUM(X10:AA10)</f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167421</v>
      </c>
      <c r="AC10" s="121">
        <v>0</v>
      </c>
      <c r="AD10" s="121">
        <v>26731</v>
      </c>
      <c r="AE10" s="121">
        <f>+SUM(D10,L10,AD10)</f>
        <v>235231</v>
      </c>
      <c r="AF10" s="121">
        <f>+SUM(AG10,AL10)</f>
        <v>0</v>
      </c>
      <c r="AG10" s="121">
        <f>+SUM(AH10:AK10)</f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185</v>
      </c>
      <c r="AN10" s="121">
        <f>+SUM(AO10,AT10,AX10,AY10,BE10)</f>
        <v>29434</v>
      </c>
      <c r="AO10" s="121">
        <f>+SUM(AP10:AS10)</f>
        <v>6999</v>
      </c>
      <c r="AP10" s="121">
        <v>6999</v>
      </c>
      <c r="AQ10" s="121">
        <v>0</v>
      </c>
      <c r="AR10" s="121">
        <v>0</v>
      </c>
      <c r="AS10" s="121">
        <v>0</v>
      </c>
      <c r="AT10" s="121">
        <f>+SUM(AU10:AW10)</f>
        <v>22435</v>
      </c>
      <c r="AU10" s="121">
        <v>22435</v>
      </c>
      <c r="AV10" s="121">
        <v>0</v>
      </c>
      <c r="AW10" s="121">
        <v>0</v>
      </c>
      <c r="AX10" s="121">
        <v>0</v>
      </c>
      <c r="AY10" s="121">
        <f>+SUM(AZ10:BC10)</f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35751</v>
      </c>
      <c r="BE10" s="121">
        <v>0</v>
      </c>
      <c r="BF10" s="121">
        <v>658</v>
      </c>
      <c r="BG10" s="121">
        <f>+SUM(BF10,AN10,AF10)</f>
        <v>30092</v>
      </c>
      <c r="BH10" s="121">
        <f>SUM(D10,AF10)</f>
        <v>0</v>
      </c>
      <c r="BI10" s="121">
        <f>SUM(E10,AG10)</f>
        <v>0</v>
      </c>
      <c r="BJ10" s="121">
        <f>SUM(F10,AH10)</f>
        <v>0</v>
      </c>
      <c r="BK10" s="121">
        <f>SUM(G10,AI10)</f>
        <v>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103362</v>
      </c>
      <c r="BP10" s="121">
        <f>SUM(L10,AN10)</f>
        <v>237934</v>
      </c>
      <c r="BQ10" s="121">
        <f>SUM(M10,AO10)</f>
        <v>13998</v>
      </c>
      <c r="BR10" s="121">
        <f>SUM(N10,AP10)</f>
        <v>13998</v>
      </c>
      <c r="BS10" s="121">
        <f>SUM(O10,AQ10)</f>
        <v>0</v>
      </c>
      <c r="BT10" s="121">
        <f>SUM(P10,AR10)</f>
        <v>0</v>
      </c>
      <c r="BU10" s="121">
        <f>SUM(Q10,AS10)</f>
        <v>0</v>
      </c>
      <c r="BV10" s="121">
        <f>SUM(R10,AT10)</f>
        <v>223936</v>
      </c>
      <c r="BW10" s="121">
        <f>SUM(S10,AU10)</f>
        <v>217522</v>
      </c>
      <c r="BX10" s="121">
        <f>SUM(T10,AV10)</f>
        <v>6414</v>
      </c>
      <c r="BY10" s="121">
        <f>SUM(U10,AW10)</f>
        <v>0</v>
      </c>
      <c r="BZ10" s="121">
        <f>SUM(V10,AX10)</f>
        <v>0</v>
      </c>
      <c r="CA10" s="121">
        <f>SUM(W10,AY10)</f>
        <v>0</v>
      </c>
      <c r="CB10" s="121">
        <f>SUM(X10,AZ10)</f>
        <v>0</v>
      </c>
      <c r="CC10" s="121">
        <f>SUM(Y10,BA10)</f>
        <v>0</v>
      </c>
      <c r="CD10" s="121">
        <f>SUM(Z10,BB10)</f>
        <v>0</v>
      </c>
      <c r="CE10" s="121">
        <f>SUM(AA10,BC10)</f>
        <v>0</v>
      </c>
      <c r="CF10" s="121">
        <f>SUM(AB10,BD10)</f>
        <v>203172</v>
      </c>
      <c r="CG10" s="121">
        <f>SUM(AC10,BE10)</f>
        <v>0</v>
      </c>
      <c r="CH10" s="121">
        <f>SUM(AD10,BF10)</f>
        <v>27389</v>
      </c>
      <c r="CI10" s="121">
        <f>SUM(AE10,BG10)</f>
        <v>265323</v>
      </c>
    </row>
    <row r="11" spans="1:87" s="136" customFormat="1" ht="13.5" customHeight="1" x14ac:dyDescent="0.15">
      <c r="A11" s="119" t="s">
        <v>36</v>
      </c>
      <c r="B11" s="120" t="s">
        <v>339</v>
      </c>
      <c r="C11" s="119" t="s">
        <v>340</v>
      </c>
      <c r="D11" s="121">
        <f>+SUM(E11,J11)</f>
        <v>0</v>
      </c>
      <c r="E11" s="121">
        <f>+SUM(F11:I11)</f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v>0</v>
      </c>
      <c r="K11" s="121">
        <v>26</v>
      </c>
      <c r="L11" s="121">
        <f>+SUM(M11,R11,V11,W11,AC11)</f>
        <v>506004</v>
      </c>
      <c r="M11" s="121">
        <f>+SUM(N11:Q11)</f>
        <v>122942</v>
      </c>
      <c r="N11" s="121">
        <v>33375</v>
      </c>
      <c r="O11" s="121">
        <v>41777</v>
      </c>
      <c r="P11" s="121">
        <v>47790</v>
      </c>
      <c r="Q11" s="121">
        <v>0</v>
      </c>
      <c r="R11" s="121">
        <f>+SUM(S11:U11)</f>
        <v>59101</v>
      </c>
      <c r="S11" s="121">
        <v>23428</v>
      </c>
      <c r="T11" s="121">
        <v>35673</v>
      </c>
      <c r="U11" s="121">
        <v>0</v>
      </c>
      <c r="V11" s="121">
        <v>0</v>
      </c>
      <c r="W11" s="121">
        <f>+SUM(X11:AA11)</f>
        <v>323961</v>
      </c>
      <c r="X11" s="121">
        <v>97260</v>
      </c>
      <c r="Y11" s="121">
        <v>226626</v>
      </c>
      <c r="Z11" s="121">
        <v>75</v>
      </c>
      <c r="AA11" s="121">
        <v>0</v>
      </c>
      <c r="AB11" s="121">
        <v>72635</v>
      </c>
      <c r="AC11" s="121">
        <v>0</v>
      </c>
      <c r="AD11" s="121">
        <v>4679</v>
      </c>
      <c r="AE11" s="121">
        <f>+SUM(D11,L11,AD11)</f>
        <v>510683</v>
      </c>
      <c r="AF11" s="121">
        <f>+SUM(AG11,AL11)</f>
        <v>0</v>
      </c>
      <c r="AG11" s="121">
        <f>+SUM(AH11:AK11)</f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f>+SUM(AO11,AT11,AX11,AY11,BE11)</f>
        <v>37757</v>
      </c>
      <c r="AO11" s="121">
        <f>+SUM(AP11:AS11)</f>
        <v>19828</v>
      </c>
      <c r="AP11" s="121">
        <v>18128</v>
      </c>
      <c r="AQ11" s="121">
        <v>0</v>
      </c>
      <c r="AR11" s="121">
        <v>1700</v>
      </c>
      <c r="AS11" s="121">
        <v>0</v>
      </c>
      <c r="AT11" s="121">
        <f>+SUM(AU11:AW11)</f>
        <v>14224</v>
      </c>
      <c r="AU11" s="121">
        <v>0</v>
      </c>
      <c r="AV11" s="121">
        <v>14224</v>
      </c>
      <c r="AW11" s="121">
        <v>0</v>
      </c>
      <c r="AX11" s="121">
        <v>0</v>
      </c>
      <c r="AY11" s="121">
        <f>+SUM(AZ11:BC11)</f>
        <v>3705</v>
      </c>
      <c r="AZ11" s="121">
        <v>0</v>
      </c>
      <c r="BA11" s="121">
        <v>3705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f>+SUM(BF11,AN11,AF11)</f>
        <v>37757</v>
      </c>
      <c r="BH11" s="121">
        <f>SUM(D11,AF11)</f>
        <v>0</v>
      </c>
      <c r="BI11" s="121">
        <f>SUM(E11,AG11)</f>
        <v>0</v>
      </c>
      <c r="BJ11" s="121">
        <f>SUM(F11,AH11)</f>
        <v>0</v>
      </c>
      <c r="BK11" s="121">
        <f>SUM(G11,AI11)</f>
        <v>0</v>
      </c>
      <c r="BL11" s="121">
        <f>SUM(H11,AJ11)</f>
        <v>0</v>
      </c>
      <c r="BM11" s="121">
        <f>SUM(I11,AK11)</f>
        <v>0</v>
      </c>
      <c r="BN11" s="121">
        <f>SUM(J11,AL11)</f>
        <v>0</v>
      </c>
      <c r="BO11" s="121">
        <f>SUM(K11,AM11)</f>
        <v>26</v>
      </c>
      <c r="BP11" s="121">
        <f>SUM(L11,AN11)</f>
        <v>543761</v>
      </c>
      <c r="BQ11" s="121">
        <f>SUM(M11,AO11)</f>
        <v>142770</v>
      </c>
      <c r="BR11" s="121">
        <f>SUM(N11,AP11)</f>
        <v>51503</v>
      </c>
      <c r="BS11" s="121">
        <f>SUM(O11,AQ11)</f>
        <v>41777</v>
      </c>
      <c r="BT11" s="121">
        <f>SUM(P11,AR11)</f>
        <v>49490</v>
      </c>
      <c r="BU11" s="121">
        <f>SUM(Q11,AS11)</f>
        <v>0</v>
      </c>
      <c r="BV11" s="121">
        <f>SUM(R11,AT11)</f>
        <v>73325</v>
      </c>
      <c r="BW11" s="121">
        <f>SUM(S11,AU11)</f>
        <v>23428</v>
      </c>
      <c r="BX11" s="121">
        <f>SUM(T11,AV11)</f>
        <v>49897</v>
      </c>
      <c r="BY11" s="121">
        <f>SUM(U11,AW11)</f>
        <v>0</v>
      </c>
      <c r="BZ11" s="121">
        <f>SUM(V11,AX11)</f>
        <v>0</v>
      </c>
      <c r="CA11" s="121">
        <f>SUM(W11,AY11)</f>
        <v>327666</v>
      </c>
      <c r="CB11" s="121">
        <f>SUM(X11,AZ11)</f>
        <v>97260</v>
      </c>
      <c r="CC11" s="121">
        <f>SUM(Y11,BA11)</f>
        <v>230331</v>
      </c>
      <c r="CD11" s="121">
        <f>SUM(Z11,BB11)</f>
        <v>75</v>
      </c>
      <c r="CE11" s="121">
        <f>SUM(AA11,BC11)</f>
        <v>0</v>
      </c>
      <c r="CF11" s="121">
        <f>SUM(AB11,BD11)</f>
        <v>72635</v>
      </c>
      <c r="CG11" s="121">
        <f>SUM(AC11,BE11)</f>
        <v>0</v>
      </c>
      <c r="CH11" s="121">
        <f>SUM(AD11,BF11)</f>
        <v>4679</v>
      </c>
      <c r="CI11" s="121">
        <f>SUM(AE11,BG11)</f>
        <v>548440</v>
      </c>
    </row>
    <row r="12" spans="1:87" s="136" customFormat="1" ht="13.5" customHeight="1" x14ac:dyDescent="0.15">
      <c r="A12" s="119" t="s">
        <v>36</v>
      </c>
      <c r="B12" s="120" t="s">
        <v>342</v>
      </c>
      <c r="C12" s="119" t="s">
        <v>343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104075</v>
      </c>
      <c r="M12" s="121">
        <f>+SUM(N12:Q12)</f>
        <v>15706</v>
      </c>
      <c r="N12" s="121">
        <v>15706</v>
      </c>
      <c r="O12" s="121">
        <v>0</v>
      </c>
      <c r="P12" s="121">
        <v>0</v>
      </c>
      <c r="Q12" s="121">
        <v>0</v>
      </c>
      <c r="R12" s="121">
        <f>+SUM(S12:U12)</f>
        <v>396</v>
      </c>
      <c r="S12" s="121">
        <v>0</v>
      </c>
      <c r="T12" s="121">
        <v>332</v>
      </c>
      <c r="U12" s="121">
        <v>64</v>
      </c>
      <c r="V12" s="121">
        <v>0</v>
      </c>
      <c r="W12" s="121">
        <f>+SUM(X12:AA12)</f>
        <v>87973</v>
      </c>
      <c r="X12" s="121">
        <v>62770</v>
      </c>
      <c r="Y12" s="121">
        <v>24935</v>
      </c>
      <c r="Z12" s="121">
        <v>64</v>
      </c>
      <c r="AA12" s="121">
        <v>204</v>
      </c>
      <c r="AB12" s="121">
        <v>18892</v>
      </c>
      <c r="AC12" s="121">
        <v>0</v>
      </c>
      <c r="AD12" s="121">
        <v>8759</v>
      </c>
      <c r="AE12" s="121">
        <f>+SUM(D12,L12,AD12)</f>
        <v>112834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93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71</v>
      </c>
      <c r="AU12" s="121">
        <v>0</v>
      </c>
      <c r="AV12" s="121">
        <v>71</v>
      </c>
      <c r="AW12" s="121">
        <v>0</v>
      </c>
      <c r="AX12" s="121">
        <v>0</v>
      </c>
      <c r="AY12" s="121">
        <f>+SUM(AZ12:BC12)</f>
        <v>22</v>
      </c>
      <c r="AZ12" s="121">
        <v>0</v>
      </c>
      <c r="BA12" s="121">
        <v>0</v>
      </c>
      <c r="BB12" s="121">
        <v>0</v>
      </c>
      <c r="BC12" s="121">
        <v>22</v>
      </c>
      <c r="BD12" s="121">
        <v>20831</v>
      </c>
      <c r="BE12" s="121">
        <v>0</v>
      </c>
      <c r="BF12" s="121">
        <v>0</v>
      </c>
      <c r="BG12" s="121">
        <f>+SUM(BF12,AN12,AF12)</f>
        <v>93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104168</v>
      </c>
      <c r="BQ12" s="121">
        <f>SUM(M12,AO12)</f>
        <v>15706</v>
      </c>
      <c r="BR12" s="121">
        <f>SUM(N12,AP12)</f>
        <v>15706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467</v>
      </c>
      <c r="BW12" s="121">
        <f>SUM(S12,AU12)</f>
        <v>0</v>
      </c>
      <c r="BX12" s="121">
        <f>SUM(T12,AV12)</f>
        <v>403</v>
      </c>
      <c r="BY12" s="121">
        <f>SUM(U12,AW12)</f>
        <v>64</v>
      </c>
      <c r="BZ12" s="121">
        <f>SUM(V12,AX12)</f>
        <v>0</v>
      </c>
      <c r="CA12" s="121">
        <f>SUM(W12,AY12)</f>
        <v>87995</v>
      </c>
      <c r="CB12" s="121">
        <f>SUM(X12,AZ12)</f>
        <v>62770</v>
      </c>
      <c r="CC12" s="121">
        <f>SUM(Y12,BA12)</f>
        <v>24935</v>
      </c>
      <c r="CD12" s="121">
        <f>SUM(Z12,BB12)</f>
        <v>64</v>
      </c>
      <c r="CE12" s="121">
        <f>SUM(AA12,BC12)</f>
        <v>226</v>
      </c>
      <c r="CF12" s="121">
        <f>SUM(AB12,BD12)</f>
        <v>39723</v>
      </c>
      <c r="CG12" s="121">
        <f>SUM(AC12,BE12)</f>
        <v>0</v>
      </c>
      <c r="CH12" s="121">
        <f>SUM(AD12,BF12)</f>
        <v>8759</v>
      </c>
      <c r="CI12" s="121">
        <f>SUM(AE12,BG12)</f>
        <v>112927</v>
      </c>
    </row>
    <row r="13" spans="1:87" s="136" customFormat="1" ht="13.5" customHeight="1" x14ac:dyDescent="0.15">
      <c r="A13" s="119" t="s">
        <v>36</v>
      </c>
      <c r="B13" s="120" t="s">
        <v>345</v>
      </c>
      <c r="C13" s="119" t="s">
        <v>346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+SUM(M13,R13,V13,W13,AC13)</f>
        <v>44945</v>
      </c>
      <c r="M13" s="121">
        <f>+SUM(N13:Q13)</f>
        <v>3900</v>
      </c>
      <c r="N13" s="121">
        <v>3900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41045</v>
      </c>
      <c r="X13" s="121">
        <v>41045</v>
      </c>
      <c r="Y13" s="121">
        <v>0</v>
      </c>
      <c r="Z13" s="121">
        <v>0</v>
      </c>
      <c r="AA13" s="121">
        <v>0</v>
      </c>
      <c r="AB13" s="121">
        <v>5067</v>
      </c>
      <c r="AC13" s="121">
        <v>0</v>
      </c>
      <c r="AD13" s="121">
        <v>0</v>
      </c>
      <c r="AE13" s="121">
        <f>+SUM(D13,L13,AD13)</f>
        <v>44945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433</v>
      </c>
      <c r="AO13" s="121">
        <f>+SUM(AP13:AS13)</f>
        <v>433</v>
      </c>
      <c r="AP13" s="121">
        <v>433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3248</v>
      </c>
      <c r="BE13" s="121">
        <v>0</v>
      </c>
      <c r="BF13" s="121">
        <v>0</v>
      </c>
      <c r="BG13" s="121">
        <f>+SUM(BF13,AN13,AF13)</f>
        <v>433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0</v>
      </c>
      <c r="BP13" s="121">
        <f>SUM(L13,AN13)</f>
        <v>45378</v>
      </c>
      <c r="BQ13" s="121">
        <f>SUM(M13,AO13)</f>
        <v>4333</v>
      </c>
      <c r="BR13" s="121">
        <f>SUM(N13,AP13)</f>
        <v>4333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41045</v>
      </c>
      <c r="CB13" s="121">
        <f>SUM(X13,AZ13)</f>
        <v>41045</v>
      </c>
      <c r="CC13" s="121">
        <f>SUM(Y13,BA13)</f>
        <v>0</v>
      </c>
      <c r="CD13" s="121">
        <f>SUM(Z13,BB13)</f>
        <v>0</v>
      </c>
      <c r="CE13" s="121">
        <f>SUM(AA13,BC13)</f>
        <v>0</v>
      </c>
      <c r="CF13" s="121">
        <f>SUM(AB13,BD13)</f>
        <v>8315</v>
      </c>
      <c r="CG13" s="121">
        <f>SUM(AC13,BE13)</f>
        <v>0</v>
      </c>
      <c r="CH13" s="121">
        <f>SUM(AD13,BF13)</f>
        <v>0</v>
      </c>
      <c r="CI13" s="121">
        <f>SUM(AE13,BG13)</f>
        <v>45378</v>
      </c>
    </row>
    <row r="14" spans="1:87" s="136" customFormat="1" ht="13.5" customHeight="1" x14ac:dyDescent="0.15">
      <c r="A14" s="119" t="s">
        <v>36</v>
      </c>
      <c r="B14" s="120" t="s">
        <v>349</v>
      </c>
      <c r="C14" s="119" t="s">
        <v>350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79054</v>
      </c>
      <c r="M14" s="121">
        <f>+SUM(N14:Q14)</f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79054</v>
      </c>
      <c r="X14" s="121">
        <v>78474</v>
      </c>
      <c r="Y14" s="121">
        <v>580</v>
      </c>
      <c r="Z14" s="121">
        <v>0</v>
      </c>
      <c r="AA14" s="121">
        <v>0</v>
      </c>
      <c r="AB14" s="121">
        <v>11676</v>
      </c>
      <c r="AC14" s="121">
        <v>0</v>
      </c>
      <c r="AD14" s="121">
        <v>0</v>
      </c>
      <c r="AE14" s="121">
        <f>+SUM(D14,L14,AD14)</f>
        <v>79054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17940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79054</v>
      </c>
      <c r="BQ14" s="121">
        <f>SUM(M14,AO14)</f>
        <v>0</v>
      </c>
      <c r="BR14" s="121">
        <f>SUM(N14,AP14)</f>
        <v>0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79054</v>
      </c>
      <c r="CB14" s="121">
        <f>SUM(X14,AZ14)</f>
        <v>78474</v>
      </c>
      <c r="CC14" s="121">
        <f>SUM(Y14,BA14)</f>
        <v>580</v>
      </c>
      <c r="CD14" s="121">
        <f>SUM(Z14,BB14)</f>
        <v>0</v>
      </c>
      <c r="CE14" s="121">
        <f>SUM(AA14,BC14)</f>
        <v>0</v>
      </c>
      <c r="CF14" s="121">
        <f>SUM(AB14,BD14)</f>
        <v>29616</v>
      </c>
      <c r="CG14" s="121">
        <f>SUM(AC14,BE14)</f>
        <v>0</v>
      </c>
      <c r="CH14" s="121">
        <f>SUM(AD14,BF14)</f>
        <v>0</v>
      </c>
      <c r="CI14" s="121">
        <f>SUM(AE14,BG14)</f>
        <v>79054</v>
      </c>
    </row>
    <row r="15" spans="1:87" s="136" customFormat="1" ht="13.5" customHeight="1" x14ac:dyDescent="0.15">
      <c r="A15" s="119" t="s">
        <v>36</v>
      </c>
      <c r="B15" s="120" t="s">
        <v>353</v>
      </c>
      <c r="C15" s="119" t="s">
        <v>354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174326</v>
      </c>
      <c r="M15" s="121">
        <f>+SUM(N15:Q15)</f>
        <v>2500</v>
      </c>
      <c r="N15" s="121">
        <v>2500</v>
      </c>
      <c r="O15" s="121">
        <v>0</v>
      </c>
      <c r="P15" s="121">
        <v>0</v>
      </c>
      <c r="Q15" s="121">
        <v>0</v>
      </c>
      <c r="R15" s="121">
        <f>+SUM(S15:U15)</f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f>+SUM(X15:AA15)</f>
        <v>171826</v>
      </c>
      <c r="X15" s="121">
        <v>148518</v>
      </c>
      <c r="Y15" s="121">
        <v>23308</v>
      </c>
      <c r="Z15" s="121">
        <v>0</v>
      </c>
      <c r="AA15" s="121">
        <v>0</v>
      </c>
      <c r="AB15" s="121">
        <v>24521</v>
      </c>
      <c r="AC15" s="121">
        <v>0</v>
      </c>
      <c r="AD15" s="121">
        <v>0</v>
      </c>
      <c r="AE15" s="121">
        <f>+SUM(D15,L15,AD15)</f>
        <v>174326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2500</v>
      </c>
      <c r="AO15" s="121">
        <f>+SUM(AP15:AS15)</f>
        <v>2500</v>
      </c>
      <c r="AP15" s="121">
        <v>2500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31142</v>
      </c>
      <c r="BE15" s="121">
        <v>0</v>
      </c>
      <c r="BF15" s="121">
        <v>46</v>
      </c>
      <c r="BG15" s="121">
        <f>+SUM(BF15,AN15,AF15)</f>
        <v>2546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176826</v>
      </c>
      <c r="BQ15" s="121">
        <f>SUM(M15,AO15)</f>
        <v>5000</v>
      </c>
      <c r="BR15" s="121">
        <f>SUM(N15,AP15)</f>
        <v>5000</v>
      </c>
      <c r="BS15" s="121">
        <f>SUM(O15,AQ15)</f>
        <v>0</v>
      </c>
      <c r="BT15" s="121">
        <f>SUM(P15,AR15)</f>
        <v>0</v>
      </c>
      <c r="BU15" s="121">
        <f>SUM(Q15,AS15)</f>
        <v>0</v>
      </c>
      <c r="BV15" s="121">
        <f>SUM(R15,AT15)</f>
        <v>0</v>
      </c>
      <c r="BW15" s="121">
        <f>SUM(S15,AU15)</f>
        <v>0</v>
      </c>
      <c r="BX15" s="121">
        <f>SUM(T15,AV15)</f>
        <v>0</v>
      </c>
      <c r="BY15" s="121">
        <f>SUM(U15,AW15)</f>
        <v>0</v>
      </c>
      <c r="BZ15" s="121">
        <f>SUM(V15,AX15)</f>
        <v>0</v>
      </c>
      <c r="CA15" s="121">
        <f>SUM(W15,AY15)</f>
        <v>171826</v>
      </c>
      <c r="CB15" s="121">
        <f>SUM(X15,AZ15)</f>
        <v>148518</v>
      </c>
      <c r="CC15" s="121">
        <f>SUM(Y15,BA15)</f>
        <v>23308</v>
      </c>
      <c r="CD15" s="121">
        <f>SUM(Z15,BB15)</f>
        <v>0</v>
      </c>
      <c r="CE15" s="121">
        <f>SUM(AA15,BC15)</f>
        <v>0</v>
      </c>
      <c r="CF15" s="121">
        <f>SUM(AB15,BD15)</f>
        <v>55663</v>
      </c>
      <c r="CG15" s="121">
        <f>SUM(AC15,BE15)</f>
        <v>0</v>
      </c>
      <c r="CH15" s="121">
        <f>SUM(AD15,BF15)</f>
        <v>46</v>
      </c>
      <c r="CI15" s="121">
        <f>SUM(AE15,BG15)</f>
        <v>176872</v>
      </c>
    </row>
    <row r="16" spans="1:87" s="136" customFormat="1" ht="13.5" customHeight="1" x14ac:dyDescent="0.15">
      <c r="A16" s="119" t="s">
        <v>36</v>
      </c>
      <c r="B16" s="120" t="s">
        <v>356</v>
      </c>
      <c r="C16" s="119" t="s">
        <v>357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4755</v>
      </c>
      <c r="L16" s="121">
        <f>+SUM(M16,R16,V16,W16,AC16)</f>
        <v>51952</v>
      </c>
      <c r="M16" s="121">
        <f>+SUM(N16:Q16)</f>
        <v>1731</v>
      </c>
      <c r="N16" s="121">
        <v>1731</v>
      </c>
      <c r="O16" s="121">
        <v>0</v>
      </c>
      <c r="P16" s="121">
        <v>0</v>
      </c>
      <c r="Q16" s="121">
        <v>0</v>
      </c>
      <c r="R16" s="121">
        <f>+SUM(S16:U16)</f>
        <v>176</v>
      </c>
      <c r="S16" s="121">
        <v>176</v>
      </c>
      <c r="T16" s="121">
        <v>0</v>
      </c>
      <c r="U16" s="121">
        <v>0</v>
      </c>
      <c r="V16" s="121">
        <v>0</v>
      </c>
      <c r="W16" s="121">
        <f>+SUM(X16:AA16)</f>
        <v>50045</v>
      </c>
      <c r="X16" s="121">
        <v>49998</v>
      </c>
      <c r="Y16" s="121">
        <v>0</v>
      </c>
      <c r="Z16" s="121">
        <v>47</v>
      </c>
      <c r="AA16" s="121">
        <v>0</v>
      </c>
      <c r="AB16" s="121">
        <v>15939</v>
      </c>
      <c r="AC16" s="121">
        <v>0</v>
      </c>
      <c r="AD16" s="121">
        <v>2666</v>
      </c>
      <c r="AE16" s="121">
        <f>+SUM(D16,L16,AD16)</f>
        <v>54618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15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7816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4770</v>
      </c>
      <c r="BP16" s="121">
        <f>SUM(L16,AN16)</f>
        <v>51952</v>
      </c>
      <c r="BQ16" s="121">
        <f>SUM(M16,AO16)</f>
        <v>1731</v>
      </c>
      <c r="BR16" s="121">
        <f>SUM(N16,AP16)</f>
        <v>1731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176</v>
      </c>
      <c r="BW16" s="121">
        <f>SUM(S16,AU16)</f>
        <v>176</v>
      </c>
      <c r="BX16" s="121">
        <f>SUM(T16,AV16)</f>
        <v>0</v>
      </c>
      <c r="BY16" s="121">
        <f>SUM(U16,AW16)</f>
        <v>0</v>
      </c>
      <c r="BZ16" s="121">
        <f>SUM(V16,AX16)</f>
        <v>0</v>
      </c>
      <c r="CA16" s="121">
        <f>SUM(W16,AY16)</f>
        <v>50045</v>
      </c>
      <c r="CB16" s="121">
        <f>SUM(X16,AZ16)</f>
        <v>49998</v>
      </c>
      <c r="CC16" s="121">
        <f>SUM(Y16,BA16)</f>
        <v>0</v>
      </c>
      <c r="CD16" s="121">
        <f>SUM(Z16,BB16)</f>
        <v>47</v>
      </c>
      <c r="CE16" s="121">
        <f>SUM(AA16,BC16)</f>
        <v>0</v>
      </c>
      <c r="CF16" s="121">
        <f>SUM(AB16,BD16)</f>
        <v>23755</v>
      </c>
      <c r="CG16" s="121">
        <f>SUM(AC16,BE16)</f>
        <v>0</v>
      </c>
      <c r="CH16" s="121">
        <f>SUM(AD16,BF16)</f>
        <v>2666</v>
      </c>
      <c r="CI16" s="121">
        <f>SUM(AE16,BG16)</f>
        <v>54618</v>
      </c>
    </row>
    <row r="17" spans="1:87" s="136" customFormat="1" ht="13.5" customHeight="1" x14ac:dyDescent="0.15">
      <c r="A17" s="119" t="s">
        <v>36</v>
      </c>
      <c r="B17" s="120" t="s">
        <v>360</v>
      </c>
      <c r="C17" s="119" t="s">
        <v>361</v>
      </c>
      <c r="D17" s="121">
        <f>+SUM(E17,J17)</f>
        <v>0</v>
      </c>
      <c r="E17" s="121">
        <f>+SUM(F17:I17)</f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10388</v>
      </c>
      <c r="L17" s="121">
        <f>+SUM(M17,R17,V17,W17,AC17)</f>
        <v>59210</v>
      </c>
      <c r="M17" s="121">
        <f>+SUM(N17:Q17)</f>
        <v>5567</v>
      </c>
      <c r="N17" s="121">
        <v>5567</v>
      </c>
      <c r="O17" s="121">
        <v>0</v>
      </c>
      <c r="P17" s="121">
        <v>0</v>
      </c>
      <c r="Q17" s="121">
        <v>0</v>
      </c>
      <c r="R17" s="121">
        <f>+SUM(S17:U17)</f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f>+SUM(X17:AA17)</f>
        <v>53643</v>
      </c>
      <c r="X17" s="121">
        <v>50981</v>
      </c>
      <c r="Y17" s="121">
        <v>0</v>
      </c>
      <c r="Z17" s="121">
        <v>2662</v>
      </c>
      <c r="AA17" s="121">
        <v>0</v>
      </c>
      <c r="AB17" s="121">
        <v>42220</v>
      </c>
      <c r="AC17" s="121">
        <v>0</v>
      </c>
      <c r="AD17" s="121">
        <v>8131</v>
      </c>
      <c r="AE17" s="121">
        <f>+SUM(D17,L17,AD17)</f>
        <v>67341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16</v>
      </c>
      <c r="AN17" s="121">
        <f>+SUM(AO17,AT17,AX17,AY17,BE17)</f>
        <v>397</v>
      </c>
      <c r="AO17" s="121">
        <f>+SUM(AP17:AS17)</f>
        <v>397</v>
      </c>
      <c r="AP17" s="121">
        <v>397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7263</v>
      </c>
      <c r="BE17" s="121">
        <v>0</v>
      </c>
      <c r="BF17" s="121">
        <v>0</v>
      </c>
      <c r="BG17" s="121">
        <f>+SUM(BF17,AN17,AF17)</f>
        <v>397</v>
      </c>
      <c r="BH17" s="121">
        <f>SUM(D17,AF17)</f>
        <v>0</v>
      </c>
      <c r="BI17" s="121">
        <f>SUM(E17,AG17)</f>
        <v>0</v>
      </c>
      <c r="BJ17" s="121">
        <f>SUM(F17,AH17)</f>
        <v>0</v>
      </c>
      <c r="BK17" s="121">
        <f>SUM(G17,AI17)</f>
        <v>0</v>
      </c>
      <c r="BL17" s="121">
        <f>SUM(H17,AJ17)</f>
        <v>0</v>
      </c>
      <c r="BM17" s="121">
        <f>SUM(I17,AK17)</f>
        <v>0</v>
      </c>
      <c r="BN17" s="121">
        <f>SUM(J17,AL17)</f>
        <v>0</v>
      </c>
      <c r="BO17" s="121">
        <f>SUM(K17,AM17)</f>
        <v>10404</v>
      </c>
      <c r="BP17" s="121">
        <f>SUM(L17,AN17)</f>
        <v>59607</v>
      </c>
      <c r="BQ17" s="121">
        <f>SUM(M17,AO17)</f>
        <v>5964</v>
      </c>
      <c r="BR17" s="121">
        <f>SUM(N17,AP17)</f>
        <v>5964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0</v>
      </c>
      <c r="BW17" s="121">
        <f>SUM(S17,AU17)</f>
        <v>0</v>
      </c>
      <c r="BX17" s="121">
        <f>SUM(T17,AV17)</f>
        <v>0</v>
      </c>
      <c r="BY17" s="121">
        <f>SUM(U17,AW17)</f>
        <v>0</v>
      </c>
      <c r="BZ17" s="121">
        <f>SUM(V17,AX17)</f>
        <v>0</v>
      </c>
      <c r="CA17" s="121">
        <f>SUM(W17,AY17)</f>
        <v>53643</v>
      </c>
      <c r="CB17" s="121">
        <f>SUM(X17,AZ17)</f>
        <v>50981</v>
      </c>
      <c r="CC17" s="121">
        <f>SUM(Y17,BA17)</f>
        <v>0</v>
      </c>
      <c r="CD17" s="121">
        <f>SUM(Z17,BB17)</f>
        <v>2662</v>
      </c>
      <c r="CE17" s="121">
        <f>SUM(AA17,BC17)</f>
        <v>0</v>
      </c>
      <c r="CF17" s="121">
        <f>SUM(AB17,BD17)</f>
        <v>49483</v>
      </c>
      <c r="CG17" s="121">
        <f>SUM(AC17,BE17)</f>
        <v>0</v>
      </c>
      <c r="CH17" s="121">
        <f>SUM(AD17,BF17)</f>
        <v>8131</v>
      </c>
      <c r="CI17" s="121">
        <f>SUM(AE17,BG17)</f>
        <v>67738</v>
      </c>
    </row>
    <row r="18" spans="1:87" s="136" customFormat="1" ht="13.5" customHeight="1" x14ac:dyDescent="0.15">
      <c r="A18" s="119" t="s">
        <v>36</v>
      </c>
      <c r="B18" s="120" t="s">
        <v>363</v>
      </c>
      <c r="C18" s="119" t="s">
        <v>364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10995</v>
      </c>
      <c r="L18" s="121">
        <f>+SUM(M18,R18,V18,W18,AC18)</f>
        <v>85622</v>
      </c>
      <c r="M18" s="121">
        <f>+SUM(N18:Q18)</f>
        <v>1589</v>
      </c>
      <c r="N18" s="121">
        <v>1589</v>
      </c>
      <c r="O18" s="121">
        <v>0</v>
      </c>
      <c r="P18" s="121">
        <v>0</v>
      </c>
      <c r="Q18" s="121">
        <v>0</v>
      </c>
      <c r="R18" s="121">
        <f>+SUM(S18:U18)</f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f>+SUM(X18:AA18)</f>
        <v>84033</v>
      </c>
      <c r="X18" s="121">
        <v>84033</v>
      </c>
      <c r="Y18" s="121">
        <v>0</v>
      </c>
      <c r="Z18" s="121">
        <v>0</v>
      </c>
      <c r="AA18" s="121">
        <v>0</v>
      </c>
      <c r="AB18" s="121">
        <v>45506</v>
      </c>
      <c r="AC18" s="121">
        <v>0</v>
      </c>
      <c r="AD18" s="121">
        <v>9227</v>
      </c>
      <c r="AE18" s="121">
        <f>+SUM(D18,L18,AD18)</f>
        <v>94849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45</v>
      </c>
      <c r="AN18" s="121">
        <f>+SUM(AO18,AT18,AX18,AY18,BE18)</f>
        <v>0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f>+SUM(AZ18:BC18)</f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27220</v>
      </c>
      <c r="BE18" s="121">
        <v>0</v>
      </c>
      <c r="BF18" s="121">
        <v>0</v>
      </c>
      <c r="BG18" s="121">
        <f>+SUM(BF18,AN18,AF18)</f>
        <v>0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11040</v>
      </c>
      <c r="BP18" s="121">
        <f>SUM(L18,AN18)</f>
        <v>85622</v>
      </c>
      <c r="BQ18" s="121">
        <f>SUM(M18,AO18)</f>
        <v>1589</v>
      </c>
      <c r="BR18" s="121">
        <f>SUM(N18,AP18)</f>
        <v>1589</v>
      </c>
      <c r="BS18" s="121">
        <f>SUM(O18,AQ18)</f>
        <v>0</v>
      </c>
      <c r="BT18" s="121">
        <f>SUM(P18,AR18)</f>
        <v>0</v>
      </c>
      <c r="BU18" s="121">
        <f>SUM(Q18,AS18)</f>
        <v>0</v>
      </c>
      <c r="BV18" s="121">
        <f>SUM(R18,AT18)</f>
        <v>0</v>
      </c>
      <c r="BW18" s="121">
        <f>SUM(S18,AU18)</f>
        <v>0</v>
      </c>
      <c r="BX18" s="121">
        <f>SUM(T18,AV18)</f>
        <v>0</v>
      </c>
      <c r="BY18" s="121">
        <f>SUM(U18,AW18)</f>
        <v>0</v>
      </c>
      <c r="BZ18" s="121">
        <f>SUM(V18,AX18)</f>
        <v>0</v>
      </c>
      <c r="CA18" s="121">
        <f>SUM(W18,AY18)</f>
        <v>84033</v>
      </c>
      <c r="CB18" s="121">
        <f>SUM(X18,AZ18)</f>
        <v>84033</v>
      </c>
      <c r="CC18" s="121">
        <f>SUM(Y18,BA18)</f>
        <v>0</v>
      </c>
      <c r="CD18" s="121">
        <f>SUM(Z18,BB18)</f>
        <v>0</v>
      </c>
      <c r="CE18" s="121">
        <f>SUM(AA18,BC18)</f>
        <v>0</v>
      </c>
      <c r="CF18" s="121">
        <f>SUM(AB18,BD18)</f>
        <v>72726</v>
      </c>
      <c r="CG18" s="121">
        <f>SUM(AC18,BE18)</f>
        <v>0</v>
      </c>
      <c r="CH18" s="121">
        <f>SUM(AD18,BF18)</f>
        <v>9227</v>
      </c>
      <c r="CI18" s="121">
        <f>SUM(AE18,BG18)</f>
        <v>94849</v>
      </c>
    </row>
    <row r="19" spans="1:87" s="136" customFormat="1" ht="13.5" customHeight="1" x14ac:dyDescent="0.15">
      <c r="A19" s="119" t="s">
        <v>36</v>
      </c>
      <c r="B19" s="120" t="s">
        <v>366</v>
      </c>
      <c r="C19" s="119" t="s">
        <v>367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9247</v>
      </c>
      <c r="L19" s="121">
        <f>+SUM(M19,R19,V19,W19,AC19)</f>
        <v>40632</v>
      </c>
      <c r="M19" s="121">
        <f>+SUM(N19:Q19)</f>
        <v>2000</v>
      </c>
      <c r="N19" s="121">
        <v>2000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38632</v>
      </c>
      <c r="X19" s="121">
        <v>34270</v>
      </c>
      <c r="Y19" s="121">
        <v>2343</v>
      </c>
      <c r="Z19" s="121">
        <v>0</v>
      </c>
      <c r="AA19" s="121">
        <v>2019</v>
      </c>
      <c r="AB19" s="121">
        <v>36901</v>
      </c>
      <c r="AC19" s="121">
        <v>0</v>
      </c>
      <c r="AD19" s="121">
        <v>0</v>
      </c>
      <c r="AE19" s="121">
        <f>+SUM(D19,L19,AD19)</f>
        <v>40632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13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6308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9260</v>
      </c>
      <c r="BP19" s="121">
        <f>SUM(L19,AN19)</f>
        <v>40632</v>
      </c>
      <c r="BQ19" s="121">
        <f>SUM(M19,AO19)</f>
        <v>2000</v>
      </c>
      <c r="BR19" s="121">
        <f>SUM(N19,AP19)</f>
        <v>2000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38632</v>
      </c>
      <c r="CB19" s="121">
        <f>SUM(X19,AZ19)</f>
        <v>34270</v>
      </c>
      <c r="CC19" s="121">
        <f>SUM(Y19,BA19)</f>
        <v>2343</v>
      </c>
      <c r="CD19" s="121">
        <f>SUM(Z19,BB19)</f>
        <v>0</v>
      </c>
      <c r="CE19" s="121">
        <f>SUM(AA19,BC19)</f>
        <v>2019</v>
      </c>
      <c r="CF19" s="121">
        <f>SUM(AB19,BD19)</f>
        <v>43209</v>
      </c>
      <c r="CG19" s="121">
        <f>SUM(AC19,BE19)</f>
        <v>0</v>
      </c>
      <c r="CH19" s="121">
        <f>SUM(AD19,BF19)</f>
        <v>0</v>
      </c>
      <c r="CI19" s="121">
        <f>SUM(AE19,BG19)</f>
        <v>40632</v>
      </c>
    </row>
    <row r="20" spans="1:87" s="136" customFormat="1" ht="13.5" customHeight="1" x14ac:dyDescent="0.15">
      <c r="A20" s="119" t="s">
        <v>36</v>
      </c>
      <c r="B20" s="120" t="s">
        <v>369</v>
      </c>
      <c r="C20" s="119" t="s">
        <v>370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6</v>
      </c>
      <c r="L20" s="121">
        <f>+SUM(M20,R20,V20,W20,AC20)</f>
        <v>39642</v>
      </c>
      <c r="M20" s="121">
        <f>+SUM(N20:Q20)</f>
        <v>4542</v>
      </c>
      <c r="N20" s="121">
        <v>4542</v>
      </c>
      <c r="O20" s="121">
        <v>0</v>
      </c>
      <c r="P20" s="121">
        <v>0</v>
      </c>
      <c r="Q20" s="121">
        <v>0</v>
      </c>
      <c r="R20" s="121">
        <f>+SUM(S20:U20)</f>
        <v>30253</v>
      </c>
      <c r="S20" s="121">
        <v>0</v>
      </c>
      <c r="T20" s="121">
        <v>30253</v>
      </c>
      <c r="U20" s="121">
        <v>0</v>
      </c>
      <c r="V20" s="121">
        <v>0</v>
      </c>
      <c r="W20" s="121">
        <f>+SUM(X20:AA20)</f>
        <v>4847</v>
      </c>
      <c r="X20" s="121">
        <v>4390</v>
      </c>
      <c r="Y20" s="121">
        <v>0</v>
      </c>
      <c r="Z20" s="121">
        <v>0</v>
      </c>
      <c r="AA20" s="121">
        <v>457</v>
      </c>
      <c r="AB20" s="121">
        <v>27159</v>
      </c>
      <c r="AC20" s="121">
        <v>0</v>
      </c>
      <c r="AD20" s="121">
        <v>0</v>
      </c>
      <c r="AE20" s="121">
        <f>+SUM(D20,L20,AD20)</f>
        <v>39642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6729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6</v>
      </c>
      <c r="BP20" s="121">
        <f>SUM(L20,AN20)</f>
        <v>39642</v>
      </c>
      <c r="BQ20" s="121">
        <f>SUM(M20,AO20)</f>
        <v>4542</v>
      </c>
      <c r="BR20" s="121">
        <f>SUM(N20,AP20)</f>
        <v>4542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30253</v>
      </c>
      <c r="BW20" s="121">
        <f>SUM(S20,AU20)</f>
        <v>0</v>
      </c>
      <c r="BX20" s="121">
        <f>SUM(T20,AV20)</f>
        <v>30253</v>
      </c>
      <c r="BY20" s="121">
        <f>SUM(U20,AW20)</f>
        <v>0</v>
      </c>
      <c r="BZ20" s="121">
        <f>SUM(V20,AX20)</f>
        <v>0</v>
      </c>
      <c r="CA20" s="121">
        <f>SUM(W20,AY20)</f>
        <v>4847</v>
      </c>
      <c r="CB20" s="121">
        <f>SUM(X20,AZ20)</f>
        <v>4390</v>
      </c>
      <c r="CC20" s="121">
        <f>SUM(Y20,BA20)</f>
        <v>0</v>
      </c>
      <c r="CD20" s="121">
        <f>SUM(Z20,BB20)</f>
        <v>0</v>
      </c>
      <c r="CE20" s="121">
        <f>SUM(AA20,BC20)</f>
        <v>457</v>
      </c>
      <c r="CF20" s="121">
        <f>SUM(AB20,BD20)</f>
        <v>33888</v>
      </c>
      <c r="CG20" s="121">
        <f>SUM(AC20,BE20)</f>
        <v>0</v>
      </c>
      <c r="CH20" s="121">
        <f>SUM(AD20,BF20)</f>
        <v>0</v>
      </c>
      <c r="CI20" s="121">
        <f>SUM(AE20,BG20)</f>
        <v>39642</v>
      </c>
    </row>
    <row r="21" spans="1:87" s="136" customFormat="1" ht="13.5" customHeight="1" x14ac:dyDescent="0.15">
      <c r="A21" s="119" t="s">
        <v>36</v>
      </c>
      <c r="B21" s="120" t="s">
        <v>372</v>
      </c>
      <c r="C21" s="119" t="s">
        <v>373</v>
      </c>
      <c r="D21" s="121">
        <f>+SUM(E21,J21)</f>
        <v>200448</v>
      </c>
      <c r="E21" s="121">
        <f>+SUM(F21:I21)</f>
        <v>200448</v>
      </c>
      <c r="F21" s="121">
        <v>0</v>
      </c>
      <c r="G21" s="121">
        <v>200448</v>
      </c>
      <c r="H21" s="121">
        <v>0</v>
      </c>
      <c r="I21" s="121">
        <v>0</v>
      </c>
      <c r="J21" s="121">
        <v>0</v>
      </c>
      <c r="K21" s="121">
        <v>15</v>
      </c>
      <c r="L21" s="121">
        <f>+SUM(M21,R21,V21,W21,AC21)</f>
        <v>248375</v>
      </c>
      <c r="M21" s="121">
        <f>+SUM(N21:Q21)</f>
        <v>32734</v>
      </c>
      <c r="N21" s="121">
        <v>12949</v>
      </c>
      <c r="O21" s="121">
        <v>0</v>
      </c>
      <c r="P21" s="121">
        <v>19785</v>
      </c>
      <c r="Q21" s="121">
        <v>0</v>
      </c>
      <c r="R21" s="121">
        <f>+SUM(S21:U21)</f>
        <v>16200</v>
      </c>
      <c r="S21" s="121">
        <v>0</v>
      </c>
      <c r="T21" s="121">
        <v>16200</v>
      </c>
      <c r="U21" s="121">
        <v>0</v>
      </c>
      <c r="V21" s="121">
        <v>0</v>
      </c>
      <c r="W21" s="121">
        <f>+SUM(X21:AA21)</f>
        <v>197943</v>
      </c>
      <c r="X21" s="121">
        <v>143492</v>
      </c>
      <c r="Y21" s="121">
        <v>54283</v>
      </c>
      <c r="Z21" s="121">
        <v>168</v>
      </c>
      <c r="AA21" s="121">
        <v>0</v>
      </c>
      <c r="AB21" s="121">
        <v>64385</v>
      </c>
      <c r="AC21" s="121">
        <v>1498</v>
      </c>
      <c r="AD21" s="121">
        <v>9503</v>
      </c>
      <c r="AE21" s="121">
        <f>+SUM(D21,L21,AD21)</f>
        <v>458326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28330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200448</v>
      </c>
      <c r="BI21" s="121">
        <f>SUM(E21,AG21)</f>
        <v>200448</v>
      </c>
      <c r="BJ21" s="121">
        <f>SUM(F21,AH21)</f>
        <v>0</v>
      </c>
      <c r="BK21" s="121">
        <f>SUM(G21,AI21)</f>
        <v>200448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15</v>
      </c>
      <c r="BP21" s="121">
        <f>SUM(L21,AN21)</f>
        <v>248375</v>
      </c>
      <c r="BQ21" s="121">
        <f>SUM(M21,AO21)</f>
        <v>32734</v>
      </c>
      <c r="BR21" s="121">
        <f>SUM(N21,AP21)</f>
        <v>12949</v>
      </c>
      <c r="BS21" s="121">
        <f>SUM(O21,AQ21)</f>
        <v>0</v>
      </c>
      <c r="BT21" s="121">
        <f>SUM(P21,AR21)</f>
        <v>19785</v>
      </c>
      <c r="BU21" s="121">
        <f>SUM(Q21,AS21)</f>
        <v>0</v>
      </c>
      <c r="BV21" s="121">
        <f>SUM(R21,AT21)</f>
        <v>16200</v>
      </c>
      <c r="BW21" s="121">
        <f>SUM(S21,AU21)</f>
        <v>0</v>
      </c>
      <c r="BX21" s="121">
        <f>SUM(T21,AV21)</f>
        <v>16200</v>
      </c>
      <c r="BY21" s="121">
        <f>SUM(U21,AW21)</f>
        <v>0</v>
      </c>
      <c r="BZ21" s="121">
        <f>SUM(V21,AX21)</f>
        <v>0</v>
      </c>
      <c r="CA21" s="121">
        <f>SUM(W21,AY21)</f>
        <v>197943</v>
      </c>
      <c r="CB21" s="121">
        <f>SUM(X21,AZ21)</f>
        <v>143492</v>
      </c>
      <c r="CC21" s="121">
        <f>SUM(Y21,BA21)</f>
        <v>54283</v>
      </c>
      <c r="CD21" s="121">
        <f>SUM(Z21,BB21)</f>
        <v>168</v>
      </c>
      <c r="CE21" s="121">
        <f>SUM(AA21,BC21)</f>
        <v>0</v>
      </c>
      <c r="CF21" s="121">
        <f>SUM(AB21,BD21)</f>
        <v>92715</v>
      </c>
      <c r="CG21" s="121">
        <f>SUM(AC21,BE21)</f>
        <v>1498</v>
      </c>
      <c r="CH21" s="121">
        <f>SUM(AD21,BF21)</f>
        <v>9503</v>
      </c>
      <c r="CI21" s="121">
        <f>SUM(AE21,BG21)</f>
        <v>458326</v>
      </c>
    </row>
    <row r="22" spans="1:87" s="136" customFormat="1" ht="13.5" customHeight="1" x14ac:dyDescent="0.15">
      <c r="A22" s="119" t="s">
        <v>36</v>
      </c>
      <c r="B22" s="120" t="s">
        <v>375</v>
      </c>
      <c r="C22" s="119" t="s">
        <v>376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11</v>
      </c>
      <c r="L22" s="121">
        <f>+SUM(M22,R22,V22,W22,AC22)</f>
        <v>22874</v>
      </c>
      <c r="M22" s="121">
        <f>+SUM(N22:Q22)</f>
        <v>3511</v>
      </c>
      <c r="N22" s="121">
        <v>3511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19363</v>
      </c>
      <c r="X22" s="121">
        <v>19363</v>
      </c>
      <c r="Y22" s="121">
        <v>0</v>
      </c>
      <c r="Z22" s="121">
        <v>0</v>
      </c>
      <c r="AA22" s="121">
        <v>0</v>
      </c>
      <c r="AB22" s="121">
        <v>115557</v>
      </c>
      <c r="AC22" s="121">
        <v>0</v>
      </c>
      <c r="AD22" s="121">
        <v>0</v>
      </c>
      <c r="AE22" s="121">
        <f>+SUM(D22,L22,AD22)</f>
        <v>22874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184</v>
      </c>
      <c r="AO22" s="121">
        <f>+SUM(AP22:AS22)</f>
        <v>184</v>
      </c>
      <c r="AP22" s="121">
        <v>184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22308</v>
      </c>
      <c r="BE22" s="121">
        <v>0</v>
      </c>
      <c r="BF22" s="121">
        <v>0</v>
      </c>
      <c r="BG22" s="121">
        <f>+SUM(BF22,AN22,AF22)</f>
        <v>184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11</v>
      </c>
      <c r="BP22" s="121">
        <f>SUM(L22,AN22)</f>
        <v>23058</v>
      </c>
      <c r="BQ22" s="121">
        <f>SUM(M22,AO22)</f>
        <v>3695</v>
      </c>
      <c r="BR22" s="121">
        <f>SUM(N22,AP22)</f>
        <v>3695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19363</v>
      </c>
      <c r="CB22" s="121">
        <f>SUM(X22,AZ22)</f>
        <v>19363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137865</v>
      </c>
      <c r="CG22" s="121">
        <f>SUM(AC22,BE22)</f>
        <v>0</v>
      </c>
      <c r="CH22" s="121">
        <f>SUM(AD22,BF22)</f>
        <v>0</v>
      </c>
      <c r="CI22" s="121">
        <f>SUM(AE22,BG22)</f>
        <v>23058</v>
      </c>
    </row>
    <row r="23" spans="1:87" s="136" customFormat="1" ht="13.5" customHeight="1" x14ac:dyDescent="0.15">
      <c r="A23" s="119" t="s">
        <v>36</v>
      </c>
      <c r="B23" s="120" t="s">
        <v>380</v>
      </c>
      <c r="C23" s="119" t="s">
        <v>381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11</v>
      </c>
      <c r="L23" s="121">
        <f>+SUM(M23,R23,V23,W23,AC23)</f>
        <v>121895</v>
      </c>
      <c r="M23" s="121">
        <f>+SUM(N23:Q23)</f>
        <v>7200</v>
      </c>
      <c r="N23" s="121">
        <v>7200</v>
      </c>
      <c r="O23" s="121">
        <v>0</v>
      </c>
      <c r="P23" s="121">
        <v>0</v>
      </c>
      <c r="Q23" s="121">
        <v>0</v>
      </c>
      <c r="R23" s="121">
        <f>+SUM(S23:U23)</f>
        <v>67043</v>
      </c>
      <c r="S23" s="121">
        <v>0</v>
      </c>
      <c r="T23" s="121">
        <v>67043</v>
      </c>
      <c r="U23" s="121">
        <v>0</v>
      </c>
      <c r="V23" s="121">
        <v>0</v>
      </c>
      <c r="W23" s="121">
        <f>+SUM(X23:AA23)</f>
        <v>47593</v>
      </c>
      <c r="X23" s="121">
        <v>37538</v>
      </c>
      <c r="Y23" s="121">
        <v>10055</v>
      </c>
      <c r="Z23" s="121">
        <v>0</v>
      </c>
      <c r="AA23" s="121">
        <v>0</v>
      </c>
      <c r="AB23" s="121">
        <v>91482</v>
      </c>
      <c r="AC23" s="121">
        <v>59</v>
      </c>
      <c r="AD23" s="121">
        <v>0</v>
      </c>
      <c r="AE23" s="121">
        <f>+SUM(D23,L23,AD23)</f>
        <v>121895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446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25866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457</v>
      </c>
      <c r="BP23" s="121">
        <f>SUM(L23,AN23)</f>
        <v>121895</v>
      </c>
      <c r="BQ23" s="121">
        <f>SUM(M23,AO23)</f>
        <v>7200</v>
      </c>
      <c r="BR23" s="121">
        <f>SUM(N23,AP23)</f>
        <v>7200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67043</v>
      </c>
      <c r="BW23" s="121">
        <f>SUM(S23,AU23)</f>
        <v>0</v>
      </c>
      <c r="BX23" s="121">
        <f>SUM(T23,AV23)</f>
        <v>67043</v>
      </c>
      <c r="BY23" s="121">
        <f>SUM(U23,AW23)</f>
        <v>0</v>
      </c>
      <c r="BZ23" s="121">
        <f>SUM(V23,AX23)</f>
        <v>0</v>
      </c>
      <c r="CA23" s="121">
        <f>SUM(W23,AY23)</f>
        <v>47593</v>
      </c>
      <c r="CB23" s="121">
        <f>SUM(X23,AZ23)</f>
        <v>37538</v>
      </c>
      <c r="CC23" s="121">
        <f>SUM(Y23,BA23)</f>
        <v>10055</v>
      </c>
      <c r="CD23" s="121">
        <f>SUM(Z23,BB23)</f>
        <v>0</v>
      </c>
      <c r="CE23" s="121">
        <f>SUM(AA23,BC23)</f>
        <v>0</v>
      </c>
      <c r="CF23" s="121">
        <f>SUM(AB23,BD23)</f>
        <v>117348</v>
      </c>
      <c r="CG23" s="121">
        <f>SUM(AC23,BE23)</f>
        <v>59</v>
      </c>
      <c r="CH23" s="121">
        <f>SUM(AD23,BF23)</f>
        <v>0</v>
      </c>
      <c r="CI23" s="121">
        <f>SUM(AE23,BG23)</f>
        <v>121895</v>
      </c>
    </row>
    <row r="24" spans="1:87" s="136" customFormat="1" ht="13.5" customHeight="1" x14ac:dyDescent="0.15">
      <c r="A24" s="119" t="s">
        <v>36</v>
      </c>
      <c r="B24" s="120" t="s">
        <v>384</v>
      </c>
      <c r="C24" s="119" t="s">
        <v>385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7</v>
      </c>
      <c r="L24" s="121">
        <f>+SUM(M24,R24,V24,W24,AC24)</f>
        <v>122136</v>
      </c>
      <c r="M24" s="121">
        <f>+SUM(N24:Q24)</f>
        <v>4268</v>
      </c>
      <c r="N24" s="121">
        <v>4268</v>
      </c>
      <c r="O24" s="121">
        <v>0</v>
      </c>
      <c r="P24" s="121">
        <v>0</v>
      </c>
      <c r="Q24" s="121">
        <v>0</v>
      </c>
      <c r="R24" s="121">
        <f>+SUM(S24:U24)</f>
        <v>56578</v>
      </c>
      <c r="S24" s="121">
        <v>994</v>
      </c>
      <c r="T24" s="121">
        <v>55584</v>
      </c>
      <c r="U24" s="121">
        <v>0</v>
      </c>
      <c r="V24" s="121">
        <v>0</v>
      </c>
      <c r="W24" s="121">
        <f>+SUM(X24:AA24)</f>
        <v>61290</v>
      </c>
      <c r="X24" s="121">
        <v>53641</v>
      </c>
      <c r="Y24" s="121">
        <v>6702</v>
      </c>
      <c r="Z24" s="121">
        <v>0</v>
      </c>
      <c r="AA24" s="121">
        <v>947</v>
      </c>
      <c r="AB24" s="121">
        <v>34497</v>
      </c>
      <c r="AC24" s="121">
        <v>0</v>
      </c>
      <c r="AD24" s="121">
        <v>535</v>
      </c>
      <c r="AE24" s="121">
        <f>+SUM(D24,L24,AD24)</f>
        <v>122671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242802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17864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242809</v>
      </c>
      <c r="BP24" s="121">
        <f>SUM(L24,AN24)</f>
        <v>122136</v>
      </c>
      <c r="BQ24" s="121">
        <f>SUM(M24,AO24)</f>
        <v>4268</v>
      </c>
      <c r="BR24" s="121">
        <f>SUM(N24,AP24)</f>
        <v>4268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56578</v>
      </c>
      <c r="BW24" s="121">
        <f>SUM(S24,AU24)</f>
        <v>994</v>
      </c>
      <c r="BX24" s="121">
        <f>SUM(T24,AV24)</f>
        <v>55584</v>
      </c>
      <c r="BY24" s="121">
        <f>SUM(U24,AW24)</f>
        <v>0</v>
      </c>
      <c r="BZ24" s="121">
        <f>SUM(V24,AX24)</f>
        <v>0</v>
      </c>
      <c r="CA24" s="121">
        <f>SUM(W24,AY24)</f>
        <v>61290</v>
      </c>
      <c r="CB24" s="121">
        <f>SUM(X24,AZ24)</f>
        <v>53641</v>
      </c>
      <c r="CC24" s="121">
        <f>SUM(Y24,BA24)</f>
        <v>6702</v>
      </c>
      <c r="CD24" s="121">
        <f>SUM(Z24,BB24)</f>
        <v>0</v>
      </c>
      <c r="CE24" s="121">
        <f>SUM(AA24,BC24)</f>
        <v>947</v>
      </c>
      <c r="CF24" s="121">
        <f>SUM(AB24,BD24)</f>
        <v>52361</v>
      </c>
      <c r="CG24" s="121">
        <f>SUM(AC24,BE24)</f>
        <v>0</v>
      </c>
      <c r="CH24" s="121">
        <f>SUM(AD24,BF24)</f>
        <v>535</v>
      </c>
      <c r="CI24" s="121">
        <f>SUM(AE24,BG24)</f>
        <v>122671</v>
      </c>
    </row>
    <row r="25" spans="1:87" s="136" customFormat="1" ht="13.5" customHeight="1" x14ac:dyDescent="0.15">
      <c r="A25" s="119" t="s">
        <v>36</v>
      </c>
      <c r="B25" s="120" t="s">
        <v>389</v>
      </c>
      <c r="C25" s="119" t="s">
        <v>390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6</v>
      </c>
      <c r="L25" s="121">
        <f>+SUM(M25,R25,V25,W25,AC25)</f>
        <v>19371</v>
      </c>
      <c r="M25" s="121">
        <f>+SUM(N25:Q25)</f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19371</v>
      </c>
      <c r="X25" s="121">
        <v>18834</v>
      </c>
      <c r="Y25" s="121">
        <v>251</v>
      </c>
      <c r="Z25" s="121">
        <v>286</v>
      </c>
      <c r="AA25" s="121">
        <v>0</v>
      </c>
      <c r="AB25" s="121">
        <v>47816</v>
      </c>
      <c r="AC25" s="121">
        <v>0</v>
      </c>
      <c r="AD25" s="121">
        <v>232</v>
      </c>
      <c r="AE25" s="121">
        <f>+SUM(D25,L25,AD25)</f>
        <v>19603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199627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14508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199633</v>
      </c>
      <c r="BP25" s="121">
        <f>SUM(L25,AN25)</f>
        <v>19371</v>
      </c>
      <c r="BQ25" s="121">
        <f>SUM(M25,AO25)</f>
        <v>0</v>
      </c>
      <c r="BR25" s="121">
        <f>SUM(N25,AP25)</f>
        <v>0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19371</v>
      </c>
      <c r="CB25" s="121">
        <f>SUM(X25,AZ25)</f>
        <v>18834</v>
      </c>
      <c r="CC25" s="121">
        <f>SUM(Y25,BA25)</f>
        <v>251</v>
      </c>
      <c r="CD25" s="121">
        <f>SUM(Z25,BB25)</f>
        <v>286</v>
      </c>
      <c r="CE25" s="121">
        <f>SUM(AA25,BC25)</f>
        <v>0</v>
      </c>
      <c r="CF25" s="121">
        <f>SUM(AB25,BD25)</f>
        <v>62324</v>
      </c>
      <c r="CG25" s="121">
        <f>SUM(AC25,BE25)</f>
        <v>0</v>
      </c>
      <c r="CH25" s="121">
        <f>SUM(AD25,BF25)</f>
        <v>232</v>
      </c>
      <c r="CI25" s="121">
        <f>SUM(AE25,BG25)</f>
        <v>19603</v>
      </c>
    </row>
    <row r="26" spans="1:87" s="136" customFormat="1" ht="13.5" customHeight="1" x14ac:dyDescent="0.15">
      <c r="A26" s="119" t="s">
        <v>36</v>
      </c>
      <c r="B26" s="120" t="s">
        <v>392</v>
      </c>
      <c r="C26" s="119" t="s">
        <v>393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6</v>
      </c>
      <c r="L26" s="121">
        <f>+SUM(M26,R26,V26,W26,AC26)</f>
        <v>17093</v>
      </c>
      <c r="M26" s="121">
        <f>+SUM(N26:Q26)</f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17093</v>
      </c>
      <c r="X26" s="121">
        <v>16489</v>
      </c>
      <c r="Y26" s="121">
        <v>604</v>
      </c>
      <c r="Z26" s="121">
        <v>0</v>
      </c>
      <c r="AA26" s="121">
        <v>0</v>
      </c>
      <c r="AB26" s="121">
        <v>45988</v>
      </c>
      <c r="AC26" s="121">
        <v>0</v>
      </c>
      <c r="AD26" s="121">
        <v>0</v>
      </c>
      <c r="AE26" s="121">
        <f>+SUM(D26,L26,AD26)</f>
        <v>17093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190082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12468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190088</v>
      </c>
      <c r="BP26" s="121">
        <f>SUM(L26,AN26)</f>
        <v>17093</v>
      </c>
      <c r="BQ26" s="121">
        <f>SUM(M26,AO26)</f>
        <v>0</v>
      </c>
      <c r="BR26" s="121">
        <f>SUM(N26,AP26)</f>
        <v>0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17093</v>
      </c>
      <c r="CB26" s="121">
        <f>SUM(X26,AZ26)</f>
        <v>16489</v>
      </c>
      <c r="CC26" s="121">
        <f>SUM(Y26,BA26)</f>
        <v>604</v>
      </c>
      <c r="CD26" s="121">
        <f>SUM(Z26,BB26)</f>
        <v>0</v>
      </c>
      <c r="CE26" s="121">
        <f>SUM(AA26,BC26)</f>
        <v>0</v>
      </c>
      <c r="CF26" s="121">
        <f>SUM(AB26,BD26)</f>
        <v>58456</v>
      </c>
      <c r="CG26" s="121">
        <f>SUM(AC26,BE26)</f>
        <v>0</v>
      </c>
      <c r="CH26" s="121">
        <f>SUM(AD26,BF26)</f>
        <v>0</v>
      </c>
      <c r="CI26" s="121">
        <f>SUM(AE26,BG26)</f>
        <v>17093</v>
      </c>
    </row>
    <row r="27" spans="1:87" s="136" customFormat="1" ht="13.5" customHeight="1" x14ac:dyDescent="0.15">
      <c r="A27" s="119" t="s">
        <v>36</v>
      </c>
      <c r="B27" s="120" t="s">
        <v>387</v>
      </c>
      <c r="C27" s="119" t="s">
        <v>388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45077</v>
      </c>
      <c r="M27" s="121">
        <f>+SUM(N27:Q27)</f>
        <v>19764</v>
      </c>
      <c r="N27" s="121">
        <v>5388</v>
      </c>
      <c r="O27" s="121">
        <v>0</v>
      </c>
      <c r="P27" s="121">
        <v>14376</v>
      </c>
      <c r="Q27" s="121">
        <v>0</v>
      </c>
      <c r="R27" s="121">
        <f>+SUM(S27:U27)</f>
        <v>15183</v>
      </c>
      <c r="S27" s="121">
        <v>0</v>
      </c>
      <c r="T27" s="121">
        <v>15183</v>
      </c>
      <c r="U27" s="121">
        <v>0</v>
      </c>
      <c r="V27" s="121">
        <v>0</v>
      </c>
      <c r="W27" s="121">
        <f>+SUM(X27:AA27)</f>
        <v>10130</v>
      </c>
      <c r="X27" s="121">
        <v>0</v>
      </c>
      <c r="Y27" s="121">
        <v>10130</v>
      </c>
      <c r="Z27" s="121">
        <v>0</v>
      </c>
      <c r="AA27" s="121">
        <v>0</v>
      </c>
      <c r="AB27" s="121">
        <v>0</v>
      </c>
      <c r="AC27" s="121">
        <v>0</v>
      </c>
      <c r="AD27" s="121">
        <v>1299</v>
      </c>
      <c r="AE27" s="121">
        <f>+SUM(D27,L27,AD27)</f>
        <v>46376</v>
      </c>
      <c r="AF27" s="121">
        <f>+SUM(AG27,AL27)</f>
        <v>900755</v>
      </c>
      <c r="AG27" s="121">
        <f>+SUM(AH27:AK27)</f>
        <v>900755</v>
      </c>
      <c r="AH27" s="121">
        <v>0</v>
      </c>
      <c r="AI27" s="121">
        <v>900755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51014</v>
      </c>
      <c r="AO27" s="121">
        <f>+SUM(AP27:AS27)</f>
        <v>26195</v>
      </c>
      <c r="AP27" s="121">
        <v>5389</v>
      </c>
      <c r="AQ27" s="121">
        <v>0</v>
      </c>
      <c r="AR27" s="121">
        <v>20806</v>
      </c>
      <c r="AS27" s="121">
        <v>0</v>
      </c>
      <c r="AT27" s="121">
        <f>+SUM(AU27:AW27)</f>
        <v>9066</v>
      </c>
      <c r="AU27" s="121">
        <v>0</v>
      </c>
      <c r="AV27" s="121">
        <v>9066</v>
      </c>
      <c r="AW27" s="121">
        <v>0</v>
      </c>
      <c r="AX27" s="121">
        <v>0</v>
      </c>
      <c r="AY27" s="121">
        <f>+SUM(AZ27:BC27)</f>
        <v>15753</v>
      </c>
      <c r="AZ27" s="121">
        <v>0</v>
      </c>
      <c r="BA27" s="121">
        <v>15753</v>
      </c>
      <c r="BB27" s="121">
        <v>0</v>
      </c>
      <c r="BC27" s="121">
        <v>0</v>
      </c>
      <c r="BD27" s="121">
        <v>0</v>
      </c>
      <c r="BE27" s="121">
        <v>0</v>
      </c>
      <c r="BF27" s="121">
        <v>1238</v>
      </c>
      <c r="BG27" s="121">
        <f>+SUM(BF27,AN27,AF27)</f>
        <v>953007</v>
      </c>
      <c r="BH27" s="121">
        <f>SUM(D27,AF27)</f>
        <v>900755</v>
      </c>
      <c r="BI27" s="121">
        <f>SUM(E27,AG27)</f>
        <v>900755</v>
      </c>
      <c r="BJ27" s="121">
        <f>SUM(F27,AH27)</f>
        <v>0</v>
      </c>
      <c r="BK27" s="121">
        <f>SUM(G27,AI27)</f>
        <v>900755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96091</v>
      </c>
      <c r="BQ27" s="121">
        <f>SUM(M27,AO27)</f>
        <v>45959</v>
      </c>
      <c r="BR27" s="121">
        <f>SUM(N27,AP27)</f>
        <v>10777</v>
      </c>
      <c r="BS27" s="121">
        <f>SUM(O27,AQ27)</f>
        <v>0</v>
      </c>
      <c r="BT27" s="121">
        <f>SUM(P27,AR27)</f>
        <v>35182</v>
      </c>
      <c r="BU27" s="121">
        <f>SUM(Q27,AS27)</f>
        <v>0</v>
      </c>
      <c r="BV27" s="121">
        <f>SUM(R27,AT27)</f>
        <v>24249</v>
      </c>
      <c r="BW27" s="121">
        <f>SUM(S27,AU27)</f>
        <v>0</v>
      </c>
      <c r="BX27" s="121">
        <f>SUM(T27,AV27)</f>
        <v>24249</v>
      </c>
      <c r="BY27" s="121">
        <f>SUM(U27,AW27)</f>
        <v>0</v>
      </c>
      <c r="BZ27" s="121">
        <f>SUM(V27,AX27)</f>
        <v>0</v>
      </c>
      <c r="CA27" s="121">
        <f>SUM(W27,AY27)</f>
        <v>25883</v>
      </c>
      <c r="CB27" s="121">
        <f>SUM(X27,AZ27)</f>
        <v>0</v>
      </c>
      <c r="CC27" s="121">
        <f>SUM(Y27,BA27)</f>
        <v>25883</v>
      </c>
      <c r="CD27" s="121">
        <f>SUM(Z27,BB27)</f>
        <v>0</v>
      </c>
      <c r="CE27" s="121">
        <f>SUM(AA27,BC27)</f>
        <v>0</v>
      </c>
      <c r="CF27" s="121">
        <f>SUM(AB27,BD27)</f>
        <v>0</v>
      </c>
      <c r="CG27" s="121">
        <f>SUM(AC27,BE27)</f>
        <v>0</v>
      </c>
      <c r="CH27" s="121">
        <f>SUM(AD27,BF27)</f>
        <v>2537</v>
      </c>
      <c r="CI27" s="121">
        <f>SUM(AE27,BG27)</f>
        <v>999383</v>
      </c>
    </row>
    <row r="28" spans="1:87" s="136" customFormat="1" ht="13.5" customHeight="1" x14ac:dyDescent="0.15">
      <c r="A28" s="119" t="s">
        <v>36</v>
      </c>
      <c r="B28" s="120" t="s">
        <v>378</v>
      </c>
      <c r="C28" s="119" t="s">
        <v>383</v>
      </c>
      <c r="D28" s="121">
        <f>+SUM(E28,J28)</f>
        <v>22896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22896</v>
      </c>
      <c r="K28" s="121">
        <v>0</v>
      </c>
      <c r="L28" s="121">
        <f>+SUM(M28,R28,V28,W28,AC28)</f>
        <v>139814</v>
      </c>
      <c r="M28" s="121">
        <f>+SUM(N28:Q28)</f>
        <v>19775</v>
      </c>
      <c r="N28" s="121">
        <v>88</v>
      </c>
      <c r="O28" s="121">
        <v>0</v>
      </c>
      <c r="P28" s="121">
        <v>19687</v>
      </c>
      <c r="Q28" s="121">
        <v>0</v>
      </c>
      <c r="R28" s="121">
        <f>+SUM(S28:U28)</f>
        <v>69235</v>
      </c>
      <c r="S28" s="121">
        <v>0</v>
      </c>
      <c r="T28" s="121">
        <v>69235</v>
      </c>
      <c r="U28" s="121">
        <v>0</v>
      </c>
      <c r="V28" s="121">
        <v>0</v>
      </c>
      <c r="W28" s="121">
        <f>+SUM(X28:AA28)</f>
        <v>50804</v>
      </c>
      <c r="X28" s="121">
        <v>17690</v>
      </c>
      <c r="Y28" s="121">
        <v>33114</v>
      </c>
      <c r="Z28" s="121">
        <v>0</v>
      </c>
      <c r="AA28" s="121">
        <v>0</v>
      </c>
      <c r="AB28" s="121">
        <v>0</v>
      </c>
      <c r="AC28" s="121">
        <v>0</v>
      </c>
      <c r="AD28" s="121">
        <v>16571</v>
      </c>
      <c r="AE28" s="121">
        <f>+SUM(D28,L28,AD28)</f>
        <v>179281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22896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22896</v>
      </c>
      <c r="BO28" s="121">
        <f>SUM(K28,AM28)</f>
        <v>0</v>
      </c>
      <c r="BP28" s="121">
        <f>SUM(L28,AN28)</f>
        <v>139814</v>
      </c>
      <c r="BQ28" s="121">
        <f>SUM(M28,AO28)</f>
        <v>19775</v>
      </c>
      <c r="BR28" s="121">
        <f>SUM(N28,AP28)</f>
        <v>88</v>
      </c>
      <c r="BS28" s="121">
        <f>SUM(O28,AQ28)</f>
        <v>0</v>
      </c>
      <c r="BT28" s="121">
        <f>SUM(P28,AR28)</f>
        <v>19687</v>
      </c>
      <c r="BU28" s="121">
        <f>SUM(Q28,AS28)</f>
        <v>0</v>
      </c>
      <c r="BV28" s="121">
        <f>SUM(R28,AT28)</f>
        <v>69235</v>
      </c>
      <c r="BW28" s="121">
        <f>SUM(S28,AU28)</f>
        <v>0</v>
      </c>
      <c r="BX28" s="121">
        <f>SUM(T28,AV28)</f>
        <v>69235</v>
      </c>
      <c r="BY28" s="121">
        <f>SUM(U28,AW28)</f>
        <v>0</v>
      </c>
      <c r="BZ28" s="121">
        <f>SUM(V28,AX28)</f>
        <v>0</v>
      </c>
      <c r="CA28" s="121">
        <f>SUM(W28,AY28)</f>
        <v>50804</v>
      </c>
      <c r="CB28" s="121">
        <f>SUM(X28,AZ28)</f>
        <v>17690</v>
      </c>
      <c r="CC28" s="121">
        <f>SUM(Y28,BA28)</f>
        <v>33114</v>
      </c>
      <c r="CD28" s="121">
        <f>SUM(Z28,BB28)</f>
        <v>0</v>
      </c>
      <c r="CE28" s="121">
        <f>SUM(AA28,BC28)</f>
        <v>0</v>
      </c>
      <c r="CF28" s="121">
        <f>SUM(AB28,BD28)</f>
        <v>0</v>
      </c>
      <c r="CG28" s="121">
        <f>SUM(AC28,BE28)</f>
        <v>0</v>
      </c>
      <c r="CH28" s="121">
        <f>SUM(AD28,BF28)</f>
        <v>16571</v>
      </c>
      <c r="CI28" s="121">
        <f>SUM(AE28,BG28)</f>
        <v>179281</v>
      </c>
    </row>
    <row r="29" spans="1:87" s="136" customFormat="1" ht="13.5" customHeight="1" x14ac:dyDescent="0.15">
      <c r="A29" s="119" t="s">
        <v>36</v>
      </c>
      <c r="B29" s="120" t="s">
        <v>327</v>
      </c>
      <c r="C29" s="119" t="s">
        <v>328</v>
      </c>
      <c r="D29" s="121">
        <f>+SUM(E29,J29)</f>
        <v>32157</v>
      </c>
      <c r="E29" s="121">
        <f>+SUM(F29:I29)</f>
        <v>32157</v>
      </c>
      <c r="F29" s="121">
        <v>0</v>
      </c>
      <c r="G29" s="121">
        <v>32157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452775</v>
      </c>
      <c r="M29" s="121">
        <f>+SUM(N29:Q29)</f>
        <v>54261</v>
      </c>
      <c r="N29" s="121">
        <v>54261</v>
      </c>
      <c r="O29" s="121">
        <v>0</v>
      </c>
      <c r="P29" s="121">
        <v>0</v>
      </c>
      <c r="Q29" s="121">
        <v>0</v>
      </c>
      <c r="R29" s="121">
        <f>+SUM(S29:U29)</f>
        <v>163990</v>
      </c>
      <c r="S29" s="121">
        <v>0</v>
      </c>
      <c r="T29" s="121">
        <v>130336</v>
      </c>
      <c r="U29" s="121">
        <v>33654</v>
      </c>
      <c r="V29" s="121">
        <v>0</v>
      </c>
      <c r="W29" s="121">
        <f>+SUM(X29:AA29)</f>
        <v>227504</v>
      </c>
      <c r="X29" s="121">
        <v>0</v>
      </c>
      <c r="Y29" s="121">
        <v>191847</v>
      </c>
      <c r="Z29" s="121">
        <v>15958</v>
      </c>
      <c r="AA29" s="121">
        <v>19699</v>
      </c>
      <c r="AB29" s="121">
        <v>0</v>
      </c>
      <c r="AC29" s="121">
        <v>7020</v>
      </c>
      <c r="AD29" s="121">
        <v>19703</v>
      </c>
      <c r="AE29" s="121">
        <f>+SUM(D29,L29,AD29)</f>
        <v>504635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327710</v>
      </c>
      <c r="AO29" s="121">
        <f>+SUM(AP29:AS29)</f>
        <v>10815</v>
      </c>
      <c r="AP29" s="121">
        <v>8825</v>
      </c>
      <c r="AQ29" s="121">
        <v>0</v>
      </c>
      <c r="AR29" s="121">
        <v>1990</v>
      </c>
      <c r="AS29" s="121">
        <v>0</v>
      </c>
      <c r="AT29" s="121">
        <f>+SUM(AU29:AW29)</f>
        <v>316686</v>
      </c>
      <c r="AU29" s="121">
        <v>29701</v>
      </c>
      <c r="AV29" s="121">
        <v>286985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0</v>
      </c>
      <c r="BE29" s="121">
        <v>209</v>
      </c>
      <c r="BF29" s="121">
        <v>3443</v>
      </c>
      <c r="BG29" s="121">
        <f>+SUM(BF29,AN29,AF29)</f>
        <v>331153</v>
      </c>
      <c r="BH29" s="121">
        <f>SUM(D29,AF29)</f>
        <v>32157</v>
      </c>
      <c r="BI29" s="121">
        <f>SUM(E29,AG29)</f>
        <v>32157</v>
      </c>
      <c r="BJ29" s="121">
        <f>SUM(F29,AH29)</f>
        <v>0</v>
      </c>
      <c r="BK29" s="121">
        <f>SUM(G29,AI29)</f>
        <v>32157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780485</v>
      </c>
      <c r="BQ29" s="121">
        <f>SUM(M29,AO29)</f>
        <v>65076</v>
      </c>
      <c r="BR29" s="121">
        <f>SUM(N29,AP29)</f>
        <v>63086</v>
      </c>
      <c r="BS29" s="121">
        <f>SUM(O29,AQ29)</f>
        <v>0</v>
      </c>
      <c r="BT29" s="121">
        <f>SUM(P29,AR29)</f>
        <v>1990</v>
      </c>
      <c r="BU29" s="121">
        <f>SUM(Q29,AS29)</f>
        <v>0</v>
      </c>
      <c r="BV29" s="121">
        <f>SUM(R29,AT29)</f>
        <v>480676</v>
      </c>
      <c r="BW29" s="121">
        <f>SUM(S29,AU29)</f>
        <v>29701</v>
      </c>
      <c r="BX29" s="121">
        <f>SUM(T29,AV29)</f>
        <v>417321</v>
      </c>
      <c r="BY29" s="121">
        <f>SUM(U29,AW29)</f>
        <v>33654</v>
      </c>
      <c r="BZ29" s="121">
        <f>SUM(V29,AX29)</f>
        <v>0</v>
      </c>
      <c r="CA29" s="121">
        <f>SUM(W29,AY29)</f>
        <v>227504</v>
      </c>
      <c r="CB29" s="121">
        <f>SUM(X29,AZ29)</f>
        <v>0</v>
      </c>
      <c r="CC29" s="121">
        <f>SUM(Y29,BA29)</f>
        <v>191847</v>
      </c>
      <c r="CD29" s="121">
        <f>SUM(Z29,BB29)</f>
        <v>15958</v>
      </c>
      <c r="CE29" s="121">
        <f>SUM(AA29,BC29)</f>
        <v>19699</v>
      </c>
      <c r="CF29" s="121">
        <f>SUM(AB29,BD29)</f>
        <v>0</v>
      </c>
      <c r="CG29" s="121">
        <f>SUM(AC29,BE29)</f>
        <v>7229</v>
      </c>
      <c r="CH29" s="121">
        <f>SUM(AD29,BF29)</f>
        <v>23146</v>
      </c>
      <c r="CI29" s="121">
        <f>SUM(AE29,BG29)</f>
        <v>835788</v>
      </c>
    </row>
    <row r="30" spans="1:87" s="136" customFormat="1" ht="13.5" customHeight="1" x14ac:dyDescent="0.15">
      <c r="A30" s="119" t="s">
        <v>36</v>
      </c>
      <c r="B30" s="120" t="s">
        <v>332</v>
      </c>
      <c r="C30" s="119" t="s">
        <v>333</v>
      </c>
      <c r="D30" s="121">
        <f>+SUM(E30,J30)</f>
        <v>188</v>
      </c>
      <c r="E30" s="121">
        <f>+SUM(F30:I30)</f>
        <v>188</v>
      </c>
      <c r="F30" s="121">
        <v>0</v>
      </c>
      <c r="G30" s="121">
        <v>188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880393</v>
      </c>
      <c r="M30" s="121">
        <f>+SUM(N30:Q30)</f>
        <v>126822</v>
      </c>
      <c r="N30" s="121">
        <v>117307</v>
      </c>
      <c r="O30" s="121">
        <v>0</v>
      </c>
      <c r="P30" s="121">
        <v>9515</v>
      </c>
      <c r="Q30" s="121">
        <v>0</v>
      </c>
      <c r="R30" s="121">
        <f>+SUM(S30:U30)</f>
        <v>91207</v>
      </c>
      <c r="S30" s="121">
        <v>0</v>
      </c>
      <c r="T30" s="121">
        <v>90829</v>
      </c>
      <c r="U30" s="121">
        <v>378</v>
      </c>
      <c r="V30" s="121">
        <v>0</v>
      </c>
      <c r="W30" s="121">
        <f>+SUM(X30:AA30)</f>
        <v>662364</v>
      </c>
      <c r="X30" s="121">
        <v>0</v>
      </c>
      <c r="Y30" s="121">
        <v>215079</v>
      </c>
      <c r="Z30" s="121">
        <v>447285</v>
      </c>
      <c r="AA30" s="121">
        <v>0</v>
      </c>
      <c r="AB30" s="121">
        <v>0</v>
      </c>
      <c r="AC30" s="121">
        <v>0</v>
      </c>
      <c r="AD30" s="121">
        <v>1222</v>
      </c>
      <c r="AE30" s="121">
        <f>+SUM(D30,L30,AD30)</f>
        <v>881803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244558</v>
      </c>
      <c r="AO30" s="121">
        <f>+SUM(AP30:AS30)</f>
        <v>83481</v>
      </c>
      <c r="AP30" s="121">
        <v>68397</v>
      </c>
      <c r="AQ30" s="121">
        <v>0</v>
      </c>
      <c r="AR30" s="121">
        <v>15084</v>
      </c>
      <c r="AS30" s="121">
        <v>0</v>
      </c>
      <c r="AT30" s="121">
        <f>+SUM(AU30:AW30)</f>
        <v>152000</v>
      </c>
      <c r="AU30" s="121">
        <v>0</v>
      </c>
      <c r="AV30" s="121">
        <v>152000</v>
      </c>
      <c r="AW30" s="121">
        <v>0</v>
      </c>
      <c r="AX30" s="121">
        <v>0</v>
      </c>
      <c r="AY30" s="121">
        <f>+SUM(AZ30:BC30)</f>
        <v>9077</v>
      </c>
      <c r="AZ30" s="121">
        <v>0</v>
      </c>
      <c r="BA30" s="121">
        <v>9077</v>
      </c>
      <c r="BB30" s="121">
        <v>0</v>
      </c>
      <c r="BC30" s="121">
        <v>0</v>
      </c>
      <c r="BD30" s="121">
        <v>0</v>
      </c>
      <c r="BE30" s="121">
        <v>0</v>
      </c>
      <c r="BF30" s="121">
        <v>22723</v>
      </c>
      <c r="BG30" s="121">
        <f>+SUM(BF30,AN30,AF30)</f>
        <v>267281</v>
      </c>
      <c r="BH30" s="121">
        <f>SUM(D30,AF30)</f>
        <v>188</v>
      </c>
      <c r="BI30" s="121">
        <f>SUM(E30,AG30)</f>
        <v>188</v>
      </c>
      <c r="BJ30" s="121">
        <f>SUM(F30,AH30)</f>
        <v>0</v>
      </c>
      <c r="BK30" s="121">
        <f>SUM(G30,AI30)</f>
        <v>188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1124951</v>
      </c>
      <c r="BQ30" s="121">
        <f>SUM(M30,AO30)</f>
        <v>210303</v>
      </c>
      <c r="BR30" s="121">
        <f>SUM(N30,AP30)</f>
        <v>185704</v>
      </c>
      <c r="BS30" s="121">
        <f>SUM(O30,AQ30)</f>
        <v>0</v>
      </c>
      <c r="BT30" s="121">
        <f>SUM(P30,AR30)</f>
        <v>24599</v>
      </c>
      <c r="BU30" s="121">
        <f>SUM(Q30,AS30)</f>
        <v>0</v>
      </c>
      <c r="BV30" s="121">
        <f>SUM(R30,AT30)</f>
        <v>243207</v>
      </c>
      <c r="BW30" s="121">
        <f>SUM(S30,AU30)</f>
        <v>0</v>
      </c>
      <c r="BX30" s="121">
        <f>SUM(T30,AV30)</f>
        <v>242829</v>
      </c>
      <c r="BY30" s="121">
        <f>SUM(U30,AW30)</f>
        <v>378</v>
      </c>
      <c r="BZ30" s="121">
        <f>SUM(V30,AX30)</f>
        <v>0</v>
      </c>
      <c r="CA30" s="121">
        <f>SUM(W30,AY30)</f>
        <v>671441</v>
      </c>
      <c r="CB30" s="121">
        <f>SUM(X30,AZ30)</f>
        <v>0</v>
      </c>
      <c r="CC30" s="121">
        <f>SUM(Y30,BA30)</f>
        <v>224156</v>
      </c>
      <c r="CD30" s="121">
        <f>SUM(Z30,BB30)</f>
        <v>447285</v>
      </c>
      <c r="CE30" s="121">
        <f>SUM(AA30,BC30)</f>
        <v>0</v>
      </c>
      <c r="CF30" s="121">
        <f>SUM(AB30,BD30)</f>
        <v>0</v>
      </c>
      <c r="CG30" s="121">
        <f>SUM(AC30,BE30)</f>
        <v>0</v>
      </c>
      <c r="CH30" s="121">
        <f>SUM(AD30,BF30)</f>
        <v>23945</v>
      </c>
      <c r="CI30" s="121">
        <f>SUM(AE30,BG30)</f>
        <v>1149084</v>
      </c>
    </row>
    <row r="31" spans="1:87" s="136" customFormat="1" ht="13.5" customHeight="1" x14ac:dyDescent="0.15">
      <c r="A31" s="119" t="s">
        <v>36</v>
      </c>
      <c r="B31" s="120" t="s">
        <v>337</v>
      </c>
      <c r="C31" s="119" t="s">
        <v>359</v>
      </c>
      <c r="D31" s="121">
        <f>+SUM(E31,J31)</f>
        <v>148512</v>
      </c>
      <c r="E31" s="121">
        <f>+SUM(F31:I31)</f>
        <v>148512</v>
      </c>
      <c r="F31" s="121">
        <v>0</v>
      </c>
      <c r="G31" s="121">
        <v>10311</v>
      </c>
      <c r="H31" s="121">
        <v>138201</v>
      </c>
      <c r="I31" s="121">
        <v>0</v>
      </c>
      <c r="J31" s="121">
        <v>0</v>
      </c>
      <c r="K31" s="121">
        <v>0</v>
      </c>
      <c r="L31" s="121">
        <f>+SUM(M31,R31,V31,W31,AC31)</f>
        <v>458771</v>
      </c>
      <c r="M31" s="121">
        <f>+SUM(N31:Q31)</f>
        <v>41132</v>
      </c>
      <c r="N31" s="121">
        <v>41132</v>
      </c>
      <c r="O31" s="121">
        <v>0</v>
      </c>
      <c r="P31" s="121">
        <v>0</v>
      </c>
      <c r="Q31" s="121">
        <v>0</v>
      </c>
      <c r="R31" s="121">
        <f>+SUM(S31:U31)</f>
        <v>15435</v>
      </c>
      <c r="S31" s="121">
        <v>0</v>
      </c>
      <c r="T31" s="121">
        <v>11940</v>
      </c>
      <c r="U31" s="121">
        <v>3495</v>
      </c>
      <c r="V31" s="121">
        <v>0</v>
      </c>
      <c r="W31" s="121">
        <f>+SUM(X31:AA31)</f>
        <v>402204</v>
      </c>
      <c r="X31" s="121">
        <v>1186</v>
      </c>
      <c r="Y31" s="121">
        <v>386381</v>
      </c>
      <c r="Z31" s="121">
        <v>14637</v>
      </c>
      <c r="AA31" s="121">
        <v>0</v>
      </c>
      <c r="AB31" s="121">
        <v>0</v>
      </c>
      <c r="AC31" s="121">
        <v>0</v>
      </c>
      <c r="AD31" s="121">
        <v>6184</v>
      </c>
      <c r="AE31" s="121">
        <f>+SUM(D31,L31,AD31)</f>
        <v>613467</v>
      </c>
      <c r="AF31" s="121">
        <f>+SUM(AG31,AL31)</f>
        <v>1143</v>
      </c>
      <c r="AG31" s="121">
        <f>+SUM(AH31:AK31)</f>
        <v>1143</v>
      </c>
      <c r="AH31" s="121">
        <v>0</v>
      </c>
      <c r="AI31" s="121">
        <v>1143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84377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2711</v>
      </c>
      <c r="AU31" s="121">
        <v>0</v>
      </c>
      <c r="AV31" s="121">
        <v>2711</v>
      </c>
      <c r="AW31" s="121">
        <v>0</v>
      </c>
      <c r="AX31" s="121">
        <v>0</v>
      </c>
      <c r="AY31" s="121">
        <f>+SUM(AZ31:BC31)</f>
        <v>81666</v>
      </c>
      <c r="AZ31" s="121">
        <v>0</v>
      </c>
      <c r="BA31" s="121">
        <v>81307</v>
      </c>
      <c r="BB31" s="121">
        <v>0</v>
      </c>
      <c r="BC31" s="121">
        <v>359</v>
      </c>
      <c r="BD31" s="121">
        <v>0</v>
      </c>
      <c r="BE31" s="121">
        <v>0</v>
      </c>
      <c r="BF31" s="121">
        <v>0</v>
      </c>
      <c r="BG31" s="121">
        <f>+SUM(BF31,AN31,AF31)</f>
        <v>85520</v>
      </c>
      <c r="BH31" s="121">
        <f>SUM(D31,AF31)</f>
        <v>149655</v>
      </c>
      <c r="BI31" s="121">
        <f>SUM(E31,AG31)</f>
        <v>149655</v>
      </c>
      <c r="BJ31" s="121">
        <f>SUM(F31,AH31)</f>
        <v>0</v>
      </c>
      <c r="BK31" s="121">
        <f>SUM(G31,AI31)</f>
        <v>11454</v>
      </c>
      <c r="BL31" s="121">
        <f>SUM(H31,AJ31)</f>
        <v>138201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543148</v>
      </c>
      <c r="BQ31" s="121">
        <f>SUM(M31,AO31)</f>
        <v>41132</v>
      </c>
      <c r="BR31" s="121">
        <f>SUM(N31,AP31)</f>
        <v>41132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18146</v>
      </c>
      <c r="BW31" s="121">
        <f>SUM(S31,AU31)</f>
        <v>0</v>
      </c>
      <c r="BX31" s="121">
        <f>SUM(T31,AV31)</f>
        <v>14651</v>
      </c>
      <c r="BY31" s="121">
        <f>SUM(U31,AW31)</f>
        <v>3495</v>
      </c>
      <c r="BZ31" s="121">
        <f>SUM(V31,AX31)</f>
        <v>0</v>
      </c>
      <c r="CA31" s="121">
        <f>SUM(W31,AY31)</f>
        <v>483870</v>
      </c>
      <c r="CB31" s="121">
        <f>SUM(X31,AZ31)</f>
        <v>1186</v>
      </c>
      <c r="CC31" s="121">
        <f>SUM(Y31,BA31)</f>
        <v>467688</v>
      </c>
      <c r="CD31" s="121">
        <f>SUM(Z31,BB31)</f>
        <v>14637</v>
      </c>
      <c r="CE31" s="121">
        <f>SUM(AA31,BC31)</f>
        <v>359</v>
      </c>
      <c r="CF31" s="121">
        <f>SUM(AB31,BD31)</f>
        <v>0</v>
      </c>
      <c r="CG31" s="121">
        <f>SUM(AC31,BE31)</f>
        <v>0</v>
      </c>
      <c r="CH31" s="121">
        <f>SUM(AD31,BF31)</f>
        <v>6184</v>
      </c>
      <c r="CI31" s="121">
        <f>SUM(AE31,BG31)</f>
        <v>698987</v>
      </c>
    </row>
    <row r="32" spans="1:8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</row>
    <row r="33" spans="1:8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</row>
    <row r="34" spans="1:8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</row>
    <row r="35" spans="1:8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</row>
    <row r="36" spans="1:8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</row>
    <row r="37" spans="1:8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</row>
    <row r="38" spans="1:8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</row>
    <row r="39" spans="1:8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</row>
    <row r="40" spans="1:8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</row>
    <row r="41" spans="1:8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</row>
    <row r="42" spans="1:8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</row>
    <row r="43" spans="1:8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</row>
    <row r="44" spans="1:8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</row>
    <row r="45" spans="1:8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</row>
    <row r="46" spans="1:8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</row>
    <row r="47" spans="1:8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</row>
    <row r="48" spans="1:8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1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</row>
    <row r="49" spans="1:8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</row>
    <row r="50" spans="1:8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</row>
    <row r="51" spans="1:8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</row>
    <row r="52" spans="1:8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</row>
    <row r="53" spans="1:8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</row>
    <row r="54" spans="1:8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</row>
    <row r="55" spans="1:8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1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</row>
    <row r="56" spans="1:8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</row>
    <row r="57" spans="1:8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</row>
    <row r="58" spans="1:8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</row>
    <row r="59" spans="1:8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</row>
    <row r="60" spans="1:8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</row>
    <row r="61" spans="1:8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</row>
    <row r="62" spans="1:8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</row>
    <row r="63" spans="1:8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1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</row>
    <row r="64" spans="1:8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</row>
    <row r="65" spans="1:8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1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1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</row>
    <row r="66" spans="1:8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1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</row>
    <row r="67" spans="1:8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</row>
    <row r="68" spans="1:8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</row>
    <row r="69" spans="1:8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</row>
    <row r="70" spans="1:8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</row>
    <row r="71" spans="1:8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</row>
    <row r="72" spans="1:8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</row>
    <row r="73" spans="1:8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</row>
    <row r="74" spans="1:8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</row>
    <row r="75" spans="1:8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</row>
    <row r="76" spans="1:8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</row>
    <row r="77" spans="1:8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</row>
    <row r="78" spans="1:8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</row>
    <row r="79" spans="1:8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31">
    <sortCondition ref="A8:A31"/>
    <sortCondition ref="B8:B31"/>
    <sortCondition ref="C8:C31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30" man="1"/>
    <brk id="67" min="1" max="3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鳥取県</v>
      </c>
      <c r="B7" s="139" t="str">
        <f>'廃棄物事業経費（市町村）'!B7</f>
        <v>31000</v>
      </c>
      <c r="C7" s="138" t="s">
        <v>279</v>
      </c>
      <c r="D7" s="140">
        <f>SUM(L7,T7,AB7,AJ7,AR7,AZ7)</f>
        <v>138750</v>
      </c>
      <c r="E7" s="140">
        <f>SUM(M7,U7,AC7,AK7,AS7,BA7)</f>
        <v>1666689</v>
      </c>
      <c r="F7" s="140">
        <f>SUM(D7:E7)</f>
        <v>1805439</v>
      </c>
      <c r="G7" s="140">
        <f>SUM(O7,W7,AE7,AM7,AU7,BC7)</f>
        <v>633231</v>
      </c>
      <c r="H7" s="140">
        <f>SUM(P7,X7,AF7,AN7,AV7,BD7)</f>
        <v>687447</v>
      </c>
      <c r="I7" s="140">
        <f>SUM(G7:H7)</f>
        <v>1320678</v>
      </c>
      <c r="J7" s="141">
        <f>COUNTIF(J$8:J$1000,"&lt;&gt;")</f>
        <v>19</v>
      </c>
      <c r="K7" s="141">
        <f>COUNTIF(K$8:K$1000,"&lt;&gt;")</f>
        <v>19</v>
      </c>
      <c r="L7" s="140">
        <f>SUM(L$8:L$1000)</f>
        <v>138744</v>
      </c>
      <c r="M7" s="140">
        <f>SUM(M$8:M$1000)</f>
        <v>1511484</v>
      </c>
      <c r="N7" s="140">
        <f>IF(AND(L7&lt;&gt;"",M7&lt;&gt;""),SUM(L7:M7),"")</f>
        <v>1650228</v>
      </c>
      <c r="O7" s="140">
        <f>SUM(O$8:O$1000)</f>
        <v>190802</v>
      </c>
      <c r="P7" s="140">
        <f>SUM(P$8:P$1000)</f>
        <v>655075</v>
      </c>
      <c r="Q7" s="140">
        <f>IF(AND(O7&lt;&gt;"",P7&lt;&gt;""),SUM(O7:P7),"")</f>
        <v>845877</v>
      </c>
      <c r="R7" s="141">
        <f>COUNTIF(R$8:R$1000,"&lt;&gt;")</f>
        <v>5</v>
      </c>
      <c r="S7" s="141">
        <f>COUNTIF(S$8:S$1000,"&lt;&gt;")</f>
        <v>5</v>
      </c>
      <c r="T7" s="140">
        <f>SUM(T$8:T$1000)</f>
        <v>6</v>
      </c>
      <c r="U7" s="140">
        <f>SUM(U$8:U$1000)</f>
        <v>155205</v>
      </c>
      <c r="V7" s="140">
        <f>IF(AND(T7&lt;&gt;"",U7&lt;&gt;""),SUM(T7:U7),"")</f>
        <v>155211</v>
      </c>
      <c r="W7" s="140">
        <f>SUM(W$8:W$1000)</f>
        <v>442429</v>
      </c>
      <c r="X7" s="140">
        <f>SUM(X$8:X$1000)</f>
        <v>32372</v>
      </c>
      <c r="Y7" s="140">
        <f>IF(AND(W7&lt;&gt;"",X7&lt;&gt;""),SUM(W7:X7),"")</f>
        <v>474801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36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335806</v>
      </c>
      <c r="F8" s="121">
        <f>SUM(D8:E8)</f>
        <v>335806</v>
      </c>
      <c r="G8" s="121">
        <f>SUM(O8,W8,AE8,AM8,AU8,BC8)</f>
        <v>0</v>
      </c>
      <c r="H8" s="121">
        <f>SUM(P8,X8,AF8,AN8,AV8,BD8)</f>
        <v>235451</v>
      </c>
      <c r="I8" s="121">
        <f>SUM(G8:H8)</f>
        <v>235451</v>
      </c>
      <c r="J8" s="120" t="s">
        <v>327</v>
      </c>
      <c r="K8" s="119" t="s">
        <v>328</v>
      </c>
      <c r="L8" s="121">
        <v>0</v>
      </c>
      <c r="M8" s="121">
        <v>335806</v>
      </c>
      <c r="N8" s="121">
        <f>IF(AND(L8&lt;&gt;"",M8&lt;&gt;""),SUM(L8:M8),"")</f>
        <v>335806</v>
      </c>
      <c r="O8" s="121">
        <v>0</v>
      </c>
      <c r="P8" s="121">
        <v>235451</v>
      </c>
      <c r="Q8" s="121">
        <f>IF(AND(O8&lt;&gt;"",P8&lt;&gt;""),SUM(O8:P8),"")</f>
        <v>235451</v>
      </c>
      <c r="R8" s="120"/>
      <c r="S8" s="119"/>
      <c r="T8" s="121"/>
      <c r="U8" s="121"/>
      <c r="V8" s="121" t="str">
        <f>IF(AND(T8&lt;&gt;"",U8&lt;&gt;""),SUM(T8:U8),"")</f>
        <v/>
      </c>
      <c r="W8" s="121"/>
      <c r="X8" s="121"/>
      <c r="Y8" s="121" t="str">
        <f>IF(AND(W8&lt;&gt;"",X8&lt;&gt;""),SUM(W8:X8),"")</f>
        <v/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36</v>
      </c>
      <c r="B9" s="120" t="s">
        <v>329</v>
      </c>
      <c r="C9" s="119" t="s">
        <v>330</v>
      </c>
      <c r="D9" s="121">
        <f>SUM(L9,T9,AB9,AJ9,AR9,AZ9)</f>
        <v>100</v>
      </c>
      <c r="E9" s="121">
        <f>SUM(M9,U9,AC9,AK9,AS9,BA9)</f>
        <v>463221</v>
      </c>
      <c r="F9" s="121">
        <f>SUM(D9:E9)</f>
        <v>463321</v>
      </c>
      <c r="G9" s="121">
        <f>SUM(O9,W9,AE9,AM9,AU9,BC9)</f>
        <v>0</v>
      </c>
      <c r="H9" s="121">
        <f>SUM(P9,X9,AF9,AN9,AV9,BD9)</f>
        <v>166404</v>
      </c>
      <c r="I9" s="121">
        <f>SUM(G9:H9)</f>
        <v>166404</v>
      </c>
      <c r="J9" s="120" t="s">
        <v>332</v>
      </c>
      <c r="K9" s="119" t="s">
        <v>333</v>
      </c>
      <c r="L9" s="121">
        <v>100</v>
      </c>
      <c r="M9" s="121">
        <v>463221</v>
      </c>
      <c r="N9" s="121">
        <f>IF(AND(L9&lt;&gt;"",M9&lt;&gt;""),SUM(L9:M9),"")</f>
        <v>463321</v>
      </c>
      <c r="O9" s="121">
        <v>0</v>
      </c>
      <c r="P9" s="121">
        <v>166404</v>
      </c>
      <c r="Q9" s="121">
        <f>IF(AND(O9&lt;&gt;"",P9&lt;&gt;""),SUM(O9:P9),"")</f>
        <v>166404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36</v>
      </c>
      <c r="B10" s="120" t="s">
        <v>334</v>
      </c>
      <c r="C10" s="119" t="s">
        <v>335</v>
      </c>
      <c r="D10" s="121">
        <f>SUM(L10,T10,AB10,AJ10,AR10,AZ10)</f>
        <v>103177</v>
      </c>
      <c r="E10" s="121">
        <f>SUM(M10,U10,AC10,AK10,AS10,BA10)</f>
        <v>167421</v>
      </c>
      <c r="F10" s="121">
        <f>SUM(D10:E10)</f>
        <v>270598</v>
      </c>
      <c r="G10" s="121">
        <f>SUM(O10,W10,AE10,AM10,AU10,BC10)</f>
        <v>185</v>
      </c>
      <c r="H10" s="121">
        <f>SUM(P10,X10,AF10,AN10,AV10,BD10)</f>
        <v>35751</v>
      </c>
      <c r="I10" s="121">
        <f>SUM(G10:H10)</f>
        <v>35936</v>
      </c>
      <c r="J10" s="120" t="s">
        <v>337</v>
      </c>
      <c r="K10" s="119" t="s">
        <v>338</v>
      </c>
      <c r="L10" s="121">
        <v>103177</v>
      </c>
      <c r="M10" s="121">
        <v>167421</v>
      </c>
      <c r="N10" s="121">
        <f>IF(AND(L10&lt;&gt;"",M10&lt;&gt;""),SUM(L10:M10),"")</f>
        <v>270598</v>
      </c>
      <c r="O10" s="121">
        <v>185</v>
      </c>
      <c r="P10" s="121">
        <v>35751</v>
      </c>
      <c r="Q10" s="121">
        <f>IF(AND(O10&lt;&gt;"",P10&lt;&gt;""),SUM(O10:P10),"")</f>
        <v>35936</v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36</v>
      </c>
      <c r="B11" s="120" t="s">
        <v>339</v>
      </c>
      <c r="C11" s="119" t="s">
        <v>340</v>
      </c>
      <c r="D11" s="121">
        <f>SUM(L11,T11,AB11,AJ11,AR11,AZ11)</f>
        <v>26</v>
      </c>
      <c r="E11" s="121">
        <f>SUM(M11,U11,AC11,AK11,AS11,BA11)</f>
        <v>72635</v>
      </c>
      <c r="F11" s="121">
        <f>SUM(D11:E11)</f>
        <v>72661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 t="s">
        <v>332</v>
      </c>
      <c r="K11" s="119" t="s">
        <v>333</v>
      </c>
      <c r="L11" s="121">
        <v>26</v>
      </c>
      <c r="M11" s="121">
        <v>72635</v>
      </c>
      <c r="N11" s="121">
        <f>IF(AND(L11&lt;&gt;"",M11&lt;&gt;""),SUM(L11:M11),"")</f>
        <v>72661</v>
      </c>
      <c r="O11" s="121">
        <v>0</v>
      </c>
      <c r="P11" s="121">
        <v>0</v>
      </c>
      <c r="Q11" s="121">
        <f>IF(AND(O11&lt;&gt;"",P11&lt;&gt;""),SUM(O11:P11),"")</f>
        <v>0</v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36</v>
      </c>
      <c r="B12" s="120" t="s">
        <v>342</v>
      </c>
      <c r="C12" s="119" t="s">
        <v>343</v>
      </c>
      <c r="D12" s="121">
        <f>SUM(L12,T12,AB12,AJ12,AR12,AZ12)</f>
        <v>0</v>
      </c>
      <c r="E12" s="121">
        <f>SUM(M12,U12,AC12,AK12,AS12,BA12)</f>
        <v>18892</v>
      </c>
      <c r="F12" s="121">
        <f>SUM(D12:E12)</f>
        <v>18892</v>
      </c>
      <c r="G12" s="121">
        <f>SUM(O12,W12,AE12,AM12,AU12,BC12)</f>
        <v>0</v>
      </c>
      <c r="H12" s="121">
        <f>SUM(P12,X12,AF12,AN12,AV12,BD12)</f>
        <v>20831</v>
      </c>
      <c r="I12" s="121">
        <f>SUM(G12:H12)</f>
        <v>20831</v>
      </c>
      <c r="J12" s="120" t="s">
        <v>327</v>
      </c>
      <c r="K12" s="119" t="s">
        <v>328</v>
      </c>
      <c r="L12" s="121">
        <v>0</v>
      </c>
      <c r="M12" s="121">
        <v>18892</v>
      </c>
      <c r="N12" s="121">
        <f>IF(AND(L12&lt;&gt;"",M12&lt;&gt;""),SUM(L12:M12),"")</f>
        <v>18892</v>
      </c>
      <c r="O12" s="121">
        <v>0</v>
      </c>
      <c r="P12" s="121">
        <v>20831</v>
      </c>
      <c r="Q12" s="121">
        <f>IF(AND(O12&lt;&gt;"",P12&lt;&gt;""),SUM(O12:P12),"")</f>
        <v>20831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36</v>
      </c>
      <c r="B13" s="120" t="s">
        <v>345</v>
      </c>
      <c r="C13" s="119" t="s">
        <v>346</v>
      </c>
      <c r="D13" s="121">
        <f>SUM(L13,T13,AB13,AJ13,AR13,AZ13)</f>
        <v>0</v>
      </c>
      <c r="E13" s="121">
        <f>SUM(M13,U13,AC13,AK13,AS13,BA13)</f>
        <v>5067</v>
      </c>
      <c r="F13" s="121">
        <f>SUM(D13:E13)</f>
        <v>5067</v>
      </c>
      <c r="G13" s="121">
        <f>SUM(O13,W13,AE13,AM13,AU13,BC13)</f>
        <v>0</v>
      </c>
      <c r="H13" s="121">
        <f>SUM(P13,X13,AF13,AN13,AV13,BD13)</f>
        <v>3248</v>
      </c>
      <c r="I13" s="121">
        <f>SUM(G13:H13)</f>
        <v>3248</v>
      </c>
      <c r="J13" s="120" t="s">
        <v>327</v>
      </c>
      <c r="K13" s="119" t="s">
        <v>348</v>
      </c>
      <c r="L13" s="121">
        <v>0</v>
      </c>
      <c r="M13" s="121">
        <v>5067</v>
      </c>
      <c r="N13" s="121">
        <f>IF(AND(L13&lt;&gt;"",M13&lt;&gt;""),SUM(L13:M13),"")</f>
        <v>5067</v>
      </c>
      <c r="O13" s="121">
        <v>0</v>
      </c>
      <c r="P13" s="121">
        <v>3248</v>
      </c>
      <c r="Q13" s="121">
        <f>IF(AND(O13&lt;&gt;"",P13&lt;&gt;""),SUM(O13:P13),"")</f>
        <v>3248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36</v>
      </c>
      <c r="B14" s="120" t="s">
        <v>349</v>
      </c>
      <c r="C14" s="119" t="s">
        <v>350</v>
      </c>
      <c r="D14" s="121">
        <f>SUM(L14,T14,AB14,AJ14,AR14,AZ14)</f>
        <v>0</v>
      </c>
      <c r="E14" s="121">
        <f>SUM(M14,U14,AC14,AK14,AS14,BA14)</f>
        <v>11676</v>
      </c>
      <c r="F14" s="121">
        <f>SUM(D14:E14)</f>
        <v>11676</v>
      </c>
      <c r="G14" s="121">
        <f>SUM(O14,W14,AE14,AM14,AU14,BC14)</f>
        <v>0</v>
      </c>
      <c r="H14" s="121">
        <f>SUM(P14,X14,AF14,AN14,AV14,BD14)</f>
        <v>17940</v>
      </c>
      <c r="I14" s="121">
        <f>SUM(G14:H14)</f>
        <v>17940</v>
      </c>
      <c r="J14" s="120" t="s">
        <v>327</v>
      </c>
      <c r="K14" s="119" t="s">
        <v>352</v>
      </c>
      <c r="L14" s="121">
        <v>0</v>
      </c>
      <c r="M14" s="121">
        <v>11676</v>
      </c>
      <c r="N14" s="121">
        <f>IF(AND(L14&lt;&gt;"",M14&lt;&gt;""),SUM(L14:M14),"")</f>
        <v>11676</v>
      </c>
      <c r="O14" s="121">
        <v>0</v>
      </c>
      <c r="P14" s="121">
        <v>17940</v>
      </c>
      <c r="Q14" s="121">
        <f>IF(AND(O14&lt;&gt;"",P14&lt;&gt;""),SUM(O14:P14),"")</f>
        <v>17940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36</v>
      </c>
      <c r="B15" s="120" t="s">
        <v>353</v>
      </c>
      <c r="C15" s="119" t="s">
        <v>354</v>
      </c>
      <c r="D15" s="121">
        <f>SUM(L15,T15,AB15,AJ15,AR15,AZ15)</f>
        <v>0</v>
      </c>
      <c r="E15" s="121">
        <f>SUM(M15,U15,AC15,AK15,AS15,BA15)</f>
        <v>24521</v>
      </c>
      <c r="F15" s="121">
        <f>SUM(D15:E15)</f>
        <v>24521</v>
      </c>
      <c r="G15" s="121">
        <f>SUM(O15,W15,AE15,AM15,AU15,BC15)</f>
        <v>0</v>
      </c>
      <c r="H15" s="121">
        <f>SUM(P15,X15,AF15,AN15,AV15,BD15)</f>
        <v>31142</v>
      </c>
      <c r="I15" s="121">
        <f>SUM(G15:H15)</f>
        <v>31142</v>
      </c>
      <c r="J15" s="120" t="s">
        <v>327</v>
      </c>
      <c r="K15" s="119" t="s">
        <v>328</v>
      </c>
      <c r="L15" s="121">
        <v>0</v>
      </c>
      <c r="M15" s="121">
        <v>24521</v>
      </c>
      <c r="N15" s="121">
        <f>IF(AND(L15&lt;&gt;"",M15&lt;&gt;""),SUM(L15:M15),"")</f>
        <v>24521</v>
      </c>
      <c r="O15" s="121">
        <v>0</v>
      </c>
      <c r="P15" s="121">
        <v>31142</v>
      </c>
      <c r="Q15" s="121">
        <f>IF(AND(O15&lt;&gt;"",P15&lt;&gt;""),SUM(O15:P15),"")</f>
        <v>31142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36</v>
      </c>
      <c r="B16" s="120" t="s">
        <v>356</v>
      </c>
      <c r="C16" s="119" t="s">
        <v>357</v>
      </c>
      <c r="D16" s="121">
        <f>SUM(L16,T16,AB16,AJ16,AR16,AZ16)</f>
        <v>4755</v>
      </c>
      <c r="E16" s="121">
        <f>SUM(M16,U16,AC16,AK16,AS16,BA16)</f>
        <v>15939</v>
      </c>
      <c r="F16" s="121">
        <f>SUM(D16:E16)</f>
        <v>20694</v>
      </c>
      <c r="G16" s="121">
        <f>SUM(O16,W16,AE16,AM16,AU16,BC16)</f>
        <v>15</v>
      </c>
      <c r="H16" s="121">
        <f>SUM(P16,X16,AF16,AN16,AV16,BD16)</f>
        <v>7816</v>
      </c>
      <c r="I16" s="121">
        <f>SUM(G16:H16)</f>
        <v>7831</v>
      </c>
      <c r="J16" s="120" t="s">
        <v>337</v>
      </c>
      <c r="K16" s="119" t="s">
        <v>359</v>
      </c>
      <c r="L16" s="121">
        <v>4755</v>
      </c>
      <c r="M16" s="121">
        <v>15939</v>
      </c>
      <c r="N16" s="121">
        <f>IF(AND(L16&lt;&gt;"",M16&lt;&gt;""),SUM(L16:M16),"")</f>
        <v>20694</v>
      </c>
      <c r="O16" s="121">
        <v>15</v>
      </c>
      <c r="P16" s="121">
        <v>7816</v>
      </c>
      <c r="Q16" s="121">
        <f>IF(AND(O16&lt;&gt;"",P16&lt;&gt;""),SUM(O16:P16),"")</f>
        <v>7831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36</v>
      </c>
      <c r="B17" s="120" t="s">
        <v>360</v>
      </c>
      <c r="C17" s="119" t="s">
        <v>361</v>
      </c>
      <c r="D17" s="121">
        <f>SUM(L17,T17,AB17,AJ17,AR17,AZ17)</f>
        <v>10388</v>
      </c>
      <c r="E17" s="121">
        <f>SUM(M17,U17,AC17,AK17,AS17,BA17)</f>
        <v>42220</v>
      </c>
      <c r="F17" s="121">
        <f>SUM(D17:E17)</f>
        <v>52608</v>
      </c>
      <c r="G17" s="121">
        <f>SUM(O17,W17,AE17,AM17,AU17,BC17)</f>
        <v>16</v>
      </c>
      <c r="H17" s="121">
        <f>SUM(P17,X17,AF17,AN17,AV17,BD17)</f>
        <v>7263</v>
      </c>
      <c r="I17" s="121">
        <f>SUM(G17:H17)</f>
        <v>7279</v>
      </c>
      <c r="J17" s="120" t="s">
        <v>337</v>
      </c>
      <c r="K17" s="119" t="s">
        <v>359</v>
      </c>
      <c r="L17" s="121">
        <v>10388</v>
      </c>
      <c r="M17" s="121">
        <v>42220</v>
      </c>
      <c r="N17" s="121">
        <f>IF(AND(L17&lt;&gt;"",M17&lt;&gt;""),SUM(L17:M17),"")</f>
        <v>52608</v>
      </c>
      <c r="O17" s="121">
        <v>16</v>
      </c>
      <c r="P17" s="121">
        <v>7263</v>
      </c>
      <c r="Q17" s="121">
        <f>IF(AND(O17&lt;&gt;"",P17&lt;&gt;""),SUM(O17:P17),"")</f>
        <v>7279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36</v>
      </c>
      <c r="B18" s="120" t="s">
        <v>363</v>
      </c>
      <c r="C18" s="119" t="s">
        <v>364</v>
      </c>
      <c r="D18" s="121">
        <f>SUM(L18,T18,AB18,AJ18,AR18,AZ18)</f>
        <v>10995</v>
      </c>
      <c r="E18" s="121">
        <f>SUM(M18,U18,AC18,AK18,AS18,BA18)</f>
        <v>45506</v>
      </c>
      <c r="F18" s="121">
        <f>SUM(D18:E18)</f>
        <v>56501</v>
      </c>
      <c r="G18" s="121">
        <f>SUM(O18,W18,AE18,AM18,AU18,BC18)</f>
        <v>45</v>
      </c>
      <c r="H18" s="121">
        <f>SUM(P18,X18,AF18,AN18,AV18,BD18)</f>
        <v>27220</v>
      </c>
      <c r="I18" s="121">
        <f>SUM(G18:H18)</f>
        <v>27265</v>
      </c>
      <c r="J18" s="120" t="s">
        <v>337</v>
      </c>
      <c r="K18" s="119" t="s">
        <v>359</v>
      </c>
      <c r="L18" s="121">
        <v>10995</v>
      </c>
      <c r="M18" s="121">
        <v>45506</v>
      </c>
      <c r="N18" s="121">
        <f>IF(AND(L18&lt;&gt;"",M18&lt;&gt;""),SUM(L18:M18),"")</f>
        <v>56501</v>
      </c>
      <c r="O18" s="121">
        <v>45</v>
      </c>
      <c r="P18" s="121">
        <v>27220</v>
      </c>
      <c r="Q18" s="121">
        <f>IF(AND(O18&lt;&gt;"",P18&lt;&gt;""),SUM(O18:P18),"")</f>
        <v>27265</v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36</v>
      </c>
      <c r="B19" s="120" t="s">
        <v>366</v>
      </c>
      <c r="C19" s="119" t="s">
        <v>367</v>
      </c>
      <c r="D19" s="121">
        <f>SUM(L19,T19,AB19,AJ19,AR19,AZ19)</f>
        <v>9247</v>
      </c>
      <c r="E19" s="121">
        <f>SUM(M19,U19,AC19,AK19,AS19,BA19)</f>
        <v>36901</v>
      </c>
      <c r="F19" s="121">
        <f>SUM(D19:E19)</f>
        <v>46148</v>
      </c>
      <c r="G19" s="121">
        <f>SUM(O19,W19,AE19,AM19,AU19,BC19)</f>
        <v>13</v>
      </c>
      <c r="H19" s="121">
        <f>SUM(P19,X19,AF19,AN19,AV19,BD19)</f>
        <v>6308</v>
      </c>
      <c r="I19" s="121">
        <f>SUM(G19:H19)</f>
        <v>6321</v>
      </c>
      <c r="J19" s="120" t="s">
        <v>337</v>
      </c>
      <c r="K19" s="119" t="s">
        <v>359</v>
      </c>
      <c r="L19" s="121">
        <v>9247</v>
      </c>
      <c r="M19" s="121">
        <v>36901</v>
      </c>
      <c r="N19" s="121">
        <f>IF(AND(L19&lt;&gt;"",M19&lt;&gt;""),SUM(L19:M19),"")</f>
        <v>46148</v>
      </c>
      <c r="O19" s="121">
        <v>13</v>
      </c>
      <c r="P19" s="121">
        <v>6308</v>
      </c>
      <c r="Q19" s="121">
        <f>IF(AND(O19&lt;&gt;"",P19&lt;&gt;""),SUM(O19:P19),"")</f>
        <v>6321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36</v>
      </c>
      <c r="B20" s="120" t="s">
        <v>369</v>
      </c>
      <c r="C20" s="119" t="s">
        <v>370</v>
      </c>
      <c r="D20" s="121">
        <f>SUM(L20,T20,AB20,AJ20,AR20,AZ20)</f>
        <v>6</v>
      </c>
      <c r="E20" s="121">
        <f>SUM(M20,U20,AC20,AK20,AS20,BA20)</f>
        <v>27159</v>
      </c>
      <c r="F20" s="121">
        <f>SUM(D20:E20)</f>
        <v>27165</v>
      </c>
      <c r="G20" s="121">
        <f>SUM(O20,W20,AE20,AM20,AU20,BC20)</f>
        <v>0</v>
      </c>
      <c r="H20" s="121">
        <f>SUM(P20,X20,AF20,AN20,AV20,BD20)</f>
        <v>6729</v>
      </c>
      <c r="I20" s="121">
        <f>SUM(G20:H20)</f>
        <v>6729</v>
      </c>
      <c r="J20" s="120" t="s">
        <v>332</v>
      </c>
      <c r="K20" s="119" t="s">
        <v>333</v>
      </c>
      <c r="L20" s="121">
        <v>6</v>
      </c>
      <c r="M20" s="121">
        <v>27159</v>
      </c>
      <c r="N20" s="121">
        <f>IF(AND(L20&lt;&gt;"",M20&lt;&gt;""),SUM(L20:M20),"")</f>
        <v>27165</v>
      </c>
      <c r="O20" s="121">
        <v>0</v>
      </c>
      <c r="P20" s="121">
        <v>6729</v>
      </c>
      <c r="Q20" s="121">
        <f>IF(AND(O20&lt;&gt;"",P20&lt;&gt;""),SUM(O20:P20),"")</f>
        <v>6729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36</v>
      </c>
      <c r="B21" s="120" t="s">
        <v>372</v>
      </c>
      <c r="C21" s="119" t="s">
        <v>373</v>
      </c>
      <c r="D21" s="121">
        <f>SUM(L21,T21,AB21,AJ21,AR21,AZ21)</f>
        <v>15</v>
      </c>
      <c r="E21" s="121">
        <f>SUM(M21,U21,AC21,AK21,AS21,BA21)</f>
        <v>64385</v>
      </c>
      <c r="F21" s="121">
        <f>SUM(D21:E21)</f>
        <v>64400</v>
      </c>
      <c r="G21" s="121">
        <f>SUM(O21,W21,AE21,AM21,AU21,BC21)</f>
        <v>0</v>
      </c>
      <c r="H21" s="121">
        <f>SUM(P21,X21,AF21,AN21,AV21,BD21)</f>
        <v>28330</v>
      </c>
      <c r="I21" s="121">
        <f>SUM(G21:H21)</f>
        <v>28330</v>
      </c>
      <c r="J21" s="120" t="s">
        <v>332</v>
      </c>
      <c r="K21" s="119" t="s">
        <v>333</v>
      </c>
      <c r="L21" s="121">
        <v>15</v>
      </c>
      <c r="M21" s="121">
        <v>64385</v>
      </c>
      <c r="N21" s="121">
        <f>IF(AND(L21&lt;&gt;"",M21&lt;&gt;""),SUM(L21:M21),"")</f>
        <v>64400</v>
      </c>
      <c r="O21" s="121">
        <v>0</v>
      </c>
      <c r="P21" s="121">
        <v>28330</v>
      </c>
      <c r="Q21" s="121">
        <f>IF(AND(O21&lt;&gt;"",P21&lt;&gt;""),SUM(O21:P21),"")</f>
        <v>28330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36</v>
      </c>
      <c r="B22" s="120" t="s">
        <v>375</v>
      </c>
      <c r="C22" s="119" t="s">
        <v>376</v>
      </c>
      <c r="D22" s="121">
        <f>SUM(L22,T22,AB22,AJ22,AR22,AZ22)</f>
        <v>11</v>
      </c>
      <c r="E22" s="121">
        <f>SUM(M22,U22,AC22,AK22,AS22,BA22)</f>
        <v>115557</v>
      </c>
      <c r="F22" s="121">
        <f>SUM(D22:E22)</f>
        <v>115568</v>
      </c>
      <c r="G22" s="121">
        <f>SUM(O22,W22,AE22,AM22,AU22,BC22)</f>
        <v>0</v>
      </c>
      <c r="H22" s="121">
        <f>SUM(P22,X22,AF22,AN22,AV22,BD22)</f>
        <v>22308</v>
      </c>
      <c r="I22" s="121">
        <f>SUM(G22:H22)</f>
        <v>22308</v>
      </c>
      <c r="J22" s="120" t="s">
        <v>332</v>
      </c>
      <c r="K22" s="119" t="s">
        <v>333</v>
      </c>
      <c r="L22" s="121">
        <v>11</v>
      </c>
      <c r="M22" s="121">
        <v>49057</v>
      </c>
      <c r="N22" s="121">
        <f>IF(AND(L22&lt;&gt;"",M22&lt;&gt;""),SUM(L22:M22),"")</f>
        <v>49068</v>
      </c>
      <c r="O22" s="121">
        <v>0</v>
      </c>
      <c r="P22" s="121">
        <v>22308</v>
      </c>
      <c r="Q22" s="121">
        <f>IF(AND(O22&lt;&gt;"",P22&lt;&gt;""),SUM(O22:P22),"")</f>
        <v>22308</v>
      </c>
      <c r="R22" s="120" t="s">
        <v>378</v>
      </c>
      <c r="S22" s="119" t="s">
        <v>379</v>
      </c>
      <c r="T22" s="121">
        <v>0</v>
      </c>
      <c r="U22" s="121">
        <v>66500</v>
      </c>
      <c r="V22" s="121">
        <f>IF(AND(T22&lt;&gt;"",U22&lt;&gt;""),SUM(T22:U22),"")</f>
        <v>66500</v>
      </c>
      <c r="W22" s="121">
        <v>0</v>
      </c>
      <c r="X22" s="121">
        <v>0</v>
      </c>
      <c r="Y22" s="121">
        <f>IF(AND(W22&lt;&gt;"",X22&lt;&gt;""),SUM(W22:X22),"")</f>
        <v>0</v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36</v>
      </c>
      <c r="B23" s="120" t="s">
        <v>380</v>
      </c>
      <c r="C23" s="119" t="s">
        <v>381</v>
      </c>
      <c r="D23" s="121">
        <f>SUM(L23,T23,AB23,AJ23,AR23,AZ23)</f>
        <v>11</v>
      </c>
      <c r="E23" s="121">
        <f>SUM(M23,U23,AC23,AK23,AS23,BA23)</f>
        <v>91482</v>
      </c>
      <c r="F23" s="121">
        <f>SUM(D23:E23)</f>
        <v>91493</v>
      </c>
      <c r="G23" s="121">
        <f>SUM(O23,W23,AE23,AM23,AU23,BC23)</f>
        <v>446</v>
      </c>
      <c r="H23" s="121">
        <f>SUM(P23,X23,AF23,AN23,AV23,BD23)</f>
        <v>25866</v>
      </c>
      <c r="I23" s="121">
        <f>SUM(G23:H23)</f>
        <v>26312</v>
      </c>
      <c r="J23" s="120" t="s">
        <v>332</v>
      </c>
      <c r="K23" s="119" t="s">
        <v>333</v>
      </c>
      <c r="L23" s="121">
        <v>11</v>
      </c>
      <c r="M23" s="121">
        <v>50613</v>
      </c>
      <c r="N23" s="121">
        <f>IF(AND(L23&lt;&gt;"",M23&lt;&gt;""),SUM(L23:M23),"")</f>
        <v>50624</v>
      </c>
      <c r="O23" s="121">
        <v>446</v>
      </c>
      <c r="P23" s="121">
        <v>25866</v>
      </c>
      <c r="Q23" s="121">
        <f>IF(AND(O23&lt;&gt;"",P23&lt;&gt;""),SUM(O23:P23),"")</f>
        <v>26312</v>
      </c>
      <c r="R23" s="120" t="s">
        <v>378</v>
      </c>
      <c r="S23" s="119" t="s">
        <v>383</v>
      </c>
      <c r="T23" s="121">
        <v>0</v>
      </c>
      <c r="U23" s="121">
        <v>40869</v>
      </c>
      <c r="V23" s="121">
        <f>IF(AND(T23&lt;&gt;"",U23&lt;&gt;""),SUM(T23:U23),"")</f>
        <v>40869</v>
      </c>
      <c r="W23" s="121">
        <v>0</v>
      </c>
      <c r="X23" s="121">
        <v>0</v>
      </c>
      <c r="Y23" s="121">
        <f>IF(AND(W23&lt;&gt;"",X23&lt;&gt;""),SUM(W23:X23),"")</f>
        <v>0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36</v>
      </c>
      <c r="B24" s="120" t="s">
        <v>384</v>
      </c>
      <c r="C24" s="119" t="s">
        <v>385</v>
      </c>
      <c r="D24" s="121">
        <f>SUM(L24,T24,AB24,AJ24,AR24,AZ24)</f>
        <v>7</v>
      </c>
      <c r="E24" s="121">
        <f>SUM(M24,U24,AC24,AK24,AS24,BA24)</f>
        <v>34497</v>
      </c>
      <c r="F24" s="121">
        <f>SUM(D24:E24)</f>
        <v>34504</v>
      </c>
      <c r="G24" s="121">
        <f>SUM(O24,W24,AE24,AM24,AU24,BC24)</f>
        <v>242802</v>
      </c>
      <c r="H24" s="121">
        <f>SUM(P24,X24,AF24,AN24,AV24,BD24)</f>
        <v>17864</v>
      </c>
      <c r="I24" s="121">
        <f>SUM(G24:H24)</f>
        <v>260666</v>
      </c>
      <c r="J24" s="120" t="s">
        <v>332</v>
      </c>
      <c r="K24" s="119" t="s">
        <v>333</v>
      </c>
      <c r="L24" s="121">
        <v>7</v>
      </c>
      <c r="M24" s="121">
        <v>34497</v>
      </c>
      <c r="N24" s="121">
        <f>IF(AND(L24&lt;&gt;"",M24&lt;&gt;""),SUM(L24:M24),"")</f>
        <v>34504</v>
      </c>
      <c r="O24" s="121">
        <v>0</v>
      </c>
      <c r="P24" s="121">
        <v>0</v>
      </c>
      <c r="Q24" s="121">
        <f>IF(AND(O24&lt;&gt;"",P24&lt;&gt;""),SUM(O24:P24),"")</f>
        <v>0</v>
      </c>
      <c r="R24" s="120" t="s">
        <v>387</v>
      </c>
      <c r="S24" s="119" t="s">
        <v>388</v>
      </c>
      <c r="T24" s="121">
        <v>0</v>
      </c>
      <c r="U24" s="121">
        <v>0</v>
      </c>
      <c r="V24" s="121">
        <f>IF(AND(T24&lt;&gt;"",U24&lt;&gt;""),SUM(T24:U24),"")</f>
        <v>0</v>
      </c>
      <c r="W24" s="121">
        <v>242802</v>
      </c>
      <c r="X24" s="121">
        <v>17864</v>
      </c>
      <c r="Y24" s="121">
        <f>IF(AND(W24&lt;&gt;"",X24&lt;&gt;""),SUM(W24:X24),"")</f>
        <v>260666</v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36</v>
      </c>
      <c r="B25" s="120" t="s">
        <v>389</v>
      </c>
      <c r="C25" s="119" t="s">
        <v>390</v>
      </c>
      <c r="D25" s="121">
        <f>SUM(L25,T25,AB25,AJ25,AR25,AZ25)</f>
        <v>6</v>
      </c>
      <c r="E25" s="121">
        <f>SUM(M25,U25,AC25,AK25,AS25,BA25)</f>
        <v>47816</v>
      </c>
      <c r="F25" s="121">
        <f>SUM(D25:E25)</f>
        <v>47822</v>
      </c>
      <c r="G25" s="121">
        <f>SUM(O25,W25,AE25,AM25,AU25,BC25)</f>
        <v>199627</v>
      </c>
      <c r="H25" s="121">
        <f>SUM(P25,X25,AF25,AN25,AV25,BD25)</f>
        <v>14508</v>
      </c>
      <c r="I25" s="121">
        <f>SUM(G25:H25)</f>
        <v>214135</v>
      </c>
      <c r="J25" s="120" t="s">
        <v>332</v>
      </c>
      <c r="K25" s="119" t="s">
        <v>333</v>
      </c>
      <c r="L25" s="121">
        <v>6</v>
      </c>
      <c r="M25" s="121">
        <v>27501</v>
      </c>
      <c r="N25" s="121">
        <f>IF(AND(L25&lt;&gt;"",M25&lt;&gt;""),SUM(L25:M25),"")</f>
        <v>27507</v>
      </c>
      <c r="O25" s="121">
        <v>0</v>
      </c>
      <c r="P25" s="121">
        <v>0</v>
      </c>
      <c r="Q25" s="121">
        <f>IF(AND(O25&lt;&gt;"",P25&lt;&gt;""),SUM(O25:P25),"")</f>
        <v>0</v>
      </c>
      <c r="R25" s="120" t="s">
        <v>387</v>
      </c>
      <c r="S25" s="119" t="s">
        <v>388</v>
      </c>
      <c r="T25" s="121">
        <v>0</v>
      </c>
      <c r="U25" s="121">
        <v>20315</v>
      </c>
      <c r="V25" s="121">
        <f>IF(AND(T25&lt;&gt;"",U25&lt;&gt;""),SUM(T25:U25),"")</f>
        <v>20315</v>
      </c>
      <c r="W25" s="121">
        <v>199627</v>
      </c>
      <c r="X25" s="121">
        <v>14508</v>
      </c>
      <c r="Y25" s="121">
        <f>IF(AND(W25&lt;&gt;"",X25&lt;&gt;""),SUM(W25:X25),"")</f>
        <v>214135</v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36</v>
      </c>
      <c r="B26" s="120" t="s">
        <v>392</v>
      </c>
      <c r="C26" s="119" t="s">
        <v>393</v>
      </c>
      <c r="D26" s="121">
        <f>SUM(L26,T26,AB26,AJ26,AR26,AZ26)</f>
        <v>6</v>
      </c>
      <c r="E26" s="121">
        <f>SUM(M26,U26,AC26,AK26,AS26,BA26)</f>
        <v>45988</v>
      </c>
      <c r="F26" s="121">
        <f>SUM(D26:E26)</f>
        <v>45994</v>
      </c>
      <c r="G26" s="121">
        <f>SUM(O26,W26,AE26,AM26,AU26,BC26)</f>
        <v>190082</v>
      </c>
      <c r="H26" s="121">
        <f>SUM(P26,X26,AF26,AN26,AV26,BD26)</f>
        <v>12468</v>
      </c>
      <c r="I26" s="121">
        <f>SUM(G26:H26)</f>
        <v>202550</v>
      </c>
      <c r="J26" s="120" t="s">
        <v>387</v>
      </c>
      <c r="K26" s="119" t="s">
        <v>395</v>
      </c>
      <c r="L26" s="121">
        <v>0</v>
      </c>
      <c r="M26" s="121">
        <v>18467</v>
      </c>
      <c r="N26" s="121">
        <f>IF(AND(L26&lt;&gt;"",M26&lt;&gt;""),SUM(L26:M26),"")</f>
        <v>18467</v>
      </c>
      <c r="O26" s="121">
        <v>190082</v>
      </c>
      <c r="P26" s="121">
        <v>12468</v>
      </c>
      <c r="Q26" s="121">
        <f>IF(AND(O26&lt;&gt;"",P26&lt;&gt;""),SUM(O26:P26),"")</f>
        <v>202550</v>
      </c>
      <c r="R26" s="120" t="s">
        <v>332</v>
      </c>
      <c r="S26" s="119" t="s">
        <v>333</v>
      </c>
      <c r="T26" s="121">
        <v>6</v>
      </c>
      <c r="U26" s="121">
        <v>27521</v>
      </c>
      <c r="V26" s="121">
        <f>IF(AND(T26&lt;&gt;"",U26&lt;&gt;""),SUM(T26:U26),"")</f>
        <v>27527</v>
      </c>
      <c r="W26" s="121">
        <v>0</v>
      </c>
      <c r="X26" s="121">
        <v>0</v>
      </c>
      <c r="Y26" s="121">
        <f>IF(AND(W26&lt;&gt;"",X26&lt;&gt;""),SUM(W26:X26),"")</f>
        <v>0</v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0"/>
      <c r="K27" s="119"/>
      <c r="L27" s="121"/>
      <c r="M27" s="121"/>
      <c r="N27" s="121"/>
      <c r="O27" s="121"/>
      <c r="P27" s="121"/>
      <c r="Q27" s="121"/>
      <c r="R27" s="120"/>
      <c r="S27" s="119"/>
      <c r="T27" s="121"/>
      <c r="U27" s="121"/>
      <c r="V27" s="121"/>
      <c r="W27" s="121"/>
      <c r="X27" s="121"/>
      <c r="Y27" s="121"/>
      <c r="Z27" s="120"/>
      <c r="AA27" s="119"/>
      <c r="AB27" s="121"/>
      <c r="AC27" s="121"/>
      <c r="AD27" s="121"/>
      <c r="AE27" s="121"/>
      <c r="AF27" s="121"/>
      <c r="AG27" s="121"/>
      <c r="AH27" s="120"/>
      <c r="AI27" s="119"/>
      <c r="AJ27" s="121"/>
      <c r="AK27" s="121"/>
      <c r="AL27" s="121"/>
      <c r="AM27" s="121"/>
      <c r="AN27" s="121"/>
      <c r="AO27" s="121"/>
      <c r="AP27" s="120"/>
      <c r="AQ27" s="119"/>
      <c r="AR27" s="121"/>
      <c r="AS27" s="121"/>
      <c r="AT27" s="121"/>
      <c r="AU27" s="121"/>
      <c r="AV27" s="121"/>
      <c r="AW27" s="121"/>
      <c r="AX27" s="120"/>
      <c r="AY27" s="119"/>
      <c r="AZ27" s="121"/>
      <c r="BA27" s="121"/>
      <c r="BB27" s="121"/>
      <c r="BC27" s="121"/>
      <c r="BD27" s="121"/>
      <c r="BE27" s="121"/>
    </row>
    <row r="28" spans="1:57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0"/>
      <c r="K28" s="119"/>
      <c r="L28" s="121"/>
      <c r="M28" s="121"/>
      <c r="N28" s="121"/>
      <c r="O28" s="121"/>
      <c r="P28" s="121"/>
      <c r="Q28" s="121"/>
      <c r="R28" s="120"/>
      <c r="S28" s="119"/>
      <c r="T28" s="121"/>
      <c r="U28" s="121"/>
      <c r="V28" s="121"/>
      <c r="W28" s="121"/>
      <c r="X28" s="121"/>
      <c r="Y28" s="121"/>
      <c r="Z28" s="120"/>
      <c r="AA28" s="119"/>
      <c r="AB28" s="121"/>
      <c r="AC28" s="121"/>
      <c r="AD28" s="121"/>
      <c r="AE28" s="121"/>
      <c r="AF28" s="121"/>
      <c r="AG28" s="121"/>
      <c r="AH28" s="120"/>
      <c r="AI28" s="119"/>
      <c r="AJ28" s="121"/>
      <c r="AK28" s="121"/>
      <c r="AL28" s="121"/>
      <c r="AM28" s="121"/>
      <c r="AN28" s="121"/>
      <c r="AO28" s="121"/>
      <c r="AP28" s="120"/>
      <c r="AQ28" s="119"/>
      <c r="AR28" s="121"/>
      <c r="AS28" s="121"/>
      <c r="AT28" s="121"/>
      <c r="AU28" s="121"/>
      <c r="AV28" s="121"/>
      <c r="AW28" s="121"/>
      <c r="AX28" s="120"/>
      <c r="AY28" s="119"/>
      <c r="AZ28" s="121"/>
      <c r="BA28" s="121"/>
      <c r="BB28" s="121"/>
      <c r="BC28" s="121"/>
      <c r="BD28" s="121"/>
      <c r="BE28" s="121"/>
    </row>
    <row r="29" spans="1:57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0"/>
      <c r="K29" s="119"/>
      <c r="L29" s="121"/>
      <c r="M29" s="121"/>
      <c r="N29" s="121"/>
      <c r="O29" s="121"/>
      <c r="P29" s="121"/>
      <c r="Q29" s="121"/>
      <c r="R29" s="120"/>
      <c r="S29" s="119"/>
      <c r="T29" s="121"/>
      <c r="U29" s="121"/>
      <c r="V29" s="121"/>
      <c r="W29" s="121"/>
      <c r="X29" s="121"/>
      <c r="Y29" s="121"/>
      <c r="Z29" s="120"/>
      <c r="AA29" s="119"/>
      <c r="AB29" s="121"/>
      <c r="AC29" s="121"/>
      <c r="AD29" s="121"/>
      <c r="AE29" s="121"/>
      <c r="AF29" s="121"/>
      <c r="AG29" s="121"/>
      <c r="AH29" s="120"/>
      <c r="AI29" s="119"/>
      <c r="AJ29" s="121"/>
      <c r="AK29" s="121"/>
      <c r="AL29" s="121"/>
      <c r="AM29" s="121"/>
      <c r="AN29" s="121"/>
      <c r="AO29" s="121"/>
      <c r="AP29" s="120"/>
      <c r="AQ29" s="119"/>
      <c r="AR29" s="121"/>
      <c r="AS29" s="121"/>
      <c r="AT29" s="121"/>
      <c r="AU29" s="121"/>
      <c r="AV29" s="121"/>
      <c r="AW29" s="121"/>
      <c r="AX29" s="120"/>
      <c r="AY29" s="119"/>
      <c r="AZ29" s="121"/>
      <c r="BA29" s="121"/>
      <c r="BB29" s="121"/>
      <c r="BC29" s="121"/>
      <c r="BD29" s="121"/>
      <c r="BE29" s="121"/>
    </row>
    <row r="30" spans="1:57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0"/>
      <c r="K30" s="119"/>
      <c r="L30" s="121"/>
      <c r="M30" s="121"/>
      <c r="N30" s="121"/>
      <c r="O30" s="121"/>
      <c r="P30" s="121"/>
      <c r="Q30" s="121"/>
      <c r="R30" s="120"/>
      <c r="S30" s="119"/>
      <c r="T30" s="121"/>
      <c r="U30" s="121"/>
      <c r="V30" s="121"/>
      <c r="W30" s="121"/>
      <c r="X30" s="121"/>
      <c r="Y30" s="121"/>
      <c r="Z30" s="120"/>
      <c r="AA30" s="119"/>
      <c r="AB30" s="121"/>
      <c r="AC30" s="121"/>
      <c r="AD30" s="121"/>
      <c r="AE30" s="121"/>
      <c r="AF30" s="121"/>
      <c r="AG30" s="121"/>
      <c r="AH30" s="120"/>
      <c r="AI30" s="119"/>
      <c r="AJ30" s="121"/>
      <c r="AK30" s="121"/>
      <c r="AL30" s="121"/>
      <c r="AM30" s="121"/>
      <c r="AN30" s="121"/>
      <c r="AO30" s="121"/>
      <c r="AP30" s="120"/>
      <c r="AQ30" s="119"/>
      <c r="AR30" s="121"/>
      <c r="AS30" s="121"/>
      <c r="AT30" s="121"/>
      <c r="AU30" s="121"/>
      <c r="AV30" s="121"/>
      <c r="AW30" s="121"/>
      <c r="AX30" s="120"/>
      <c r="AY30" s="119"/>
      <c r="AZ30" s="121"/>
      <c r="BA30" s="121"/>
      <c r="BB30" s="121"/>
      <c r="BC30" s="121"/>
      <c r="BD30" s="121"/>
      <c r="BE30" s="121"/>
    </row>
    <row r="31" spans="1:57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0"/>
      <c r="K31" s="119"/>
      <c r="L31" s="121"/>
      <c r="M31" s="121"/>
      <c r="N31" s="121"/>
      <c r="O31" s="121"/>
      <c r="P31" s="121"/>
      <c r="Q31" s="121"/>
      <c r="R31" s="120"/>
      <c r="S31" s="119"/>
      <c r="T31" s="121"/>
      <c r="U31" s="121"/>
      <c r="V31" s="121"/>
      <c r="W31" s="121"/>
      <c r="X31" s="121"/>
      <c r="Y31" s="121"/>
      <c r="Z31" s="120"/>
      <c r="AA31" s="119"/>
      <c r="AB31" s="121"/>
      <c r="AC31" s="121"/>
      <c r="AD31" s="121"/>
      <c r="AE31" s="121"/>
      <c r="AF31" s="121"/>
      <c r="AG31" s="121"/>
      <c r="AH31" s="120"/>
      <c r="AI31" s="119"/>
      <c r="AJ31" s="121"/>
      <c r="AK31" s="121"/>
      <c r="AL31" s="121"/>
      <c r="AM31" s="121"/>
      <c r="AN31" s="121"/>
      <c r="AO31" s="121"/>
      <c r="AP31" s="120"/>
      <c r="AQ31" s="119"/>
      <c r="AR31" s="121"/>
      <c r="AS31" s="121"/>
      <c r="AT31" s="121"/>
      <c r="AU31" s="121"/>
      <c r="AV31" s="121"/>
      <c r="AW31" s="121"/>
      <c r="AX31" s="120"/>
      <c r="AY31" s="119"/>
      <c r="AZ31" s="121"/>
      <c r="BA31" s="121"/>
      <c r="BB31" s="121"/>
      <c r="BC31" s="121"/>
      <c r="BD31" s="121"/>
      <c r="BE31" s="121"/>
    </row>
    <row r="32" spans="1:57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0"/>
      <c r="K32" s="119"/>
      <c r="L32" s="121"/>
      <c r="M32" s="121"/>
      <c r="N32" s="121"/>
      <c r="O32" s="121"/>
      <c r="P32" s="121"/>
      <c r="Q32" s="121"/>
      <c r="R32" s="120"/>
      <c r="S32" s="119"/>
      <c r="T32" s="121"/>
      <c r="U32" s="121"/>
      <c r="V32" s="121"/>
      <c r="W32" s="121"/>
      <c r="X32" s="121"/>
      <c r="Y32" s="121"/>
      <c r="Z32" s="120"/>
      <c r="AA32" s="119"/>
      <c r="AB32" s="121"/>
      <c r="AC32" s="121"/>
      <c r="AD32" s="121"/>
      <c r="AE32" s="121"/>
      <c r="AF32" s="121"/>
      <c r="AG32" s="121"/>
      <c r="AH32" s="120"/>
      <c r="AI32" s="119"/>
      <c r="AJ32" s="121"/>
      <c r="AK32" s="121"/>
      <c r="AL32" s="121"/>
      <c r="AM32" s="121"/>
      <c r="AN32" s="121"/>
      <c r="AO32" s="121"/>
      <c r="AP32" s="120"/>
      <c r="AQ32" s="119"/>
      <c r="AR32" s="121"/>
      <c r="AS32" s="121"/>
      <c r="AT32" s="121"/>
      <c r="AU32" s="121"/>
      <c r="AV32" s="121"/>
      <c r="AW32" s="121"/>
      <c r="AX32" s="120"/>
      <c r="AY32" s="119"/>
      <c r="AZ32" s="121"/>
      <c r="BA32" s="121"/>
      <c r="BB32" s="121"/>
      <c r="BC32" s="121"/>
      <c r="BD32" s="121"/>
      <c r="BE32" s="121"/>
    </row>
    <row r="33" spans="1:57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0"/>
      <c r="K33" s="119"/>
      <c r="L33" s="121"/>
      <c r="M33" s="121"/>
      <c r="N33" s="121"/>
      <c r="O33" s="121"/>
      <c r="P33" s="121"/>
      <c r="Q33" s="121"/>
      <c r="R33" s="120"/>
      <c r="S33" s="119"/>
      <c r="T33" s="121"/>
      <c r="U33" s="121"/>
      <c r="V33" s="121"/>
      <c r="W33" s="121"/>
      <c r="X33" s="121"/>
      <c r="Y33" s="121"/>
      <c r="Z33" s="120"/>
      <c r="AA33" s="119"/>
      <c r="AB33" s="121"/>
      <c r="AC33" s="121"/>
      <c r="AD33" s="121"/>
      <c r="AE33" s="121"/>
      <c r="AF33" s="121"/>
      <c r="AG33" s="121"/>
      <c r="AH33" s="120"/>
      <c r="AI33" s="119"/>
      <c r="AJ33" s="121"/>
      <c r="AK33" s="121"/>
      <c r="AL33" s="121"/>
      <c r="AM33" s="121"/>
      <c r="AN33" s="121"/>
      <c r="AO33" s="121"/>
      <c r="AP33" s="120"/>
      <c r="AQ33" s="119"/>
      <c r="AR33" s="121"/>
      <c r="AS33" s="121"/>
      <c r="AT33" s="121"/>
      <c r="AU33" s="121"/>
      <c r="AV33" s="121"/>
      <c r="AW33" s="121"/>
      <c r="AX33" s="120"/>
      <c r="AY33" s="119"/>
      <c r="AZ33" s="121"/>
      <c r="BA33" s="121"/>
      <c r="BB33" s="121"/>
      <c r="BC33" s="121"/>
      <c r="BD33" s="121"/>
      <c r="BE33" s="121"/>
    </row>
    <row r="34" spans="1:57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0"/>
      <c r="K34" s="119"/>
      <c r="L34" s="121"/>
      <c r="M34" s="121"/>
      <c r="N34" s="121"/>
      <c r="O34" s="121"/>
      <c r="P34" s="121"/>
      <c r="Q34" s="121"/>
      <c r="R34" s="120"/>
      <c r="S34" s="119"/>
      <c r="T34" s="121"/>
      <c r="U34" s="121"/>
      <c r="V34" s="121"/>
      <c r="W34" s="121"/>
      <c r="X34" s="121"/>
      <c r="Y34" s="121"/>
      <c r="Z34" s="120"/>
      <c r="AA34" s="119"/>
      <c r="AB34" s="121"/>
      <c r="AC34" s="121"/>
      <c r="AD34" s="121"/>
      <c r="AE34" s="121"/>
      <c r="AF34" s="121"/>
      <c r="AG34" s="121"/>
      <c r="AH34" s="120"/>
      <c r="AI34" s="119"/>
      <c r="AJ34" s="121"/>
      <c r="AK34" s="121"/>
      <c r="AL34" s="121"/>
      <c r="AM34" s="121"/>
      <c r="AN34" s="121"/>
      <c r="AO34" s="121"/>
      <c r="AP34" s="120"/>
      <c r="AQ34" s="119"/>
      <c r="AR34" s="121"/>
      <c r="AS34" s="121"/>
      <c r="AT34" s="121"/>
      <c r="AU34" s="121"/>
      <c r="AV34" s="121"/>
      <c r="AW34" s="121"/>
      <c r="AX34" s="120"/>
      <c r="AY34" s="119"/>
      <c r="AZ34" s="121"/>
      <c r="BA34" s="121"/>
      <c r="BB34" s="121"/>
      <c r="BC34" s="121"/>
      <c r="BD34" s="121"/>
      <c r="BE34" s="121"/>
    </row>
    <row r="35" spans="1:57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0"/>
      <c r="K35" s="119"/>
      <c r="L35" s="121"/>
      <c r="M35" s="121"/>
      <c r="N35" s="121"/>
      <c r="O35" s="121"/>
      <c r="P35" s="121"/>
      <c r="Q35" s="121"/>
      <c r="R35" s="120"/>
      <c r="S35" s="119"/>
      <c r="T35" s="121"/>
      <c r="U35" s="121"/>
      <c r="V35" s="121"/>
      <c r="W35" s="121"/>
      <c r="X35" s="121"/>
      <c r="Y35" s="121"/>
      <c r="Z35" s="120"/>
      <c r="AA35" s="119"/>
      <c r="AB35" s="121"/>
      <c r="AC35" s="121"/>
      <c r="AD35" s="121"/>
      <c r="AE35" s="121"/>
      <c r="AF35" s="121"/>
      <c r="AG35" s="121"/>
      <c r="AH35" s="120"/>
      <c r="AI35" s="119"/>
      <c r="AJ35" s="121"/>
      <c r="AK35" s="121"/>
      <c r="AL35" s="121"/>
      <c r="AM35" s="121"/>
      <c r="AN35" s="121"/>
      <c r="AO35" s="121"/>
      <c r="AP35" s="120"/>
      <c r="AQ35" s="119"/>
      <c r="AR35" s="121"/>
      <c r="AS35" s="121"/>
      <c r="AT35" s="121"/>
      <c r="AU35" s="121"/>
      <c r="AV35" s="121"/>
      <c r="AW35" s="121"/>
      <c r="AX35" s="120"/>
      <c r="AY35" s="119"/>
      <c r="AZ35" s="121"/>
      <c r="BA35" s="121"/>
      <c r="BB35" s="121"/>
      <c r="BC35" s="121"/>
      <c r="BD35" s="121"/>
      <c r="BE35" s="121"/>
    </row>
    <row r="36" spans="1:57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0"/>
      <c r="K36" s="119"/>
      <c r="L36" s="121"/>
      <c r="M36" s="121"/>
      <c r="N36" s="121"/>
      <c r="O36" s="121"/>
      <c r="P36" s="121"/>
      <c r="Q36" s="121"/>
      <c r="R36" s="120"/>
      <c r="S36" s="119"/>
      <c r="T36" s="121"/>
      <c r="U36" s="121"/>
      <c r="V36" s="121"/>
      <c r="W36" s="121"/>
      <c r="X36" s="121"/>
      <c r="Y36" s="121"/>
      <c r="Z36" s="120"/>
      <c r="AA36" s="119"/>
      <c r="AB36" s="121"/>
      <c r="AC36" s="121"/>
      <c r="AD36" s="121"/>
      <c r="AE36" s="121"/>
      <c r="AF36" s="121"/>
      <c r="AG36" s="121"/>
      <c r="AH36" s="120"/>
      <c r="AI36" s="119"/>
      <c r="AJ36" s="121"/>
      <c r="AK36" s="121"/>
      <c r="AL36" s="121"/>
      <c r="AM36" s="121"/>
      <c r="AN36" s="121"/>
      <c r="AO36" s="121"/>
      <c r="AP36" s="120"/>
      <c r="AQ36" s="119"/>
      <c r="AR36" s="121"/>
      <c r="AS36" s="121"/>
      <c r="AT36" s="121"/>
      <c r="AU36" s="121"/>
      <c r="AV36" s="121"/>
      <c r="AW36" s="121"/>
      <c r="AX36" s="120"/>
      <c r="AY36" s="119"/>
      <c r="AZ36" s="121"/>
      <c r="BA36" s="121"/>
      <c r="BB36" s="121"/>
      <c r="BC36" s="121"/>
      <c r="BD36" s="121"/>
      <c r="BE36" s="121"/>
    </row>
    <row r="37" spans="1:57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0"/>
      <c r="K37" s="119"/>
      <c r="L37" s="121"/>
      <c r="M37" s="121"/>
      <c r="N37" s="121"/>
      <c r="O37" s="121"/>
      <c r="P37" s="121"/>
      <c r="Q37" s="121"/>
      <c r="R37" s="120"/>
      <c r="S37" s="119"/>
      <c r="T37" s="121"/>
      <c r="U37" s="121"/>
      <c r="V37" s="121"/>
      <c r="W37" s="121"/>
      <c r="X37" s="121"/>
      <c r="Y37" s="121"/>
      <c r="Z37" s="120"/>
      <c r="AA37" s="119"/>
      <c r="AB37" s="121"/>
      <c r="AC37" s="121"/>
      <c r="AD37" s="121"/>
      <c r="AE37" s="121"/>
      <c r="AF37" s="121"/>
      <c r="AG37" s="121"/>
      <c r="AH37" s="120"/>
      <c r="AI37" s="119"/>
      <c r="AJ37" s="121"/>
      <c r="AK37" s="121"/>
      <c r="AL37" s="121"/>
      <c r="AM37" s="121"/>
      <c r="AN37" s="121"/>
      <c r="AO37" s="121"/>
      <c r="AP37" s="120"/>
      <c r="AQ37" s="119"/>
      <c r="AR37" s="121"/>
      <c r="AS37" s="121"/>
      <c r="AT37" s="121"/>
      <c r="AU37" s="121"/>
      <c r="AV37" s="121"/>
      <c r="AW37" s="121"/>
      <c r="AX37" s="120"/>
      <c r="AY37" s="119"/>
      <c r="AZ37" s="121"/>
      <c r="BA37" s="121"/>
      <c r="BB37" s="121"/>
      <c r="BC37" s="121"/>
      <c r="BD37" s="121"/>
      <c r="BE37" s="121"/>
    </row>
    <row r="38" spans="1:57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0"/>
      <c r="K38" s="119"/>
      <c r="L38" s="121"/>
      <c r="M38" s="121"/>
      <c r="N38" s="121"/>
      <c r="O38" s="121"/>
      <c r="P38" s="121"/>
      <c r="Q38" s="121"/>
      <c r="R38" s="120"/>
      <c r="S38" s="119"/>
      <c r="T38" s="121"/>
      <c r="U38" s="121"/>
      <c r="V38" s="121"/>
      <c r="W38" s="121"/>
      <c r="X38" s="121"/>
      <c r="Y38" s="121"/>
      <c r="Z38" s="120"/>
      <c r="AA38" s="119"/>
      <c r="AB38" s="121"/>
      <c r="AC38" s="121"/>
      <c r="AD38" s="121"/>
      <c r="AE38" s="121"/>
      <c r="AF38" s="121"/>
      <c r="AG38" s="121"/>
      <c r="AH38" s="120"/>
      <c r="AI38" s="119"/>
      <c r="AJ38" s="121"/>
      <c r="AK38" s="121"/>
      <c r="AL38" s="121"/>
      <c r="AM38" s="121"/>
      <c r="AN38" s="121"/>
      <c r="AO38" s="121"/>
      <c r="AP38" s="120"/>
      <c r="AQ38" s="119"/>
      <c r="AR38" s="121"/>
      <c r="AS38" s="121"/>
      <c r="AT38" s="121"/>
      <c r="AU38" s="121"/>
      <c r="AV38" s="121"/>
      <c r="AW38" s="121"/>
      <c r="AX38" s="120"/>
      <c r="AY38" s="119"/>
      <c r="AZ38" s="121"/>
      <c r="BA38" s="121"/>
      <c r="BB38" s="121"/>
      <c r="BC38" s="121"/>
      <c r="BD38" s="121"/>
      <c r="BE38" s="121"/>
    </row>
    <row r="39" spans="1:57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0"/>
      <c r="K39" s="119"/>
      <c r="L39" s="121"/>
      <c r="M39" s="121"/>
      <c r="N39" s="121"/>
      <c r="O39" s="121"/>
      <c r="P39" s="121"/>
      <c r="Q39" s="121"/>
      <c r="R39" s="120"/>
      <c r="S39" s="119"/>
      <c r="T39" s="121"/>
      <c r="U39" s="121"/>
      <c r="V39" s="121"/>
      <c r="W39" s="121"/>
      <c r="X39" s="121"/>
      <c r="Y39" s="121"/>
      <c r="Z39" s="120"/>
      <c r="AA39" s="119"/>
      <c r="AB39" s="121"/>
      <c r="AC39" s="121"/>
      <c r="AD39" s="121"/>
      <c r="AE39" s="121"/>
      <c r="AF39" s="121"/>
      <c r="AG39" s="121"/>
      <c r="AH39" s="120"/>
      <c r="AI39" s="119"/>
      <c r="AJ39" s="121"/>
      <c r="AK39" s="121"/>
      <c r="AL39" s="121"/>
      <c r="AM39" s="121"/>
      <c r="AN39" s="121"/>
      <c r="AO39" s="121"/>
      <c r="AP39" s="120"/>
      <c r="AQ39" s="119"/>
      <c r="AR39" s="121"/>
      <c r="AS39" s="121"/>
      <c r="AT39" s="121"/>
      <c r="AU39" s="121"/>
      <c r="AV39" s="121"/>
      <c r="AW39" s="121"/>
      <c r="AX39" s="120"/>
      <c r="AY39" s="119"/>
      <c r="AZ39" s="121"/>
      <c r="BA39" s="121"/>
      <c r="BB39" s="121"/>
      <c r="BC39" s="121"/>
      <c r="BD39" s="121"/>
      <c r="BE39" s="121"/>
    </row>
    <row r="40" spans="1:57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0"/>
      <c r="K40" s="119"/>
      <c r="L40" s="121"/>
      <c r="M40" s="121"/>
      <c r="N40" s="121"/>
      <c r="O40" s="121"/>
      <c r="P40" s="121"/>
      <c r="Q40" s="121"/>
      <c r="R40" s="120"/>
      <c r="S40" s="119"/>
      <c r="T40" s="121"/>
      <c r="U40" s="121"/>
      <c r="V40" s="121"/>
      <c r="W40" s="121"/>
      <c r="X40" s="121"/>
      <c r="Y40" s="121"/>
      <c r="Z40" s="120"/>
      <c r="AA40" s="119"/>
      <c r="AB40" s="121"/>
      <c r="AC40" s="121"/>
      <c r="AD40" s="121"/>
      <c r="AE40" s="121"/>
      <c r="AF40" s="121"/>
      <c r="AG40" s="121"/>
      <c r="AH40" s="120"/>
      <c r="AI40" s="119"/>
      <c r="AJ40" s="121"/>
      <c r="AK40" s="121"/>
      <c r="AL40" s="121"/>
      <c r="AM40" s="121"/>
      <c r="AN40" s="121"/>
      <c r="AO40" s="121"/>
      <c r="AP40" s="120"/>
      <c r="AQ40" s="119"/>
      <c r="AR40" s="121"/>
      <c r="AS40" s="121"/>
      <c r="AT40" s="121"/>
      <c r="AU40" s="121"/>
      <c r="AV40" s="121"/>
      <c r="AW40" s="121"/>
      <c r="AX40" s="120"/>
      <c r="AY40" s="119"/>
      <c r="AZ40" s="121"/>
      <c r="BA40" s="121"/>
      <c r="BB40" s="121"/>
      <c r="BC40" s="121"/>
      <c r="BD40" s="121"/>
      <c r="BE40" s="121"/>
    </row>
    <row r="41" spans="1:57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0"/>
      <c r="K41" s="119"/>
      <c r="L41" s="121"/>
      <c r="M41" s="121"/>
      <c r="N41" s="121"/>
      <c r="O41" s="121"/>
      <c r="P41" s="121"/>
      <c r="Q41" s="121"/>
      <c r="R41" s="120"/>
      <c r="S41" s="119"/>
      <c r="T41" s="121"/>
      <c r="U41" s="121"/>
      <c r="V41" s="121"/>
      <c r="W41" s="121"/>
      <c r="X41" s="121"/>
      <c r="Y41" s="121"/>
      <c r="Z41" s="120"/>
      <c r="AA41" s="119"/>
      <c r="AB41" s="121"/>
      <c r="AC41" s="121"/>
      <c r="AD41" s="121"/>
      <c r="AE41" s="121"/>
      <c r="AF41" s="121"/>
      <c r="AG41" s="121"/>
      <c r="AH41" s="120"/>
      <c r="AI41" s="119"/>
      <c r="AJ41" s="121"/>
      <c r="AK41" s="121"/>
      <c r="AL41" s="121"/>
      <c r="AM41" s="121"/>
      <c r="AN41" s="121"/>
      <c r="AO41" s="121"/>
      <c r="AP41" s="120"/>
      <c r="AQ41" s="119"/>
      <c r="AR41" s="121"/>
      <c r="AS41" s="121"/>
      <c r="AT41" s="121"/>
      <c r="AU41" s="121"/>
      <c r="AV41" s="121"/>
      <c r="AW41" s="121"/>
      <c r="AX41" s="120"/>
      <c r="AY41" s="119"/>
      <c r="AZ41" s="121"/>
      <c r="BA41" s="121"/>
      <c r="BB41" s="121"/>
      <c r="BC41" s="121"/>
      <c r="BD41" s="121"/>
      <c r="BE41" s="121"/>
    </row>
    <row r="42" spans="1:57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0"/>
      <c r="K42" s="119"/>
      <c r="L42" s="121"/>
      <c r="M42" s="121"/>
      <c r="N42" s="121"/>
      <c r="O42" s="121"/>
      <c r="P42" s="121"/>
      <c r="Q42" s="121"/>
      <c r="R42" s="120"/>
      <c r="S42" s="119"/>
      <c r="T42" s="121"/>
      <c r="U42" s="121"/>
      <c r="V42" s="121"/>
      <c r="W42" s="121"/>
      <c r="X42" s="121"/>
      <c r="Y42" s="121"/>
      <c r="Z42" s="120"/>
      <c r="AA42" s="119"/>
      <c r="AB42" s="121"/>
      <c r="AC42" s="121"/>
      <c r="AD42" s="121"/>
      <c r="AE42" s="121"/>
      <c r="AF42" s="121"/>
      <c r="AG42" s="121"/>
      <c r="AH42" s="120"/>
      <c r="AI42" s="119"/>
      <c r="AJ42" s="121"/>
      <c r="AK42" s="121"/>
      <c r="AL42" s="121"/>
      <c r="AM42" s="121"/>
      <c r="AN42" s="121"/>
      <c r="AO42" s="121"/>
      <c r="AP42" s="120"/>
      <c r="AQ42" s="119"/>
      <c r="AR42" s="121"/>
      <c r="AS42" s="121"/>
      <c r="AT42" s="121"/>
      <c r="AU42" s="121"/>
      <c r="AV42" s="121"/>
      <c r="AW42" s="121"/>
      <c r="AX42" s="120"/>
      <c r="AY42" s="119"/>
      <c r="AZ42" s="121"/>
      <c r="BA42" s="121"/>
      <c r="BB42" s="121"/>
      <c r="BC42" s="121"/>
      <c r="BD42" s="121"/>
      <c r="BE42" s="121"/>
    </row>
    <row r="43" spans="1:57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0"/>
      <c r="K43" s="119"/>
      <c r="L43" s="121"/>
      <c r="M43" s="121"/>
      <c r="N43" s="121"/>
      <c r="O43" s="121"/>
      <c r="P43" s="121"/>
      <c r="Q43" s="121"/>
      <c r="R43" s="120"/>
      <c r="S43" s="119"/>
      <c r="T43" s="121"/>
      <c r="U43" s="121"/>
      <c r="V43" s="121"/>
      <c r="W43" s="121"/>
      <c r="X43" s="121"/>
      <c r="Y43" s="121"/>
      <c r="Z43" s="120"/>
      <c r="AA43" s="119"/>
      <c r="AB43" s="121"/>
      <c r="AC43" s="121"/>
      <c r="AD43" s="121"/>
      <c r="AE43" s="121"/>
      <c r="AF43" s="121"/>
      <c r="AG43" s="121"/>
      <c r="AH43" s="120"/>
      <c r="AI43" s="119"/>
      <c r="AJ43" s="121"/>
      <c r="AK43" s="121"/>
      <c r="AL43" s="121"/>
      <c r="AM43" s="121"/>
      <c r="AN43" s="121"/>
      <c r="AO43" s="121"/>
      <c r="AP43" s="120"/>
      <c r="AQ43" s="119"/>
      <c r="AR43" s="121"/>
      <c r="AS43" s="121"/>
      <c r="AT43" s="121"/>
      <c r="AU43" s="121"/>
      <c r="AV43" s="121"/>
      <c r="AW43" s="121"/>
      <c r="AX43" s="120"/>
      <c r="AY43" s="119"/>
      <c r="AZ43" s="121"/>
      <c r="BA43" s="121"/>
      <c r="BB43" s="121"/>
      <c r="BC43" s="121"/>
      <c r="BD43" s="121"/>
      <c r="BE43" s="121"/>
    </row>
    <row r="44" spans="1:57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0"/>
      <c r="K44" s="119"/>
      <c r="L44" s="121"/>
      <c r="M44" s="121"/>
      <c r="N44" s="121"/>
      <c r="O44" s="121"/>
      <c r="P44" s="121"/>
      <c r="Q44" s="121"/>
      <c r="R44" s="120"/>
      <c r="S44" s="119"/>
      <c r="T44" s="121"/>
      <c r="U44" s="121"/>
      <c r="V44" s="121"/>
      <c r="W44" s="121"/>
      <c r="X44" s="121"/>
      <c r="Y44" s="121"/>
      <c r="Z44" s="120"/>
      <c r="AA44" s="119"/>
      <c r="AB44" s="121"/>
      <c r="AC44" s="121"/>
      <c r="AD44" s="121"/>
      <c r="AE44" s="121"/>
      <c r="AF44" s="121"/>
      <c r="AG44" s="121"/>
      <c r="AH44" s="120"/>
      <c r="AI44" s="119"/>
      <c r="AJ44" s="121"/>
      <c r="AK44" s="121"/>
      <c r="AL44" s="121"/>
      <c r="AM44" s="121"/>
      <c r="AN44" s="121"/>
      <c r="AO44" s="121"/>
      <c r="AP44" s="120"/>
      <c r="AQ44" s="119"/>
      <c r="AR44" s="121"/>
      <c r="AS44" s="121"/>
      <c r="AT44" s="121"/>
      <c r="AU44" s="121"/>
      <c r="AV44" s="121"/>
      <c r="AW44" s="121"/>
      <c r="AX44" s="120"/>
      <c r="AY44" s="119"/>
      <c r="AZ44" s="121"/>
      <c r="BA44" s="121"/>
      <c r="BB44" s="121"/>
      <c r="BC44" s="121"/>
      <c r="BD44" s="121"/>
      <c r="BE44" s="121"/>
    </row>
    <row r="45" spans="1:57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0"/>
      <c r="K45" s="119"/>
      <c r="L45" s="121"/>
      <c r="M45" s="121"/>
      <c r="N45" s="121"/>
      <c r="O45" s="121"/>
      <c r="P45" s="121"/>
      <c r="Q45" s="121"/>
      <c r="R45" s="120"/>
      <c r="S45" s="119"/>
      <c r="T45" s="121"/>
      <c r="U45" s="121"/>
      <c r="V45" s="121"/>
      <c r="W45" s="121"/>
      <c r="X45" s="121"/>
      <c r="Y45" s="121"/>
      <c r="Z45" s="120"/>
      <c r="AA45" s="119"/>
      <c r="AB45" s="121"/>
      <c r="AC45" s="121"/>
      <c r="AD45" s="121"/>
      <c r="AE45" s="121"/>
      <c r="AF45" s="121"/>
      <c r="AG45" s="121"/>
      <c r="AH45" s="120"/>
      <c r="AI45" s="119"/>
      <c r="AJ45" s="121"/>
      <c r="AK45" s="121"/>
      <c r="AL45" s="121"/>
      <c r="AM45" s="121"/>
      <c r="AN45" s="121"/>
      <c r="AO45" s="121"/>
      <c r="AP45" s="120"/>
      <c r="AQ45" s="119"/>
      <c r="AR45" s="121"/>
      <c r="AS45" s="121"/>
      <c r="AT45" s="121"/>
      <c r="AU45" s="121"/>
      <c r="AV45" s="121"/>
      <c r="AW45" s="121"/>
      <c r="AX45" s="120"/>
      <c r="AY45" s="119"/>
      <c r="AZ45" s="121"/>
      <c r="BA45" s="121"/>
      <c r="BB45" s="121"/>
      <c r="BC45" s="121"/>
      <c r="BD45" s="121"/>
      <c r="BE45" s="121"/>
    </row>
    <row r="46" spans="1:57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0"/>
      <c r="K46" s="119"/>
      <c r="L46" s="121"/>
      <c r="M46" s="121"/>
      <c r="N46" s="121"/>
      <c r="O46" s="121"/>
      <c r="P46" s="121"/>
      <c r="Q46" s="121"/>
      <c r="R46" s="120"/>
      <c r="S46" s="119"/>
      <c r="T46" s="121"/>
      <c r="U46" s="121"/>
      <c r="V46" s="121"/>
      <c r="W46" s="121"/>
      <c r="X46" s="121"/>
      <c r="Y46" s="121"/>
      <c r="Z46" s="120"/>
      <c r="AA46" s="119"/>
      <c r="AB46" s="121"/>
      <c r="AC46" s="121"/>
      <c r="AD46" s="121"/>
      <c r="AE46" s="121"/>
      <c r="AF46" s="121"/>
      <c r="AG46" s="121"/>
      <c r="AH46" s="120"/>
      <c r="AI46" s="119"/>
      <c r="AJ46" s="121"/>
      <c r="AK46" s="121"/>
      <c r="AL46" s="121"/>
      <c r="AM46" s="121"/>
      <c r="AN46" s="121"/>
      <c r="AO46" s="121"/>
      <c r="AP46" s="120"/>
      <c r="AQ46" s="119"/>
      <c r="AR46" s="121"/>
      <c r="AS46" s="121"/>
      <c r="AT46" s="121"/>
      <c r="AU46" s="121"/>
      <c r="AV46" s="121"/>
      <c r="AW46" s="121"/>
      <c r="AX46" s="120"/>
      <c r="AY46" s="119"/>
      <c r="AZ46" s="121"/>
      <c r="BA46" s="121"/>
      <c r="BB46" s="121"/>
      <c r="BC46" s="121"/>
      <c r="BD46" s="121"/>
      <c r="BE46" s="121"/>
    </row>
    <row r="47" spans="1:57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0"/>
      <c r="K47" s="119"/>
      <c r="L47" s="121"/>
      <c r="M47" s="121"/>
      <c r="N47" s="121"/>
      <c r="O47" s="121"/>
      <c r="P47" s="121"/>
      <c r="Q47" s="121"/>
      <c r="R47" s="120"/>
      <c r="S47" s="119"/>
      <c r="T47" s="121"/>
      <c r="U47" s="121"/>
      <c r="V47" s="121"/>
      <c r="W47" s="121"/>
      <c r="X47" s="121"/>
      <c r="Y47" s="121"/>
      <c r="Z47" s="120"/>
      <c r="AA47" s="119"/>
      <c r="AB47" s="121"/>
      <c r="AC47" s="121"/>
      <c r="AD47" s="121"/>
      <c r="AE47" s="121"/>
      <c r="AF47" s="121"/>
      <c r="AG47" s="121"/>
      <c r="AH47" s="120"/>
      <c r="AI47" s="119"/>
      <c r="AJ47" s="121"/>
      <c r="AK47" s="121"/>
      <c r="AL47" s="121"/>
      <c r="AM47" s="121"/>
      <c r="AN47" s="121"/>
      <c r="AO47" s="121"/>
      <c r="AP47" s="120"/>
      <c r="AQ47" s="119"/>
      <c r="AR47" s="121"/>
      <c r="AS47" s="121"/>
      <c r="AT47" s="121"/>
      <c r="AU47" s="121"/>
      <c r="AV47" s="121"/>
      <c r="AW47" s="121"/>
      <c r="AX47" s="120"/>
      <c r="AY47" s="119"/>
      <c r="AZ47" s="121"/>
      <c r="BA47" s="121"/>
      <c r="BB47" s="121"/>
      <c r="BC47" s="121"/>
      <c r="BD47" s="121"/>
      <c r="BE47" s="121"/>
    </row>
    <row r="48" spans="1:57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0"/>
      <c r="K48" s="119"/>
      <c r="L48" s="121"/>
      <c r="M48" s="121"/>
      <c r="N48" s="121"/>
      <c r="O48" s="121"/>
      <c r="P48" s="121"/>
      <c r="Q48" s="121"/>
      <c r="R48" s="120"/>
      <c r="S48" s="119"/>
      <c r="T48" s="121"/>
      <c r="U48" s="121"/>
      <c r="V48" s="121"/>
      <c r="W48" s="121"/>
      <c r="X48" s="121"/>
      <c r="Y48" s="121"/>
      <c r="Z48" s="120"/>
      <c r="AA48" s="119"/>
      <c r="AB48" s="121"/>
      <c r="AC48" s="121"/>
      <c r="AD48" s="121"/>
      <c r="AE48" s="121"/>
      <c r="AF48" s="121"/>
      <c r="AG48" s="121"/>
      <c r="AH48" s="120"/>
      <c r="AI48" s="119"/>
      <c r="AJ48" s="121"/>
      <c r="AK48" s="121"/>
      <c r="AL48" s="121"/>
      <c r="AM48" s="121"/>
      <c r="AN48" s="121"/>
      <c r="AO48" s="121"/>
      <c r="AP48" s="120"/>
      <c r="AQ48" s="119"/>
      <c r="AR48" s="121"/>
      <c r="AS48" s="121"/>
      <c r="AT48" s="121"/>
      <c r="AU48" s="121"/>
      <c r="AV48" s="121"/>
      <c r="AW48" s="121"/>
      <c r="AX48" s="120"/>
      <c r="AY48" s="119"/>
      <c r="AZ48" s="121"/>
      <c r="BA48" s="121"/>
      <c r="BB48" s="121"/>
      <c r="BC48" s="121"/>
      <c r="BD48" s="121"/>
      <c r="BE48" s="121"/>
    </row>
    <row r="49" spans="1:57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0"/>
      <c r="K49" s="119"/>
      <c r="L49" s="121"/>
      <c r="M49" s="121"/>
      <c r="N49" s="121"/>
      <c r="O49" s="121"/>
      <c r="P49" s="121"/>
      <c r="Q49" s="121"/>
      <c r="R49" s="120"/>
      <c r="S49" s="119"/>
      <c r="T49" s="121"/>
      <c r="U49" s="121"/>
      <c r="V49" s="121"/>
      <c r="W49" s="121"/>
      <c r="X49" s="121"/>
      <c r="Y49" s="121"/>
      <c r="Z49" s="120"/>
      <c r="AA49" s="119"/>
      <c r="AB49" s="121"/>
      <c r="AC49" s="121"/>
      <c r="AD49" s="121"/>
      <c r="AE49" s="121"/>
      <c r="AF49" s="121"/>
      <c r="AG49" s="121"/>
      <c r="AH49" s="120"/>
      <c r="AI49" s="119"/>
      <c r="AJ49" s="121"/>
      <c r="AK49" s="121"/>
      <c r="AL49" s="121"/>
      <c r="AM49" s="121"/>
      <c r="AN49" s="121"/>
      <c r="AO49" s="121"/>
      <c r="AP49" s="120"/>
      <c r="AQ49" s="119"/>
      <c r="AR49" s="121"/>
      <c r="AS49" s="121"/>
      <c r="AT49" s="121"/>
      <c r="AU49" s="121"/>
      <c r="AV49" s="121"/>
      <c r="AW49" s="121"/>
      <c r="AX49" s="120"/>
      <c r="AY49" s="119"/>
      <c r="AZ49" s="121"/>
      <c r="BA49" s="121"/>
      <c r="BB49" s="121"/>
      <c r="BC49" s="121"/>
      <c r="BD49" s="121"/>
      <c r="BE49" s="121"/>
    </row>
    <row r="50" spans="1:57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0"/>
      <c r="K50" s="119"/>
      <c r="L50" s="121"/>
      <c r="M50" s="121"/>
      <c r="N50" s="121"/>
      <c r="O50" s="121"/>
      <c r="P50" s="121"/>
      <c r="Q50" s="121"/>
      <c r="R50" s="120"/>
      <c r="S50" s="119"/>
      <c r="T50" s="121"/>
      <c r="U50" s="121"/>
      <c r="V50" s="121"/>
      <c r="W50" s="121"/>
      <c r="X50" s="121"/>
      <c r="Y50" s="121"/>
      <c r="Z50" s="120"/>
      <c r="AA50" s="119"/>
      <c r="AB50" s="121"/>
      <c r="AC50" s="121"/>
      <c r="AD50" s="121"/>
      <c r="AE50" s="121"/>
      <c r="AF50" s="121"/>
      <c r="AG50" s="121"/>
      <c r="AH50" s="120"/>
      <c r="AI50" s="119"/>
      <c r="AJ50" s="121"/>
      <c r="AK50" s="121"/>
      <c r="AL50" s="121"/>
      <c r="AM50" s="121"/>
      <c r="AN50" s="121"/>
      <c r="AO50" s="121"/>
      <c r="AP50" s="120"/>
      <c r="AQ50" s="119"/>
      <c r="AR50" s="121"/>
      <c r="AS50" s="121"/>
      <c r="AT50" s="121"/>
      <c r="AU50" s="121"/>
      <c r="AV50" s="121"/>
      <c r="AW50" s="121"/>
      <c r="AX50" s="120"/>
      <c r="AY50" s="119"/>
      <c r="AZ50" s="121"/>
      <c r="BA50" s="121"/>
      <c r="BB50" s="121"/>
      <c r="BC50" s="121"/>
      <c r="BD50" s="121"/>
      <c r="BE50" s="121"/>
    </row>
    <row r="51" spans="1:57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0"/>
      <c r="K51" s="119"/>
      <c r="L51" s="121"/>
      <c r="M51" s="121"/>
      <c r="N51" s="121"/>
      <c r="O51" s="121"/>
      <c r="P51" s="121"/>
      <c r="Q51" s="121"/>
      <c r="R51" s="120"/>
      <c r="S51" s="119"/>
      <c r="T51" s="121"/>
      <c r="U51" s="121"/>
      <c r="V51" s="121"/>
      <c r="W51" s="121"/>
      <c r="X51" s="121"/>
      <c r="Y51" s="121"/>
      <c r="Z51" s="120"/>
      <c r="AA51" s="119"/>
      <c r="AB51" s="121"/>
      <c r="AC51" s="121"/>
      <c r="AD51" s="121"/>
      <c r="AE51" s="121"/>
      <c r="AF51" s="121"/>
      <c r="AG51" s="121"/>
      <c r="AH51" s="120"/>
      <c r="AI51" s="119"/>
      <c r="AJ51" s="121"/>
      <c r="AK51" s="121"/>
      <c r="AL51" s="121"/>
      <c r="AM51" s="121"/>
      <c r="AN51" s="121"/>
      <c r="AO51" s="121"/>
      <c r="AP51" s="120"/>
      <c r="AQ51" s="119"/>
      <c r="AR51" s="121"/>
      <c r="AS51" s="121"/>
      <c r="AT51" s="121"/>
      <c r="AU51" s="121"/>
      <c r="AV51" s="121"/>
      <c r="AW51" s="121"/>
      <c r="AX51" s="120"/>
      <c r="AY51" s="119"/>
      <c r="AZ51" s="121"/>
      <c r="BA51" s="121"/>
      <c r="BB51" s="121"/>
      <c r="BC51" s="121"/>
      <c r="BD51" s="121"/>
      <c r="BE51" s="121"/>
    </row>
    <row r="52" spans="1:57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0"/>
      <c r="K52" s="119"/>
      <c r="L52" s="121"/>
      <c r="M52" s="121"/>
      <c r="N52" s="121"/>
      <c r="O52" s="121"/>
      <c r="P52" s="121"/>
      <c r="Q52" s="121"/>
      <c r="R52" s="120"/>
      <c r="S52" s="119"/>
      <c r="T52" s="121"/>
      <c r="U52" s="121"/>
      <c r="V52" s="121"/>
      <c r="W52" s="121"/>
      <c r="X52" s="121"/>
      <c r="Y52" s="121"/>
      <c r="Z52" s="120"/>
      <c r="AA52" s="119"/>
      <c r="AB52" s="121"/>
      <c r="AC52" s="121"/>
      <c r="AD52" s="121"/>
      <c r="AE52" s="121"/>
      <c r="AF52" s="121"/>
      <c r="AG52" s="121"/>
      <c r="AH52" s="120"/>
      <c r="AI52" s="119"/>
      <c r="AJ52" s="121"/>
      <c r="AK52" s="121"/>
      <c r="AL52" s="121"/>
      <c r="AM52" s="121"/>
      <c r="AN52" s="121"/>
      <c r="AO52" s="121"/>
      <c r="AP52" s="120"/>
      <c r="AQ52" s="119"/>
      <c r="AR52" s="121"/>
      <c r="AS52" s="121"/>
      <c r="AT52" s="121"/>
      <c r="AU52" s="121"/>
      <c r="AV52" s="121"/>
      <c r="AW52" s="121"/>
      <c r="AX52" s="120"/>
      <c r="AY52" s="119"/>
      <c r="AZ52" s="121"/>
      <c r="BA52" s="121"/>
      <c r="BB52" s="121"/>
      <c r="BC52" s="121"/>
      <c r="BD52" s="121"/>
      <c r="BE52" s="121"/>
    </row>
    <row r="53" spans="1:57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0"/>
      <c r="K53" s="119"/>
      <c r="L53" s="121"/>
      <c r="M53" s="121"/>
      <c r="N53" s="121"/>
      <c r="O53" s="121"/>
      <c r="P53" s="121"/>
      <c r="Q53" s="121"/>
      <c r="R53" s="120"/>
      <c r="S53" s="119"/>
      <c r="T53" s="121"/>
      <c r="U53" s="121"/>
      <c r="V53" s="121"/>
      <c r="W53" s="121"/>
      <c r="X53" s="121"/>
      <c r="Y53" s="121"/>
      <c r="Z53" s="120"/>
      <c r="AA53" s="119"/>
      <c r="AB53" s="121"/>
      <c r="AC53" s="121"/>
      <c r="AD53" s="121"/>
      <c r="AE53" s="121"/>
      <c r="AF53" s="121"/>
      <c r="AG53" s="121"/>
      <c r="AH53" s="120"/>
      <c r="AI53" s="119"/>
      <c r="AJ53" s="121"/>
      <c r="AK53" s="121"/>
      <c r="AL53" s="121"/>
      <c r="AM53" s="121"/>
      <c r="AN53" s="121"/>
      <c r="AO53" s="121"/>
      <c r="AP53" s="120"/>
      <c r="AQ53" s="119"/>
      <c r="AR53" s="121"/>
      <c r="AS53" s="121"/>
      <c r="AT53" s="121"/>
      <c r="AU53" s="121"/>
      <c r="AV53" s="121"/>
      <c r="AW53" s="121"/>
      <c r="AX53" s="120"/>
      <c r="AY53" s="119"/>
      <c r="AZ53" s="121"/>
      <c r="BA53" s="121"/>
      <c r="BB53" s="121"/>
      <c r="BC53" s="121"/>
      <c r="BD53" s="121"/>
      <c r="BE53" s="121"/>
    </row>
    <row r="54" spans="1:57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0"/>
      <c r="K54" s="119"/>
      <c r="L54" s="121"/>
      <c r="M54" s="121"/>
      <c r="N54" s="121"/>
      <c r="O54" s="121"/>
      <c r="P54" s="121"/>
      <c r="Q54" s="121"/>
      <c r="R54" s="120"/>
      <c r="S54" s="119"/>
      <c r="T54" s="121"/>
      <c r="U54" s="121"/>
      <c r="V54" s="121"/>
      <c r="W54" s="121"/>
      <c r="X54" s="121"/>
      <c r="Y54" s="121"/>
      <c r="Z54" s="120"/>
      <c r="AA54" s="119"/>
      <c r="AB54" s="121"/>
      <c r="AC54" s="121"/>
      <c r="AD54" s="121"/>
      <c r="AE54" s="121"/>
      <c r="AF54" s="121"/>
      <c r="AG54" s="121"/>
      <c r="AH54" s="120"/>
      <c r="AI54" s="119"/>
      <c r="AJ54" s="121"/>
      <c r="AK54" s="121"/>
      <c r="AL54" s="121"/>
      <c r="AM54" s="121"/>
      <c r="AN54" s="121"/>
      <c r="AO54" s="121"/>
      <c r="AP54" s="120"/>
      <c r="AQ54" s="119"/>
      <c r="AR54" s="121"/>
      <c r="AS54" s="121"/>
      <c r="AT54" s="121"/>
      <c r="AU54" s="121"/>
      <c r="AV54" s="121"/>
      <c r="AW54" s="121"/>
      <c r="AX54" s="120"/>
      <c r="AY54" s="119"/>
      <c r="AZ54" s="121"/>
      <c r="BA54" s="121"/>
      <c r="BB54" s="121"/>
      <c r="BC54" s="121"/>
      <c r="BD54" s="121"/>
      <c r="BE54" s="121"/>
    </row>
    <row r="55" spans="1:57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0"/>
      <c r="K55" s="119"/>
      <c r="L55" s="121"/>
      <c r="M55" s="121"/>
      <c r="N55" s="121"/>
      <c r="O55" s="121"/>
      <c r="P55" s="121"/>
      <c r="Q55" s="121"/>
      <c r="R55" s="120"/>
      <c r="S55" s="119"/>
      <c r="T55" s="121"/>
      <c r="U55" s="121"/>
      <c r="V55" s="121"/>
      <c r="W55" s="121"/>
      <c r="X55" s="121"/>
      <c r="Y55" s="121"/>
      <c r="Z55" s="120"/>
      <c r="AA55" s="119"/>
      <c r="AB55" s="121"/>
      <c r="AC55" s="121"/>
      <c r="AD55" s="121"/>
      <c r="AE55" s="121"/>
      <c r="AF55" s="121"/>
      <c r="AG55" s="121"/>
      <c r="AH55" s="120"/>
      <c r="AI55" s="119"/>
      <c r="AJ55" s="121"/>
      <c r="AK55" s="121"/>
      <c r="AL55" s="121"/>
      <c r="AM55" s="121"/>
      <c r="AN55" s="121"/>
      <c r="AO55" s="121"/>
      <c r="AP55" s="120"/>
      <c r="AQ55" s="119"/>
      <c r="AR55" s="121"/>
      <c r="AS55" s="121"/>
      <c r="AT55" s="121"/>
      <c r="AU55" s="121"/>
      <c r="AV55" s="121"/>
      <c r="AW55" s="121"/>
      <c r="AX55" s="120"/>
      <c r="AY55" s="119"/>
      <c r="AZ55" s="121"/>
      <c r="BA55" s="121"/>
      <c r="BB55" s="121"/>
      <c r="BC55" s="121"/>
      <c r="BD55" s="121"/>
      <c r="BE55" s="121"/>
    </row>
    <row r="56" spans="1:57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0"/>
      <c r="K56" s="119"/>
      <c r="L56" s="121"/>
      <c r="M56" s="121"/>
      <c r="N56" s="121"/>
      <c r="O56" s="121"/>
      <c r="P56" s="121"/>
      <c r="Q56" s="121"/>
      <c r="R56" s="120"/>
      <c r="S56" s="119"/>
      <c r="T56" s="121"/>
      <c r="U56" s="121"/>
      <c r="V56" s="121"/>
      <c r="W56" s="121"/>
      <c r="X56" s="121"/>
      <c r="Y56" s="121"/>
      <c r="Z56" s="120"/>
      <c r="AA56" s="119"/>
      <c r="AB56" s="121"/>
      <c r="AC56" s="121"/>
      <c r="AD56" s="121"/>
      <c r="AE56" s="121"/>
      <c r="AF56" s="121"/>
      <c r="AG56" s="121"/>
      <c r="AH56" s="120"/>
      <c r="AI56" s="119"/>
      <c r="AJ56" s="121"/>
      <c r="AK56" s="121"/>
      <c r="AL56" s="121"/>
      <c r="AM56" s="121"/>
      <c r="AN56" s="121"/>
      <c r="AO56" s="121"/>
      <c r="AP56" s="120"/>
      <c r="AQ56" s="119"/>
      <c r="AR56" s="121"/>
      <c r="AS56" s="121"/>
      <c r="AT56" s="121"/>
      <c r="AU56" s="121"/>
      <c r="AV56" s="121"/>
      <c r="AW56" s="121"/>
      <c r="AX56" s="120"/>
      <c r="AY56" s="119"/>
      <c r="AZ56" s="121"/>
      <c r="BA56" s="121"/>
      <c r="BB56" s="121"/>
      <c r="BC56" s="121"/>
      <c r="BD56" s="121"/>
      <c r="BE56" s="121"/>
    </row>
    <row r="57" spans="1:57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0"/>
      <c r="K57" s="119"/>
      <c r="L57" s="121"/>
      <c r="M57" s="121"/>
      <c r="N57" s="121"/>
      <c r="O57" s="121"/>
      <c r="P57" s="121"/>
      <c r="Q57" s="121"/>
      <c r="R57" s="120"/>
      <c r="S57" s="119"/>
      <c r="T57" s="121"/>
      <c r="U57" s="121"/>
      <c r="V57" s="121"/>
      <c r="W57" s="121"/>
      <c r="X57" s="121"/>
      <c r="Y57" s="121"/>
      <c r="Z57" s="120"/>
      <c r="AA57" s="119"/>
      <c r="AB57" s="121"/>
      <c r="AC57" s="121"/>
      <c r="AD57" s="121"/>
      <c r="AE57" s="121"/>
      <c r="AF57" s="121"/>
      <c r="AG57" s="121"/>
      <c r="AH57" s="120"/>
      <c r="AI57" s="119"/>
      <c r="AJ57" s="121"/>
      <c r="AK57" s="121"/>
      <c r="AL57" s="121"/>
      <c r="AM57" s="121"/>
      <c r="AN57" s="121"/>
      <c r="AO57" s="121"/>
      <c r="AP57" s="120"/>
      <c r="AQ57" s="119"/>
      <c r="AR57" s="121"/>
      <c r="AS57" s="121"/>
      <c r="AT57" s="121"/>
      <c r="AU57" s="121"/>
      <c r="AV57" s="121"/>
      <c r="AW57" s="121"/>
      <c r="AX57" s="120"/>
      <c r="AY57" s="119"/>
      <c r="AZ57" s="121"/>
      <c r="BA57" s="121"/>
      <c r="BB57" s="121"/>
      <c r="BC57" s="121"/>
      <c r="BD57" s="121"/>
      <c r="BE57" s="121"/>
    </row>
    <row r="58" spans="1:57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0"/>
      <c r="K58" s="119"/>
      <c r="L58" s="121"/>
      <c r="M58" s="121"/>
      <c r="N58" s="121"/>
      <c r="O58" s="121"/>
      <c r="P58" s="121"/>
      <c r="Q58" s="121"/>
      <c r="R58" s="120"/>
      <c r="S58" s="119"/>
      <c r="T58" s="121"/>
      <c r="U58" s="121"/>
      <c r="V58" s="121"/>
      <c r="W58" s="121"/>
      <c r="X58" s="121"/>
      <c r="Y58" s="121"/>
      <c r="Z58" s="120"/>
      <c r="AA58" s="119"/>
      <c r="AB58" s="121"/>
      <c r="AC58" s="121"/>
      <c r="AD58" s="121"/>
      <c r="AE58" s="121"/>
      <c r="AF58" s="121"/>
      <c r="AG58" s="121"/>
      <c r="AH58" s="120"/>
      <c r="AI58" s="119"/>
      <c r="AJ58" s="121"/>
      <c r="AK58" s="121"/>
      <c r="AL58" s="121"/>
      <c r="AM58" s="121"/>
      <c r="AN58" s="121"/>
      <c r="AO58" s="121"/>
      <c r="AP58" s="120"/>
      <c r="AQ58" s="119"/>
      <c r="AR58" s="121"/>
      <c r="AS58" s="121"/>
      <c r="AT58" s="121"/>
      <c r="AU58" s="121"/>
      <c r="AV58" s="121"/>
      <c r="AW58" s="121"/>
      <c r="AX58" s="120"/>
      <c r="AY58" s="119"/>
      <c r="AZ58" s="121"/>
      <c r="BA58" s="121"/>
      <c r="BB58" s="121"/>
      <c r="BC58" s="121"/>
      <c r="BD58" s="121"/>
      <c r="BE58" s="121"/>
    </row>
    <row r="59" spans="1:57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0"/>
      <c r="K59" s="119"/>
      <c r="L59" s="121"/>
      <c r="M59" s="121"/>
      <c r="N59" s="121"/>
      <c r="O59" s="121"/>
      <c r="P59" s="121"/>
      <c r="Q59" s="121"/>
      <c r="R59" s="120"/>
      <c r="S59" s="119"/>
      <c r="T59" s="121"/>
      <c r="U59" s="121"/>
      <c r="V59" s="121"/>
      <c r="W59" s="121"/>
      <c r="X59" s="121"/>
      <c r="Y59" s="121"/>
      <c r="Z59" s="120"/>
      <c r="AA59" s="119"/>
      <c r="AB59" s="121"/>
      <c r="AC59" s="121"/>
      <c r="AD59" s="121"/>
      <c r="AE59" s="121"/>
      <c r="AF59" s="121"/>
      <c r="AG59" s="121"/>
      <c r="AH59" s="120"/>
      <c r="AI59" s="119"/>
      <c r="AJ59" s="121"/>
      <c r="AK59" s="121"/>
      <c r="AL59" s="121"/>
      <c r="AM59" s="121"/>
      <c r="AN59" s="121"/>
      <c r="AO59" s="121"/>
      <c r="AP59" s="120"/>
      <c r="AQ59" s="119"/>
      <c r="AR59" s="121"/>
      <c r="AS59" s="121"/>
      <c r="AT59" s="121"/>
      <c r="AU59" s="121"/>
      <c r="AV59" s="121"/>
      <c r="AW59" s="121"/>
      <c r="AX59" s="120"/>
      <c r="AY59" s="119"/>
      <c r="AZ59" s="121"/>
      <c r="BA59" s="121"/>
      <c r="BB59" s="121"/>
      <c r="BC59" s="121"/>
      <c r="BD59" s="121"/>
      <c r="BE59" s="121"/>
    </row>
    <row r="60" spans="1:57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0"/>
      <c r="K60" s="119"/>
      <c r="L60" s="121"/>
      <c r="M60" s="121"/>
      <c r="N60" s="121"/>
      <c r="O60" s="121"/>
      <c r="P60" s="121"/>
      <c r="Q60" s="121"/>
      <c r="R60" s="120"/>
      <c r="S60" s="119"/>
      <c r="T60" s="121"/>
      <c r="U60" s="121"/>
      <c r="V60" s="121"/>
      <c r="W60" s="121"/>
      <c r="X60" s="121"/>
      <c r="Y60" s="121"/>
      <c r="Z60" s="120"/>
      <c r="AA60" s="119"/>
      <c r="AB60" s="121"/>
      <c r="AC60" s="121"/>
      <c r="AD60" s="121"/>
      <c r="AE60" s="121"/>
      <c r="AF60" s="121"/>
      <c r="AG60" s="121"/>
      <c r="AH60" s="120"/>
      <c r="AI60" s="119"/>
      <c r="AJ60" s="121"/>
      <c r="AK60" s="121"/>
      <c r="AL60" s="121"/>
      <c r="AM60" s="121"/>
      <c r="AN60" s="121"/>
      <c r="AO60" s="121"/>
      <c r="AP60" s="120"/>
      <c r="AQ60" s="119"/>
      <c r="AR60" s="121"/>
      <c r="AS60" s="121"/>
      <c r="AT60" s="121"/>
      <c r="AU60" s="121"/>
      <c r="AV60" s="121"/>
      <c r="AW60" s="121"/>
      <c r="AX60" s="120"/>
      <c r="AY60" s="119"/>
      <c r="AZ60" s="121"/>
      <c r="BA60" s="121"/>
      <c r="BB60" s="121"/>
      <c r="BC60" s="121"/>
      <c r="BD60" s="121"/>
      <c r="BE60" s="121"/>
    </row>
    <row r="61" spans="1:57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0"/>
      <c r="K61" s="119"/>
      <c r="L61" s="121"/>
      <c r="M61" s="121"/>
      <c r="N61" s="121"/>
      <c r="O61" s="121"/>
      <c r="P61" s="121"/>
      <c r="Q61" s="121"/>
      <c r="R61" s="120"/>
      <c r="S61" s="119"/>
      <c r="T61" s="121"/>
      <c r="U61" s="121"/>
      <c r="V61" s="121"/>
      <c r="W61" s="121"/>
      <c r="X61" s="121"/>
      <c r="Y61" s="121"/>
      <c r="Z61" s="120"/>
      <c r="AA61" s="119"/>
      <c r="AB61" s="121"/>
      <c r="AC61" s="121"/>
      <c r="AD61" s="121"/>
      <c r="AE61" s="121"/>
      <c r="AF61" s="121"/>
      <c r="AG61" s="121"/>
      <c r="AH61" s="120"/>
      <c r="AI61" s="119"/>
      <c r="AJ61" s="121"/>
      <c r="AK61" s="121"/>
      <c r="AL61" s="121"/>
      <c r="AM61" s="121"/>
      <c r="AN61" s="121"/>
      <c r="AO61" s="121"/>
      <c r="AP61" s="120"/>
      <c r="AQ61" s="119"/>
      <c r="AR61" s="121"/>
      <c r="AS61" s="121"/>
      <c r="AT61" s="121"/>
      <c r="AU61" s="121"/>
      <c r="AV61" s="121"/>
      <c r="AW61" s="121"/>
      <c r="AX61" s="120"/>
      <c r="AY61" s="119"/>
      <c r="AZ61" s="121"/>
      <c r="BA61" s="121"/>
      <c r="BB61" s="121"/>
      <c r="BC61" s="121"/>
      <c r="BD61" s="121"/>
      <c r="BE61" s="121"/>
    </row>
    <row r="62" spans="1:57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0"/>
      <c r="K62" s="119"/>
      <c r="L62" s="121"/>
      <c r="M62" s="121"/>
      <c r="N62" s="121"/>
      <c r="O62" s="121"/>
      <c r="P62" s="121"/>
      <c r="Q62" s="121"/>
      <c r="R62" s="120"/>
      <c r="S62" s="119"/>
      <c r="T62" s="121"/>
      <c r="U62" s="121"/>
      <c r="V62" s="121"/>
      <c r="W62" s="121"/>
      <c r="X62" s="121"/>
      <c r="Y62" s="121"/>
      <c r="Z62" s="120"/>
      <c r="AA62" s="119"/>
      <c r="AB62" s="121"/>
      <c r="AC62" s="121"/>
      <c r="AD62" s="121"/>
      <c r="AE62" s="121"/>
      <c r="AF62" s="121"/>
      <c r="AG62" s="121"/>
      <c r="AH62" s="120"/>
      <c r="AI62" s="119"/>
      <c r="AJ62" s="121"/>
      <c r="AK62" s="121"/>
      <c r="AL62" s="121"/>
      <c r="AM62" s="121"/>
      <c r="AN62" s="121"/>
      <c r="AO62" s="121"/>
      <c r="AP62" s="120"/>
      <c r="AQ62" s="119"/>
      <c r="AR62" s="121"/>
      <c r="AS62" s="121"/>
      <c r="AT62" s="121"/>
      <c r="AU62" s="121"/>
      <c r="AV62" s="121"/>
      <c r="AW62" s="121"/>
      <c r="AX62" s="120"/>
      <c r="AY62" s="119"/>
      <c r="AZ62" s="121"/>
      <c r="BA62" s="121"/>
      <c r="BB62" s="121"/>
      <c r="BC62" s="121"/>
      <c r="BD62" s="121"/>
      <c r="BE62" s="121"/>
    </row>
    <row r="63" spans="1:57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0"/>
      <c r="K63" s="119"/>
      <c r="L63" s="121"/>
      <c r="M63" s="121"/>
      <c r="N63" s="121"/>
      <c r="O63" s="121"/>
      <c r="P63" s="121"/>
      <c r="Q63" s="121"/>
      <c r="R63" s="120"/>
      <c r="S63" s="119"/>
      <c r="T63" s="121"/>
      <c r="U63" s="121"/>
      <c r="V63" s="121"/>
      <c r="W63" s="121"/>
      <c r="X63" s="121"/>
      <c r="Y63" s="121"/>
      <c r="Z63" s="120"/>
      <c r="AA63" s="119"/>
      <c r="AB63" s="121"/>
      <c r="AC63" s="121"/>
      <c r="AD63" s="121"/>
      <c r="AE63" s="121"/>
      <c r="AF63" s="121"/>
      <c r="AG63" s="121"/>
      <c r="AH63" s="120"/>
      <c r="AI63" s="119"/>
      <c r="AJ63" s="121"/>
      <c r="AK63" s="121"/>
      <c r="AL63" s="121"/>
      <c r="AM63" s="121"/>
      <c r="AN63" s="121"/>
      <c r="AO63" s="121"/>
      <c r="AP63" s="120"/>
      <c r="AQ63" s="119"/>
      <c r="AR63" s="121"/>
      <c r="AS63" s="121"/>
      <c r="AT63" s="121"/>
      <c r="AU63" s="121"/>
      <c r="AV63" s="121"/>
      <c r="AW63" s="121"/>
      <c r="AX63" s="120"/>
      <c r="AY63" s="119"/>
      <c r="AZ63" s="121"/>
      <c r="BA63" s="121"/>
      <c r="BB63" s="121"/>
      <c r="BC63" s="121"/>
      <c r="BD63" s="121"/>
      <c r="BE63" s="121"/>
    </row>
    <row r="64" spans="1:57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0"/>
      <c r="K64" s="119"/>
      <c r="L64" s="121"/>
      <c r="M64" s="121"/>
      <c r="N64" s="121"/>
      <c r="O64" s="121"/>
      <c r="P64" s="121"/>
      <c r="Q64" s="121"/>
      <c r="R64" s="120"/>
      <c r="S64" s="119"/>
      <c r="T64" s="121"/>
      <c r="U64" s="121"/>
      <c r="V64" s="121"/>
      <c r="W64" s="121"/>
      <c r="X64" s="121"/>
      <c r="Y64" s="121"/>
      <c r="Z64" s="120"/>
      <c r="AA64" s="119"/>
      <c r="AB64" s="121"/>
      <c r="AC64" s="121"/>
      <c r="AD64" s="121"/>
      <c r="AE64" s="121"/>
      <c r="AF64" s="121"/>
      <c r="AG64" s="121"/>
      <c r="AH64" s="120"/>
      <c r="AI64" s="119"/>
      <c r="AJ64" s="121"/>
      <c r="AK64" s="121"/>
      <c r="AL64" s="121"/>
      <c r="AM64" s="121"/>
      <c r="AN64" s="121"/>
      <c r="AO64" s="121"/>
      <c r="AP64" s="120"/>
      <c r="AQ64" s="119"/>
      <c r="AR64" s="121"/>
      <c r="AS64" s="121"/>
      <c r="AT64" s="121"/>
      <c r="AU64" s="121"/>
      <c r="AV64" s="121"/>
      <c r="AW64" s="121"/>
      <c r="AX64" s="120"/>
      <c r="AY64" s="119"/>
      <c r="AZ64" s="121"/>
      <c r="BA64" s="121"/>
      <c r="BB64" s="121"/>
      <c r="BC64" s="121"/>
      <c r="BD64" s="121"/>
      <c r="BE64" s="121"/>
    </row>
    <row r="65" spans="1:57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0"/>
      <c r="K65" s="119"/>
      <c r="L65" s="121"/>
      <c r="M65" s="121"/>
      <c r="N65" s="121"/>
      <c r="O65" s="121"/>
      <c r="P65" s="121"/>
      <c r="Q65" s="121"/>
      <c r="R65" s="120"/>
      <c r="S65" s="119"/>
      <c r="T65" s="121"/>
      <c r="U65" s="121"/>
      <c r="V65" s="121"/>
      <c r="W65" s="121"/>
      <c r="X65" s="121"/>
      <c r="Y65" s="121"/>
      <c r="Z65" s="120"/>
      <c r="AA65" s="119"/>
      <c r="AB65" s="121"/>
      <c r="AC65" s="121"/>
      <c r="AD65" s="121"/>
      <c r="AE65" s="121"/>
      <c r="AF65" s="121"/>
      <c r="AG65" s="121"/>
      <c r="AH65" s="120"/>
      <c r="AI65" s="119"/>
      <c r="AJ65" s="121"/>
      <c r="AK65" s="121"/>
      <c r="AL65" s="121"/>
      <c r="AM65" s="121"/>
      <c r="AN65" s="121"/>
      <c r="AO65" s="121"/>
      <c r="AP65" s="120"/>
      <c r="AQ65" s="119"/>
      <c r="AR65" s="121"/>
      <c r="AS65" s="121"/>
      <c r="AT65" s="121"/>
      <c r="AU65" s="121"/>
      <c r="AV65" s="121"/>
      <c r="AW65" s="121"/>
      <c r="AX65" s="120"/>
      <c r="AY65" s="119"/>
      <c r="AZ65" s="121"/>
      <c r="BA65" s="121"/>
      <c r="BB65" s="121"/>
      <c r="BC65" s="121"/>
      <c r="BD65" s="121"/>
      <c r="BE65" s="121"/>
    </row>
    <row r="66" spans="1:57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0"/>
      <c r="K66" s="119"/>
      <c r="L66" s="121"/>
      <c r="M66" s="121"/>
      <c r="N66" s="121"/>
      <c r="O66" s="121"/>
      <c r="P66" s="121"/>
      <c r="Q66" s="121"/>
      <c r="R66" s="120"/>
      <c r="S66" s="119"/>
      <c r="T66" s="121"/>
      <c r="U66" s="121"/>
      <c r="V66" s="121"/>
      <c r="W66" s="121"/>
      <c r="X66" s="121"/>
      <c r="Y66" s="121"/>
      <c r="Z66" s="120"/>
      <c r="AA66" s="119"/>
      <c r="AB66" s="121"/>
      <c r="AC66" s="121"/>
      <c r="AD66" s="121"/>
      <c r="AE66" s="121"/>
      <c r="AF66" s="121"/>
      <c r="AG66" s="121"/>
      <c r="AH66" s="120"/>
      <c r="AI66" s="119"/>
      <c r="AJ66" s="121"/>
      <c r="AK66" s="121"/>
      <c r="AL66" s="121"/>
      <c r="AM66" s="121"/>
      <c r="AN66" s="121"/>
      <c r="AO66" s="121"/>
      <c r="AP66" s="120"/>
      <c r="AQ66" s="119"/>
      <c r="AR66" s="121"/>
      <c r="AS66" s="121"/>
      <c r="AT66" s="121"/>
      <c r="AU66" s="121"/>
      <c r="AV66" s="121"/>
      <c r="AW66" s="121"/>
      <c r="AX66" s="120"/>
      <c r="AY66" s="119"/>
      <c r="AZ66" s="121"/>
      <c r="BA66" s="121"/>
      <c r="BB66" s="121"/>
      <c r="BC66" s="121"/>
      <c r="BD66" s="121"/>
      <c r="BE66" s="121"/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26">
    <sortCondition ref="A8:A26"/>
    <sortCondition ref="B8:B26"/>
    <sortCondition ref="C8:C26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25" man="1"/>
    <brk id="17" min="1" max="25" man="1"/>
    <brk id="25" min="1" max="25" man="1"/>
    <brk id="33" min="1" max="25" man="1"/>
    <brk id="41" min="1" max="25" man="1"/>
    <brk id="49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鳥取県</v>
      </c>
      <c r="B7" s="139" t="str">
        <f>'廃棄物事業経費（市町村）'!B7</f>
        <v>31000</v>
      </c>
      <c r="C7" s="138" t="s">
        <v>33</v>
      </c>
      <c r="D7" s="140">
        <f>SUM(H7,L7,P7,T7,X7,AB7,AF7,AJ7,AN7,AR7,AV7,AZ7,BD7,BH7,BL7,BP7,BT7,BX7,CB7,CF7,CJ7,CN7,CR7,CV7,CZ7,DD7,DH7,DL7,DP7,DT7)</f>
        <v>1805439</v>
      </c>
      <c r="E7" s="140">
        <f>SUM(I7,M7,Q7,U7,Y7,AC7,AG7,AK7,AO7,AS7,AW7,BA7,BE7,BI7,BM7,BQ7,BU7,BY7,CC7,CG7,CK7,CO7,CS7,CW7,DA7,DE7,DI7,DM7,DQ7,DU7)</f>
        <v>1320678</v>
      </c>
      <c r="F7" s="141">
        <f>COUNTIF(F$8:F$1000,"&lt;&gt;")</f>
        <v>5</v>
      </c>
      <c r="G7" s="141">
        <f>COUNTIF(G$8:G$1000,"&lt;&gt;")</f>
        <v>5</v>
      </c>
      <c r="H7" s="140">
        <f>SUM(H$8:H$1000)</f>
        <v>1156540</v>
      </c>
      <c r="I7" s="140">
        <f>SUM(I$8:I$1000)</f>
        <v>651926</v>
      </c>
      <c r="J7" s="141">
        <f>COUNTIF(J$8:J$1000,"&lt;&gt;")</f>
        <v>5</v>
      </c>
      <c r="K7" s="141">
        <f>COUNTIF(K$8:K$1000,"&lt;&gt;")</f>
        <v>5</v>
      </c>
      <c r="L7" s="140">
        <f>SUM(L$8:L$1000)</f>
        <v>203497</v>
      </c>
      <c r="M7" s="140">
        <f>SUM(M$8:M$1000)</f>
        <v>230660</v>
      </c>
      <c r="N7" s="141">
        <f>COUNTIF(N$8:N$1000,"&lt;&gt;")</f>
        <v>4</v>
      </c>
      <c r="O7" s="141">
        <f>COUNTIF(O$8:O$1000,"&lt;&gt;")</f>
        <v>4</v>
      </c>
      <c r="P7" s="140">
        <f>SUM(P$8:P$1000)</f>
        <v>59535</v>
      </c>
      <c r="Q7" s="140">
        <f>SUM(Q$8:Q$1000)</f>
        <v>293166</v>
      </c>
      <c r="R7" s="141">
        <f>COUNTIF(R$8:R$1000,"&lt;&gt;")</f>
        <v>3</v>
      </c>
      <c r="S7" s="141">
        <f>COUNTIF(S$8:S$1000,"&lt;&gt;")</f>
        <v>3</v>
      </c>
      <c r="T7" s="140">
        <f>SUM(T$8:T$1000)</f>
        <v>115615</v>
      </c>
      <c r="U7" s="140">
        <f>SUM(U$8:U$1000)</f>
        <v>37899</v>
      </c>
      <c r="V7" s="141">
        <f>COUNTIF(V$8:V$1000,"&lt;&gt;")</f>
        <v>3</v>
      </c>
      <c r="W7" s="141">
        <f>COUNTIF(W$8:W$1000,"&lt;&gt;")</f>
        <v>3</v>
      </c>
      <c r="X7" s="140">
        <f>SUM(X$8:X$1000)</f>
        <v>130090</v>
      </c>
      <c r="Y7" s="140">
        <f>SUM(Y$8:Y$1000)</f>
        <v>80715</v>
      </c>
      <c r="Z7" s="141">
        <f>COUNTIF(Z$8:Z$1000,"&lt;&gt;")</f>
        <v>1</v>
      </c>
      <c r="AA7" s="141">
        <f>COUNTIF(AA$8:AA$1000,"&lt;&gt;")</f>
        <v>1</v>
      </c>
      <c r="AB7" s="140">
        <f>SUM(AB$8:AB$1000)</f>
        <v>50624</v>
      </c>
      <c r="AC7" s="140">
        <f>SUM(AC$8:AC$1000)</f>
        <v>26312</v>
      </c>
      <c r="AD7" s="141">
        <f>COUNTIF(AD$8:AD$1000,"&lt;&gt;")</f>
        <v>1</v>
      </c>
      <c r="AE7" s="141">
        <f>COUNTIF(AE$8:AE$1000,"&lt;&gt;")</f>
        <v>1</v>
      </c>
      <c r="AF7" s="140">
        <f>SUM(AF$8:AF$1000)</f>
        <v>34504</v>
      </c>
      <c r="AG7" s="140">
        <f>SUM(AG$8:AG$1000)</f>
        <v>0</v>
      </c>
      <c r="AH7" s="141">
        <f>COUNTIF(AH$8:AH$1000,"&lt;&gt;")</f>
        <v>1</v>
      </c>
      <c r="AI7" s="141">
        <f>COUNTIF(AI$8:AI$1000,"&lt;&gt;")</f>
        <v>1</v>
      </c>
      <c r="AJ7" s="140">
        <f>SUM(AJ$8:AJ$1000)</f>
        <v>27507</v>
      </c>
      <c r="AK7" s="140">
        <f>SUM(AK$8:AK$1000)</f>
        <v>0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27527</v>
      </c>
      <c r="AO7" s="140">
        <f>SUM(AO$8:AO$1000)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36</v>
      </c>
      <c r="B8" s="120" t="s">
        <v>387</v>
      </c>
      <c r="C8" s="119" t="s">
        <v>388</v>
      </c>
      <c r="D8" s="121">
        <f>SUM(H8,L8,P8,T8,X8,AB8,AF8,AJ8,AN8,AR8,AV8,AZ8,BD8,BH8,BL8,BP8,BT8,BX8,CB8,CF8,CJ8,CN8,CR8,CV8,CZ8,DD8,DH8,DL8,DP8,DT8)</f>
        <v>38782</v>
      </c>
      <c r="E8" s="121">
        <f>SUM(I8,M8,Q8,U8,Y8,AC8,AG8,AK8,AO8,AS8,AW8,BA8,BE8,BI8,BM8,BQ8,BU8,BY8,CC8,CG8,CK8,CO8,CS8,CW8,DA8,DE8,DI8,DM8,DQ8,DU8)</f>
        <v>677351</v>
      </c>
      <c r="F8" s="120" t="s">
        <v>389</v>
      </c>
      <c r="G8" s="119" t="s">
        <v>390</v>
      </c>
      <c r="H8" s="121">
        <v>20315</v>
      </c>
      <c r="I8" s="121">
        <v>214135</v>
      </c>
      <c r="J8" s="120" t="s">
        <v>392</v>
      </c>
      <c r="K8" s="119" t="s">
        <v>393</v>
      </c>
      <c r="L8" s="121">
        <v>18467</v>
      </c>
      <c r="M8" s="121">
        <v>202550</v>
      </c>
      <c r="N8" s="120" t="s">
        <v>384</v>
      </c>
      <c r="O8" s="119" t="s">
        <v>385</v>
      </c>
      <c r="P8" s="121">
        <v>0</v>
      </c>
      <c r="Q8" s="121">
        <v>260666</v>
      </c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36</v>
      </c>
      <c r="B9" s="120" t="s">
        <v>378</v>
      </c>
      <c r="C9" s="119" t="s">
        <v>383</v>
      </c>
      <c r="D9" s="121">
        <f>SUM(H9,L9,P9,T9,X9,AB9,AF9,AJ9,AN9,AR9,AV9,AZ9,BD9,BH9,BL9,BP9,BT9,BX9,CB9,CF9,CJ9,CN9,CR9,CV9,CZ9,DD9,DH9,DL9,DP9,DT9)</f>
        <v>107369</v>
      </c>
      <c r="E9" s="121">
        <f>SUM(I9,M9,Q9,U9,Y9,AC9,AG9,AK9,AO9,AS9,AW9,BA9,BE9,BI9,BM9,BQ9,BU9,BY9,CC9,CG9,CK9,CO9,CS9,CW9,DA9,DE9,DI9,DM9,DQ9,DU9)</f>
        <v>0</v>
      </c>
      <c r="F9" s="120" t="s">
        <v>375</v>
      </c>
      <c r="G9" s="119" t="s">
        <v>376</v>
      </c>
      <c r="H9" s="121">
        <v>66500</v>
      </c>
      <c r="I9" s="121">
        <v>0</v>
      </c>
      <c r="J9" s="120" t="s">
        <v>380</v>
      </c>
      <c r="K9" s="119" t="s">
        <v>381</v>
      </c>
      <c r="L9" s="121">
        <v>40869</v>
      </c>
      <c r="M9" s="121">
        <v>0</v>
      </c>
      <c r="N9" s="120"/>
      <c r="O9" s="119"/>
      <c r="P9" s="121"/>
      <c r="Q9" s="121"/>
      <c r="R9" s="120"/>
      <c r="S9" s="119"/>
      <c r="T9" s="121"/>
      <c r="U9" s="121"/>
      <c r="V9" s="120"/>
      <c r="W9" s="119"/>
      <c r="X9" s="121"/>
      <c r="Y9" s="121"/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36</v>
      </c>
      <c r="B10" s="120" t="s">
        <v>327</v>
      </c>
      <c r="C10" s="119" t="s">
        <v>328</v>
      </c>
      <c r="D10" s="121">
        <f>SUM(H10,L10,P10,T10,X10,AB10,AF10,AJ10,AN10,AR10,AV10,AZ10,BD10,BH10,BL10,BP10,BT10,BX10,CB10,CF10,CJ10,CN10,CR10,CV10,CZ10,DD10,DH10,DL10,DP10,DT10)</f>
        <v>395962</v>
      </c>
      <c r="E10" s="121">
        <f>SUM(I10,M10,Q10,U10,Y10,AC10,AG10,AK10,AO10,AS10,AW10,BA10,BE10,BI10,BM10,BQ10,BU10,BY10,CC10,CG10,CK10,CO10,CS10,CW10,DA10,DE10,DI10,DM10,DQ10,DU10)</f>
        <v>308612</v>
      </c>
      <c r="F10" s="120" t="s">
        <v>324</v>
      </c>
      <c r="G10" s="119" t="s">
        <v>325</v>
      </c>
      <c r="H10" s="121">
        <v>335806</v>
      </c>
      <c r="I10" s="121">
        <v>235451</v>
      </c>
      <c r="J10" s="120" t="s">
        <v>342</v>
      </c>
      <c r="K10" s="119" t="s">
        <v>343</v>
      </c>
      <c r="L10" s="121">
        <v>18892</v>
      </c>
      <c r="M10" s="121">
        <v>20831</v>
      </c>
      <c r="N10" s="120" t="s">
        <v>349</v>
      </c>
      <c r="O10" s="119" t="s">
        <v>350</v>
      </c>
      <c r="P10" s="121">
        <v>11676</v>
      </c>
      <c r="Q10" s="121">
        <v>17940</v>
      </c>
      <c r="R10" s="120" t="s">
        <v>345</v>
      </c>
      <c r="S10" s="119" t="s">
        <v>346</v>
      </c>
      <c r="T10" s="121">
        <v>5067</v>
      </c>
      <c r="U10" s="121">
        <v>3248</v>
      </c>
      <c r="V10" s="120" t="s">
        <v>353</v>
      </c>
      <c r="W10" s="119" t="s">
        <v>354</v>
      </c>
      <c r="X10" s="121">
        <v>24521</v>
      </c>
      <c r="Y10" s="121">
        <v>31142</v>
      </c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36</v>
      </c>
      <c r="B11" s="120" t="s">
        <v>332</v>
      </c>
      <c r="C11" s="119" t="s">
        <v>333</v>
      </c>
      <c r="D11" s="121">
        <f>SUM(H11,L11,P11,T11,X11,AB11,AF11,AJ11,AN11,AR11,AV11,AZ11,BD11,BH11,BL11,BP11,BT11,BX11,CB11,CF11,CJ11,CN11,CR11,CV11,CZ11,DD11,DH11,DL11,DP11,DT11)</f>
        <v>816777</v>
      </c>
      <c r="E11" s="121">
        <f>SUM(I11,M11,Q11,U11,Y11,AC11,AG11,AK11,AO11,AS11,AW11,BA11,BE11,BI11,BM11,BQ11,BU11,BY11,CC11,CG11,CK11,CO11,CS11,CW11,DA11,DE11,DI11,DM11,DQ11,DU11)</f>
        <v>250083</v>
      </c>
      <c r="F11" s="120" t="s">
        <v>329</v>
      </c>
      <c r="G11" s="119" t="s">
        <v>330</v>
      </c>
      <c r="H11" s="121">
        <v>463321</v>
      </c>
      <c r="I11" s="121">
        <v>166404</v>
      </c>
      <c r="J11" s="120" t="s">
        <v>339</v>
      </c>
      <c r="K11" s="119" t="s">
        <v>340</v>
      </c>
      <c r="L11" s="121">
        <v>72661</v>
      </c>
      <c r="M11" s="121">
        <v>0</v>
      </c>
      <c r="N11" s="120" t="s">
        <v>369</v>
      </c>
      <c r="O11" s="119" t="s">
        <v>370</v>
      </c>
      <c r="P11" s="121">
        <v>27165</v>
      </c>
      <c r="Q11" s="121">
        <v>6729</v>
      </c>
      <c r="R11" s="120" t="s">
        <v>372</v>
      </c>
      <c r="S11" s="119" t="s">
        <v>373</v>
      </c>
      <c r="T11" s="121">
        <v>64400</v>
      </c>
      <c r="U11" s="121">
        <v>28330</v>
      </c>
      <c r="V11" s="120" t="s">
        <v>375</v>
      </c>
      <c r="W11" s="119" t="s">
        <v>376</v>
      </c>
      <c r="X11" s="121">
        <v>49068</v>
      </c>
      <c r="Y11" s="121">
        <v>22308</v>
      </c>
      <c r="Z11" s="120" t="s">
        <v>380</v>
      </c>
      <c r="AA11" s="119" t="s">
        <v>381</v>
      </c>
      <c r="AB11" s="121">
        <v>50624</v>
      </c>
      <c r="AC11" s="121">
        <v>26312</v>
      </c>
      <c r="AD11" s="120" t="s">
        <v>384</v>
      </c>
      <c r="AE11" s="119" t="s">
        <v>385</v>
      </c>
      <c r="AF11" s="121">
        <v>34504</v>
      </c>
      <c r="AG11" s="121">
        <v>0</v>
      </c>
      <c r="AH11" s="120" t="s">
        <v>389</v>
      </c>
      <c r="AI11" s="119" t="s">
        <v>390</v>
      </c>
      <c r="AJ11" s="121">
        <v>27507</v>
      </c>
      <c r="AK11" s="121">
        <v>0</v>
      </c>
      <c r="AL11" s="120" t="s">
        <v>392</v>
      </c>
      <c r="AM11" s="119" t="s">
        <v>393</v>
      </c>
      <c r="AN11" s="121">
        <v>27527</v>
      </c>
      <c r="AO11" s="121">
        <v>0</v>
      </c>
      <c r="AP11" s="120"/>
      <c r="AQ11" s="119"/>
      <c r="AR11" s="121"/>
      <c r="AS11" s="121"/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36</v>
      </c>
      <c r="B12" s="120" t="s">
        <v>337</v>
      </c>
      <c r="C12" s="119" t="s">
        <v>359</v>
      </c>
      <c r="D12" s="121">
        <f>SUM(H12,L12,P12,T12,X12,AB12,AF12,AJ12,AN12,AR12,AV12,AZ12,BD12,BH12,BL12,BP12,BT12,BX12,CB12,CF12,CJ12,CN12,CR12,CV12,CZ12,DD12,DH12,DL12,DP12,DT12)</f>
        <v>446549</v>
      </c>
      <c r="E12" s="121">
        <f>SUM(I12,M12,Q12,U12,Y12,AC12,AG12,AK12,AO12,AS12,AW12,BA12,BE12,BI12,BM12,BQ12,BU12,BY12,CC12,CG12,CK12,CO12,CS12,CW12,DA12,DE12,DI12,DM12,DQ12,DU12)</f>
        <v>84632</v>
      </c>
      <c r="F12" s="120" t="s">
        <v>334</v>
      </c>
      <c r="G12" s="119" t="s">
        <v>335</v>
      </c>
      <c r="H12" s="121">
        <v>270598</v>
      </c>
      <c r="I12" s="121">
        <v>35936</v>
      </c>
      <c r="J12" s="120" t="s">
        <v>360</v>
      </c>
      <c r="K12" s="119" t="s">
        <v>361</v>
      </c>
      <c r="L12" s="121">
        <v>52608</v>
      </c>
      <c r="M12" s="121">
        <v>7279</v>
      </c>
      <c r="N12" s="120" t="s">
        <v>356</v>
      </c>
      <c r="O12" s="119" t="s">
        <v>357</v>
      </c>
      <c r="P12" s="121">
        <v>20694</v>
      </c>
      <c r="Q12" s="121">
        <v>7831</v>
      </c>
      <c r="R12" s="120" t="s">
        <v>366</v>
      </c>
      <c r="S12" s="119" t="s">
        <v>367</v>
      </c>
      <c r="T12" s="121">
        <v>46148</v>
      </c>
      <c r="U12" s="121">
        <v>6321</v>
      </c>
      <c r="V12" s="120" t="s">
        <v>363</v>
      </c>
      <c r="W12" s="119" t="s">
        <v>364</v>
      </c>
      <c r="X12" s="121">
        <v>56501</v>
      </c>
      <c r="Y12" s="121">
        <v>27265</v>
      </c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/>
      <c r="B13" s="120"/>
      <c r="C13" s="119"/>
      <c r="D13" s="121"/>
      <c r="E13" s="121"/>
      <c r="F13" s="120"/>
      <c r="G13" s="119"/>
      <c r="H13" s="121"/>
      <c r="I13" s="121"/>
      <c r="J13" s="120"/>
      <c r="K13" s="119"/>
      <c r="L13" s="121"/>
      <c r="M13" s="121"/>
      <c r="N13" s="120"/>
      <c r="O13" s="119"/>
      <c r="P13" s="121"/>
      <c r="Q13" s="121"/>
      <c r="R13" s="120"/>
      <c r="S13" s="119"/>
      <c r="T13" s="121"/>
      <c r="U13" s="121"/>
      <c r="V13" s="120"/>
      <c r="W13" s="119"/>
      <c r="X13" s="121"/>
      <c r="Y13" s="121"/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/>
      <c r="B14" s="120"/>
      <c r="C14" s="119"/>
      <c r="D14" s="121"/>
      <c r="E14" s="121"/>
      <c r="F14" s="120"/>
      <c r="G14" s="119"/>
      <c r="H14" s="121"/>
      <c r="I14" s="121"/>
      <c r="J14" s="120"/>
      <c r="K14" s="119"/>
      <c r="L14" s="121"/>
      <c r="M14" s="121"/>
      <c r="N14" s="120"/>
      <c r="O14" s="119"/>
      <c r="P14" s="121"/>
      <c r="Q14" s="121"/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/>
      <c r="B15" s="120"/>
      <c r="C15" s="119"/>
      <c r="D15" s="121"/>
      <c r="E15" s="121"/>
      <c r="F15" s="120"/>
      <c r="G15" s="119"/>
      <c r="H15" s="121"/>
      <c r="I15" s="121"/>
      <c r="J15" s="120"/>
      <c r="K15" s="119"/>
      <c r="L15" s="121"/>
      <c r="M15" s="121"/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/>
      <c r="B16" s="120"/>
      <c r="C16" s="119"/>
      <c r="D16" s="121"/>
      <c r="E16" s="121"/>
      <c r="F16" s="120"/>
      <c r="G16" s="119"/>
      <c r="H16" s="121"/>
      <c r="I16" s="121"/>
      <c r="J16" s="120"/>
      <c r="K16" s="119"/>
      <c r="L16" s="121"/>
      <c r="M16" s="121"/>
      <c r="N16" s="120"/>
      <c r="O16" s="119"/>
      <c r="P16" s="121"/>
      <c r="Q16" s="121"/>
      <c r="R16" s="120"/>
      <c r="S16" s="119"/>
      <c r="T16" s="121"/>
      <c r="U16" s="121"/>
      <c r="V16" s="120"/>
      <c r="W16" s="119"/>
      <c r="X16" s="121"/>
      <c r="Y16" s="121"/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/>
      <c r="B17" s="120"/>
      <c r="C17" s="119"/>
      <c r="D17" s="121"/>
      <c r="E17" s="121"/>
      <c r="F17" s="120"/>
      <c r="G17" s="119"/>
      <c r="H17" s="121"/>
      <c r="I17" s="121"/>
      <c r="J17" s="120"/>
      <c r="K17" s="119"/>
      <c r="L17" s="121"/>
      <c r="M17" s="121"/>
      <c r="N17" s="120"/>
      <c r="O17" s="119"/>
      <c r="P17" s="121"/>
      <c r="Q17" s="121"/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/>
      <c r="B18" s="120"/>
      <c r="C18" s="119"/>
      <c r="D18" s="121"/>
      <c r="E18" s="121"/>
      <c r="F18" s="120"/>
      <c r="G18" s="119"/>
      <c r="H18" s="121"/>
      <c r="I18" s="121"/>
      <c r="J18" s="120"/>
      <c r="K18" s="119"/>
      <c r="L18" s="121"/>
      <c r="M18" s="121"/>
      <c r="N18" s="120"/>
      <c r="O18" s="119"/>
      <c r="P18" s="121"/>
      <c r="Q18" s="121"/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/>
      <c r="B19" s="120"/>
      <c r="C19" s="119"/>
      <c r="D19" s="121"/>
      <c r="E19" s="121"/>
      <c r="F19" s="120"/>
      <c r="G19" s="119"/>
      <c r="H19" s="121"/>
      <c r="I19" s="121"/>
      <c r="J19" s="120"/>
      <c r="K19" s="119"/>
      <c r="L19" s="121"/>
      <c r="M19" s="121"/>
      <c r="N19" s="120"/>
      <c r="O19" s="119"/>
      <c r="P19" s="121"/>
      <c r="Q19" s="121"/>
      <c r="R19" s="120"/>
      <c r="S19" s="119"/>
      <c r="T19" s="121"/>
      <c r="U19" s="121"/>
      <c r="V19" s="120"/>
      <c r="W19" s="119"/>
      <c r="X19" s="121"/>
      <c r="Y19" s="121"/>
      <c r="Z19" s="120"/>
      <c r="AA19" s="119"/>
      <c r="AB19" s="121"/>
      <c r="AC19" s="121"/>
      <c r="AD19" s="120"/>
      <c r="AE19" s="119"/>
      <c r="AF19" s="121"/>
      <c r="AG19" s="121"/>
      <c r="AH19" s="120"/>
      <c r="AI19" s="119"/>
      <c r="AJ19" s="121"/>
      <c r="AK19" s="121"/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/>
      <c r="B20" s="120"/>
      <c r="C20" s="119"/>
      <c r="D20" s="121"/>
      <c r="E20" s="121"/>
      <c r="F20" s="120"/>
      <c r="G20" s="119"/>
      <c r="H20" s="121"/>
      <c r="I20" s="121"/>
      <c r="J20" s="120"/>
      <c r="K20" s="119"/>
      <c r="L20" s="121"/>
      <c r="M20" s="121"/>
      <c r="N20" s="120"/>
      <c r="O20" s="119"/>
      <c r="P20" s="121"/>
      <c r="Q20" s="121"/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12">
    <sortCondition ref="A8:A12"/>
    <sortCondition ref="B8:B12"/>
    <sortCondition ref="C8:C12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31000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31201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31202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31203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31204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31302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31325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31328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31329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31364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31370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31371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31372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31384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31386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31389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31390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31401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31402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31403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31812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31825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31827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31829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31835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>
        <f>+'廃棄物事業経費（歳入）'!B32</f>
        <v>0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>
        <f>+'廃棄物事業経費（歳入）'!B33</f>
        <v>0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>
        <f>+'廃棄物事業経費（歳入）'!B34</f>
        <v>0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>
        <f>+'廃棄物事業経費（歳入）'!B35</f>
        <v>0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>
        <f>+'廃棄物事業経費（歳入）'!B36</f>
        <v>0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>
        <f>+'廃棄物事業経費（歳入）'!B37</f>
        <v>0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>
        <f>+'廃棄物事業経費（歳入）'!B38</f>
        <v>0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>
        <f>+'廃棄物事業経費（歳入）'!B39</f>
        <v>0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>
        <f>+'廃棄物事業経費（歳入）'!B40</f>
        <v>0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>
        <f>+'廃棄物事業経費（歳入）'!B41</f>
        <v>0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>
        <f>+'廃棄物事業経費（歳入）'!B42</f>
        <v>0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>
        <f>+'廃棄物事業経費（歳入）'!B43</f>
        <v>0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>
        <f>+'廃棄物事業経費（歳入）'!B44</f>
        <v>0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>
        <f>+'廃棄物事業経費（歳入）'!B45</f>
        <v>0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>
        <f>+'廃棄物事業経費（歳入）'!B46</f>
        <v>0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>
        <f>+'廃棄物事業経費（歳入）'!B47</f>
        <v>0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>
        <f>+'廃棄物事業経費（歳入）'!B48</f>
        <v>0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>
        <f>+'廃棄物事業経費（歳入）'!B49</f>
        <v>0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>
        <f>+'廃棄物事業経費（歳入）'!B50</f>
        <v>0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>
        <f>+'廃棄物事業経費（歳入）'!B51</f>
        <v>0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>
        <f>+'廃棄物事業経費（歳入）'!B52</f>
        <v>0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>
        <f>+'廃棄物事業経費（歳入）'!B53</f>
        <v>0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>
        <f>+'廃棄物事業経費（歳入）'!B54</f>
        <v>0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>
        <f>+'廃棄物事業経費（歳入）'!B55</f>
        <v>0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>
        <f>+'廃棄物事業経費（歳入）'!B56</f>
        <v>0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>
        <f>+'廃棄物事業経費（歳入）'!B57</f>
        <v>0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>
        <f>+'廃棄物事業経費（歳入）'!B58</f>
        <v>0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>
        <f>+'廃棄物事業経費（歳入）'!B59</f>
        <v>0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>
        <f>+'廃棄物事業経費（歳入）'!B60</f>
        <v>0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>
        <f>+'廃棄物事業経費（歳入）'!B61</f>
        <v>0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>
        <f>+'廃棄物事業経費（歳入）'!B62</f>
        <v>0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>
        <f>+'廃棄物事業経費（歳入）'!B63</f>
        <v>0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>
        <f>+'廃棄物事業経費（歳入）'!B64</f>
        <v>0</v>
      </c>
      <c r="AI64" s="2">
        <v>64</v>
      </c>
    </row>
    <row r="65" spans="34:35" x14ac:dyDescent="0.15">
      <c r="AH65" s="48">
        <f>+'廃棄物事業経費（歳入）'!B65</f>
        <v>0</v>
      </c>
      <c r="AI65" s="2">
        <v>65</v>
      </c>
    </row>
    <row r="66" spans="34:35" x14ac:dyDescent="0.15">
      <c r="AH66" s="48">
        <f>+'廃棄物事業経費（歳入）'!B66</f>
        <v>0</v>
      </c>
      <c r="AI66" s="2">
        <v>66</v>
      </c>
    </row>
    <row r="67" spans="34:35" x14ac:dyDescent="0.15">
      <c r="AH67" s="48">
        <f>+'廃棄物事業経費（歳入）'!B67</f>
        <v>0</v>
      </c>
      <c r="AI67" s="2">
        <v>67</v>
      </c>
    </row>
    <row r="68" spans="34:35" x14ac:dyDescent="0.15">
      <c r="AH68" s="48">
        <f>+'廃棄物事業経費（歳入）'!B68</f>
        <v>0</v>
      </c>
      <c r="AI68" s="2">
        <v>68</v>
      </c>
    </row>
    <row r="69" spans="34:35" x14ac:dyDescent="0.15">
      <c r="AH69" s="48">
        <f>+'廃棄物事業経費（歳入）'!B69</f>
        <v>0</v>
      </c>
      <c r="AI69" s="2">
        <v>69</v>
      </c>
    </row>
    <row r="70" spans="34:35" x14ac:dyDescent="0.15">
      <c r="AH70" s="48">
        <f>+'廃棄物事業経費（歳入）'!B70</f>
        <v>0</v>
      </c>
      <c r="AI70" s="2">
        <v>70</v>
      </c>
    </row>
    <row r="71" spans="34:35" x14ac:dyDescent="0.15">
      <c r="AH71" s="48">
        <f>+'廃棄物事業経費（歳入）'!B71</f>
        <v>0</v>
      </c>
      <c r="AI71" s="2">
        <v>71</v>
      </c>
    </row>
    <row r="72" spans="34:35" x14ac:dyDescent="0.15">
      <c r="AH72" s="48">
        <f>+'廃棄物事業経費（歳入）'!B72</f>
        <v>0</v>
      </c>
      <c r="AI72" s="2">
        <v>72</v>
      </c>
    </row>
    <row r="73" spans="34:35" x14ac:dyDescent="0.15">
      <c r="AH73" s="48">
        <f>+'廃棄物事業経費（歳入）'!B73</f>
        <v>0</v>
      </c>
      <c r="AI73" s="2">
        <v>73</v>
      </c>
    </row>
    <row r="74" spans="34:35" x14ac:dyDescent="0.15">
      <c r="AH74" s="48">
        <f>+'廃棄物事業経費（歳入）'!B74</f>
        <v>0</v>
      </c>
      <c r="AI74" s="2">
        <v>74</v>
      </c>
    </row>
    <row r="75" spans="34:35" x14ac:dyDescent="0.15">
      <c r="AH75" s="48">
        <f>+'廃棄物事業経費（歳入）'!B75</f>
        <v>0</v>
      </c>
      <c r="AI75" s="2">
        <v>75</v>
      </c>
    </row>
    <row r="76" spans="34:35" x14ac:dyDescent="0.15">
      <c r="AH76" s="48">
        <f>+'廃棄物事業経費（歳入）'!B76</f>
        <v>0</v>
      </c>
      <c r="AI76" s="2">
        <v>76</v>
      </c>
    </row>
    <row r="77" spans="34:35" x14ac:dyDescent="0.15">
      <c r="AH77" s="48">
        <f>+'廃棄物事業経費（歳入）'!B77</f>
        <v>0</v>
      </c>
      <c r="AI77" s="2">
        <v>77</v>
      </c>
    </row>
    <row r="78" spans="34:35" x14ac:dyDescent="0.15">
      <c r="AH78" s="48">
        <f>+'廃棄物事業経費（歳入）'!B78</f>
        <v>0</v>
      </c>
      <c r="AI78" s="2">
        <v>78</v>
      </c>
    </row>
    <row r="79" spans="34:35" x14ac:dyDescent="0.15">
      <c r="AH79" s="48">
        <f>+'廃棄物事業経費（歳入）'!B79</f>
        <v>0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2018-02-19T07:07:07Z</dcterms:modified>
</cp:coreProperties>
</file>