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市町村分担金内訳!$A$6:$DU$17</definedName>
    <definedName name="_xlnm._FilterDatabase" localSheetId="4" hidden="1">組合分担金内訳!$A$6:$BE$45</definedName>
    <definedName name="_xlnm._FilterDatabase" localSheetId="3" hidden="1">'廃棄物事業経費（歳出）'!$A$6:$CI$56</definedName>
    <definedName name="_xlnm._FilterDatabase" localSheetId="2" hidden="1">'廃棄物事業経費（歳入）'!$A$6:$AE$56</definedName>
    <definedName name="_xlnm._FilterDatabase" localSheetId="0" hidden="1">'廃棄物事業経費（市町村）'!$A$6:$DJ$45</definedName>
    <definedName name="_xlnm._FilterDatabase" localSheetId="1" hidden="1">'廃棄物事業経費（組合）'!$A$6:$DJ$17</definedName>
    <definedName name="_xlnm.Print_Area" localSheetId="6">経費集計!$A$1:$M$33</definedName>
    <definedName name="_xlnm.Print_Area" localSheetId="5">市町村分担金内訳!$2:$18</definedName>
    <definedName name="_xlnm.Print_Area" localSheetId="4">組合分担金内訳!$2:$46</definedName>
    <definedName name="_xlnm.Print_Area" localSheetId="3">'廃棄物事業経費（歳出）'!$2:$57</definedName>
    <definedName name="_xlnm.Print_Area" localSheetId="2">'廃棄物事業経費（歳入）'!$2:$57</definedName>
    <definedName name="_xlnm.Print_Area" localSheetId="0">'廃棄物事業経費（市町村）'!$2:$46</definedName>
    <definedName name="_xlnm.Print_Area" localSheetId="1">'廃棄物事業経費（組合）'!$2:$18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D8" i="6"/>
  <c r="D9" i="6"/>
  <c r="D10" i="6"/>
  <c r="D11" i="6"/>
  <c r="D12" i="6"/>
  <c r="D13" i="6"/>
  <c r="D14" i="6"/>
  <c r="D15" i="6"/>
  <c r="D16" i="6"/>
  <c r="D17" i="6"/>
  <c r="D18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O8" i="4"/>
  <c r="AO9" i="4"/>
  <c r="AN9" i="4" s="1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N8" i="4"/>
  <c r="BG8" i="4" s="1"/>
  <c r="AN10" i="4"/>
  <c r="BG10" i="4" s="1"/>
  <c r="AN12" i="4"/>
  <c r="BG12" i="4" s="1"/>
  <c r="AN14" i="4"/>
  <c r="BG14" i="4" s="1"/>
  <c r="AN16" i="4"/>
  <c r="BG16" i="4" s="1"/>
  <c r="AN18" i="4"/>
  <c r="BG18" i="4" s="1"/>
  <c r="AN20" i="4"/>
  <c r="BG20" i="4" s="1"/>
  <c r="AN22" i="4"/>
  <c r="BG22" i="4" s="1"/>
  <c r="AN24" i="4"/>
  <c r="BG24" i="4" s="1"/>
  <c r="AN26" i="4"/>
  <c r="BG26" i="4" s="1"/>
  <c r="AN28" i="4"/>
  <c r="BG28" i="4" s="1"/>
  <c r="AN30" i="4"/>
  <c r="BG30" i="4" s="1"/>
  <c r="AN32" i="4"/>
  <c r="BG32" i="4" s="1"/>
  <c r="AN34" i="4"/>
  <c r="BG34" i="4" s="1"/>
  <c r="AN36" i="4"/>
  <c r="BG36" i="4" s="1"/>
  <c r="AN38" i="4"/>
  <c r="BG38" i="4" s="1"/>
  <c r="AN40" i="4"/>
  <c r="BG40" i="4" s="1"/>
  <c r="AN42" i="4"/>
  <c r="BG42" i="4" s="1"/>
  <c r="AN44" i="4"/>
  <c r="BG44" i="4" s="1"/>
  <c r="AN46" i="4"/>
  <c r="BG46" i="4" s="1"/>
  <c r="AN48" i="4"/>
  <c r="BG48" i="4" s="1"/>
  <c r="AN50" i="4"/>
  <c r="BG50" i="4" s="1"/>
  <c r="AN52" i="4"/>
  <c r="BG52" i="4" s="1"/>
  <c r="AN54" i="4"/>
  <c r="BG54" i="4" s="1"/>
  <c r="AN56" i="4"/>
  <c r="BG56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L8" i="4"/>
  <c r="BP8" i="4" s="1"/>
  <c r="L9" i="4"/>
  <c r="BP9" i="4" s="1"/>
  <c r="L10" i="4"/>
  <c r="BP10" i="4" s="1"/>
  <c r="L11" i="4"/>
  <c r="L12" i="4"/>
  <c r="BP12" i="4" s="1"/>
  <c r="L13" i="4"/>
  <c r="L14" i="4"/>
  <c r="BP14" i="4" s="1"/>
  <c r="L15" i="4"/>
  <c r="L16" i="4"/>
  <c r="BP16" i="4" s="1"/>
  <c r="L17" i="4"/>
  <c r="L18" i="4"/>
  <c r="BP18" i="4" s="1"/>
  <c r="L19" i="4"/>
  <c r="L20" i="4"/>
  <c r="BP20" i="4" s="1"/>
  <c r="L21" i="4"/>
  <c r="L22" i="4"/>
  <c r="BP22" i="4" s="1"/>
  <c r="L23" i="4"/>
  <c r="L24" i="4"/>
  <c r="BP24" i="4" s="1"/>
  <c r="L25" i="4"/>
  <c r="L26" i="4"/>
  <c r="BP26" i="4" s="1"/>
  <c r="L27" i="4"/>
  <c r="L28" i="4"/>
  <c r="BP28" i="4" s="1"/>
  <c r="L29" i="4"/>
  <c r="L30" i="4"/>
  <c r="BP30" i="4" s="1"/>
  <c r="L31" i="4"/>
  <c r="L32" i="4"/>
  <c r="BP32" i="4" s="1"/>
  <c r="L33" i="4"/>
  <c r="L34" i="4"/>
  <c r="BP34" i="4" s="1"/>
  <c r="L35" i="4"/>
  <c r="L36" i="4"/>
  <c r="BP36" i="4" s="1"/>
  <c r="L37" i="4"/>
  <c r="L38" i="4"/>
  <c r="BP38" i="4" s="1"/>
  <c r="L39" i="4"/>
  <c r="L40" i="4"/>
  <c r="BP40" i="4" s="1"/>
  <c r="L41" i="4"/>
  <c r="L42" i="4"/>
  <c r="BP42" i="4" s="1"/>
  <c r="L43" i="4"/>
  <c r="L44" i="4"/>
  <c r="BP44" i="4" s="1"/>
  <c r="L45" i="4"/>
  <c r="L46" i="4"/>
  <c r="BP46" i="4" s="1"/>
  <c r="L47" i="4"/>
  <c r="L48" i="4"/>
  <c r="BP48" i="4" s="1"/>
  <c r="L49" i="4"/>
  <c r="L50" i="4"/>
  <c r="BP50" i="4" s="1"/>
  <c r="L51" i="4"/>
  <c r="L52" i="4"/>
  <c r="BP52" i="4" s="1"/>
  <c r="L53" i="4"/>
  <c r="L54" i="4"/>
  <c r="BP54" i="4" s="1"/>
  <c r="L55" i="4"/>
  <c r="L56" i="4"/>
  <c r="BP56" i="4" s="1"/>
  <c r="L57" i="4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AE40" i="4" s="1"/>
  <c r="CI40" i="4" s="1"/>
  <c r="D41" i="4"/>
  <c r="BH41" i="4" s="1"/>
  <c r="D42" i="4"/>
  <c r="BH42" i="4" s="1"/>
  <c r="D43" i="4"/>
  <c r="BH43" i="4" s="1"/>
  <c r="D44" i="4"/>
  <c r="AE44" i="4" s="1"/>
  <c r="CI44" i="4" s="1"/>
  <c r="D45" i="4"/>
  <c r="BH45" i="4" s="1"/>
  <c r="D46" i="4"/>
  <c r="BH46" i="4" s="1"/>
  <c r="D47" i="4"/>
  <c r="BH47" i="4" s="1"/>
  <c r="D48" i="4"/>
  <c r="AE48" i="4" s="1"/>
  <c r="CI48" i="4" s="1"/>
  <c r="D49" i="4"/>
  <c r="BH49" i="4" s="1"/>
  <c r="D50" i="4"/>
  <c r="BH50" i="4" s="1"/>
  <c r="D51" i="4"/>
  <c r="BH51" i="4" s="1"/>
  <c r="D52" i="4"/>
  <c r="AE52" i="4" s="1"/>
  <c r="CI52" i="4" s="1"/>
  <c r="D53" i="4"/>
  <c r="BH53" i="4" s="1"/>
  <c r="D54" i="4"/>
  <c r="BH54" i="4" s="1"/>
  <c r="D55" i="4"/>
  <c r="BH55" i="4" s="1"/>
  <c r="D56" i="4"/>
  <c r="AE56" i="4" s="1"/>
  <c r="CI56" i="4" s="1"/>
  <c r="D57" i="4"/>
  <c r="BH5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I8" i="2"/>
  <c r="DI9" i="2"/>
  <c r="DI10" i="2"/>
  <c r="DI11" i="2"/>
  <c r="DI12" i="2"/>
  <c r="DI13" i="2"/>
  <c r="DI14" i="2"/>
  <c r="DI15" i="2"/>
  <c r="DI16" i="2"/>
  <c r="DI17" i="2"/>
  <c r="DI18" i="2"/>
  <c r="DH8" i="2"/>
  <c r="DH9" i="2"/>
  <c r="DH10" i="2"/>
  <c r="DH11" i="2"/>
  <c r="DH12" i="2"/>
  <c r="DH13" i="2"/>
  <c r="DH14" i="2"/>
  <c r="DH15" i="2"/>
  <c r="DH16" i="2"/>
  <c r="DH17" i="2"/>
  <c r="DH18" i="2"/>
  <c r="DF8" i="2"/>
  <c r="DF9" i="2"/>
  <c r="DF10" i="2"/>
  <c r="DF11" i="2"/>
  <c r="DF12" i="2"/>
  <c r="DF13" i="2"/>
  <c r="DF14" i="2"/>
  <c r="DF15" i="2"/>
  <c r="DF16" i="2"/>
  <c r="DF17" i="2"/>
  <c r="DF18" i="2"/>
  <c r="DE8" i="2"/>
  <c r="DE9" i="2"/>
  <c r="DE10" i="2"/>
  <c r="DE11" i="2"/>
  <c r="DE12" i="2"/>
  <c r="DE13" i="2"/>
  <c r="DE14" i="2"/>
  <c r="DE15" i="2"/>
  <c r="DE16" i="2"/>
  <c r="DE17" i="2"/>
  <c r="DE18" i="2"/>
  <c r="DD8" i="2"/>
  <c r="DD9" i="2"/>
  <c r="DD10" i="2"/>
  <c r="DD11" i="2"/>
  <c r="DD12" i="2"/>
  <c r="DD13" i="2"/>
  <c r="DD14" i="2"/>
  <c r="DD15" i="2"/>
  <c r="DD16" i="2"/>
  <c r="DD17" i="2"/>
  <c r="DD18" i="2"/>
  <c r="DC8" i="2"/>
  <c r="DC9" i="2"/>
  <c r="DC10" i="2"/>
  <c r="DC11" i="2"/>
  <c r="DC12" i="2"/>
  <c r="DC13" i="2"/>
  <c r="DC14" i="2"/>
  <c r="DC15" i="2"/>
  <c r="DC16" i="2"/>
  <c r="DC17" i="2"/>
  <c r="DC18" i="2"/>
  <c r="DA8" i="2"/>
  <c r="DA9" i="2"/>
  <c r="DA10" i="2"/>
  <c r="DA11" i="2"/>
  <c r="DA12" i="2"/>
  <c r="DA13" i="2"/>
  <c r="DA14" i="2"/>
  <c r="DA15" i="2"/>
  <c r="DA16" i="2"/>
  <c r="DA17" i="2"/>
  <c r="DA18" i="2"/>
  <c r="CZ8" i="2"/>
  <c r="CZ9" i="2"/>
  <c r="CZ10" i="2"/>
  <c r="CZ11" i="2"/>
  <c r="CZ12" i="2"/>
  <c r="CZ13" i="2"/>
  <c r="CZ14" i="2"/>
  <c r="CZ15" i="2"/>
  <c r="CZ16" i="2"/>
  <c r="CZ17" i="2"/>
  <c r="CZ18" i="2"/>
  <c r="CY8" i="2"/>
  <c r="CY9" i="2"/>
  <c r="CY10" i="2"/>
  <c r="CY11" i="2"/>
  <c r="CY12" i="2"/>
  <c r="CY13" i="2"/>
  <c r="CY14" i="2"/>
  <c r="CY15" i="2"/>
  <c r="CY16" i="2"/>
  <c r="CY17" i="2"/>
  <c r="CY18" i="2"/>
  <c r="CX8" i="2"/>
  <c r="CX9" i="2"/>
  <c r="CX10" i="2"/>
  <c r="CX11" i="2"/>
  <c r="CX12" i="2"/>
  <c r="CX13" i="2"/>
  <c r="CX14" i="2"/>
  <c r="CX15" i="2"/>
  <c r="CX16" i="2"/>
  <c r="CX17" i="2"/>
  <c r="CX18" i="2"/>
  <c r="CV8" i="2"/>
  <c r="CV9" i="2"/>
  <c r="CV10" i="2"/>
  <c r="CV11" i="2"/>
  <c r="CV12" i="2"/>
  <c r="CV13" i="2"/>
  <c r="CV14" i="2"/>
  <c r="CV15" i="2"/>
  <c r="CV16" i="2"/>
  <c r="CV17" i="2"/>
  <c r="CV18" i="2"/>
  <c r="CU8" i="2"/>
  <c r="CU9" i="2"/>
  <c r="CU10" i="2"/>
  <c r="CU11" i="2"/>
  <c r="CU12" i="2"/>
  <c r="CU13" i="2"/>
  <c r="CU14" i="2"/>
  <c r="CU15" i="2"/>
  <c r="CU16" i="2"/>
  <c r="CU17" i="2"/>
  <c r="CU18" i="2"/>
  <c r="CT8" i="2"/>
  <c r="CT9" i="2"/>
  <c r="CT10" i="2"/>
  <c r="CT11" i="2"/>
  <c r="CT12" i="2"/>
  <c r="CT13" i="2"/>
  <c r="CT14" i="2"/>
  <c r="CT15" i="2"/>
  <c r="CT16" i="2"/>
  <c r="CT17" i="2"/>
  <c r="CT18" i="2"/>
  <c r="CS8" i="2"/>
  <c r="CS9" i="2"/>
  <c r="CS10" i="2"/>
  <c r="CS11" i="2"/>
  <c r="CS12" i="2"/>
  <c r="CS13" i="2"/>
  <c r="CS14" i="2"/>
  <c r="CS15" i="2"/>
  <c r="CS16" i="2"/>
  <c r="CS17" i="2"/>
  <c r="CS18" i="2"/>
  <c r="CO8" i="2"/>
  <c r="CO9" i="2"/>
  <c r="CO10" i="2"/>
  <c r="CO11" i="2"/>
  <c r="CO12" i="2"/>
  <c r="CO13" i="2"/>
  <c r="CO14" i="2"/>
  <c r="CO15" i="2"/>
  <c r="CO16" i="2"/>
  <c r="CO17" i="2"/>
  <c r="CO18" i="2"/>
  <c r="CN8" i="2"/>
  <c r="CN9" i="2"/>
  <c r="CN10" i="2"/>
  <c r="CN11" i="2"/>
  <c r="CN12" i="2"/>
  <c r="CN13" i="2"/>
  <c r="CN14" i="2"/>
  <c r="CN15" i="2"/>
  <c r="CN16" i="2"/>
  <c r="CN17" i="2"/>
  <c r="CN18" i="2"/>
  <c r="CM8" i="2"/>
  <c r="CM9" i="2"/>
  <c r="CM10" i="2"/>
  <c r="CM11" i="2"/>
  <c r="CM12" i="2"/>
  <c r="CM13" i="2"/>
  <c r="CM14" i="2"/>
  <c r="CM15" i="2"/>
  <c r="CM16" i="2"/>
  <c r="CM17" i="2"/>
  <c r="CM18" i="2"/>
  <c r="CL8" i="2"/>
  <c r="CL9" i="2"/>
  <c r="CL10" i="2"/>
  <c r="CL11" i="2"/>
  <c r="CL12" i="2"/>
  <c r="CL13" i="2"/>
  <c r="CL14" i="2"/>
  <c r="CL15" i="2"/>
  <c r="CL16" i="2"/>
  <c r="CL17" i="2"/>
  <c r="CL18" i="2"/>
  <c r="CK8" i="2"/>
  <c r="CK9" i="2"/>
  <c r="CK10" i="2"/>
  <c r="CK11" i="2"/>
  <c r="CK12" i="2"/>
  <c r="CK13" i="2"/>
  <c r="CK14" i="2"/>
  <c r="CK15" i="2"/>
  <c r="CK16" i="2"/>
  <c r="CK17" i="2"/>
  <c r="CK18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P8" i="2"/>
  <c r="BP9" i="2"/>
  <c r="CR9" i="2" s="1"/>
  <c r="BP10" i="2"/>
  <c r="BP11" i="2"/>
  <c r="CR11" i="2" s="1"/>
  <c r="BP12" i="2"/>
  <c r="BP13" i="2"/>
  <c r="CR13" i="2" s="1"/>
  <c r="BP14" i="2"/>
  <c r="BP15" i="2"/>
  <c r="CR15" i="2" s="1"/>
  <c r="BP16" i="2"/>
  <c r="BP17" i="2"/>
  <c r="CR17" i="2" s="1"/>
  <c r="BP18" i="2"/>
  <c r="BO18" i="2" s="1"/>
  <c r="CQ18" i="2" s="1"/>
  <c r="BO9" i="2"/>
  <c r="CQ9" i="2" s="1"/>
  <c r="BO11" i="2"/>
  <c r="CQ11" i="2" s="1"/>
  <c r="BO13" i="2"/>
  <c r="CQ13" i="2" s="1"/>
  <c r="BO15" i="2"/>
  <c r="CQ15" i="2" s="1"/>
  <c r="BO17" i="2"/>
  <c r="CQ17" i="2" s="1"/>
  <c r="BH8" i="2"/>
  <c r="BG8" i="2" s="1"/>
  <c r="CI8" i="2" s="1"/>
  <c r="BH9" i="2"/>
  <c r="CJ9" i="2" s="1"/>
  <c r="BH10" i="2"/>
  <c r="BG10" i="2" s="1"/>
  <c r="CI10" i="2" s="1"/>
  <c r="BH11" i="2"/>
  <c r="CJ11" i="2" s="1"/>
  <c r="BH12" i="2"/>
  <c r="BG12" i="2" s="1"/>
  <c r="CI12" i="2" s="1"/>
  <c r="BH13" i="2"/>
  <c r="CJ13" i="2" s="1"/>
  <c r="BH14" i="2"/>
  <c r="BG14" i="2" s="1"/>
  <c r="CI14" i="2" s="1"/>
  <c r="BH15" i="2"/>
  <c r="CJ15" i="2" s="1"/>
  <c r="BH16" i="2"/>
  <c r="BG16" i="2" s="1"/>
  <c r="CI16" i="2" s="1"/>
  <c r="BH17" i="2"/>
  <c r="CJ17" i="2" s="1"/>
  <c r="BH18" i="2"/>
  <c r="BG18" i="2" s="1"/>
  <c r="CI18" i="2" s="1"/>
  <c r="BG9" i="2"/>
  <c r="CI9" i="2" s="1"/>
  <c r="BG11" i="2"/>
  <c r="CI11" i="2" s="1"/>
  <c r="BG13" i="2"/>
  <c r="CI13" i="2" s="1"/>
  <c r="BG15" i="2"/>
  <c r="CI15" i="2" s="1"/>
  <c r="BG17" i="2"/>
  <c r="CI17" i="2" s="1"/>
  <c r="AX8" i="2"/>
  <c r="AX9" i="2"/>
  <c r="AX10" i="2"/>
  <c r="AX11" i="2"/>
  <c r="AX12" i="2"/>
  <c r="AX13" i="2"/>
  <c r="AX14" i="2"/>
  <c r="AX15" i="2"/>
  <c r="AX16" i="2"/>
  <c r="AX17" i="2"/>
  <c r="AX18" i="2"/>
  <c r="AS8" i="2"/>
  <c r="AS9" i="2"/>
  <c r="AS10" i="2"/>
  <c r="AS11" i="2"/>
  <c r="AS12" i="2"/>
  <c r="AS13" i="2"/>
  <c r="AS14" i="2"/>
  <c r="AS15" i="2"/>
  <c r="AS16" i="2"/>
  <c r="AS17" i="2"/>
  <c r="AS18" i="2"/>
  <c r="AN8" i="2"/>
  <c r="AN9" i="2"/>
  <c r="AN10" i="2"/>
  <c r="AM10" i="2" s="1"/>
  <c r="BF10" i="2" s="1"/>
  <c r="AN11" i="2"/>
  <c r="AN12" i="2"/>
  <c r="AN13" i="2"/>
  <c r="AN14" i="2"/>
  <c r="AN15" i="2"/>
  <c r="AN16" i="2"/>
  <c r="AN17" i="2"/>
  <c r="AN18" i="2"/>
  <c r="AM9" i="2"/>
  <c r="BF9" i="2" s="1"/>
  <c r="AM11" i="2"/>
  <c r="BF11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F15" i="2"/>
  <c r="AF16" i="2"/>
  <c r="AE16" i="2" s="1"/>
  <c r="AF17" i="2"/>
  <c r="AF18" i="2"/>
  <c r="AE18" i="2" s="1"/>
  <c r="AE9" i="2"/>
  <c r="AE11" i="2"/>
  <c r="AE13" i="2"/>
  <c r="AE15" i="2"/>
  <c r="AE17" i="2"/>
  <c r="AD8" i="2"/>
  <c r="AD9" i="2"/>
  <c r="AD10" i="2"/>
  <c r="AD11" i="2"/>
  <c r="AD12" i="2"/>
  <c r="AD13" i="2"/>
  <c r="AD14" i="2"/>
  <c r="AD15" i="2"/>
  <c r="AD16" i="2"/>
  <c r="AD17" i="2"/>
  <c r="AD18" i="2"/>
  <c r="AC8" i="2"/>
  <c r="AC9" i="2"/>
  <c r="AC10" i="2"/>
  <c r="AC11" i="2"/>
  <c r="AC12" i="2"/>
  <c r="AC13" i="2"/>
  <c r="AC14" i="2"/>
  <c r="AC15" i="2"/>
  <c r="AC16" i="2"/>
  <c r="AC17" i="2"/>
  <c r="AC18" i="2"/>
  <c r="AB8" i="2"/>
  <c r="AB9" i="2"/>
  <c r="AB10" i="2"/>
  <c r="AB11" i="2"/>
  <c r="AB12" i="2"/>
  <c r="AB13" i="2"/>
  <c r="AB14" i="2"/>
  <c r="AB15" i="2"/>
  <c r="AB16" i="2"/>
  <c r="AB17" i="2"/>
  <c r="AB18" i="2"/>
  <c r="AA8" i="2"/>
  <c r="AA9" i="2"/>
  <c r="AA10" i="2"/>
  <c r="AA11" i="2"/>
  <c r="AA12" i="2"/>
  <c r="AA13" i="2"/>
  <c r="AA14" i="2"/>
  <c r="AA15" i="2"/>
  <c r="AA16" i="2"/>
  <c r="AA17" i="2"/>
  <c r="AA18" i="2"/>
  <c r="Z8" i="2"/>
  <c r="Z9" i="2"/>
  <c r="Z10" i="2"/>
  <c r="Z11" i="2"/>
  <c r="Z12" i="2"/>
  <c r="Z13" i="2"/>
  <c r="Z14" i="2"/>
  <c r="Z15" i="2"/>
  <c r="Z16" i="2"/>
  <c r="Z17" i="2"/>
  <c r="Z18" i="2"/>
  <c r="Y8" i="2"/>
  <c r="Y9" i="2"/>
  <c r="Y10" i="2"/>
  <c r="Y11" i="2"/>
  <c r="Y12" i="2"/>
  <c r="Y13" i="2"/>
  <c r="Y14" i="2"/>
  <c r="Y15" i="2"/>
  <c r="Y16" i="2"/>
  <c r="Y17" i="2"/>
  <c r="Y18" i="2"/>
  <c r="X8" i="2"/>
  <c r="X9" i="2"/>
  <c r="X10" i="2"/>
  <c r="X11" i="2"/>
  <c r="X12" i="2"/>
  <c r="X13" i="2"/>
  <c r="X14" i="2"/>
  <c r="X15" i="2"/>
  <c r="X16" i="2"/>
  <c r="X17" i="2"/>
  <c r="X18" i="2"/>
  <c r="N8" i="2"/>
  <c r="M8" i="2" s="1"/>
  <c r="N9" i="2"/>
  <c r="N10" i="2"/>
  <c r="M10" i="2" s="1"/>
  <c r="N11" i="2"/>
  <c r="N12" i="2"/>
  <c r="M12" i="2" s="1"/>
  <c r="N13" i="2"/>
  <c r="N14" i="2"/>
  <c r="M14" i="2" s="1"/>
  <c r="N15" i="2"/>
  <c r="N16" i="2"/>
  <c r="M16" i="2" s="1"/>
  <c r="N17" i="2"/>
  <c r="N18" i="2"/>
  <c r="M18" i="2" s="1"/>
  <c r="M9" i="2"/>
  <c r="M11" i="2"/>
  <c r="M13" i="2"/>
  <c r="M15" i="2"/>
  <c r="M17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E15" i="2"/>
  <c r="W15" i="2" s="1"/>
  <c r="E16" i="2"/>
  <c r="D16" i="2" s="1"/>
  <c r="V16" i="2" s="1"/>
  <c r="E17" i="2"/>
  <c r="W17" i="2" s="1"/>
  <c r="E18" i="2"/>
  <c r="D18" i="2" s="1"/>
  <c r="V18" i="2" s="1"/>
  <c r="D9" i="2"/>
  <c r="V9" i="2" s="1"/>
  <c r="D11" i="2"/>
  <c r="V11" i="2" s="1"/>
  <c r="D13" i="2"/>
  <c r="V13" i="2" s="1"/>
  <c r="D15" i="2"/>
  <c r="V15" i="2" s="1"/>
  <c r="D17" i="2"/>
  <c r="V17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P8" i="1"/>
  <c r="BP9" i="1"/>
  <c r="BP10" i="1"/>
  <c r="BP11" i="1"/>
  <c r="BO11" i="1" s="1"/>
  <c r="BP12" i="1"/>
  <c r="BP13" i="1"/>
  <c r="BP14" i="1"/>
  <c r="BP15" i="1"/>
  <c r="BO15" i="1" s="1"/>
  <c r="BP16" i="1"/>
  <c r="BP17" i="1"/>
  <c r="BP18" i="1"/>
  <c r="BP19" i="1"/>
  <c r="BO19" i="1" s="1"/>
  <c r="BP20" i="1"/>
  <c r="BP21" i="1"/>
  <c r="BP22" i="1"/>
  <c r="BP23" i="1"/>
  <c r="BO23" i="1" s="1"/>
  <c r="BP24" i="1"/>
  <c r="BP25" i="1"/>
  <c r="BP26" i="1"/>
  <c r="BP27" i="1"/>
  <c r="BO27" i="1" s="1"/>
  <c r="BP28" i="1"/>
  <c r="BP29" i="1"/>
  <c r="BP30" i="1"/>
  <c r="BP31" i="1"/>
  <c r="BO31" i="1" s="1"/>
  <c r="BP32" i="1"/>
  <c r="BP33" i="1"/>
  <c r="BP34" i="1"/>
  <c r="BP35" i="1"/>
  <c r="BO35" i="1" s="1"/>
  <c r="BP36" i="1"/>
  <c r="BP37" i="1"/>
  <c r="BP38" i="1"/>
  <c r="BP39" i="1"/>
  <c r="BO39" i="1" s="1"/>
  <c r="BP40" i="1"/>
  <c r="BP41" i="1"/>
  <c r="BP42" i="1"/>
  <c r="BP43" i="1"/>
  <c r="BO43" i="1" s="1"/>
  <c r="BP44" i="1"/>
  <c r="BP45" i="1"/>
  <c r="BP46" i="1"/>
  <c r="BO9" i="1"/>
  <c r="BO13" i="1"/>
  <c r="BO17" i="1"/>
  <c r="BO21" i="1"/>
  <c r="BO25" i="1"/>
  <c r="BO29" i="1"/>
  <c r="BO33" i="1"/>
  <c r="BO37" i="1"/>
  <c r="BO41" i="1"/>
  <c r="BO45" i="1"/>
  <c r="BH8" i="1"/>
  <c r="BH9" i="1"/>
  <c r="BG9" i="1" s="1"/>
  <c r="CI9" i="1" s="1"/>
  <c r="BH10" i="1"/>
  <c r="BH11" i="1"/>
  <c r="BG11" i="1" s="1"/>
  <c r="CI11" i="1" s="1"/>
  <c r="BH12" i="1"/>
  <c r="BH13" i="1"/>
  <c r="BG13" i="1" s="1"/>
  <c r="CI13" i="1" s="1"/>
  <c r="BH14" i="1"/>
  <c r="BH15" i="1"/>
  <c r="BG15" i="1" s="1"/>
  <c r="CI15" i="1" s="1"/>
  <c r="BH16" i="1"/>
  <c r="BH17" i="1"/>
  <c r="BG17" i="1" s="1"/>
  <c r="CI17" i="1" s="1"/>
  <c r="BH18" i="1"/>
  <c r="BH19" i="1"/>
  <c r="BG19" i="1" s="1"/>
  <c r="CI19" i="1" s="1"/>
  <c r="BH20" i="1"/>
  <c r="BH21" i="1"/>
  <c r="BG21" i="1" s="1"/>
  <c r="CI21" i="1" s="1"/>
  <c r="BH22" i="1"/>
  <c r="BH23" i="1"/>
  <c r="BG23" i="1" s="1"/>
  <c r="CI23" i="1" s="1"/>
  <c r="BH24" i="1"/>
  <c r="BH25" i="1"/>
  <c r="BG25" i="1" s="1"/>
  <c r="CI25" i="1" s="1"/>
  <c r="BH26" i="1"/>
  <c r="BH27" i="1"/>
  <c r="BG27" i="1" s="1"/>
  <c r="CI27" i="1" s="1"/>
  <c r="BH28" i="1"/>
  <c r="BH29" i="1"/>
  <c r="BG29" i="1" s="1"/>
  <c r="CI29" i="1" s="1"/>
  <c r="BH30" i="1"/>
  <c r="BH31" i="1"/>
  <c r="BG31" i="1" s="1"/>
  <c r="CI31" i="1" s="1"/>
  <c r="BH32" i="1"/>
  <c r="BH33" i="1"/>
  <c r="BG33" i="1" s="1"/>
  <c r="CI33" i="1" s="1"/>
  <c r="BH34" i="1"/>
  <c r="BH35" i="1"/>
  <c r="BG35" i="1" s="1"/>
  <c r="CI35" i="1" s="1"/>
  <c r="BH36" i="1"/>
  <c r="BH37" i="1"/>
  <c r="BG37" i="1" s="1"/>
  <c r="CI37" i="1" s="1"/>
  <c r="BH38" i="1"/>
  <c r="BH39" i="1"/>
  <c r="BG39" i="1" s="1"/>
  <c r="CI39" i="1" s="1"/>
  <c r="BH40" i="1"/>
  <c r="BH41" i="1"/>
  <c r="BG41" i="1" s="1"/>
  <c r="CI41" i="1" s="1"/>
  <c r="BH42" i="1"/>
  <c r="BH43" i="1"/>
  <c r="BG43" i="1" s="1"/>
  <c r="CI43" i="1" s="1"/>
  <c r="BH44" i="1"/>
  <c r="BH45" i="1"/>
  <c r="BG45" i="1" s="1"/>
  <c r="CI45" i="1" s="1"/>
  <c r="BH46" i="1"/>
  <c r="BG8" i="1"/>
  <c r="BG10" i="1"/>
  <c r="BG12" i="1"/>
  <c r="BG14" i="1"/>
  <c r="BG16" i="1"/>
  <c r="BG18" i="1"/>
  <c r="BG20" i="1"/>
  <c r="BG22" i="1"/>
  <c r="BG24" i="1"/>
  <c r="BG26" i="1"/>
  <c r="BG28" i="1"/>
  <c r="BG30" i="1"/>
  <c r="BG32" i="1"/>
  <c r="BG34" i="1"/>
  <c r="BG36" i="1"/>
  <c r="BG38" i="1"/>
  <c r="BG40" i="1"/>
  <c r="BG42" i="1"/>
  <c r="BG44" i="1"/>
  <c r="BG46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N8" i="1"/>
  <c r="AM8" i="1" s="1"/>
  <c r="AN9" i="1"/>
  <c r="AN10" i="1"/>
  <c r="AM10" i="1" s="1"/>
  <c r="AN11" i="1"/>
  <c r="AN12" i="1"/>
  <c r="AM12" i="1" s="1"/>
  <c r="AN13" i="1"/>
  <c r="AN14" i="1"/>
  <c r="AM14" i="1" s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N25" i="1"/>
  <c r="AN26" i="1"/>
  <c r="AM26" i="1" s="1"/>
  <c r="AN27" i="1"/>
  <c r="AN28" i="1"/>
  <c r="AM28" i="1" s="1"/>
  <c r="AN29" i="1"/>
  <c r="AN30" i="1"/>
  <c r="AM30" i="1" s="1"/>
  <c r="AN31" i="1"/>
  <c r="AN32" i="1"/>
  <c r="AM32" i="1" s="1"/>
  <c r="AN33" i="1"/>
  <c r="AN34" i="1"/>
  <c r="AM34" i="1" s="1"/>
  <c r="AN35" i="1"/>
  <c r="AN36" i="1"/>
  <c r="AM36" i="1" s="1"/>
  <c r="AN37" i="1"/>
  <c r="AN38" i="1"/>
  <c r="AM38" i="1" s="1"/>
  <c r="AN39" i="1"/>
  <c r="AN40" i="1"/>
  <c r="AM40" i="1" s="1"/>
  <c r="AN41" i="1"/>
  <c r="AN42" i="1"/>
  <c r="AM42" i="1" s="1"/>
  <c r="AN43" i="1"/>
  <c r="AN44" i="1"/>
  <c r="AM44" i="1" s="1"/>
  <c r="AN45" i="1"/>
  <c r="AN46" i="1"/>
  <c r="AM46" i="1" s="1"/>
  <c r="AM9" i="1"/>
  <c r="BF9" i="1" s="1"/>
  <c r="AM11" i="1"/>
  <c r="BF11" i="1" s="1"/>
  <c r="AM13" i="1"/>
  <c r="BF13" i="1" s="1"/>
  <c r="AM15" i="1"/>
  <c r="BF15" i="1" s="1"/>
  <c r="AM17" i="1"/>
  <c r="BF17" i="1" s="1"/>
  <c r="AM19" i="1"/>
  <c r="BF19" i="1" s="1"/>
  <c r="AM21" i="1"/>
  <c r="BF21" i="1" s="1"/>
  <c r="AM23" i="1"/>
  <c r="BF23" i="1" s="1"/>
  <c r="AM25" i="1"/>
  <c r="BF25" i="1" s="1"/>
  <c r="AM27" i="1"/>
  <c r="BF27" i="1" s="1"/>
  <c r="AM29" i="1"/>
  <c r="BF29" i="1" s="1"/>
  <c r="AM31" i="1"/>
  <c r="BF31" i="1" s="1"/>
  <c r="AM33" i="1"/>
  <c r="BF33" i="1" s="1"/>
  <c r="AM35" i="1"/>
  <c r="BF35" i="1" s="1"/>
  <c r="AM37" i="1"/>
  <c r="BF37" i="1" s="1"/>
  <c r="AM39" i="1"/>
  <c r="BF39" i="1" s="1"/>
  <c r="AM41" i="1"/>
  <c r="BF41" i="1" s="1"/>
  <c r="AM43" i="1"/>
  <c r="BF43" i="1" s="1"/>
  <c r="AM45" i="1"/>
  <c r="BF45" i="1" s="1"/>
  <c r="AF8" i="1"/>
  <c r="AE8" i="1" s="1"/>
  <c r="AF9" i="1"/>
  <c r="AF10" i="1"/>
  <c r="AE10" i="1" s="1"/>
  <c r="AF11" i="1"/>
  <c r="AF12" i="1"/>
  <c r="AE12" i="1" s="1"/>
  <c r="AF13" i="1"/>
  <c r="AF14" i="1"/>
  <c r="AE14" i="1" s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F27" i="1"/>
  <c r="AF28" i="1"/>
  <c r="AE28" i="1" s="1"/>
  <c r="AF29" i="1"/>
  <c r="AF30" i="1"/>
  <c r="AE30" i="1" s="1"/>
  <c r="AF31" i="1"/>
  <c r="AF32" i="1"/>
  <c r="AE32" i="1" s="1"/>
  <c r="AF33" i="1"/>
  <c r="AF34" i="1"/>
  <c r="AE34" i="1" s="1"/>
  <c r="AF35" i="1"/>
  <c r="AF36" i="1"/>
  <c r="AE36" i="1" s="1"/>
  <c r="AF37" i="1"/>
  <c r="AF38" i="1"/>
  <c r="AE38" i="1" s="1"/>
  <c r="AF39" i="1"/>
  <c r="AF40" i="1"/>
  <c r="AE40" i="1" s="1"/>
  <c r="AF41" i="1"/>
  <c r="AF42" i="1"/>
  <c r="AE42" i="1" s="1"/>
  <c r="AF43" i="1"/>
  <c r="AF44" i="1"/>
  <c r="AE44" i="1" s="1"/>
  <c r="AF45" i="1"/>
  <c r="AF46" i="1"/>
  <c r="AE46" i="1" s="1"/>
  <c r="AE9" i="1"/>
  <c r="AE11" i="1"/>
  <c r="AE13" i="1"/>
  <c r="AE15" i="1"/>
  <c r="AE17" i="1"/>
  <c r="AE19" i="1"/>
  <c r="AE21" i="1"/>
  <c r="AE23" i="1"/>
  <c r="AE25" i="1"/>
  <c r="AE27" i="1"/>
  <c r="AE29" i="1"/>
  <c r="AE31" i="1"/>
  <c r="AE33" i="1"/>
  <c r="AE35" i="1"/>
  <c r="AE37" i="1"/>
  <c r="AE39" i="1"/>
  <c r="AE41" i="1"/>
  <c r="AE43" i="1"/>
  <c r="AE45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N8" i="1"/>
  <c r="N9" i="1"/>
  <c r="M9" i="1" s="1"/>
  <c r="N10" i="1"/>
  <c r="N11" i="1"/>
  <c r="M11" i="1" s="1"/>
  <c r="N12" i="1"/>
  <c r="N13" i="1"/>
  <c r="M13" i="1" s="1"/>
  <c r="N14" i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N25" i="1"/>
  <c r="M25" i="1" s="1"/>
  <c r="N26" i="1"/>
  <c r="N27" i="1"/>
  <c r="M27" i="1" s="1"/>
  <c r="N28" i="1"/>
  <c r="M28" i="1" s="1"/>
  <c r="N29" i="1"/>
  <c r="N30" i="1"/>
  <c r="N31" i="1"/>
  <c r="W31" i="1" s="1"/>
  <c r="N32" i="1"/>
  <c r="N33" i="1"/>
  <c r="N34" i="1"/>
  <c r="N35" i="1"/>
  <c r="W35" i="1" s="1"/>
  <c r="N36" i="1"/>
  <c r="N37" i="1"/>
  <c r="N38" i="1"/>
  <c r="N39" i="1"/>
  <c r="W39" i="1" s="1"/>
  <c r="N40" i="1"/>
  <c r="N41" i="1"/>
  <c r="N42" i="1"/>
  <c r="N43" i="1"/>
  <c r="W43" i="1" s="1"/>
  <c r="N44" i="1"/>
  <c r="N45" i="1"/>
  <c r="N46" i="1"/>
  <c r="M8" i="1"/>
  <c r="M10" i="1"/>
  <c r="M12" i="1"/>
  <c r="M14" i="1"/>
  <c r="M16" i="1"/>
  <c r="M18" i="1"/>
  <c r="M20" i="1"/>
  <c r="M22" i="1"/>
  <c r="M24" i="1"/>
  <c r="M26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E8" i="1"/>
  <c r="W8" i="1" s="1"/>
  <c r="E9" i="1"/>
  <c r="W9" i="1" s="1"/>
  <c r="E10" i="1"/>
  <c r="W10" i="1" s="1"/>
  <c r="E11" i="1"/>
  <c r="E12" i="1"/>
  <c r="W12" i="1" s="1"/>
  <c r="E13" i="1"/>
  <c r="W13" i="1" s="1"/>
  <c r="E14" i="1"/>
  <c r="W14" i="1" s="1"/>
  <c r="E15" i="1"/>
  <c r="E16" i="1"/>
  <c r="W16" i="1" s="1"/>
  <c r="E17" i="1"/>
  <c r="W17" i="1" s="1"/>
  <c r="E18" i="1"/>
  <c r="W18" i="1" s="1"/>
  <c r="E19" i="1"/>
  <c r="E20" i="1"/>
  <c r="W20" i="1" s="1"/>
  <c r="E21" i="1"/>
  <c r="W21" i="1" s="1"/>
  <c r="E22" i="1"/>
  <c r="W22" i="1" s="1"/>
  <c r="E23" i="1"/>
  <c r="E24" i="1"/>
  <c r="W24" i="1" s="1"/>
  <c r="E25" i="1"/>
  <c r="W25" i="1" s="1"/>
  <c r="E26" i="1"/>
  <c r="W26" i="1" s="1"/>
  <c r="E27" i="1"/>
  <c r="E28" i="1"/>
  <c r="W28" i="1" s="1"/>
  <c r="E29" i="1"/>
  <c r="W29" i="1" s="1"/>
  <c r="E30" i="1"/>
  <c r="W30" i="1" s="1"/>
  <c r="E31" i="1"/>
  <c r="E32" i="1"/>
  <c r="W32" i="1" s="1"/>
  <c r="E33" i="1"/>
  <c r="W33" i="1" s="1"/>
  <c r="E34" i="1"/>
  <c r="W34" i="1" s="1"/>
  <c r="E35" i="1"/>
  <c r="E36" i="1"/>
  <c r="W36" i="1" s="1"/>
  <c r="E37" i="1"/>
  <c r="W37" i="1" s="1"/>
  <c r="E38" i="1"/>
  <c r="W38" i="1" s="1"/>
  <c r="E39" i="1"/>
  <c r="E40" i="1"/>
  <c r="W40" i="1" s="1"/>
  <c r="E41" i="1"/>
  <c r="W41" i="1" s="1"/>
  <c r="E42" i="1"/>
  <c r="W42" i="1" s="1"/>
  <c r="E43" i="1"/>
  <c r="E44" i="1"/>
  <c r="W44" i="1" s="1"/>
  <c r="E45" i="1"/>
  <c r="W45" i="1" s="1"/>
  <c r="E46" i="1"/>
  <c r="W46" i="1" s="1"/>
  <c r="D9" i="1"/>
  <c r="D11" i="1"/>
  <c r="D13" i="1"/>
  <c r="D15" i="1"/>
  <c r="D17" i="1"/>
  <c r="D19" i="1"/>
  <c r="D21" i="1"/>
  <c r="D23" i="1"/>
  <c r="D25" i="1"/>
  <c r="D27" i="1"/>
  <c r="D29" i="1"/>
  <c r="V29" i="1" s="1"/>
  <c r="D31" i="1"/>
  <c r="V31" i="1" s="1"/>
  <c r="D33" i="1"/>
  <c r="V33" i="1" s="1"/>
  <c r="D35" i="1"/>
  <c r="V35" i="1" s="1"/>
  <c r="D37" i="1"/>
  <c r="V37" i="1" s="1"/>
  <c r="D39" i="1"/>
  <c r="V39" i="1" s="1"/>
  <c r="D41" i="1"/>
  <c r="V41" i="1" s="1"/>
  <c r="D43" i="1"/>
  <c r="V43" i="1" s="1"/>
  <c r="D45" i="1"/>
  <c r="V45" i="1" s="1"/>
  <c r="AE57" i="4" l="1"/>
  <c r="AE55" i="4"/>
  <c r="AE53" i="4"/>
  <c r="AE51" i="4"/>
  <c r="AE49" i="4"/>
  <c r="AE47" i="4"/>
  <c r="AE45" i="4"/>
  <c r="AE43" i="4"/>
  <c r="AE41" i="4"/>
  <c r="AE39" i="4"/>
  <c r="AE37" i="4"/>
  <c r="AE35" i="4"/>
  <c r="AE33" i="4"/>
  <c r="AE31" i="4"/>
  <c r="AE29" i="4"/>
  <c r="AE27" i="4"/>
  <c r="AE25" i="4"/>
  <c r="AE23" i="4"/>
  <c r="AE21" i="4"/>
  <c r="AE19" i="4"/>
  <c r="AE17" i="4"/>
  <c r="AE15" i="4"/>
  <c r="AE13" i="4"/>
  <c r="AE11" i="4"/>
  <c r="AE9" i="4"/>
  <c r="BH56" i="4"/>
  <c r="BH52" i="4"/>
  <c r="BH48" i="4"/>
  <c r="BH44" i="4"/>
  <c r="BH40" i="4"/>
  <c r="AE54" i="4"/>
  <c r="CI54" i="4" s="1"/>
  <c r="AE50" i="4"/>
  <c r="CI50" i="4" s="1"/>
  <c r="AE46" i="4"/>
  <c r="CI46" i="4" s="1"/>
  <c r="AE42" i="4"/>
  <c r="CI42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BG9" i="4"/>
  <c r="AN57" i="4"/>
  <c r="BG57" i="4" s="1"/>
  <c r="AN55" i="4"/>
  <c r="BG55" i="4" s="1"/>
  <c r="AN53" i="4"/>
  <c r="BG53" i="4" s="1"/>
  <c r="AN51" i="4"/>
  <c r="BG51" i="4" s="1"/>
  <c r="AN49" i="4"/>
  <c r="BG49" i="4" s="1"/>
  <c r="AN47" i="4"/>
  <c r="BG47" i="4" s="1"/>
  <c r="AN45" i="4"/>
  <c r="BG45" i="4" s="1"/>
  <c r="AN43" i="4"/>
  <c r="BG43" i="4" s="1"/>
  <c r="AN41" i="4"/>
  <c r="BG41" i="4" s="1"/>
  <c r="AN39" i="4"/>
  <c r="BG39" i="4" s="1"/>
  <c r="AN37" i="4"/>
  <c r="BG37" i="4" s="1"/>
  <c r="AN35" i="4"/>
  <c r="BG35" i="4" s="1"/>
  <c r="AN33" i="4"/>
  <c r="BG33" i="4" s="1"/>
  <c r="AN31" i="4"/>
  <c r="BG31" i="4" s="1"/>
  <c r="AN29" i="4"/>
  <c r="BG29" i="4" s="1"/>
  <c r="AN27" i="4"/>
  <c r="BG27" i="4" s="1"/>
  <c r="AN25" i="4"/>
  <c r="BG25" i="4" s="1"/>
  <c r="AN23" i="4"/>
  <c r="BG23" i="4" s="1"/>
  <c r="AN21" i="4"/>
  <c r="BG21" i="4" s="1"/>
  <c r="AN19" i="4"/>
  <c r="BG19" i="4" s="1"/>
  <c r="AN17" i="4"/>
  <c r="BG17" i="4" s="1"/>
  <c r="AN15" i="4"/>
  <c r="BG15" i="4" s="1"/>
  <c r="AN13" i="4"/>
  <c r="BG13" i="4" s="1"/>
  <c r="AN11" i="4"/>
  <c r="BG11" i="4" s="1"/>
  <c r="BO16" i="2"/>
  <c r="BO14" i="2"/>
  <c r="BO12" i="2"/>
  <c r="BO10" i="2"/>
  <c r="BO8" i="2"/>
  <c r="CH17" i="2"/>
  <c r="DJ17" i="2" s="1"/>
  <c r="CH15" i="2"/>
  <c r="DJ15" i="2" s="1"/>
  <c r="CH13" i="2"/>
  <c r="DJ13" i="2" s="1"/>
  <c r="CH11" i="2"/>
  <c r="DJ11" i="2" s="1"/>
  <c r="CH9" i="2"/>
  <c r="DJ9" i="2" s="1"/>
  <c r="CR18" i="2"/>
  <c r="CR16" i="2"/>
  <c r="CR14" i="2"/>
  <c r="CR12" i="2"/>
  <c r="CR10" i="2"/>
  <c r="CR8" i="2"/>
  <c r="W18" i="2"/>
  <c r="W16" i="2"/>
  <c r="W14" i="2"/>
  <c r="W12" i="2"/>
  <c r="W10" i="2"/>
  <c r="W8" i="2"/>
  <c r="AM12" i="2"/>
  <c r="BF12" i="2" s="1"/>
  <c r="CH18" i="2"/>
  <c r="DJ18" i="2" s="1"/>
  <c r="CJ18" i="2"/>
  <c r="CJ16" i="2"/>
  <c r="CJ14" i="2"/>
  <c r="CJ12" i="2"/>
  <c r="CJ10" i="2"/>
  <c r="CJ8" i="2"/>
  <c r="AM8" i="2"/>
  <c r="BF8" i="2" s="1"/>
  <c r="V27" i="1"/>
  <c r="V23" i="1"/>
  <c r="V19" i="1"/>
  <c r="V15" i="1"/>
  <c r="V11" i="1"/>
  <c r="W27" i="1"/>
  <c r="W19" i="1"/>
  <c r="W15" i="1"/>
  <c r="W11" i="1"/>
  <c r="BF46" i="1"/>
  <c r="BF44" i="1"/>
  <c r="BF42" i="1"/>
  <c r="BF40" i="1"/>
  <c r="BF38" i="1"/>
  <c r="BF36" i="1"/>
  <c r="BF34" i="1"/>
  <c r="BF32" i="1"/>
  <c r="BF30" i="1"/>
  <c r="BF28" i="1"/>
  <c r="BF26" i="1"/>
  <c r="BF24" i="1"/>
  <c r="BF22" i="1"/>
  <c r="BF20" i="1"/>
  <c r="BF18" i="1"/>
  <c r="BF16" i="1"/>
  <c r="BF14" i="1"/>
  <c r="BF12" i="1"/>
  <c r="BF10" i="1"/>
  <c r="BF8" i="1"/>
  <c r="V25" i="1"/>
  <c r="V21" i="1"/>
  <c r="V17" i="1"/>
  <c r="V13" i="1"/>
  <c r="V9" i="1"/>
  <c r="W23" i="1"/>
  <c r="D46" i="1"/>
  <c r="V46" i="1" s="1"/>
  <c r="D44" i="1"/>
  <c r="V44" i="1" s="1"/>
  <c r="D42" i="1"/>
  <c r="V42" i="1" s="1"/>
  <c r="D40" i="1"/>
  <c r="V40" i="1" s="1"/>
  <c r="D38" i="1"/>
  <c r="V38" i="1" s="1"/>
  <c r="D36" i="1"/>
  <c r="V36" i="1" s="1"/>
  <c r="D34" i="1"/>
  <c r="V34" i="1" s="1"/>
  <c r="D32" i="1"/>
  <c r="V32" i="1" s="1"/>
  <c r="D30" i="1"/>
  <c r="V30" i="1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4" i="1"/>
  <c r="V14" i="1" s="1"/>
  <c r="D12" i="1"/>
  <c r="V12" i="1" s="1"/>
  <c r="D10" i="1"/>
  <c r="V10" i="1" s="1"/>
  <c r="D8" i="1"/>
  <c r="V8" i="1" s="1"/>
  <c r="CQ43" i="1"/>
  <c r="CH43" i="1"/>
  <c r="DJ43" i="1" s="1"/>
  <c r="CQ39" i="1"/>
  <c r="CH39" i="1"/>
  <c r="DJ39" i="1" s="1"/>
  <c r="CQ35" i="1"/>
  <c r="CH35" i="1"/>
  <c r="DJ35" i="1" s="1"/>
  <c r="CQ31" i="1"/>
  <c r="CH31" i="1"/>
  <c r="DJ31" i="1" s="1"/>
  <c r="CQ27" i="1"/>
  <c r="CH27" i="1"/>
  <c r="DJ27" i="1" s="1"/>
  <c r="CQ23" i="1"/>
  <c r="CH23" i="1"/>
  <c r="DJ23" i="1" s="1"/>
  <c r="CQ19" i="1"/>
  <c r="CH19" i="1"/>
  <c r="DJ19" i="1" s="1"/>
  <c r="CQ15" i="1"/>
  <c r="CH15" i="1"/>
  <c r="DJ15" i="1" s="1"/>
  <c r="CQ11" i="1"/>
  <c r="CH11" i="1"/>
  <c r="DJ11" i="1" s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BO46" i="1"/>
  <c r="CR46" i="1"/>
  <c r="BO44" i="1"/>
  <c r="CR44" i="1"/>
  <c r="BO42" i="1"/>
  <c r="CR42" i="1"/>
  <c r="BO40" i="1"/>
  <c r="CR40" i="1"/>
  <c r="BO38" i="1"/>
  <c r="CR38" i="1"/>
  <c r="BO36" i="1"/>
  <c r="CR36" i="1"/>
  <c r="BO34" i="1"/>
  <c r="CR34" i="1"/>
  <c r="BO32" i="1"/>
  <c r="CR32" i="1"/>
  <c r="BO30" i="1"/>
  <c r="CR30" i="1"/>
  <c r="BO28" i="1"/>
  <c r="CR28" i="1"/>
  <c r="BO26" i="1"/>
  <c r="CR26" i="1"/>
  <c r="BO24" i="1"/>
  <c r="CR24" i="1"/>
  <c r="BO22" i="1"/>
  <c r="CR22" i="1"/>
  <c r="BO20" i="1"/>
  <c r="CR20" i="1"/>
  <c r="BO18" i="1"/>
  <c r="CR18" i="1"/>
  <c r="BO16" i="1"/>
  <c r="CR16" i="1"/>
  <c r="BO14" i="1"/>
  <c r="CR14" i="1"/>
  <c r="BO12" i="1"/>
  <c r="CR12" i="1"/>
  <c r="BO10" i="1"/>
  <c r="CR10" i="1"/>
  <c r="BO8" i="1"/>
  <c r="CR8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46" i="1"/>
  <c r="DB44" i="1"/>
  <c r="DB42" i="1"/>
  <c r="DB40" i="1"/>
  <c r="DB38" i="1"/>
  <c r="DB36" i="1"/>
  <c r="DB34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45" i="1"/>
  <c r="CH45" i="1"/>
  <c r="DJ45" i="1" s="1"/>
  <c r="CQ41" i="1"/>
  <c r="CH41" i="1"/>
  <c r="DJ41" i="1" s="1"/>
  <c r="CQ37" i="1"/>
  <c r="CH37" i="1"/>
  <c r="DJ37" i="1" s="1"/>
  <c r="CQ33" i="1"/>
  <c r="CH33" i="1"/>
  <c r="DJ33" i="1" s="1"/>
  <c r="CQ29" i="1"/>
  <c r="CH29" i="1"/>
  <c r="DJ29" i="1" s="1"/>
  <c r="CQ25" i="1"/>
  <c r="CH25" i="1"/>
  <c r="DJ25" i="1" s="1"/>
  <c r="CQ21" i="1"/>
  <c r="CH21" i="1"/>
  <c r="DJ21" i="1" s="1"/>
  <c r="CQ17" i="1"/>
  <c r="CH17" i="1"/>
  <c r="DJ17" i="1" s="1"/>
  <c r="CQ13" i="1"/>
  <c r="CH13" i="1"/>
  <c r="DJ13" i="1" s="1"/>
  <c r="CQ9" i="1"/>
  <c r="CH9" i="1"/>
  <c r="DJ9" i="1" s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DB9" i="1"/>
  <c r="CI11" i="4" l="1"/>
  <c r="CI15" i="4"/>
  <c r="CI19" i="4"/>
  <c r="CI23" i="4"/>
  <c r="CI27" i="4"/>
  <c r="CI31" i="4"/>
  <c r="CI35" i="4"/>
  <c r="CI39" i="4"/>
  <c r="CI43" i="4"/>
  <c r="CI47" i="4"/>
  <c r="CI51" i="4"/>
  <c r="CI55" i="4"/>
  <c r="BP11" i="4"/>
  <c r="BP15" i="4"/>
  <c r="BP19" i="4"/>
  <c r="BP23" i="4"/>
  <c r="BP27" i="4"/>
  <c r="BP31" i="4"/>
  <c r="BP35" i="4"/>
  <c r="BP39" i="4"/>
  <c r="BP43" i="4"/>
  <c r="BP47" i="4"/>
  <c r="BP51" i="4"/>
  <c r="BP55" i="4"/>
  <c r="CI9" i="4"/>
  <c r="CI13" i="4"/>
  <c r="CI17" i="4"/>
  <c r="CI21" i="4"/>
  <c r="CI25" i="4"/>
  <c r="CI29" i="4"/>
  <c r="CI33" i="4"/>
  <c r="CI37" i="4"/>
  <c r="CI41" i="4"/>
  <c r="CI45" i="4"/>
  <c r="CI49" i="4"/>
  <c r="CI53" i="4"/>
  <c r="CI57" i="4"/>
  <c r="BP13" i="4"/>
  <c r="BP17" i="4"/>
  <c r="BP21" i="4"/>
  <c r="BP25" i="4"/>
  <c r="BP29" i="4"/>
  <c r="BP33" i="4"/>
  <c r="BP37" i="4"/>
  <c r="BP41" i="4"/>
  <c r="BP45" i="4"/>
  <c r="BP49" i="4"/>
  <c r="BP53" i="4"/>
  <c r="BP57" i="4"/>
  <c r="CQ10" i="2"/>
  <c r="CH10" i="2"/>
  <c r="DJ10" i="2" s="1"/>
  <c r="CQ14" i="2"/>
  <c r="CH14" i="2"/>
  <c r="DJ14" i="2" s="1"/>
  <c r="CQ8" i="2"/>
  <c r="CH8" i="2"/>
  <c r="DJ8" i="2" s="1"/>
  <c r="CQ12" i="2"/>
  <c r="CH12" i="2"/>
  <c r="DJ12" i="2" s="1"/>
  <c r="CQ16" i="2"/>
  <c r="CH16" i="2"/>
  <c r="DJ16" i="2" s="1"/>
  <c r="CQ8" i="1"/>
  <c r="CH8" i="1"/>
  <c r="DJ8" i="1" s="1"/>
  <c r="CQ10" i="1"/>
  <c r="CH10" i="1"/>
  <c r="DJ10" i="1" s="1"/>
  <c r="CQ12" i="1"/>
  <c r="CH12" i="1"/>
  <c r="DJ12" i="1" s="1"/>
  <c r="CQ14" i="1"/>
  <c r="CH14" i="1"/>
  <c r="DJ14" i="1" s="1"/>
  <c r="CQ16" i="1"/>
  <c r="CH16" i="1"/>
  <c r="DJ16" i="1" s="1"/>
  <c r="CQ18" i="1"/>
  <c r="CH18" i="1"/>
  <c r="DJ18" i="1" s="1"/>
  <c r="CQ20" i="1"/>
  <c r="CH20" i="1"/>
  <c r="DJ20" i="1" s="1"/>
  <c r="CQ22" i="1"/>
  <c r="CH22" i="1"/>
  <c r="DJ22" i="1" s="1"/>
  <c r="CH24" i="1"/>
  <c r="DJ24" i="1" s="1"/>
  <c r="CQ24" i="1"/>
  <c r="CH26" i="1"/>
  <c r="DJ26" i="1" s="1"/>
  <c r="CQ26" i="1"/>
  <c r="CH28" i="1"/>
  <c r="DJ28" i="1" s="1"/>
  <c r="CQ28" i="1"/>
  <c r="CH30" i="1"/>
  <c r="DJ30" i="1" s="1"/>
  <c r="CQ30" i="1"/>
  <c r="CH32" i="1"/>
  <c r="DJ32" i="1" s="1"/>
  <c r="CQ32" i="1"/>
  <c r="CH34" i="1"/>
  <c r="DJ34" i="1" s="1"/>
  <c r="CQ34" i="1"/>
  <c r="CH36" i="1"/>
  <c r="DJ36" i="1" s="1"/>
  <c r="CQ36" i="1"/>
  <c r="CH38" i="1"/>
  <c r="DJ38" i="1" s="1"/>
  <c r="CQ38" i="1"/>
  <c r="CH40" i="1"/>
  <c r="DJ40" i="1" s="1"/>
  <c r="CQ40" i="1"/>
  <c r="CH42" i="1"/>
  <c r="DJ42" i="1" s="1"/>
  <c r="CQ42" i="1"/>
  <c r="CH44" i="1"/>
  <c r="DJ44" i="1" s="1"/>
  <c r="CQ44" i="1"/>
  <c r="CH46" i="1"/>
  <c r="DJ46" i="1" s="1"/>
  <c r="CQ46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H5" i="8"/>
  <c r="AH6" i="8"/>
  <c r="AI2" i="8"/>
  <c r="AB7" i="1"/>
  <c r="CY7" i="2" l="1"/>
  <c r="E7" i="6"/>
  <c r="D7" i="6"/>
  <c r="DI7" i="2"/>
  <c r="DH7" i="2"/>
  <c r="DE7" i="2"/>
  <c r="DD7" i="2"/>
  <c r="BZ7" i="2"/>
  <c r="DA7" i="2"/>
  <c r="CZ7" i="2"/>
  <c r="BU7" i="2"/>
  <c r="CV7" i="2"/>
  <c r="CU7" i="2"/>
  <c r="CT7" i="2"/>
  <c r="BP7" i="2"/>
  <c r="CS7" i="2"/>
  <c r="CO7" i="2"/>
  <c r="CN7" i="2"/>
  <c r="CM7" i="2"/>
  <c r="CL7" i="2"/>
  <c r="BH7" i="2"/>
  <c r="BG7" i="2" s="1"/>
  <c r="AX7" i="2"/>
  <c r="DB7" i="2" s="1"/>
  <c r="DC7" i="2"/>
  <c r="AS7" i="2"/>
  <c r="CX7" i="2"/>
  <c r="AN7" i="2"/>
  <c r="AF7" i="2"/>
  <c r="AE7" i="2" s="1"/>
  <c r="CK7" i="2"/>
  <c r="AD7" i="2"/>
  <c r="AC7" i="2"/>
  <c r="AB7" i="2"/>
  <c r="AA7" i="2"/>
  <c r="Z7" i="2"/>
  <c r="Y7" i="2"/>
  <c r="N7" i="2"/>
  <c r="M7" i="2" s="1"/>
  <c r="E7" i="2"/>
  <c r="D7" i="2" s="1"/>
  <c r="X7" i="2"/>
  <c r="DF7" i="2"/>
  <c r="AB7" i="3"/>
  <c r="BB7" i="5"/>
  <c r="AC7" i="3"/>
  <c r="Y7" i="1"/>
  <c r="BP7" i="1"/>
  <c r="E7" i="5"/>
  <c r="H7" i="5"/>
  <c r="V7" i="5"/>
  <c r="Y7" i="5"/>
  <c r="AL7" i="5"/>
  <c r="AO7" i="5"/>
  <c r="AG7" i="5"/>
  <c r="AW7" i="5"/>
  <c r="AT7" i="5"/>
  <c r="CG7" i="4"/>
  <c r="CE7" i="4"/>
  <c r="BX7" i="4"/>
  <c r="AT7" i="4"/>
  <c r="BR7" i="4"/>
  <c r="BT7" i="4"/>
  <c r="BY7" i="4"/>
  <c r="AO7" i="4"/>
  <c r="Y7" i="3"/>
  <c r="Z7" i="3"/>
  <c r="AA7" i="3"/>
  <c r="CY7" i="1"/>
  <c r="CL7" i="1"/>
  <c r="Q7" i="5"/>
  <c r="G7" i="5"/>
  <c r="I7" i="5" s="1"/>
  <c r="AD7" i="5"/>
  <c r="BE7" i="5"/>
  <c r="CH7" i="4"/>
  <c r="CF7" i="4"/>
  <c r="CD7" i="4"/>
  <c r="CC7" i="4"/>
  <c r="CB7" i="4"/>
  <c r="BZ7" i="4"/>
  <c r="BW7" i="4"/>
  <c r="BU7" i="4"/>
  <c r="BS7" i="4"/>
  <c r="BO7" i="4"/>
  <c r="BN7" i="4"/>
  <c r="BM7" i="4"/>
  <c r="BL7" i="4"/>
  <c r="BK7" i="4"/>
  <c r="BJ7" i="4"/>
  <c r="W7" i="4"/>
  <c r="M7" i="4"/>
  <c r="E7" i="4"/>
  <c r="D7" i="4" s="1"/>
  <c r="R7" i="4"/>
  <c r="BV7" i="4" s="1"/>
  <c r="AG7" i="4"/>
  <c r="AF7" i="4" s="1"/>
  <c r="AY7" i="4"/>
  <c r="AD7" i="3"/>
  <c r="E7" i="3"/>
  <c r="D7" i="3" s="1"/>
  <c r="X7" i="3"/>
  <c r="N7" i="3"/>
  <c r="M7" i="3" s="1"/>
  <c r="DI7" i="1"/>
  <c r="DH7" i="1"/>
  <c r="DG7" i="1"/>
  <c r="DF7" i="1"/>
  <c r="DE7" i="1"/>
  <c r="DD7" i="1"/>
  <c r="BZ7" i="1"/>
  <c r="CZ7" i="1"/>
  <c r="BU7" i="1"/>
  <c r="CV7" i="1"/>
  <c r="CU7" i="1"/>
  <c r="CT7" i="1"/>
  <c r="CS7" i="1"/>
  <c r="CO7" i="1"/>
  <c r="CN7" i="1"/>
  <c r="CM7" i="1"/>
  <c r="BH7" i="1"/>
  <c r="BG7" i="1" s="1"/>
  <c r="CK7" i="1"/>
  <c r="AX7" i="1"/>
  <c r="DC7" i="1"/>
  <c r="AS7" i="1"/>
  <c r="CX7" i="1"/>
  <c r="AN7" i="1"/>
  <c r="AF7" i="1"/>
  <c r="AE7" i="1" s="1"/>
  <c r="AD7" i="1"/>
  <c r="AC7" i="1"/>
  <c r="AA7" i="1"/>
  <c r="Z7" i="1"/>
  <c r="N7" i="1"/>
  <c r="M7" i="1" s="1"/>
  <c r="X7" i="1"/>
  <c r="E7" i="1"/>
  <c r="D7" i="1" s="1"/>
  <c r="CP7" i="1"/>
  <c r="DA7" i="1"/>
  <c r="N7" i="5"/>
  <c r="D7" i="5"/>
  <c r="AD2" i="8"/>
  <c r="AF2" i="8"/>
  <c r="CW7" i="2" l="1"/>
  <c r="BO7" i="2"/>
  <c r="CR7" i="2"/>
  <c r="AM7" i="2"/>
  <c r="BF7" i="2" s="1"/>
  <c r="CJ7" i="2"/>
  <c r="W7" i="2"/>
  <c r="V7" i="2"/>
  <c r="F7" i="5"/>
  <c r="BQ7" i="4"/>
  <c r="DB7" i="1"/>
  <c r="CW7" i="1"/>
  <c r="BO7" i="1"/>
  <c r="CH7" i="1" s="1"/>
  <c r="CA7" i="4"/>
  <c r="AN7" i="4"/>
  <c r="BG7" i="4" s="1"/>
  <c r="L7" i="4"/>
  <c r="AE7" i="4" s="1"/>
  <c r="BH7" i="4"/>
  <c r="BI7" i="4"/>
  <c r="W7" i="3"/>
  <c r="V7" i="3"/>
  <c r="CI7" i="1"/>
  <c r="AM7" i="1"/>
  <c r="BF7" i="1" s="1"/>
  <c r="CR7" i="1"/>
  <c r="CJ7" i="1"/>
  <c r="V7" i="1"/>
  <c r="W7" i="1"/>
  <c r="CH7" i="2"/>
  <c r="CI7" i="2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42" i="8"/>
  <c r="M7" i="8" s="1"/>
  <c r="AF60" i="8"/>
  <c r="M27" i="8" s="1"/>
  <c r="AF31" i="8"/>
  <c r="L19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26" i="8"/>
  <c r="L12" i="8" s="1"/>
  <c r="E21" i="8" s="1"/>
  <c r="CQ7" i="2" l="1"/>
  <c r="DJ7" i="2"/>
  <c r="CQ7" i="1"/>
  <c r="DJ7" i="1"/>
  <c r="CI7" i="4"/>
  <c r="BP7" i="4"/>
  <c r="M29" i="8"/>
  <c r="M30" i="8" s="1"/>
  <c r="M13" i="8"/>
  <c r="L29" i="8"/>
  <c r="L30" i="8" s="1"/>
  <c r="F13" i="8"/>
  <c r="E13" i="8"/>
  <c r="L13" i="8"/>
  <c r="F21" i="8"/>
  <c r="M14" i="8" l="1"/>
  <c r="M33" i="8" s="1"/>
  <c r="M32" i="8"/>
  <c r="L32" i="8"/>
  <c r="L14" i="8"/>
  <c r="L33" i="8" s="1"/>
  <c r="F14" i="8"/>
  <c r="F17" i="8" s="1"/>
  <c r="F16" i="8"/>
  <c r="E14" i="8"/>
  <c r="E17" i="8" s="1"/>
  <c r="E16" i="8"/>
</calcChain>
</file>

<file path=xl/sharedStrings.xml><?xml version="1.0" encoding="utf-8"?>
<sst xmlns="http://schemas.openxmlformats.org/spreadsheetml/2006/main" count="2461" uniqueCount="477">
  <si>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</si>
  <si>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</si>
  <si>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</si>
  <si>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</si>
  <si>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</si>
  <si>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</si>
  <si>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</si>
  <si>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</si>
  <si>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</si>
  <si>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</si>
  <si>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</si>
  <si>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</si>
  <si>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</si>
  <si>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</si>
  <si>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</si>
  <si>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</si>
  <si>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</si>
  <si>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</si>
  <si>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</si>
  <si>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</si>
  <si>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</si>
  <si>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</si>
  <si>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</si>
  <si>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</si>
  <si>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</si>
  <si>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</si>
  <si>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</si>
  <si>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</si>
  <si>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</si>
  <si>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</si>
  <si>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</si>
  <si>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</si>
  <si>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</si>
  <si>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</si>
  <si>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</si>
  <si>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</si>
  <si>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</si>
  <si>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</si>
  <si>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</si>
  <si>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</si>
  <si>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</si>
  <si>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</si>
  <si>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</si>
  <si>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</si>
  <si>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</si>
  <si>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</si>
  <si>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</si>
  <si>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</si>
  <si>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</si>
  <si>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</si>
  <si>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</si>
  <si>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</si>
  <si>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</si>
  <si>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</si>
  <si>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</si>
  <si>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</si>
  <si>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</si>
  <si>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</si>
  <si>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</si>
  <si>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</si>
  <si>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</si>
  <si>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</si>
  <si>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</si>
  <si>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</si>
  <si>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</si>
  <si>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</si>
  <si>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</si>
  <si>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</si>
  <si>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</si>
  <si>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</si>
  <si>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</si>
  <si>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</si>
  <si>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</si>
  <si>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</si>
  <si>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</si>
  <si>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</si>
  <si>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</si>
  <si>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</si>
  <si>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</si>
  <si>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</si>
  <si>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</si>
  <si>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</si>
  <si>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</si>
  <si>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</si>
  <si>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</si>
  <si>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</si>
  <si>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</si>
  <si>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</si>
  <si>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</si>
  <si>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</si>
  <si>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</si>
  <si>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</si>
  <si>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</si>
  <si>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</si>
  <si>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</si>
  <si>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</si>
  <si>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</si>
  <si>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</si>
  <si>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</si>
  <si>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</si>
  <si>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</si>
  <si>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</si>
  <si>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</si>
  <si>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</si>
  <si>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</si>
  <si>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</si>
  <si>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</si>
  <si>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</si>
  <si>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</si>
  <si>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</si>
  <si>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</si>
  <si>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</si>
  <si>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</si>
  <si>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</si>
  <si>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</si>
  <si>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</si>
  <si>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</si>
  <si>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</si>
  <si>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</si>
  <si>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</si>
  <si>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</si>
  <si>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</si>
  <si>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</si>
  <si>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</si>
  <si>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</si>
  <si>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</si>
  <si>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</si>
  <si>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</si>
  <si>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</si>
  <si>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</si>
  <si>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</si>
  <si>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</si>
  <si>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</si>
  <si>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</si>
  <si>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</si>
  <si>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</si>
  <si>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</si>
  <si>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</si>
  <si>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</si>
  <si>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</si>
  <si>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</si>
  <si>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</si>
  <si>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</si>
  <si>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</si>
  <si>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</si>
  <si>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</si>
  <si>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</si>
  <si>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</si>
  <si>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</si>
  <si>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</si>
  <si>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</si>
  <si>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</si>
  <si>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</si>
  <si>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</si>
  <si>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</si>
  <si>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</si>
  <si>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</si>
  <si>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</si>
  <si>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</si>
  <si>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</si>
  <si>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</si>
  <si>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</si>
  <si>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</si>
  <si>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</si>
  <si>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</si>
  <si>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</si>
  <si>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</si>
  <si>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</si>
  <si>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</si>
  <si>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</si>
  <si>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</si>
  <si>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</si>
  <si>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</si>
  <si>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</si>
  <si>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</si>
  <si>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</si>
  <si>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</si>
  <si>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</si>
  <si>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</si>
  <si>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</si>
  <si>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</si>
  <si>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</si>
  <si>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</si>
  <si>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</si>
  <si>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</si>
  <si>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</si>
  <si>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</si>
  <si>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</si>
  <si>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</si>
  <si>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</si>
  <si>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</si>
  <si>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</si>
  <si>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</si>
  <si>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</si>
  <si>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</si>
  <si>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</si>
  <si>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</si>
  <si>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</si>
  <si>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</si>
  <si>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</si>
  <si>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</si>
  <si>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</si>
  <si>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</si>
  <si>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</si>
  <si>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</si>
  <si>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</si>
  <si>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</si>
  <si>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</si>
  <si>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</si>
  <si>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</si>
  <si>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</si>
  <si>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</si>
  <si>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</si>
  <si>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</si>
  <si>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</si>
  <si>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</si>
  <si>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</si>
  <si>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</si>
  <si>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</si>
  <si>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</si>
  <si>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</si>
  <si>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</si>
  <si>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</si>
  <si>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</si>
  <si>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</si>
  <si>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</si>
  <si>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</si>
  <si>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</si>
  <si>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</si>
  <si>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</si>
  <si>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</si>
  <si>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</si>
  <si>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</si>
  <si>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</si>
  <si>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</si>
  <si>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</si>
  <si>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</si>
  <si>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</si>
  <si>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</si>
  <si>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</si>
  <si>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</si>
  <si>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</si>
  <si>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</si>
  <si>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</si>
  <si>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</si>
  <si>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</si>
  <si>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</si>
  <si>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</si>
  <si>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</si>
  <si>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</si>
  <si>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</si>
  <si>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</si>
  <si>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</si>
  <si>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</si>
  <si>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</si>
  <si>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</si>
  <si>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</si>
  <si>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</si>
  <si>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</si>
  <si>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</si>
  <si>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</si>
  <si>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</si>
  <si>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</si>
  <si>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</si>
  <si>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</si>
  <si>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</si>
  <si>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</si>
  <si>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</si>
  <si>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</si>
  <si>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</si>
  <si>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</si>
  <si>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</si>
  <si>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</si>
  <si>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</si>
  <si>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</si>
  <si>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</si>
  <si>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</si>
  <si>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</si>
  <si>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</si>
  <si>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</si>
  <si>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</si>
  <si>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</si>
  <si>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</si>
  <si>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</si>
  <si>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</si>
  <si>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</si>
  <si>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</si>
  <si>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</si>
  <si>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</si>
  <si>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</si>
  <si>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</si>
  <si>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</si>
  <si>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</si>
  <si>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</si>
  <si>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</si>
  <si>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</si>
  <si>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</si>
  <si>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</si>
  <si>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</si>
  <si>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</si>
  <si>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</si>
  <si>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</si>
  <si>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</si>
  <si>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</si>
  <si>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</si>
  <si>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</si>
  <si>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</si>
  <si>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</si>
  <si>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</si>
  <si>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</si>
  <si>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</si>
  <si>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</si>
  <si>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</si>
  <si>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</si>
  <si>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</si>
  <si>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</si>
  <si>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</si>
  <si>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29000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</si>
  <si>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</si>
  <si>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</si>
  <si>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</si>
  <si>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</si>
  <si>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</si>
  <si>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</si>
  <si>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29201</t>
  </si>
  <si>
    <t>奈良市</t>
  </si>
  <si>
    <t>291201</t>
  </si>
  <si>
    <t>29835</t>
  </si>
  <si>
    <t>山辺環境衛生組合</t>
  </si>
  <si>
    <t>29202</t>
  </si>
  <si>
    <t>大和高田市</t>
  </si>
  <si>
    <t>291202</t>
  </si>
  <si>
    <t>29809</t>
  </si>
  <si>
    <t>奈良県葛城地区清掃事務組合</t>
  </si>
  <si>
    <t>29855</t>
  </si>
  <si>
    <t>山辺・県北西部広域環境衛生組合</t>
  </si>
  <si>
    <t>29203</t>
  </si>
  <si>
    <t>大和郡山市</t>
  </si>
  <si>
    <t>291203</t>
  </si>
  <si>
    <t>29204</t>
  </si>
  <si>
    <t>天理市</t>
  </si>
  <si>
    <t>291204</t>
  </si>
  <si>
    <t>29205</t>
  </si>
  <si>
    <t>橿原市</t>
  </si>
  <si>
    <t>291205</t>
  </si>
  <si>
    <t>29206</t>
  </si>
  <si>
    <t>桜井市</t>
  </si>
  <si>
    <t>291206</t>
  </si>
  <si>
    <t>29207</t>
  </si>
  <si>
    <t>五條市</t>
  </si>
  <si>
    <t>291207</t>
  </si>
  <si>
    <t>29852</t>
  </si>
  <si>
    <t>やまと広域環境衛生事務組合</t>
  </si>
  <si>
    <t>29208</t>
  </si>
  <si>
    <t>御所市</t>
  </si>
  <si>
    <t>291208</t>
  </si>
  <si>
    <t>29209</t>
  </si>
  <si>
    <t>生駒市</t>
  </si>
  <si>
    <t>291209</t>
  </si>
  <si>
    <t>29210</t>
  </si>
  <si>
    <t>香芝市</t>
  </si>
  <si>
    <t>291210</t>
  </si>
  <si>
    <t>29828</t>
  </si>
  <si>
    <t>香芝・王寺環境施設組合</t>
  </si>
  <si>
    <t>29211</t>
  </si>
  <si>
    <t>葛城市</t>
  </si>
  <si>
    <t>291211</t>
  </si>
  <si>
    <t>29212</t>
  </si>
  <si>
    <t>宇陀市</t>
  </si>
  <si>
    <t>291212</t>
  </si>
  <si>
    <t>29810</t>
  </si>
  <si>
    <t>宇陀衛生一部事務組合</t>
  </si>
  <si>
    <t>29844</t>
  </si>
  <si>
    <t>東宇陀環境衛生組合</t>
  </si>
  <si>
    <t>29322</t>
  </si>
  <si>
    <t>山添村</t>
  </si>
  <si>
    <t>291322</t>
  </si>
  <si>
    <t>29342</t>
  </si>
  <si>
    <t>平群町</t>
  </si>
  <si>
    <t>291342</t>
  </si>
  <si>
    <t>29343</t>
  </si>
  <si>
    <t>三郷町</t>
  </si>
  <si>
    <t>291343</t>
  </si>
  <si>
    <t>29344</t>
  </si>
  <si>
    <t>斑鳩町</t>
  </si>
  <si>
    <t>291344</t>
  </si>
  <si>
    <t>29345</t>
  </si>
  <si>
    <t>安堵町</t>
  </si>
  <si>
    <t>291345</t>
  </si>
  <si>
    <t>29361</t>
  </si>
  <si>
    <t>川西町</t>
  </si>
  <si>
    <t>291361</t>
  </si>
  <si>
    <t>29362</t>
  </si>
  <si>
    <t>三宅町</t>
  </si>
  <si>
    <t>291362</t>
  </si>
  <si>
    <t>29363</t>
  </si>
  <si>
    <t>田原本町</t>
  </si>
  <si>
    <t>291363</t>
  </si>
  <si>
    <t>29385</t>
  </si>
  <si>
    <t>曽爾村</t>
  </si>
  <si>
    <t>291385</t>
  </si>
  <si>
    <t>29386</t>
  </si>
  <si>
    <t>御杖村</t>
  </si>
  <si>
    <t>291386</t>
  </si>
  <si>
    <t>29401</t>
  </si>
  <si>
    <t>高取町</t>
  </si>
  <si>
    <t>291401</t>
  </si>
  <si>
    <t>29843</t>
  </si>
  <si>
    <t>南和広域衛生組合</t>
  </si>
  <si>
    <t>29402</t>
  </si>
  <si>
    <t>明日香村</t>
  </si>
  <si>
    <t>291402</t>
  </si>
  <si>
    <t>29424</t>
  </si>
  <si>
    <t>上牧町</t>
  </si>
  <si>
    <t>291424</t>
  </si>
  <si>
    <t>山辺県北西部広域環境衛生組合</t>
  </si>
  <si>
    <t>29425</t>
  </si>
  <si>
    <t>王寺町</t>
  </si>
  <si>
    <t>291425</t>
  </si>
  <si>
    <t>29426</t>
  </si>
  <si>
    <t>広陵町</t>
  </si>
  <si>
    <t>291426</t>
  </si>
  <si>
    <t>29427</t>
  </si>
  <si>
    <t>河合町</t>
  </si>
  <si>
    <t>291427</t>
  </si>
  <si>
    <t>29441</t>
  </si>
  <si>
    <t>吉野町</t>
  </si>
  <si>
    <t>291441</t>
  </si>
  <si>
    <t>29834</t>
  </si>
  <si>
    <t>吉野三町村クリーンセンター</t>
  </si>
  <si>
    <t>29856</t>
  </si>
  <si>
    <t>さくら広域環境衛生組合</t>
  </si>
  <si>
    <t>29442</t>
  </si>
  <si>
    <t>大淀町</t>
  </si>
  <si>
    <t>291442</t>
  </si>
  <si>
    <t>29443</t>
  </si>
  <si>
    <t>下市町</t>
  </si>
  <si>
    <t>291443</t>
  </si>
  <si>
    <t>29444</t>
  </si>
  <si>
    <t>黒滝村</t>
  </si>
  <si>
    <t>291444</t>
  </si>
  <si>
    <t>29446</t>
  </si>
  <si>
    <t>天川村</t>
  </si>
  <si>
    <t>291446</t>
  </si>
  <si>
    <t>29447</t>
  </si>
  <si>
    <t>野迫川村</t>
  </si>
  <si>
    <t>291447</t>
  </si>
  <si>
    <t>29449</t>
  </si>
  <si>
    <t>十津川村</t>
  </si>
  <si>
    <t>291449</t>
  </si>
  <si>
    <t>29450</t>
  </si>
  <si>
    <t>下北山村</t>
  </si>
  <si>
    <t>291450</t>
  </si>
  <si>
    <t>29823</t>
  </si>
  <si>
    <t>上下北山衛生一部事務組合</t>
  </si>
  <si>
    <t>29451</t>
  </si>
  <si>
    <t>上北山村</t>
  </si>
  <si>
    <t>291451</t>
  </si>
  <si>
    <t>29452</t>
  </si>
  <si>
    <t>川上村</t>
  </si>
  <si>
    <t>291452</t>
  </si>
  <si>
    <t>吉野広域行政組合</t>
  </si>
  <si>
    <t>29453</t>
  </si>
  <si>
    <t>東吉野村</t>
  </si>
  <si>
    <t>291453</t>
  </si>
  <si>
    <t>292008</t>
  </si>
  <si>
    <t>292002</t>
  </si>
  <si>
    <t>292006</t>
  </si>
  <si>
    <t>292004</t>
  </si>
  <si>
    <t>292003</t>
  </si>
  <si>
    <t>292005</t>
  </si>
  <si>
    <t>292009</t>
  </si>
  <si>
    <t>292007</t>
  </si>
  <si>
    <t>292001</t>
  </si>
  <si>
    <t>292011</t>
  </si>
  <si>
    <t>292010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</si>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</sst>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31</v>
      </c>
      <c r="B7" s="154" t="s">
        <v>317</v>
      </c>
      <c r="C7" s="138" t="s">
        <v>33</v>
      </c>
      <c r="D7" s="140">
        <f>SUM(E7,+L7)</f>
        <v>27997149</v>
      </c>
      <c r="E7" s="140">
        <f>SUM(F7:I7,K7)</f>
        <v>5459772</v>
      </c>
      <c r="F7" s="140">
        <f t="shared" ref="F7:L7" si="0">SUM(F$8:F$1000)</f>
        <v>983962</v>
      </c>
      <c r="G7" s="140">
        <f t="shared" si="0"/>
        <v>5811</v>
      </c>
      <c r="H7" s="140">
        <f t="shared" si="0"/>
        <v>1047490</v>
      </c>
      <c r="I7" s="140">
        <f t="shared" si="0"/>
        <v>2590958</v>
      </c>
      <c r="J7" s="143" t="s">
        <v>314</v>
      </c>
      <c r="K7" s="140">
        <f t="shared" si="0"/>
        <v>831551</v>
      </c>
      <c r="L7" s="140">
        <f t="shared" si="0"/>
        <v>22537377</v>
      </c>
      <c r="M7" s="140">
        <f>SUM(N7,+U7)</f>
        <v>4855112</v>
      </c>
      <c r="N7" s="140">
        <f>SUM(O7:R7,T7)</f>
        <v>661140</v>
      </c>
      <c r="O7" s="140">
        <f t="shared" ref="O7:U7" si="1">SUM(O$8:O$1000)</f>
        <v>31788</v>
      </c>
      <c r="P7" s="140">
        <f t="shared" si="1"/>
        <v>45696</v>
      </c>
      <c r="Q7" s="140">
        <f t="shared" si="1"/>
        <v>6000</v>
      </c>
      <c r="R7" s="140">
        <f t="shared" si="1"/>
        <v>460113</v>
      </c>
      <c r="S7" s="143" t="s">
        <v>314</v>
      </c>
      <c r="T7" s="140">
        <f t="shared" si="1"/>
        <v>117543</v>
      </c>
      <c r="U7" s="140">
        <f t="shared" si="1"/>
        <v>4193972</v>
      </c>
      <c r="V7" s="140">
        <f t="shared" ref="V7:AA7" si="2">+SUM(D7,M7)</f>
        <v>32852261</v>
      </c>
      <c r="W7" s="140">
        <f t="shared" si="2"/>
        <v>6120912</v>
      </c>
      <c r="X7" s="140">
        <f t="shared" si="2"/>
        <v>1015750</v>
      </c>
      <c r="Y7" s="140">
        <f t="shared" si="2"/>
        <v>51507</v>
      </c>
      <c r="Z7" s="140">
        <f t="shared" si="2"/>
        <v>1053490</v>
      </c>
      <c r="AA7" s="140">
        <f t="shared" si="2"/>
        <v>3051071</v>
      </c>
      <c r="AB7" s="142" t="str">
        <f>IF(+SUM(J7,S7)=0,"-",+SUM(J7,S7))</f>
        <v>-</v>
      </c>
      <c r="AC7" s="140">
        <f>+SUM(K7,T7)</f>
        <v>949094</v>
      </c>
      <c r="AD7" s="140">
        <f>+SUM(L7,U7)</f>
        <v>26731349</v>
      </c>
      <c r="AE7" s="140">
        <f>SUM(AF7,+AK7)</f>
        <v>3995999</v>
      </c>
      <c r="AF7" s="140">
        <f>SUM(AG7:AJ7)</f>
        <v>3990928</v>
      </c>
      <c r="AG7" s="140">
        <f t="shared" ref="AG7:AL7" si="3">SUM(AG$8:AG$1000)</f>
        <v>364632</v>
      </c>
      <c r="AH7" s="140">
        <f t="shared" si="3"/>
        <v>3002652</v>
      </c>
      <c r="AI7" s="140">
        <f t="shared" si="3"/>
        <v>570745</v>
      </c>
      <c r="AJ7" s="140">
        <f t="shared" si="3"/>
        <v>52899</v>
      </c>
      <c r="AK7" s="140">
        <f t="shared" si="3"/>
        <v>5071</v>
      </c>
      <c r="AL7" s="140">
        <f t="shared" si="3"/>
        <v>3053907</v>
      </c>
      <c r="AM7" s="140">
        <f>SUM(AN7,AS7,AW7,AX7,BD7)</f>
        <v>18878777</v>
      </c>
      <c r="AN7" s="140">
        <f>SUM(AO7:AR7)</f>
        <v>7240751</v>
      </c>
      <c r="AO7" s="140">
        <f>SUM(AO$8:AO$1000)</f>
        <v>1912560</v>
      </c>
      <c r="AP7" s="140">
        <f>SUM(AP$8:AP$1000)</f>
        <v>4013808</v>
      </c>
      <c r="AQ7" s="140">
        <f>SUM(AQ$8:AQ$1000)</f>
        <v>1220682</v>
      </c>
      <c r="AR7" s="140">
        <f>SUM(AR$8:AR$1000)</f>
        <v>93701</v>
      </c>
      <c r="AS7" s="140">
        <f>SUM(AT7:AV7)</f>
        <v>3696664</v>
      </c>
      <c r="AT7" s="140">
        <f>SUM(AT$8:AT$1000)</f>
        <v>499921</v>
      </c>
      <c r="AU7" s="140">
        <f>SUM(AU$8:AU$1000)</f>
        <v>2713012</v>
      </c>
      <c r="AV7" s="140">
        <f>SUM(AV$8:AV$1000)</f>
        <v>483731</v>
      </c>
      <c r="AW7" s="140">
        <f>SUM(AW$8:AW$1000)</f>
        <v>102542</v>
      </c>
      <c r="AX7" s="140">
        <f>SUM(AY7:BB7)</f>
        <v>7811486</v>
      </c>
      <c r="AY7" s="140">
        <f t="shared" ref="AY7:BE7" si="4">SUM(AY$8:AY$1000)</f>
        <v>2417906</v>
      </c>
      <c r="AZ7" s="140">
        <f t="shared" si="4"/>
        <v>4033550</v>
      </c>
      <c r="BA7" s="140">
        <f t="shared" si="4"/>
        <v>999505</v>
      </c>
      <c r="BB7" s="140">
        <f t="shared" si="4"/>
        <v>360525</v>
      </c>
      <c r="BC7" s="140">
        <f t="shared" si="4"/>
        <v>1584386</v>
      </c>
      <c r="BD7" s="140">
        <f t="shared" si="4"/>
        <v>27334</v>
      </c>
      <c r="BE7" s="140">
        <f t="shared" si="4"/>
        <v>484080</v>
      </c>
      <c r="BF7" s="140">
        <f>SUM(AE7,+AM7,+BE7)</f>
        <v>23358856</v>
      </c>
      <c r="BG7" s="140">
        <f>SUM(BH7,+BM7)</f>
        <v>370503</v>
      </c>
      <c r="BH7" s="140">
        <f>SUM(BI7:BL7)</f>
        <v>361961</v>
      </c>
      <c r="BI7" s="140">
        <f t="shared" ref="BI7:BN7" si="5">SUM(BI$8:BI$1000)</f>
        <v>43</v>
      </c>
      <c r="BJ7" s="140">
        <f t="shared" si="5"/>
        <v>361820</v>
      </c>
      <c r="BK7" s="140">
        <f t="shared" si="5"/>
        <v>98</v>
      </c>
      <c r="BL7" s="140">
        <f t="shared" si="5"/>
        <v>0</v>
      </c>
      <c r="BM7" s="140">
        <f t="shared" si="5"/>
        <v>8542</v>
      </c>
      <c r="BN7" s="140">
        <f t="shared" si="5"/>
        <v>0</v>
      </c>
      <c r="BO7" s="140">
        <f>SUM(BP7,BU7,BY7,BZ7,CF7)</f>
        <v>2857332</v>
      </c>
      <c r="BP7" s="140">
        <f>SUM(BQ7:BT7)</f>
        <v>504754</v>
      </c>
      <c r="BQ7" s="140">
        <f>SUM(BQ$8:BQ$1000)</f>
        <v>253210</v>
      </c>
      <c r="BR7" s="140">
        <f>SUM(BR$8:BR$1000)</f>
        <v>167510</v>
      </c>
      <c r="BS7" s="140">
        <f>SUM(BS$8:BS$1000)</f>
        <v>84034</v>
      </c>
      <c r="BT7" s="140">
        <f>SUM(BT$8:BT$1000)</f>
        <v>0</v>
      </c>
      <c r="BU7" s="140">
        <f>SUM(BV7:BX7)</f>
        <v>622603</v>
      </c>
      <c r="BV7" s="140">
        <f>SUM(BV$8:BV$1000)</f>
        <v>60039</v>
      </c>
      <c r="BW7" s="140">
        <f>SUM(BW$8:BW$1000)</f>
        <v>560793</v>
      </c>
      <c r="BX7" s="140">
        <f>SUM(BX$8:BX$1000)</f>
        <v>1771</v>
      </c>
      <c r="BY7" s="140">
        <f>SUM(BY$8:BY$1000)</f>
        <v>7668</v>
      </c>
      <c r="BZ7" s="140">
        <f>SUM(CA7:CD7)</f>
        <v>1721108</v>
      </c>
      <c r="CA7" s="140">
        <f t="shared" ref="CA7:CG7" si="6">SUM(CA$8:CA$1000)</f>
        <v>691862</v>
      </c>
      <c r="CB7" s="140">
        <f t="shared" si="6"/>
        <v>630423</v>
      </c>
      <c r="CC7" s="140">
        <f t="shared" si="6"/>
        <v>187263</v>
      </c>
      <c r="CD7" s="140">
        <f t="shared" si="6"/>
        <v>211560</v>
      </c>
      <c r="CE7" s="140">
        <f t="shared" si="6"/>
        <v>1414412</v>
      </c>
      <c r="CF7" s="140">
        <f t="shared" si="6"/>
        <v>1199</v>
      </c>
      <c r="CG7" s="140">
        <f t="shared" si="6"/>
        <v>212865</v>
      </c>
      <c r="CH7" s="140">
        <f>SUM(BG7,+BO7,+CG7)</f>
        <v>3440700</v>
      </c>
      <c r="CI7" s="140">
        <f t="shared" ref="CI7:DJ7" si="7">SUM(AE7,+BG7)</f>
        <v>4366502</v>
      </c>
      <c r="CJ7" s="140">
        <f t="shared" si="7"/>
        <v>4352889</v>
      </c>
      <c r="CK7" s="140">
        <f t="shared" si="7"/>
        <v>364675</v>
      </c>
      <c r="CL7" s="140">
        <f t="shared" si="7"/>
        <v>3364472</v>
      </c>
      <c r="CM7" s="140">
        <f t="shared" si="7"/>
        <v>570843</v>
      </c>
      <c r="CN7" s="140">
        <f t="shared" si="7"/>
        <v>52899</v>
      </c>
      <c r="CO7" s="140">
        <f t="shared" si="7"/>
        <v>13613</v>
      </c>
      <c r="CP7" s="140">
        <f t="shared" si="7"/>
        <v>3053907</v>
      </c>
      <c r="CQ7" s="140">
        <f t="shared" si="7"/>
        <v>21736109</v>
      </c>
      <c r="CR7" s="140">
        <f t="shared" si="7"/>
        <v>7745505</v>
      </c>
      <c r="CS7" s="140">
        <f t="shared" si="7"/>
        <v>2165770</v>
      </c>
      <c r="CT7" s="140">
        <f t="shared" si="7"/>
        <v>4181318</v>
      </c>
      <c r="CU7" s="140">
        <f t="shared" si="7"/>
        <v>1304716</v>
      </c>
      <c r="CV7" s="140">
        <f t="shared" si="7"/>
        <v>93701</v>
      </c>
      <c r="CW7" s="140">
        <f t="shared" si="7"/>
        <v>4319267</v>
      </c>
      <c r="CX7" s="140">
        <f t="shared" si="7"/>
        <v>559960</v>
      </c>
      <c r="CY7" s="140">
        <f t="shared" si="7"/>
        <v>3273805</v>
      </c>
      <c r="CZ7" s="140">
        <f t="shared" si="7"/>
        <v>485502</v>
      </c>
      <c r="DA7" s="140">
        <f t="shared" si="7"/>
        <v>110210</v>
      </c>
      <c r="DB7" s="140">
        <f t="shared" si="7"/>
        <v>9532594</v>
      </c>
      <c r="DC7" s="140">
        <f t="shared" si="7"/>
        <v>3109768</v>
      </c>
      <c r="DD7" s="140">
        <f t="shared" si="7"/>
        <v>4663973</v>
      </c>
      <c r="DE7" s="140">
        <f t="shared" si="7"/>
        <v>1186768</v>
      </c>
      <c r="DF7" s="140">
        <f t="shared" si="7"/>
        <v>572085</v>
      </c>
      <c r="DG7" s="140">
        <f t="shared" si="7"/>
        <v>2998798</v>
      </c>
      <c r="DH7" s="140">
        <f t="shared" si="7"/>
        <v>28533</v>
      </c>
      <c r="DI7" s="140">
        <f t="shared" si="7"/>
        <v>696945</v>
      </c>
      <c r="DJ7" s="140">
        <f t="shared" si="7"/>
        <v>26799556</v>
      </c>
    </row>
    <row r="8" spans="1:114" s="136" customFormat="1" ht="13.5" customHeight="1" x14ac:dyDescent="0.15">
      <c r="A8" s="119" t="s">
        <v>31</v>
      </c>
      <c r="B8" s="120" t="s">
        <v>324</v>
      </c>
      <c r="C8" s="119" t="s">
        <v>325</v>
      </c>
      <c r="D8" s="121">
        <f>SUM(E8,+L8)</f>
        <v>5570334</v>
      </c>
      <c r="E8" s="121">
        <f>SUM(F8:I8,K8)</f>
        <v>901637</v>
      </c>
      <c r="F8" s="121">
        <v>260674</v>
      </c>
      <c r="G8" s="121">
        <v>0</v>
      </c>
      <c r="H8" s="121">
        <v>222490</v>
      </c>
      <c r="I8" s="121">
        <v>345595</v>
      </c>
      <c r="J8" s="122" t="s">
        <v>476</v>
      </c>
      <c r="K8" s="121">
        <v>72878</v>
      </c>
      <c r="L8" s="121">
        <v>4668697</v>
      </c>
      <c r="M8" s="121">
        <f>SUM(N8,+U8)</f>
        <v>461959</v>
      </c>
      <c r="N8" s="121">
        <f>SUM(O8:R8,T8)</f>
        <v>25677</v>
      </c>
      <c r="O8" s="121">
        <v>0</v>
      </c>
      <c r="P8" s="121">
        <v>0</v>
      </c>
      <c r="Q8" s="121">
        <v>0</v>
      </c>
      <c r="R8" s="121">
        <v>25677</v>
      </c>
      <c r="S8" s="122" t="s">
        <v>476</v>
      </c>
      <c r="T8" s="121">
        <v>0</v>
      </c>
      <c r="U8" s="121">
        <v>436282</v>
      </c>
      <c r="V8" s="121">
        <f>+SUM(D8,M8)</f>
        <v>6032293</v>
      </c>
      <c r="W8" s="121">
        <f>+SUM(E8,N8)</f>
        <v>927314</v>
      </c>
      <c r="X8" s="121">
        <f>+SUM(F8,O8)</f>
        <v>260674</v>
      </c>
      <c r="Y8" s="121">
        <f>+SUM(G8,P8)</f>
        <v>0</v>
      </c>
      <c r="Z8" s="121">
        <f>+SUM(H8,Q8)</f>
        <v>222490</v>
      </c>
      <c r="AA8" s="121">
        <f>+SUM(I8,R8)</f>
        <v>371272</v>
      </c>
      <c r="AB8" s="122" t="str">
        <f>IF(+SUM(J8,S8)=0,"-",+SUM(J8,S8))</f>
        <v>-</v>
      </c>
      <c r="AC8" s="121">
        <f>+SUM(K8,T8)</f>
        <v>72878</v>
      </c>
      <c r="AD8" s="121">
        <f>+SUM(L8,U8)</f>
        <v>5104979</v>
      </c>
      <c r="AE8" s="121">
        <f>SUM(AF8,+AK8)</f>
        <v>567136</v>
      </c>
      <c r="AF8" s="121">
        <f>SUM(AG8:AJ8)</f>
        <v>562574</v>
      </c>
      <c r="AG8" s="121">
        <v>0</v>
      </c>
      <c r="AH8" s="121">
        <v>78063</v>
      </c>
      <c r="AI8" s="121">
        <v>484511</v>
      </c>
      <c r="AJ8" s="121">
        <v>0</v>
      </c>
      <c r="AK8" s="121">
        <v>4562</v>
      </c>
      <c r="AL8" s="121">
        <v>0</v>
      </c>
      <c r="AM8" s="121">
        <f>SUM(AN8,AS8,AW8,AX8,BD8)</f>
        <v>4928249</v>
      </c>
      <c r="AN8" s="121">
        <f>SUM(AO8:AR8)</f>
        <v>2718245</v>
      </c>
      <c r="AO8" s="121">
        <v>598477</v>
      </c>
      <c r="AP8" s="121">
        <v>1637314</v>
      </c>
      <c r="AQ8" s="121">
        <v>437227</v>
      </c>
      <c r="AR8" s="121">
        <v>45227</v>
      </c>
      <c r="AS8" s="121">
        <f>SUM(AT8:AV8)</f>
        <v>1405172</v>
      </c>
      <c r="AT8" s="121">
        <v>73988</v>
      </c>
      <c r="AU8" s="121">
        <v>1025323</v>
      </c>
      <c r="AV8" s="121">
        <v>305861</v>
      </c>
      <c r="AW8" s="121">
        <v>0</v>
      </c>
      <c r="AX8" s="121">
        <f>SUM(AY8:BB8)</f>
        <v>803255</v>
      </c>
      <c r="AY8" s="121">
        <v>405827</v>
      </c>
      <c r="AZ8" s="121">
        <v>288358</v>
      </c>
      <c r="BA8" s="121">
        <v>79110</v>
      </c>
      <c r="BB8" s="121">
        <v>29960</v>
      </c>
      <c r="BC8" s="121">
        <v>0</v>
      </c>
      <c r="BD8" s="121">
        <v>1577</v>
      </c>
      <c r="BE8" s="121">
        <v>74949</v>
      </c>
      <c r="BF8" s="121">
        <f>SUM(AE8,+AM8,+BE8)</f>
        <v>5570334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434250</v>
      </c>
      <c r="BP8" s="121">
        <f>SUM(BQ8:BT8)</f>
        <v>22769</v>
      </c>
      <c r="BQ8" s="121">
        <v>22769</v>
      </c>
      <c r="BR8" s="121">
        <v>0</v>
      </c>
      <c r="BS8" s="121">
        <v>0</v>
      </c>
      <c r="BT8" s="121">
        <v>0</v>
      </c>
      <c r="BU8" s="121">
        <f>SUM(BV8:BX8)</f>
        <v>162309</v>
      </c>
      <c r="BV8" s="121">
        <v>13910</v>
      </c>
      <c r="BW8" s="121">
        <v>148399</v>
      </c>
      <c r="BX8" s="121">
        <v>0</v>
      </c>
      <c r="BY8" s="121">
        <v>0</v>
      </c>
      <c r="BZ8" s="121">
        <f>SUM(CA8:CD8)</f>
        <v>249172</v>
      </c>
      <c r="CA8" s="121">
        <v>159748</v>
      </c>
      <c r="CB8" s="121">
        <v>0</v>
      </c>
      <c r="CC8" s="121">
        <v>0</v>
      </c>
      <c r="CD8" s="121">
        <v>89424</v>
      </c>
      <c r="CE8" s="121">
        <v>27709</v>
      </c>
      <c r="CF8" s="121">
        <v>0</v>
      </c>
      <c r="CG8" s="121">
        <v>0</v>
      </c>
      <c r="CH8" s="121">
        <f>SUM(BG8,+BO8,+CG8)</f>
        <v>434250</v>
      </c>
      <c r="CI8" s="121">
        <f>SUM(AE8,+BG8)</f>
        <v>567136</v>
      </c>
      <c r="CJ8" s="121">
        <f>SUM(AF8,+BH8)</f>
        <v>562574</v>
      </c>
      <c r="CK8" s="121">
        <f>SUM(AG8,+BI8)</f>
        <v>0</v>
      </c>
      <c r="CL8" s="121">
        <f>SUM(AH8,+BJ8)</f>
        <v>78063</v>
      </c>
      <c r="CM8" s="121">
        <f>SUM(AI8,+BK8)</f>
        <v>484511</v>
      </c>
      <c r="CN8" s="121">
        <f>SUM(AJ8,+BL8)</f>
        <v>0</v>
      </c>
      <c r="CO8" s="121">
        <f>SUM(AK8,+BM8)</f>
        <v>4562</v>
      </c>
      <c r="CP8" s="121">
        <f>SUM(AL8,+BN8)</f>
        <v>0</v>
      </c>
      <c r="CQ8" s="121">
        <f>SUM(AM8,+BO8)</f>
        <v>5362499</v>
      </c>
      <c r="CR8" s="121">
        <f>SUM(AN8,+BP8)</f>
        <v>2741014</v>
      </c>
      <c r="CS8" s="121">
        <f>SUM(AO8,+BQ8)</f>
        <v>621246</v>
      </c>
      <c r="CT8" s="121">
        <f>SUM(AP8,+BR8)</f>
        <v>1637314</v>
      </c>
      <c r="CU8" s="121">
        <f>SUM(AQ8,+BS8)</f>
        <v>437227</v>
      </c>
      <c r="CV8" s="121">
        <f>SUM(AR8,+BT8)</f>
        <v>45227</v>
      </c>
      <c r="CW8" s="121">
        <f>SUM(AS8,+BU8)</f>
        <v>1567481</v>
      </c>
      <c r="CX8" s="121">
        <f>SUM(AT8,+BV8)</f>
        <v>87898</v>
      </c>
      <c r="CY8" s="121">
        <f>SUM(AU8,+BW8)</f>
        <v>1173722</v>
      </c>
      <c r="CZ8" s="121">
        <f>SUM(AV8,+BX8)</f>
        <v>305861</v>
      </c>
      <c r="DA8" s="121">
        <f>SUM(AW8,+BY8)</f>
        <v>0</v>
      </c>
      <c r="DB8" s="121">
        <f>SUM(AX8,+BZ8)</f>
        <v>1052427</v>
      </c>
      <c r="DC8" s="121">
        <f>SUM(AY8,+CA8)</f>
        <v>565575</v>
      </c>
      <c r="DD8" s="121">
        <f>SUM(AZ8,+CB8)</f>
        <v>288358</v>
      </c>
      <c r="DE8" s="121">
        <f>SUM(BA8,+CC8)</f>
        <v>79110</v>
      </c>
      <c r="DF8" s="121">
        <f>SUM(BB8,+CD8)</f>
        <v>119384</v>
      </c>
      <c r="DG8" s="121">
        <f>SUM(BC8,+CE8)</f>
        <v>27709</v>
      </c>
      <c r="DH8" s="121">
        <f>SUM(BD8,+CF8)</f>
        <v>1577</v>
      </c>
      <c r="DI8" s="121">
        <f>SUM(BE8,+CG8)</f>
        <v>74949</v>
      </c>
      <c r="DJ8" s="121">
        <f>SUM(BF8,+CH8)</f>
        <v>6004584</v>
      </c>
    </row>
    <row r="9" spans="1:114" s="136" customFormat="1" ht="13.5" customHeight="1" x14ac:dyDescent="0.15">
      <c r="A9" s="119" t="s">
        <v>31</v>
      </c>
      <c r="B9" s="120" t="s">
        <v>329</v>
      </c>
      <c r="C9" s="119" t="s">
        <v>330</v>
      </c>
      <c r="D9" s="121">
        <f>SUM(E9,+L9)</f>
        <v>1110189</v>
      </c>
      <c r="E9" s="121">
        <f>SUM(F9:I9,K9)</f>
        <v>306848</v>
      </c>
      <c r="F9" s="121">
        <v>0</v>
      </c>
      <c r="G9" s="121">
        <v>1502</v>
      </c>
      <c r="H9" s="121">
        <v>52200</v>
      </c>
      <c r="I9" s="121">
        <v>223302</v>
      </c>
      <c r="J9" s="122" t="s">
        <v>476</v>
      </c>
      <c r="K9" s="121">
        <v>29844</v>
      </c>
      <c r="L9" s="121">
        <v>803341</v>
      </c>
      <c r="M9" s="121">
        <f>SUM(N9,+U9)</f>
        <v>678544</v>
      </c>
      <c r="N9" s="121">
        <f>SUM(O9:R9,T9)</f>
        <v>33160</v>
      </c>
      <c r="O9" s="121">
        <v>0</v>
      </c>
      <c r="P9" s="121">
        <v>0</v>
      </c>
      <c r="Q9" s="121">
        <v>0</v>
      </c>
      <c r="R9" s="121">
        <v>33056</v>
      </c>
      <c r="S9" s="122" t="s">
        <v>476</v>
      </c>
      <c r="T9" s="121">
        <v>104</v>
      </c>
      <c r="U9" s="121">
        <v>645384</v>
      </c>
      <c r="V9" s="121">
        <f>+SUM(D9,M9)</f>
        <v>1788733</v>
      </c>
      <c r="W9" s="121">
        <f>+SUM(E9,N9)</f>
        <v>340008</v>
      </c>
      <c r="X9" s="121">
        <f>+SUM(F9,O9)</f>
        <v>0</v>
      </c>
      <c r="Y9" s="121">
        <f>+SUM(G9,P9)</f>
        <v>1502</v>
      </c>
      <c r="Z9" s="121">
        <f>+SUM(H9,Q9)</f>
        <v>52200</v>
      </c>
      <c r="AA9" s="121">
        <f>+SUM(I9,R9)</f>
        <v>256358</v>
      </c>
      <c r="AB9" s="122" t="str">
        <f>IF(+SUM(J9,S9)=0,"-",+SUM(J9,S9))</f>
        <v>-</v>
      </c>
      <c r="AC9" s="121">
        <f>+SUM(K9,T9)</f>
        <v>29948</v>
      </c>
      <c r="AD9" s="121">
        <f>+SUM(L9,U9)</f>
        <v>1448725</v>
      </c>
      <c r="AE9" s="121">
        <f>SUM(AF9,+AK9)</f>
        <v>52380</v>
      </c>
      <c r="AF9" s="121">
        <f>SUM(AG9:AJ9)</f>
        <v>52380</v>
      </c>
      <c r="AG9" s="121">
        <v>0</v>
      </c>
      <c r="AH9" s="121">
        <v>52380</v>
      </c>
      <c r="AI9" s="121">
        <v>0</v>
      </c>
      <c r="AJ9" s="121">
        <v>0</v>
      </c>
      <c r="AK9" s="121">
        <v>0</v>
      </c>
      <c r="AL9" s="121">
        <v>41640</v>
      </c>
      <c r="AM9" s="121">
        <f>SUM(AN9,AS9,AW9,AX9,BD9)</f>
        <v>1016169</v>
      </c>
      <c r="AN9" s="121">
        <f>SUM(AO9:AR9)</f>
        <v>431560</v>
      </c>
      <c r="AO9" s="121">
        <v>231030</v>
      </c>
      <c r="AP9" s="121">
        <v>117359</v>
      </c>
      <c r="AQ9" s="121">
        <v>83171</v>
      </c>
      <c r="AR9" s="121">
        <v>0</v>
      </c>
      <c r="AS9" s="121">
        <f>SUM(AT9:AV9)</f>
        <v>375727</v>
      </c>
      <c r="AT9" s="121">
        <v>63130</v>
      </c>
      <c r="AU9" s="121">
        <v>312597</v>
      </c>
      <c r="AV9" s="121">
        <v>0</v>
      </c>
      <c r="AW9" s="121">
        <v>17537</v>
      </c>
      <c r="AX9" s="121">
        <f>SUM(AY9:BB9)</f>
        <v>191345</v>
      </c>
      <c r="AY9" s="121">
        <v>93380</v>
      </c>
      <c r="AZ9" s="121">
        <v>68504</v>
      </c>
      <c r="BA9" s="121">
        <v>29461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1068549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125680</v>
      </c>
      <c r="BP9" s="121">
        <f>SUM(BQ9:BT9)</f>
        <v>38123</v>
      </c>
      <c r="BQ9" s="121">
        <v>38123</v>
      </c>
      <c r="BR9" s="121">
        <v>0</v>
      </c>
      <c r="BS9" s="121">
        <v>0</v>
      </c>
      <c r="BT9" s="121">
        <v>0</v>
      </c>
      <c r="BU9" s="121">
        <f>SUM(BV9:BX9)</f>
        <v>3932</v>
      </c>
      <c r="BV9" s="121">
        <v>0</v>
      </c>
      <c r="BW9" s="121">
        <v>3932</v>
      </c>
      <c r="BX9" s="121">
        <v>0</v>
      </c>
      <c r="BY9" s="121">
        <v>0</v>
      </c>
      <c r="BZ9" s="121">
        <f>SUM(CA9:CD9)</f>
        <v>83625</v>
      </c>
      <c r="CA9" s="121">
        <v>83625</v>
      </c>
      <c r="CB9" s="121">
        <v>0</v>
      </c>
      <c r="CC9" s="121">
        <v>0</v>
      </c>
      <c r="CD9" s="121">
        <v>0</v>
      </c>
      <c r="CE9" s="121">
        <v>410521</v>
      </c>
      <c r="CF9" s="121">
        <v>0</v>
      </c>
      <c r="CG9" s="121">
        <v>142343</v>
      </c>
      <c r="CH9" s="121">
        <f>SUM(BG9,+BO9,+CG9)</f>
        <v>268023</v>
      </c>
      <c r="CI9" s="121">
        <f>SUM(AE9,+BG9)</f>
        <v>52380</v>
      </c>
      <c r="CJ9" s="121">
        <f>SUM(AF9,+BH9)</f>
        <v>52380</v>
      </c>
      <c r="CK9" s="121">
        <f>SUM(AG9,+BI9)</f>
        <v>0</v>
      </c>
      <c r="CL9" s="121">
        <f>SUM(AH9,+BJ9)</f>
        <v>52380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41640</v>
      </c>
      <c r="CQ9" s="121">
        <f>SUM(AM9,+BO9)</f>
        <v>1141849</v>
      </c>
      <c r="CR9" s="121">
        <f>SUM(AN9,+BP9)</f>
        <v>469683</v>
      </c>
      <c r="CS9" s="121">
        <f>SUM(AO9,+BQ9)</f>
        <v>269153</v>
      </c>
      <c r="CT9" s="121">
        <f>SUM(AP9,+BR9)</f>
        <v>117359</v>
      </c>
      <c r="CU9" s="121">
        <f>SUM(AQ9,+BS9)</f>
        <v>83171</v>
      </c>
      <c r="CV9" s="121">
        <f>SUM(AR9,+BT9)</f>
        <v>0</v>
      </c>
      <c r="CW9" s="121">
        <f>SUM(AS9,+BU9)</f>
        <v>379659</v>
      </c>
      <c r="CX9" s="121">
        <f>SUM(AT9,+BV9)</f>
        <v>63130</v>
      </c>
      <c r="CY9" s="121">
        <f>SUM(AU9,+BW9)</f>
        <v>316529</v>
      </c>
      <c r="CZ9" s="121">
        <f>SUM(AV9,+BX9)</f>
        <v>0</v>
      </c>
      <c r="DA9" s="121">
        <f>SUM(AW9,+BY9)</f>
        <v>17537</v>
      </c>
      <c r="DB9" s="121">
        <f>SUM(AX9,+BZ9)</f>
        <v>274970</v>
      </c>
      <c r="DC9" s="121">
        <f>SUM(AY9,+CA9)</f>
        <v>177005</v>
      </c>
      <c r="DD9" s="121">
        <f>SUM(AZ9,+CB9)</f>
        <v>68504</v>
      </c>
      <c r="DE9" s="121">
        <f>SUM(BA9,+CC9)</f>
        <v>29461</v>
      </c>
      <c r="DF9" s="121">
        <f>SUM(BB9,+CD9)</f>
        <v>0</v>
      </c>
      <c r="DG9" s="121">
        <f>SUM(BC9,+CE9)</f>
        <v>410521</v>
      </c>
      <c r="DH9" s="121">
        <f>SUM(BD9,+CF9)</f>
        <v>0</v>
      </c>
      <c r="DI9" s="121">
        <f>SUM(BE9,+CG9)</f>
        <v>142343</v>
      </c>
      <c r="DJ9" s="121">
        <f>SUM(BF9,+CH9)</f>
        <v>1336572</v>
      </c>
    </row>
    <row r="10" spans="1:114" s="136" customFormat="1" ht="13.5" customHeight="1" x14ac:dyDescent="0.15">
      <c r="A10" s="119" t="s">
        <v>31</v>
      </c>
      <c r="B10" s="120" t="s">
        <v>336</v>
      </c>
      <c r="C10" s="119" t="s">
        <v>337</v>
      </c>
      <c r="D10" s="121">
        <f>SUM(E10,+L10)</f>
        <v>3711704</v>
      </c>
      <c r="E10" s="121">
        <f>SUM(F10:I10,K10)</f>
        <v>938031</v>
      </c>
      <c r="F10" s="121">
        <v>722920</v>
      </c>
      <c r="G10" s="121">
        <v>0</v>
      </c>
      <c r="H10" s="121">
        <v>0</v>
      </c>
      <c r="I10" s="121">
        <v>206427</v>
      </c>
      <c r="J10" s="122" t="s">
        <v>476</v>
      </c>
      <c r="K10" s="121">
        <v>8684</v>
      </c>
      <c r="L10" s="121">
        <v>2773673</v>
      </c>
      <c r="M10" s="121">
        <f>SUM(N10,+U10)</f>
        <v>541425</v>
      </c>
      <c r="N10" s="121">
        <f>SUM(O10:R10,T10)</f>
        <v>72869</v>
      </c>
      <c r="O10" s="121">
        <v>25650</v>
      </c>
      <c r="P10" s="121">
        <v>0</v>
      </c>
      <c r="Q10" s="121">
        <v>0</v>
      </c>
      <c r="R10" s="121">
        <v>47197</v>
      </c>
      <c r="S10" s="122" t="s">
        <v>476</v>
      </c>
      <c r="T10" s="121">
        <v>22</v>
      </c>
      <c r="U10" s="121">
        <v>468556</v>
      </c>
      <c r="V10" s="121">
        <f>+SUM(D10,M10)</f>
        <v>4253129</v>
      </c>
      <c r="W10" s="121">
        <f>+SUM(E10,N10)</f>
        <v>1010900</v>
      </c>
      <c r="X10" s="121">
        <f>+SUM(F10,O10)</f>
        <v>748570</v>
      </c>
      <c r="Y10" s="121">
        <f>+SUM(G10,P10)</f>
        <v>0</v>
      </c>
      <c r="Z10" s="121">
        <f>+SUM(H10,Q10)</f>
        <v>0</v>
      </c>
      <c r="AA10" s="121">
        <f>+SUM(I10,R10)</f>
        <v>253624</v>
      </c>
      <c r="AB10" s="122" t="str">
        <f>IF(+SUM(J10,S10)=0,"-",+SUM(J10,S10))</f>
        <v>-</v>
      </c>
      <c r="AC10" s="121">
        <f>+SUM(K10,T10)</f>
        <v>8706</v>
      </c>
      <c r="AD10" s="121">
        <f>+SUM(L10,U10)</f>
        <v>3242229</v>
      </c>
      <c r="AE10" s="121">
        <f>SUM(AF10,+AK10)</f>
        <v>2544732</v>
      </c>
      <c r="AF10" s="121">
        <f>SUM(AG10:AJ10)</f>
        <v>2544732</v>
      </c>
      <c r="AG10" s="121">
        <v>0</v>
      </c>
      <c r="AH10" s="121">
        <v>2544732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1166972</v>
      </c>
      <c r="AN10" s="121">
        <f>SUM(AO10:AR10)</f>
        <v>393591</v>
      </c>
      <c r="AO10" s="121">
        <v>43167</v>
      </c>
      <c r="AP10" s="121">
        <v>250044</v>
      </c>
      <c r="AQ10" s="121">
        <v>83006</v>
      </c>
      <c r="AR10" s="121">
        <v>17374</v>
      </c>
      <c r="AS10" s="121">
        <f>SUM(AT10:AV10)</f>
        <v>216325</v>
      </c>
      <c r="AT10" s="121">
        <v>25988</v>
      </c>
      <c r="AU10" s="121">
        <v>173085</v>
      </c>
      <c r="AV10" s="121">
        <v>17252</v>
      </c>
      <c r="AW10" s="121">
        <v>0</v>
      </c>
      <c r="AX10" s="121">
        <f>SUM(AY10:BB10)</f>
        <v>557056</v>
      </c>
      <c r="AY10" s="121">
        <v>122457</v>
      </c>
      <c r="AZ10" s="121">
        <v>389739</v>
      </c>
      <c r="BA10" s="121">
        <v>44860</v>
      </c>
      <c r="BB10" s="121">
        <v>0</v>
      </c>
      <c r="BC10" s="121">
        <v>0</v>
      </c>
      <c r="BD10" s="121">
        <v>0</v>
      </c>
      <c r="BE10" s="121">
        <v>0</v>
      </c>
      <c r="BF10" s="121">
        <f>SUM(AE10,+AM10,+BE10)</f>
        <v>3711704</v>
      </c>
      <c r="BG10" s="121">
        <f>SUM(BH10,+BM10)</f>
        <v>286994</v>
      </c>
      <c r="BH10" s="121">
        <f>SUM(BI10:BL10)</f>
        <v>278452</v>
      </c>
      <c r="BI10" s="121">
        <v>0</v>
      </c>
      <c r="BJ10" s="121">
        <v>278452</v>
      </c>
      <c r="BK10" s="121">
        <v>0</v>
      </c>
      <c r="BL10" s="121">
        <v>0</v>
      </c>
      <c r="BM10" s="121">
        <v>8542</v>
      </c>
      <c r="BN10" s="121">
        <v>0</v>
      </c>
      <c r="BO10" s="121">
        <f>SUM(BP10,BU10,BY10,BZ10,CF10)</f>
        <v>254431</v>
      </c>
      <c r="BP10" s="121">
        <f>SUM(BQ10:BT10)</f>
        <v>174224</v>
      </c>
      <c r="BQ10" s="121">
        <v>19551</v>
      </c>
      <c r="BR10" s="121">
        <v>109946</v>
      </c>
      <c r="BS10" s="121">
        <v>44727</v>
      </c>
      <c r="BT10" s="121">
        <v>0</v>
      </c>
      <c r="BU10" s="121">
        <f>SUM(BV10:BX10)</f>
        <v>57908</v>
      </c>
      <c r="BV10" s="121">
        <v>4629</v>
      </c>
      <c r="BW10" s="121">
        <v>51508</v>
      </c>
      <c r="BX10" s="121">
        <v>1771</v>
      </c>
      <c r="BY10" s="121">
        <v>7668</v>
      </c>
      <c r="BZ10" s="121">
        <f>SUM(CA10:CD10)</f>
        <v>14631</v>
      </c>
      <c r="CA10" s="121">
        <v>0</v>
      </c>
      <c r="CB10" s="121">
        <v>14504</v>
      </c>
      <c r="CC10" s="121">
        <v>127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541425</v>
      </c>
      <c r="CI10" s="121">
        <f>SUM(AE10,+BG10)</f>
        <v>2831726</v>
      </c>
      <c r="CJ10" s="121">
        <f>SUM(AF10,+BH10)</f>
        <v>2823184</v>
      </c>
      <c r="CK10" s="121">
        <f>SUM(AG10,+BI10)</f>
        <v>0</v>
      </c>
      <c r="CL10" s="121">
        <f>SUM(AH10,+BJ10)</f>
        <v>2823184</v>
      </c>
      <c r="CM10" s="121">
        <f>SUM(AI10,+BK10)</f>
        <v>0</v>
      </c>
      <c r="CN10" s="121">
        <f>SUM(AJ10,+BL10)</f>
        <v>0</v>
      </c>
      <c r="CO10" s="121">
        <f>SUM(AK10,+BM10)</f>
        <v>8542</v>
      </c>
      <c r="CP10" s="121">
        <f>SUM(AL10,+BN10)</f>
        <v>0</v>
      </c>
      <c r="CQ10" s="121">
        <f>SUM(AM10,+BO10)</f>
        <v>1421403</v>
      </c>
      <c r="CR10" s="121">
        <f>SUM(AN10,+BP10)</f>
        <v>567815</v>
      </c>
      <c r="CS10" s="121">
        <f>SUM(AO10,+BQ10)</f>
        <v>62718</v>
      </c>
      <c r="CT10" s="121">
        <f>SUM(AP10,+BR10)</f>
        <v>359990</v>
      </c>
      <c r="CU10" s="121">
        <f>SUM(AQ10,+BS10)</f>
        <v>127733</v>
      </c>
      <c r="CV10" s="121">
        <f>SUM(AR10,+BT10)</f>
        <v>17374</v>
      </c>
      <c r="CW10" s="121">
        <f>SUM(AS10,+BU10)</f>
        <v>274233</v>
      </c>
      <c r="CX10" s="121">
        <f>SUM(AT10,+BV10)</f>
        <v>30617</v>
      </c>
      <c r="CY10" s="121">
        <f>SUM(AU10,+BW10)</f>
        <v>224593</v>
      </c>
      <c r="CZ10" s="121">
        <f>SUM(AV10,+BX10)</f>
        <v>19023</v>
      </c>
      <c r="DA10" s="121">
        <f>SUM(AW10,+BY10)</f>
        <v>7668</v>
      </c>
      <c r="DB10" s="121">
        <f>SUM(AX10,+BZ10)</f>
        <v>571687</v>
      </c>
      <c r="DC10" s="121">
        <f>SUM(AY10,+CA10)</f>
        <v>122457</v>
      </c>
      <c r="DD10" s="121">
        <f>SUM(AZ10,+CB10)</f>
        <v>404243</v>
      </c>
      <c r="DE10" s="121">
        <f>SUM(BA10,+CC10)</f>
        <v>44987</v>
      </c>
      <c r="DF10" s="121">
        <f>SUM(BB10,+CD10)</f>
        <v>0</v>
      </c>
      <c r="DG10" s="121">
        <f>SUM(BC10,+CE10)</f>
        <v>0</v>
      </c>
      <c r="DH10" s="121">
        <f>SUM(BD10,+CF10)</f>
        <v>0</v>
      </c>
      <c r="DI10" s="121">
        <f>SUM(BE10,+CG10)</f>
        <v>0</v>
      </c>
      <c r="DJ10" s="121">
        <f>SUM(BF10,+CH10)</f>
        <v>4253129</v>
      </c>
    </row>
    <row r="11" spans="1:114" s="136" customFormat="1" ht="13.5" customHeight="1" x14ac:dyDescent="0.15">
      <c r="A11" s="119" t="s">
        <v>31</v>
      </c>
      <c r="B11" s="120" t="s">
        <v>339</v>
      </c>
      <c r="C11" s="119" t="s">
        <v>340</v>
      </c>
      <c r="D11" s="121">
        <f>SUM(E11,+L11)</f>
        <v>819876</v>
      </c>
      <c r="E11" s="121">
        <f>SUM(F11:I11,K11)</f>
        <v>292666</v>
      </c>
      <c r="F11" s="121">
        <v>0</v>
      </c>
      <c r="G11" s="121">
        <v>0</v>
      </c>
      <c r="H11" s="121">
        <v>0</v>
      </c>
      <c r="I11" s="121">
        <v>241867</v>
      </c>
      <c r="J11" s="122" t="s">
        <v>476</v>
      </c>
      <c r="K11" s="121">
        <v>50799</v>
      </c>
      <c r="L11" s="121">
        <v>527210</v>
      </c>
      <c r="M11" s="121">
        <f>SUM(N11,+U11)</f>
        <v>75682</v>
      </c>
      <c r="N11" s="121">
        <f>SUM(O11:R11,T11)</f>
        <v>21150</v>
      </c>
      <c r="O11" s="121">
        <v>0</v>
      </c>
      <c r="P11" s="121">
        <v>0</v>
      </c>
      <c r="Q11" s="121">
        <v>0</v>
      </c>
      <c r="R11" s="121">
        <v>21150</v>
      </c>
      <c r="S11" s="122" t="s">
        <v>476</v>
      </c>
      <c r="T11" s="121">
        <v>0</v>
      </c>
      <c r="U11" s="121">
        <v>54532</v>
      </c>
      <c r="V11" s="121">
        <f>+SUM(D11,M11)</f>
        <v>895558</v>
      </c>
      <c r="W11" s="121">
        <f>+SUM(E11,N11)</f>
        <v>313816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263017</v>
      </c>
      <c r="AB11" s="122" t="str">
        <f>IF(+SUM(J11,S11)=0,"-",+SUM(J11,S11))</f>
        <v>-</v>
      </c>
      <c r="AC11" s="121">
        <f>+SUM(K11,T11)</f>
        <v>50799</v>
      </c>
      <c r="AD11" s="121">
        <f>+SUM(L11,U11)</f>
        <v>581742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55162</v>
      </c>
      <c r="AM11" s="121">
        <f>SUM(AN11,AS11,AW11,AX11,BD11)</f>
        <v>764714</v>
      </c>
      <c r="AN11" s="121">
        <f>SUM(AO11:AR11)</f>
        <v>120884</v>
      </c>
      <c r="AO11" s="121">
        <v>50459</v>
      </c>
      <c r="AP11" s="121">
        <v>9544</v>
      </c>
      <c r="AQ11" s="121">
        <v>51726</v>
      </c>
      <c r="AR11" s="121">
        <v>9155</v>
      </c>
      <c r="AS11" s="121">
        <f>SUM(AT11:AV11)</f>
        <v>169367</v>
      </c>
      <c r="AT11" s="121">
        <v>2255</v>
      </c>
      <c r="AU11" s="121">
        <v>144143</v>
      </c>
      <c r="AV11" s="121">
        <v>22969</v>
      </c>
      <c r="AW11" s="121">
        <v>6122</v>
      </c>
      <c r="AX11" s="121">
        <f>SUM(AY11:BB11)</f>
        <v>468341</v>
      </c>
      <c r="AY11" s="121">
        <v>247835</v>
      </c>
      <c r="AZ11" s="121">
        <v>175496</v>
      </c>
      <c r="BA11" s="121">
        <v>40218</v>
      </c>
      <c r="BB11" s="121">
        <v>4792</v>
      </c>
      <c r="BC11" s="121">
        <v>0</v>
      </c>
      <c r="BD11" s="121">
        <v>0</v>
      </c>
      <c r="BE11" s="121">
        <v>0</v>
      </c>
      <c r="BF11" s="121">
        <f>SUM(AE11,+AM11,+BE11)</f>
        <v>764714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75682</v>
      </c>
      <c r="BP11" s="121">
        <f>SUM(BQ11:BT11)</f>
        <v>6810</v>
      </c>
      <c r="BQ11" s="121">
        <v>6810</v>
      </c>
      <c r="BR11" s="121">
        <v>0</v>
      </c>
      <c r="BS11" s="121">
        <v>0</v>
      </c>
      <c r="BT11" s="121">
        <v>0</v>
      </c>
      <c r="BU11" s="121">
        <f>SUM(BV11:BX11)</f>
        <v>34383</v>
      </c>
      <c r="BV11" s="121">
        <v>136</v>
      </c>
      <c r="BW11" s="121">
        <v>34247</v>
      </c>
      <c r="BX11" s="121">
        <v>0</v>
      </c>
      <c r="BY11" s="121">
        <v>0</v>
      </c>
      <c r="BZ11" s="121">
        <f>SUM(CA11:CD11)</f>
        <v>34489</v>
      </c>
      <c r="CA11" s="121">
        <v>18008</v>
      </c>
      <c r="CB11" s="121">
        <v>16364</v>
      </c>
      <c r="CC11" s="121">
        <v>0</v>
      </c>
      <c r="CD11" s="121">
        <v>117</v>
      </c>
      <c r="CE11" s="121">
        <v>0</v>
      </c>
      <c r="CF11" s="121">
        <v>0</v>
      </c>
      <c r="CG11" s="121">
        <v>0</v>
      </c>
      <c r="CH11" s="121">
        <f>SUM(BG11,+BO11,+CG11)</f>
        <v>75682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55162</v>
      </c>
      <c r="CQ11" s="121">
        <f>SUM(AM11,+BO11)</f>
        <v>840396</v>
      </c>
      <c r="CR11" s="121">
        <f>SUM(AN11,+BP11)</f>
        <v>127694</v>
      </c>
      <c r="CS11" s="121">
        <f>SUM(AO11,+BQ11)</f>
        <v>57269</v>
      </c>
      <c r="CT11" s="121">
        <f>SUM(AP11,+BR11)</f>
        <v>9544</v>
      </c>
      <c r="CU11" s="121">
        <f>SUM(AQ11,+BS11)</f>
        <v>51726</v>
      </c>
      <c r="CV11" s="121">
        <f>SUM(AR11,+BT11)</f>
        <v>9155</v>
      </c>
      <c r="CW11" s="121">
        <f>SUM(AS11,+BU11)</f>
        <v>203750</v>
      </c>
      <c r="CX11" s="121">
        <f>SUM(AT11,+BV11)</f>
        <v>2391</v>
      </c>
      <c r="CY11" s="121">
        <f>SUM(AU11,+BW11)</f>
        <v>178390</v>
      </c>
      <c r="CZ11" s="121">
        <f>SUM(AV11,+BX11)</f>
        <v>22969</v>
      </c>
      <c r="DA11" s="121">
        <f>SUM(AW11,+BY11)</f>
        <v>6122</v>
      </c>
      <c r="DB11" s="121">
        <f>SUM(AX11,+BZ11)</f>
        <v>502830</v>
      </c>
      <c r="DC11" s="121">
        <f>SUM(AY11,+CA11)</f>
        <v>265843</v>
      </c>
      <c r="DD11" s="121">
        <f>SUM(AZ11,+CB11)</f>
        <v>191860</v>
      </c>
      <c r="DE11" s="121">
        <f>SUM(BA11,+CC11)</f>
        <v>40218</v>
      </c>
      <c r="DF11" s="121">
        <f>SUM(BB11,+CD11)</f>
        <v>4909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840396</v>
      </c>
    </row>
    <row r="12" spans="1:114" s="136" customFormat="1" ht="13.5" customHeight="1" x14ac:dyDescent="0.15">
      <c r="A12" s="119" t="s">
        <v>31</v>
      </c>
      <c r="B12" s="120" t="s">
        <v>342</v>
      </c>
      <c r="C12" s="119" t="s">
        <v>343</v>
      </c>
      <c r="D12" s="121">
        <f>SUM(E12,+L12)</f>
        <v>2110651</v>
      </c>
      <c r="E12" s="121">
        <f>SUM(F12:I12,K12)</f>
        <v>687088</v>
      </c>
      <c r="F12" s="121">
        <v>0</v>
      </c>
      <c r="G12" s="121">
        <v>0</v>
      </c>
      <c r="H12" s="121">
        <v>0</v>
      </c>
      <c r="I12" s="121">
        <v>358016</v>
      </c>
      <c r="J12" s="122" t="s">
        <v>476</v>
      </c>
      <c r="K12" s="121">
        <v>329072</v>
      </c>
      <c r="L12" s="121">
        <v>1423563</v>
      </c>
      <c r="M12" s="121">
        <f>SUM(N12,+U12)</f>
        <v>346638</v>
      </c>
      <c r="N12" s="121">
        <f>SUM(O12:R12,T12)</f>
        <v>100073</v>
      </c>
      <c r="O12" s="121">
        <v>5254</v>
      </c>
      <c r="P12" s="121">
        <v>44923</v>
      </c>
      <c r="Q12" s="121">
        <v>0</v>
      </c>
      <c r="R12" s="121">
        <v>0</v>
      </c>
      <c r="S12" s="122" t="s">
        <v>476</v>
      </c>
      <c r="T12" s="121">
        <v>49896</v>
      </c>
      <c r="U12" s="121">
        <v>246565</v>
      </c>
      <c r="V12" s="121">
        <f>+SUM(D12,M12)</f>
        <v>2457289</v>
      </c>
      <c r="W12" s="121">
        <f>+SUM(E12,N12)</f>
        <v>787161</v>
      </c>
      <c r="X12" s="121">
        <f>+SUM(F12,O12)</f>
        <v>5254</v>
      </c>
      <c r="Y12" s="121">
        <f>+SUM(G12,P12)</f>
        <v>44923</v>
      </c>
      <c r="Z12" s="121">
        <f>+SUM(H12,Q12)</f>
        <v>0</v>
      </c>
      <c r="AA12" s="121">
        <f>+SUM(I12,R12)</f>
        <v>358016</v>
      </c>
      <c r="AB12" s="122" t="str">
        <f>IF(+SUM(J12,S12)=0,"-",+SUM(J12,S12))</f>
        <v>-</v>
      </c>
      <c r="AC12" s="121">
        <f>+SUM(K12,T12)</f>
        <v>378968</v>
      </c>
      <c r="AD12" s="121">
        <f>+SUM(L12,U12)</f>
        <v>1670128</v>
      </c>
      <c r="AE12" s="121">
        <f>SUM(AF12,+AK12)</f>
        <v>52229</v>
      </c>
      <c r="AF12" s="121">
        <f>SUM(AG12:AJ12)</f>
        <v>52229</v>
      </c>
      <c r="AG12" s="121">
        <v>0</v>
      </c>
      <c r="AH12" s="121">
        <v>0</v>
      </c>
      <c r="AI12" s="121">
        <v>0</v>
      </c>
      <c r="AJ12" s="121">
        <v>52229</v>
      </c>
      <c r="AK12" s="121">
        <v>0</v>
      </c>
      <c r="AL12" s="121">
        <v>0</v>
      </c>
      <c r="AM12" s="121">
        <f>SUM(AN12,AS12,AW12,AX12,BD12)</f>
        <v>1976514</v>
      </c>
      <c r="AN12" s="121">
        <f>SUM(AO12:AR12)</f>
        <v>830230</v>
      </c>
      <c r="AO12" s="121">
        <v>170850</v>
      </c>
      <c r="AP12" s="121">
        <v>586266</v>
      </c>
      <c r="AQ12" s="121">
        <v>73114</v>
      </c>
      <c r="AR12" s="121">
        <v>0</v>
      </c>
      <c r="AS12" s="121">
        <f>SUM(AT12:AV12)</f>
        <v>60186</v>
      </c>
      <c r="AT12" s="121">
        <v>38842</v>
      </c>
      <c r="AU12" s="121">
        <v>21344</v>
      </c>
      <c r="AV12" s="121">
        <v>0</v>
      </c>
      <c r="AW12" s="121">
        <v>17937</v>
      </c>
      <c r="AX12" s="121">
        <f>SUM(AY12:BB12)</f>
        <v>1068161</v>
      </c>
      <c r="AY12" s="121">
        <v>65190</v>
      </c>
      <c r="AZ12" s="121">
        <v>947343</v>
      </c>
      <c r="BA12" s="121">
        <v>43750</v>
      </c>
      <c r="BB12" s="121">
        <v>11878</v>
      </c>
      <c r="BC12" s="121">
        <v>0</v>
      </c>
      <c r="BD12" s="121">
        <v>0</v>
      </c>
      <c r="BE12" s="121">
        <v>81908</v>
      </c>
      <c r="BF12" s="121">
        <f>SUM(AE12,+AM12,+BE12)</f>
        <v>2110651</v>
      </c>
      <c r="BG12" s="121">
        <f>SUM(BH12,+BM12)</f>
        <v>83368</v>
      </c>
      <c r="BH12" s="121">
        <f>SUM(BI12:BL12)</f>
        <v>83368</v>
      </c>
      <c r="BI12" s="121">
        <v>0</v>
      </c>
      <c r="BJ12" s="121">
        <v>83368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238037</v>
      </c>
      <c r="BP12" s="121">
        <f>SUM(BQ12:BT12)</f>
        <v>35233</v>
      </c>
      <c r="BQ12" s="121">
        <v>35233</v>
      </c>
      <c r="BR12" s="121">
        <v>0</v>
      </c>
      <c r="BS12" s="121">
        <v>0</v>
      </c>
      <c r="BT12" s="121">
        <v>0</v>
      </c>
      <c r="BU12" s="121">
        <f>SUM(BV12:BX12)</f>
        <v>88391</v>
      </c>
      <c r="BV12" s="121">
        <v>0</v>
      </c>
      <c r="BW12" s="121">
        <v>88391</v>
      </c>
      <c r="BX12" s="121">
        <v>0</v>
      </c>
      <c r="BY12" s="121">
        <v>0</v>
      </c>
      <c r="BZ12" s="121">
        <f>SUM(CA12:CD12)</f>
        <v>114413</v>
      </c>
      <c r="CA12" s="121">
        <v>679</v>
      </c>
      <c r="CB12" s="121">
        <v>113063</v>
      </c>
      <c r="CC12" s="121">
        <v>671</v>
      </c>
      <c r="CD12" s="121">
        <v>0</v>
      </c>
      <c r="CE12" s="121">
        <v>0</v>
      </c>
      <c r="CF12" s="121">
        <v>0</v>
      </c>
      <c r="CG12" s="121">
        <v>25233</v>
      </c>
      <c r="CH12" s="121">
        <f>SUM(BG12,+BO12,+CG12)</f>
        <v>346638</v>
      </c>
      <c r="CI12" s="121">
        <f>SUM(AE12,+BG12)</f>
        <v>135597</v>
      </c>
      <c r="CJ12" s="121">
        <f>SUM(AF12,+BH12)</f>
        <v>135597</v>
      </c>
      <c r="CK12" s="121">
        <f>SUM(AG12,+BI12)</f>
        <v>0</v>
      </c>
      <c r="CL12" s="121">
        <f>SUM(AH12,+BJ12)</f>
        <v>83368</v>
      </c>
      <c r="CM12" s="121">
        <f>SUM(AI12,+BK12)</f>
        <v>0</v>
      </c>
      <c r="CN12" s="121">
        <f>SUM(AJ12,+BL12)</f>
        <v>52229</v>
      </c>
      <c r="CO12" s="121">
        <f>SUM(AK12,+BM12)</f>
        <v>0</v>
      </c>
      <c r="CP12" s="121">
        <f>SUM(AL12,+BN12)</f>
        <v>0</v>
      </c>
      <c r="CQ12" s="121">
        <f>SUM(AM12,+BO12)</f>
        <v>2214551</v>
      </c>
      <c r="CR12" s="121">
        <f>SUM(AN12,+BP12)</f>
        <v>865463</v>
      </c>
      <c r="CS12" s="121">
        <f>SUM(AO12,+BQ12)</f>
        <v>206083</v>
      </c>
      <c r="CT12" s="121">
        <f>SUM(AP12,+BR12)</f>
        <v>586266</v>
      </c>
      <c r="CU12" s="121">
        <f>SUM(AQ12,+BS12)</f>
        <v>73114</v>
      </c>
      <c r="CV12" s="121">
        <f>SUM(AR12,+BT12)</f>
        <v>0</v>
      </c>
      <c r="CW12" s="121">
        <f>SUM(AS12,+BU12)</f>
        <v>148577</v>
      </c>
      <c r="CX12" s="121">
        <f>SUM(AT12,+BV12)</f>
        <v>38842</v>
      </c>
      <c r="CY12" s="121">
        <f>SUM(AU12,+BW12)</f>
        <v>109735</v>
      </c>
      <c r="CZ12" s="121">
        <f>SUM(AV12,+BX12)</f>
        <v>0</v>
      </c>
      <c r="DA12" s="121">
        <f>SUM(AW12,+BY12)</f>
        <v>17937</v>
      </c>
      <c r="DB12" s="121">
        <f>SUM(AX12,+BZ12)</f>
        <v>1182574</v>
      </c>
      <c r="DC12" s="121">
        <f>SUM(AY12,+CA12)</f>
        <v>65869</v>
      </c>
      <c r="DD12" s="121">
        <f>SUM(AZ12,+CB12)</f>
        <v>1060406</v>
      </c>
      <c r="DE12" s="121">
        <f>SUM(BA12,+CC12)</f>
        <v>44421</v>
      </c>
      <c r="DF12" s="121">
        <f>SUM(BB12,+CD12)</f>
        <v>11878</v>
      </c>
      <c r="DG12" s="121">
        <f>SUM(BC12,+CE12)</f>
        <v>0</v>
      </c>
      <c r="DH12" s="121">
        <f>SUM(BD12,+CF12)</f>
        <v>0</v>
      </c>
      <c r="DI12" s="121">
        <f>SUM(BE12,+CG12)</f>
        <v>107141</v>
      </c>
      <c r="DJ12" s="121">
        <f>SUM(BF12,+CH12)</f>
        <v>2457289</v>
      </c>
    </row>
    <row r="13" spans="1:114" s="136" customFormat="1" ht="13.5" customHeight="1" x14ac:dyDescent="0.15">
      <c r="A13" s="119" t="s">
        <v>31</v>
      </c>
      <c r="B13" s="120" t="s">
        <v>345</v>
      </c>
      <c r="C13" s="119" t="s">
        <v>346</v>
      </c>
      <c r="D13" s="121">
        <f>SUM(E13,+L13)</f>
        <v>1544478</v>
      </c>
      <c r="E13" s="121">
        <f>SUM(F13:I13,K13)</f>
        <v>288468</v>
      </c>
      <c r="F13" s="121">
        <v>0</v>
      </c>
      <c r="G13" s="121">
        <v>1104</v>
      </c>
      <c r="H13" s="121">
        <v>7900</v>
      </c>
      <c r="I13" s="121">
        <v>176736</v>
      </c>
      <c r="J13" s="122" t="s">
        <v>476</v>
      </c>
      <c r="K13" s="121">
        <v>102728</v>
      </c>
      <c r="L13" s="121">
        <v>1256010</v>
      </c>
      <c r="M13" s="121">
        <f>SUM(N13,+U13)</f>
        <v>262014</v>
      </c>
      <c r="N13" s="121">
        <f>SUM(O13:R13,T13)</f>
        <v>165947</v>
      </c>
      <c r="O13" s="121">
        <v>0</v>
      </c>
      <c r="P13" s="121">
        <v>0</v>
      </c>
      <c r="Q13" s="121">
        <v>0</v>
      </c>
      <c r="R13" s="121">
        <v>165947</v>
      </c>
      <c r="S13" s="122" t="s">
        <v>476</v>
      </c>
      <c r="T13" s="121">
        <v>0</v>
      </c>
      <c r="U13" s="121">
        <v>96067</v>
      </c>
      <c r="V13" s="121">
        <f>+SUM(D13,M13)</f>
        <v>1806492</v>
      </c>
      <c r="W13" s="121">
        <f>+SUM(E13,N13)</f>
        <v>454415</v>
      </c>
      <c r="X13" s="121">
        <f>+SUM(F13,O13)</f>
        <v>0</v>
      </c>
      <c r="Y13" s="121">
        <f>+SUM(G13,P13)</f>
        <v>1104</v>
      </c>
      <c r="Z13" s="121">
        <f>+SUM(H13,Q13)</f>
        <v>7900</v>
      </c>
      <c r="AA13" s="121">
        <f>+SUM(I13,R13)</f>
        <v>342683</v>
      </c>
      <c r="AB13" s="122" t="str">
        <f>IF(+SUM(J13,S13)=0,"-",+SUM(J13,S13))</f>
        <v>-</v>
      </c>
      <c r="AC13" s="121">
        <f>+SUM(K13,T13)</f>
        <v>102728</v>
      </c>
      <c r="AD13" s="121">
        <f>+SUM(L13,U13)</f>
        <v>1352077</v>
      </c>
      <c r="AE13" s="121">
        <f>SUM(AF13,+AK13)</f>
        <v>71491</v>
      </c>
      <c r="AF13" s="121">
        <f>SUM(AG13:AJ13)</f>
        <v>71491</v>
      </c>
      <c r="AG13" s="121">
        <v>0</v>
      </c>
      <c r="AH13" s="121">
        <v>71491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1430338</v>
      </c>
      <c r="AN13" s="121">
        <f>SUM(AO13:AR13)</f>
        <v>518301</v>
      </c>
      <c r="AO13" s="121">
        <v>91340</v>
      </c>
      <c r="AP13" s="121">
        <v>291184</v>
      </c>
      <c r="AQ13" s="121">
        <v>135777</v>
      </c>
      <c r="AR13" s="121">
        <v>0</v>
      </c>
      <c r="AS13" s="121">
        <f>SUM(AT13:AV13)</f>
        <v>201661</v>
      </c>
      <c r="AT13" s="121">
        <v>24920</v>
      </c>
      <c r="AU13" s="121">
        <v>158727</v>
      </c>
      <c r="AV13" s="121">
        <v>18014</v>
      </c>
      <c r="AW13" s="121">
        <v>21520</v>
      </c>
      <c r="AX13" s="121">
        <f>SUM(AY13:BB13)</f>
        <v>688856</v>
      </c>
      <c r="AY13" s="121">
        <v>0</v>
      </c>
      <c r="AZ13" s="121">
        <v>674957</v>
      </c>
      <c r="BA13" s="121">
        <v>13899</v>
      </c>
      <c r="BB13" s="121">
        <v>0</v>
      </c>
      <c r="BC13" s="121">
        <v>0</v>
      </c>
      <c r="BD13" s="121">
        <v>0</v>
      </c>
      <c r="BE13" s="121">
        <v>42649</v>
      </c>
      <c r="BF13" s="121">
        <f>SUM(AE13,+AM13,+BE13)</f>
        <v>1544478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262014</v>
      </c>
      <c r="BP13" s="121">
        <f>SUM(BQ13:BT13)</f>
        <v>23127</v>
      </c>
      <c r="BQ13" s="121">
        <v>0</v>
      </c>
      <c r="BR13" s="121">
        <v>0</v>
      </c>
      <c r="BS13" s="121">
        <v>23127</v>
      </c>
      <c r="BT13" s="121">
        <v>0</v>
      </c>
      <c r="BU13" s="121">
        <f>SUM(BV13:BX13)</f>
        <v>55165</v>
      </c>
      <c r="BV13" s="121">
        <v>0</v>
      </c>
      <c r="BW13" s="121">
        <v>55165</v>
      </c>
      <c r="BX13" s="121">
        <v>0</v>
      </c>
      <c r="BY13" s="121">
        <v>0</v>
      </c>
      <c r="BZ13" s="121">
        <f>SUM(CA13:CD13)</f>
        <v>183722</v>
      </c>
      <c r="CA13" s="121">
        <v>158688</v>
      </c>
      <c r="CB13" s="121">
        <v>25034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262014</v>
      </c>
      <c r="CI13" s="121">
        <f>SUM(AE13,+BG13)</f>
        <v>71491</v>
      </c>
      <c r="CJ13" s="121">
        <f>SUM(AF13,+BH13)</f>
        <v>71491</v>
      </c>
      <c r="CK13" s="121">
        <f>SUM(AG13,+BI13)</f>
        <v>0</v>
      </c>
      <c r="CL13" s="121">
        <f>SUM(AH13,+BJ13)</f>
        <v>71491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1692352</v>
      </c>
      <c r="CR13" s="121">
        <f>SUM(AN13,+BP13)</f>
        <v>541428</v>
      </c>
      <c r="CS13" s="121">
        <f>SUM(AO13,+BQ13)</f>
        <v>91340</v>
      </c>
      <c r="CT13" s="121">
        <f>SUM(AP13,+BR13)</f>
        <v>291184</v>
      </c>
      <c r="CU13" s="121">
        <f>SUM(AQ13,+BS13)</f>
        <v>158904</v>
      </c>
      <c r="CV13" s="121">
        <f>SUM(AR13,+BT13)</f>
        <v>0</v>
      </c>
      <c r="CW13" s="121">
        <f>SUM(AS13,+BU13)</f>
        <v>256826</v>
      </c>
      <c r="CX13" s="121">
        <f>SUM(AT13,+BV13)</f>
        <v>24920</v>
      </c>
      <c r="CY13" s="121">
        <f>SUM(AU13,+BW13)</f>
        <v>213892</v>
      </c>
      <c r="CZ13" s="121">
        <f>SUM(AV13,+BX13)</f>
        <v>18014</v>
      </c>
      <c r="DA13" s="121">
        <f>SUM(AW13,+BY13)</f>
        <v>21520</v>
      </c>
      <c r="DB13" s="121">
        <f>SUM(AX13,+BZ13)</f>
        <v>872578</v>
      </c>
      <c r="DC13" s="121">
        <f>SUM(AY13,+CA13)</f>
        <v>158688</v>
      </c>
      <c r="DD13" s="121">
        <f>SUM(AZ13,+CB13)</f>
        <v>699991</v>
      </c>
      <c r="DE13" s="121">
        <f>SUM(BA13,+CC13)</f>
        <v>13899</v>
      </c>
      <c r="DF13" s="121">
        <f>SUM(BB13,+CD13)</f>
        <v>0</v>
      </c>
      <c r="DG13" s="121">
        <f>SUM(BC13,+CE13)</f>
        <v>0</v>
      </c>
      <c r="DH13" s="121">
        <f>SUM(BD13,+CF13)</f>
        <v>0</v>
      </c>
      <c r="DI13" s="121">
        <f>SUM(BE13,+CG13)</f>
        <v>42649</v>
      </c>
      <c r="DJ13" s="121">
        <f>SUM(BF13,+CH13)</f>
        <v>1806492</v>
      </c>
    </row>
    <row r="14" spans="1:114" s="136" customFormat="1" ht="13.5" customHeight="1" x14ac:dyDescent="0.15">
      <c r="A14" s="119" t="s">
        <v>31</v>
      </c>
      <c r="B14" s="120" t="s">
        <v>348</v>
      </c>
      <c r="C14" s="119" t="s">
        <v>349</v>
      </c>
      <c r="D14" s="121">
        <f>SUM(E14,+L14)</f>
        <v>1680402</v>
      </c>
      <c r="E14" s="121">
        <f>SUM(F14:I14,K14)</f>
        <v>60973</v>
      </c>
      <c r="F14" s="121">
        <v>0</v>
      </c>
      <c r="G14" s="121">
        <v>0</v>
      </c>
      <c r="H14" s="121">
        <v>0</v>
      </c>
      <c r="I14" s="121">
        <v>47472</v>
      </c>
      <c r="J14" s="122" t="s">
        <v>476</v>
      </c>
      <c r="K14" s="121">
        <v>13501</v>
      </c>
      <c r="L14" s="121">
        <v>1619429</v>
      </c>
      <c r="M14" s="121">
        <f>SUM(N14,+U14)</f>
        <v>137159</v>
      </c>
      <c r="N14" s="121">
        <f>SUM(O14:R14,T14)</f>
        <v>55768</v>
      </c>
      <c r="O14" s="121">
        <v>0</v>
      </c>
      <c r="P14" s="121">
        <v>0</v>
      </c>
      <c r="Q14" s="121">
        <v>0</v>
      </c>
      <c r="R14" s="121">
        <v>55670</v>
      </c>
      <c r="S14" s="122" t="s">
        <v>476</v>
      </c>
      <c r="T14" s="121">
        <v>98</v>
      </c>
      <c r="U14" s="121">
        <v>81391</v>
      </c>
      <c r="V14" s="121">
        <f>+SUM(D14,M14)</f>
        <v>1817561</v>
      </c>
      <c r="W14" s="121">
        <f>+SUM(E14,N14)</f>
        <v>116741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103142</v>
      </c>
      <c r="AB14" s="122" t="str">
        <f>IF(+SUM(J14,S14)=0,"-",+SUM(J14,S14))</f>
        <v>-</v>
      </c>
      <c r="AC14" s="121">
        <f>+SUM(K14,T14)</f>
        <v>13599</v>
      </c>
      <c r="AD14" s="121">
        <f>+SUM(L14,U14)</f>
        <v>1700820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1059848</v>
      </c>
      <c r="AM14" s="121">
        <f>SUM(AN14,AS14,AW14,AX14,BD14)</f>
        <v>620554</v>
      </c>
      <c r="AN14" s="121">
        <f>SUM(AO14:AR14)</f>
        <v>114134</v>
      </c>
      <c r="AO14" s="121">
        <v>42141</v>
      </c>
      <c r="AP14" s="121">
        <v>21425</v>
      </c>
      <c r="AQ14" s="121">
        <v>42883</v>
      </c>
      <c r="AR14" s="121">
        <v>7685</v>
      </c>
      <c r="AS14" s="121">
        <f>SUM(AT14:AV14)</f>
        <v>90956</v>
      </c>
      <c r="AT14" s="121">
        <v>5792</v>
      </c>
      <c r="AU14" s="121">
        <v>85164</v>
      </c>
      <c r="AV14" s="121">
        <v>0</v>
      </c>
      <c r="AW14" s="121">
        <v>23020</v>
      </c>
      <c r="AX14" s="121">
        <f>SUM(AY14:BB14)</f>
        <v>392444</v>
      </c>
      <c r="AY14" s="121">
        <v>116849</v>
      </c>
      <c r="AZ14" s="121">
        <v>86119</v>
      </c>
      <c r="BA14" s="121">
        <v>1996</v>
      </c>
      <c r="BB14" s="121">
        <v>187480</v>
      </c>
      <c r="BC14" s="121">
        <v>0</v>
      </c>
      <c r="BD14" s="121">
        <v>0</v>
      </c>
      <c r="BE14" s="121">
        <v>0</v>
      </c>
      <c r="BF14" s="121">
        <f>SUM(AE14,+AM14,+BE14)</f>
        <v>620554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137159</v>
      </c>
      <c r="BP14" s="121">
        <f>SUM(BQ14:BT14)</f>
        <v>35173</v>
      </c>
      <c r="BQ14" s="121">
        <v>18993</v>
      </c>
      <c r="BR14" s="121">
        <v>0</v>
      </c>
      <c r="BS14" s="121">
        <v>16180</v>
      </c>
      <c r="BT14" s="121">
        <v>0</v>
      </c>
      <c r="BU14" s="121">
        <f>SUM(BV14:BX14)</f>
        <v>57114</v>
      </c>
      <c r="BV14" s="121">
        <v>0</v>
      </c>
      <c r="BW14" s="121">
        <v>57114</v>
      </c>
      <c r="BX14" s="121">
        <v>0</v>
      </c>
      <c r="BY14" s="121">
        <v>0</v>
      </c>
      <c r="BZ14" s="121">
        <f>SUM(CA14:CD14)</f>
        <v>44872</v>
      </c>
      <c r="CA14" s="121">
        <v>18588</v>
      </c>
      <c r="CB14" s="121">
        <v>0</v>
      </c>
      <c r="CC14" s="121">
        <v>14109</v>
      </c>
      <c r="CD14" s="121">
        <v>12175</v>
      </c>
      <c r="CE14" s="121">
        <v>0</v>
      </c>
      <c r="CF14" s="121">
        <v>0</v>
      </c>
      <c r="CG14" s="121">
        <v>0</v>
      </c>
      <c r="CH14" s="121">
        <f>SUM(BG14,+BO14,+CG14)</f>
        <v>137159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1059848</v>
      </c>
      <c r="CQ14" s="121">
        <f>SUM(AM14,+BO14)</f>
        <v>757713</v>
      </c>
      <c r="CR14" s="121">
        <f>SUM(AN14,+BP14)</f>
        <v>149307</v>
      </c>
      <c r="CS14" s="121">
        <f>SUM(AO14,+BQ14)</f>
        <v>61134</v>
      </c>
      <c r="CT14" s="121">
        <f>SUM(AP14,+BR14)</f>
        <v>21425</v>
      </c>
      <c r="CU14" s="121">
        <f>SUM(AQ14,+BS14)</f>
        <v>59063</v>
      </c>
      <c r="CV14" s="121">
        <f>SUM(AR14,+BT14)</f>
        <v>7685</v>
      </c>
      <c r="CW14" s="121">
        <f>SUM(AS14,+BU14)</f>
        <v>148070</v>
      </c>
      <c r="CX14" s="121">
        <f>SUM(AT14,+BV14)</f>
        <v>5792</v>
      </c>
      <c r="CY14" s="121">
        <f>SUM(AU14,+BW14)</f>
        <v>142278</v>
      </c>
      <c r="CZ14" s="121">
        <f>SUM(AV14,+BX14)</f>
        <v>0</v>
      </c>
      <c r="DA14" s="121">
        <f>SUM(AW14,+BY14)</f>
        <v>23020</v>
      </c>
      <c r="DB14" s="121">
        <f>SUM(AX14,+BZ14)</f>
        <v>437316</v>
      </c>
      <c r="DC14" s="121">
        <f>SUM(AY14,+CA14)</f>
        <v>135437</v>
      </c>
      <c r="DD14" s="121">
        <f>SUM(AZ14,+CB14)</f>
        <v>86119</v>
      </c>
      <c r="DE14" s="121">
        <f>SUM(BA14,+CC14)</f>
        <v>16105</v>
      </c>
      <c r="DF14" s="121">
        <f>SUM(BB14,+CD14)</f>
        <v>199655</v>
      </c>
      <c r="DG14" s="121">
        <f>SUM(BC14,+CE14)</f>
        <v>0</v>
      </c>
      <c r="DH14" s="121">
        <f>SUM(BD14,+CF14)</f>
        <v>0</v>
      </c>
      <c r="DI14" s="121">
        <f>SUM(BE14,+CG14)</f>
        <v>0</v>
      </c>
      <c r="DJ14" s="121">
        <f>SUM(BF14,+CH14)</f>
        <v>757713</v>
      </c>
    </row>
    <row r="15" spans="1:114" s="136" customFormat="1" ht="13.5" customHeight="1" x14ac:dyDescent="0.15">
      <c r="A15" s="119" t="s">
        <v>31</v>
      </c>
      <c r="B15" s="120" t="s">
        <v>353</v>
      </c>
      <c r="C15" s="119" t="s">
        <v>354</v>
      </c>
      <c r="D15" s="121">
        <f>SUM(E15,+L15)</f>
        <v>1404626</v>
      </c>
      <c r="E15" s="121">
        <f>SUM(F15:I15,K15)</f>
        <v>758866</v>
      </c>
      <c r="F15" s="121">
        <v>0</v>
      </c>
      <c r="G15" s="121">
        <v>794</v>
      </c>
      <c r="H15" s="121">
        <v>684700</v>
      </c>
      <c r="I15" s="121">
        <v>73322</v>
      </c>
      <c r="J15" s="122" t="s">
        <v>476</v>
      </c>
      <c r="K15" s="121">
        <v>50</v>
      </c>
      <c r="L15" s="121">
        <v>645760</v>
      </c>
      <c r="M15" s="121">
        <f>SUM(N15,+U15)</f>
        <v>268135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476</v>
      </c>
      <c r="T15" s="121">
        <v>0</v>
      </c>
      <c r="U15" s="121">
        <v>268135</v>
      </c>
      <c r="V15" s="121">
        <f>+SUM(D15,M15)</f>
        <v>1672761</v>
      </c>
      <c r="W15" s="121">
        <f>+SUM(E15,N15)</f>
        <v>758866</v>
      </c>
      <c r="X15" s="121">
        <f>+SUM(F15,O15)</f>
        <v>0</v>
      </c>
      <c r="Y15" s="121">
        <f>+SUM(G15,P15)</f>
        <v>794</v>
      </c>
      <c r="Z15" s="121">
        <f>+SUM(H15,Q15)</f>
        <v>684700</v>
      </c>
      <c r="AA15" s="121">
        <f>+SUM(I15,R15)</f>
        <v>73322</v>
      </c>
      <c r="AB15" s="122" t="str">
        <f>IF(+SUM(J15,S15)=0,"-",+SUM(J15,S15))</f>
        <v>-</v>
      </c>
      <c r="AC15" s="121">
        <f>+SUM(K15,T15)</f>
        <v>50</v>
      </c>
      <c r="AD15" s="121">
        <f>+SUM(L15,U15)</f>
        <v>913895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800855</v>
      </c>
      <c r="AM15" s="121">
        <f>SUM(AN15,AS15,AW15,AX15,BD15)</f>
        <v>578793</v>
      </c>
      <c r="AN15" s="121">
        <f>SUM(AO15:AR15)</f>
        <v>333522</v>
      </c>
      <c r="AO15" s="121">
        <v>80600</v>
      </c>
      <c r="AP15" s="121">
        <v>181777</v>
      </c>
      <c r="AQ15" s="121">
        <v>71145</v>
      </c>
      <c r="AR15" s="121">
        <v>0</v>
      </c>
      <c r="AS15" s="121">
        <f>SUM(AT15:AV15)</f>
        <v>34880</v>
      </c>
      <c r="AT15" s="121">
        <v>12293</v>
      </c>
      <c r="AU15" s="121">
        <v>16826</v>
      </c>
      <c r="AV15" s="121">
        <v>5761</v>
      </c>
      <c r="AW15" s="121">
        <v>1575</v>
      </c>
      <c r="AX15" s="121">
        <f>SUM(AY15:BB15)</f>
        <v>208816</v>
      </c>
      <c r="AY15" s="121">
        <v>0</v>
      </c>
      <c r="AZ15" s="121">
        <v>199643</v>
      </c>
      <c r="BA15" s="121">
        <v>5084</v>
      </c>
      <c r="BB15" s="121">
        <v>4089</v>
      </c>
      <c r="BC15" s="121">
        <v>15760</v>
      </c>
      <c r="BD15" s="121">
        <v>0</v>
      </c>
      <c r="BE15" s="121">
        <v>9218</v>
      </c>
      <c r="BF15" s="121">
        <f>SUM(AE15,+AM15,+BE15)</f>
        <v>588011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6679</v>
      </c>
      <c r="BP15" s="121">
        <f>SUM(BQ15:BT15)</f>
        <v>5745</v>
      </c>
      <c r="BQ15" s="121">
        <v>5745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934</v>
      </c>
      <c r="CA15" s="121">
        <v>0</v>
      </c>
      <c r="CB15" s="121">
        <v>0</v>
      </c>
      <c r="CC15" s="121">
        <v>0</v>
      </c>
      <c r="CD15" s="121">
        <v>934</v>
      </c>
      <c r="CE15" s="121">
        <v>253814</v>
      </c>
      <c r="CF15" s="121">
        <v>0</v>
      </c>
      <c r="CG15" s="121">
        <v>7642</v>
      </c>
      <c r="CH15" s="121">
        <f>SUM(BG15,+BO15,+CG15)</f>
        <v>14321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800855</v>
      </c>
      <c r="CQ15" s="121">
        <f>SUM(AM15,+BO15)</f>
        <v>585472</v>
      </c>
      <c r="CR15" s="121">
        <f>SUM(AN15,+BP15)</f>
        <v>339267</v>
      </c>
      <c r="CS15" s="121">
        <f>SUM(AO15,+BQ15)</f>
        <v>86345</v>
      </c>
      <c r="CT15" s="121">
        <f>SUM(AP15,+BR15)</f>
        <v>181777</v>
      </c>
      <c r="CU15" s="121">
        <f>SUM(AQ15,+BS15)</f>
        <v>71145</v>
      </c>
      <c r="CV15" s="121">
        <f>SUM(AR15,+BT15)</f>
        <v>0</v>
      </c>
      <c r="CW15" s="121">
        <f>SUM(AS15,+BU15)</f>
        <v>34880</v>
      </c>
      <c r="CX15" s="121">
        <f>SUM(AT15,+BV15)</f>
        <v>12293</v>
      </c>
      <c r="CY15" s="121">
        <f>SUM(AU15,+BW15)</f>
        <v>16826</v>
      </c>
      <c r="CZ15" s="121">
        <f>SUM(AV15,+BX15)</f>
        <v>5761</v>
      </c>
      <c r="DA15" s="121">
        <f>SUM(AW15,+BY15)</f>
        <v>1575</v>
      </c>
      <c r="DB15" s="121">
        <f>SUM(AX15,+BZ15)</f>
        <v>209750</v>
      </c>
      <c r="DC15" s="121">
        <f>SUM(AY15,+CA15)</f>
        <v>0</v>
      </c>
      <c r="DD15" s="121">
        <f>SUM(AZ15,+CB15)</f>
        <v>199643</v>
      </c>
      <c r="DE15" s="121">
        <f>SUM(BA15,+CC15)</f>
        <v>5084</v>
      </c>
      <c r="DF15" s="121">
        <f>SUM(BB15,+CD15)</f>
        <v>5023</v>
      </c>
      <c r="DG15" s="121">
        <f>SUM(BC15,+CE15)</f>
        <v>269574</v>
      </c>
      <c r="DH15" s="121">
        <f>SUM(BD15,+CF15)</f>
        <v>0</v>
      </c>
      <c r="DI15" s="121">
        <f>SUM(BE15,+CG15)</f>
        <v>16860</v>
      </c>
      <c r="DJ15" s="121">
        <f>SUM(BF15,+CH15)</f>
        <v>602332</v>
      </c>
    </row>
    <row r="16" spans="1:114" s="136" customFormat="1" ht="13.5" customHeight="1" x14ac:dyDescent="0.15">
      <c r="A16" s="119" t="s">
        <v>31</v>
      </c>
      <c r="B16" s="120" t="s">
        <v>356</v>
      </c>
      <c r="C16" s="119" t="s">
        <v>357</v>
      </c>
      <c r="D16" s="121">
        <f>SUM(E16,+L16)</f>
        <v>1721274</v>
      </c>
      <c r="E16" s="121">
        <f>SUM(F16:I16,K16)</f>
        <v>310555</v>
      </c>
      <c r="F16" s="121">
        <v>0</v>
      </c>
      <c r="G16" s="121">
        <v>0</v>
      </c>
      <c r="H16" s="121">
        <v>0</v>
      </c>
      <c r="I16" s="121">
        <v>274179</v>
      </c>
      <c r="J16" s="122" t="s">
        <v>476</v>
      </c>
      <c r="K16" s="121">
        <v>36376</v>
      </c>
      <c r="L16" s="121">
        <v>1410719</v>
      </c>
      <c r="M16" s="121">
        <f>SUM(N16,+U16)</f>
        <v>347939</v>
      </c>
      <c r="N16" s="121">
        <f>SUM(O16:R16,T16)</f>
        <v>37050</v>
      </c>
      <c r="O16" s="121">
        <v>0</v>
      </c>
      <c r="P16" s="121">
        <v>0</v>
      </c>
      <c r="Q16" s="121">
        <v>0</v>
      </c>
      <c r="R16" s="121">
        <v>15394</v>
      </c>
      <c r="S16" s="122" t="s">
        <v>476</v>
      </c>
      <c r="T16" s="121">
        <v>21656</v>
      </c>
      <c r="U16" s="121">
        <v>310889</v>
      </c>
      <c r="V16" s="121">
        <f>+SUM(D16,M16)</f>
        <v>2069213</v>
      </c>
      <c r="W16" s="121">
        <f>+SUM(E16,N16)</f>
        <v>347605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289573</v>
      </c>
      <c r="AB16" s="122" t="str">
        <f>IF(+SUM(J16,S16)=0,"-",+SUM(J16,S16))</f>
        <v>-</v>
      </c>
      <c r="AC16" s="121">
        <f>+SUM(K16,T16)</f>
        <v>58032</v>
      </c>
      <c r="AD16" s="121">
        <f>+SUM(L16,U16)</f>
        <v>1721608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1648996</v>
      </c>
      <c r="AN16" s="121">
        <f>SUM(AO16:AR16)</f>
        <v>188031</v>
      </c>
      <c r="AO16" s="121">
        <v>129443</v>
      </c>
      <c r="AP16" s="121">
        <v>0</v>
      </c>
      <c r="AQ16" s="121">
        <v>58588</v>
      </c>
      <c r="AR16" s="121">
        <v>0</v>
      </c>
      <c r="AS16" s="121">
        <f>SUM(AT16:AV16)</f>
        <v>13912</v>
      </c>
      <c r="AT16" s="121">
        <v>13175</v>
      </c>
      <c r="AU16" s="121">
        <v>737</v>
      </c>
      <c r="AV16" s="121">
        <v>0</v>
      </c>
      <c r="AW16" s="121">
        <v>0</v>
      </c>
      <c r="AX16" s="121">
        <f>SUM(AY16:BB16)</f>
        <v>1447053</v>
      </c>
      <c r="AY16" s="121">
        <v>723529</v>
      </c>
      <c r="AZ16" s="121">
        <v>699278</v>
      </c>
      <c r="BA16" s="121">
        <v>737</v>
      </c>
      <c r="BB16" s="121">
        <v>23509</v>
      </c>
      <c r="BC16" s="121">
        <v>0</v>
      </c>
      <c r="BD16" s="121">
        <v>0</v>
      </c>
      <c r="BE16" s="121">
        <v>72278</v>
      </c>
      <c r="BF16" s="121">
        <f>SUM(AE16,+AM16,+BE16)</f>
        <v>1721274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347939</v>
      </c>
      <c r="BP16" s="121">
        <f>SUM(BQ16:BT16)</f>
        <v>29525</v>
      </c>
      <c r="BQ16" s="121">
        <v>29525</v>
      </c>
      <c r="BR16" s="121">
        <v>0</v>
      </c>
      <c r="BS16" s="121">
        <v>0</v>
      </c>
      <c r="BT16" s="121">
        <v>0</v>
      </c>
      <c r="BU16" s="121">
        <f>SUM(BV16:BX16)</f>
        <v>2276</v>
      </c>
      <c r="BV16" s="121">
        <v>2276</v>
      </c>
      <c r="BW16" s="121">
        <v>0</v>
      </c>
      <c r="BX16" s="121">
        <v>0</v>
      </c>
      <c r="BY16" s="121">
        <v>0</v>
      </c>
      <c r="BZ16" s="121">
        <f>SUM(CA16:CD16)</f>
        <v>316138</v>
      </c>
      <c r="CA16" s="121">
        <v>98280</v>
      </c>
      <c r="CB16" s="121">
        <v>217858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347939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1996935</v>
      </c>
      <c r="CR16" s="121">
        <f>SUM(AN16,+BP16)</f>
        <v>217556</v>
      </c>
      <c r="CS16" s="121">
        <f>SUM(AO16,+BQ16)</f>
        <v>158968</v>
      </c>
      <c r="CT16" s="121">
        <f>SUM(AP16,+BR16)</f>
        <v>0</v>
      </c>
      <c r="CU16" s="121">
        <f>SUM(AQ16,+BS16)</f>
        <v>58588</v>
      </c>
      <c r="CV16" s="121">
        <f>SUM(AR16,+BT16)</f>
        <v>0</v>
      </c>
      <c r="CW16" s="121">
        <f>SUM(AS16,+BU16)</f>
        <v>16188</v>
      </c>
      <c r="CX16" s="121">
        <f>SUM(AT16,+BV16)</f>
        <v>15451</v>
      </c>
      <c r="CY16" s="121">
        <f>SUM(AU16,+BW16)</f>
        <v>737</v>
      </c>
      <c r="CZ16" s="121">
        <f>SUM(AV16,+BX16)</f>
        <v>0</v>
      </c>
      <c r="DA16" s="121">
        <f>SUM(AW16,+BY16)</f>
        <v>0</v>
      </c>
      <c r="DB16" s="121">
        <f>SUM(AX16,+BZ16)</f>
        <v>1763191</v>
      </c>
      <c r="DC16" s="121">
        <f>SUM(AY16,+CA16)</f>
        <v>821809</v>
      </c>
      <c r="DD16" s="121">
        <f>SUM(AZ16,+CB16)</f>
        <v>917136</v>
      </c>
      <c r="DE16" s="121">
        <f>SUM(BA16,+CC16)</f>
        <v>737</v>
      </c>
      <c r="DF16" s="121">
        <f>SUM(BB16,+CD16)</f>
        <v>23509</v>
      </c>
      <c r="DG16" s="121">
        <f>SUM(BC16,+CE16)</f>
        <v>0</v>
      </c>
      <c r="DH16" s="121">
        <f>SUM(BD16,+CF16)</f>
        <v>0</v>
      </c>
      <c r="DI16" s="121">
        <f>SUM(BE16,+CG16)</f>
        <v>72278</v>
      </c>
      <c r="DJ16" s="121">
        <f>SUM(BF16,+CH16)</f>
        <v>2069213</v>
      </c>
    </row>
    <row r="17" spans="1:114" s="136" customFormat="1" ht="13.5" customHeight="1" x14ac:dyDescent="0.15">
      <c r="A17" s="119" t="s">
        <v>31</v>
      </c>
      <c r="B17" s="120" t="s">
        <v>359</v>
      </c>
      <c r="C17" s="119" t="s">
        <v>360</v>
      </c>
      <c r="D17" s="121">
        <f>SUM(E17,+L17)</f>
        <v>778801</v>
      </c>
      <c r="E17" s="121">
        <f>SUM(F17:I17,K17)</f>
        <v>286</v>
      </c>
      <c r="F17" s="121">
        <v>0</v>
      </c>
      <c r="G17" s="121">
        <v>286</v>
      </c>
      <c r="H17" s="121">
        <v>0</v>
      </c>
      <c r="I17" s="121">
        <v>0</v>
      </c>
      <c r="J17" s="122" t="s">
        <v>476</v>
      </c>
      <c r="K17" s="121">
        <v>0</v>
      </c>
      <c r="L17" s="121">
        <v>778515</v>
      </c>
      <c r="M17" s="121">
        <f>SUM(N17,+U17)</f>
        <v>292783</v>
      </c>
      <c r="N17" s="121">
        <f>SUM(O17:R17,T17)</f>
        <v>14580</v>
      </c>
      <c r="O17" s="121">
        <v>0</v>
      </c>
      <c r="P17" s="121">
        <v>0</v>
      </c>
      <c r="Q17" s="121">
        <v>0</v>
      </c>
      <c r="R17" s="121">
        <v>14580</v>
      </c>
      <c r="S17" s="122" t="s">
        <v>476</v>
      </c>
      <c r="T17" s="121">
        <v>0</v>
      </c>
      <c r="U17" s="121">
        <v>278203</v>
      </c>
      <c r="V17" s="121">
        <f>+SUM(D17,M17)</f>
        <v>1071584</v>
      </c>
      <c r="W17" s="121">
        <f>+SUM(E17,N17)</f>
        <v>14866</v>
      </c>
      <c r="X17" s="121">
        <f>+SUM(F17,O17)</f>
        <v>0</v>
      </c>
      <c r="Y17" s="121">
        <f>+SUM(G17,P17)</f>
        <v>286</v>
      </c>
      <c r="Z17" s="121">
        <f>+SUM(H17,Q17)</f>
        <v>0</v>
      </c>
      <c r="AA17" s="121">
        <f>+SUM(I17,R17)</f>
        <v>14580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1056718</v>
      </c>
      <c r="AE17" s="121">
        <f>SUM(AF17,+AK17)</f>
        <v>728</v>
      </c>
      <c r="AF17" s="121">
        <f>SUM(AG17:AJ17)</f>
        <v>728</v>
      </c>
      <c r="AG17" s="121">
        <v>0</v>
      </c>
      <c r="AH17" s="121">
        <v>0</v>
      </c>
      <c r="AI17" s="121">
        <v>728</v>
      </c>
      <c r="AJ17" s="121">
        <v>0</v>
      </c>
      <c r="AK17" s="121">
        <v>0</v>
      </c>
      <c r="AL17" s="121">
        <v>2675</v>
      </c>
      <c r="AM17" s="121">
        <f>SUM(AN17,AS17,AW17,AX17,BD17)</f>
        <v>406285</v>
      </c>
      <c r="AN17" s="121">
        <f>SUM(AO17:AR17)</f>
        <v>209519</v>
      </c>
      <c r="AO17" s="121">
        <v>27393</v>
      </c>
      <c r="AP17" s="121">
        <v>168013</v>
      </c>
      <c r="AQ17" s="121">
        <v>14098</v>
      </c>
      <c r="AR17" s="121">
        <v>15</v>
      </c>
      <c r="AS17" s="121">
        <f>SUM(AT17:AV17)</f>
        <v>41612</v>
      </c>
      <c r="AT17" s="121">
        <v>11897</v>
      </c>
      <c r="AU17" s="121">
        <v>440</v>
      </c>
      <c r="AV17" s="121">
        <v>29275</v>
      </c>
      <c r="AW17" s="121">
        <v>7430</v>
      </c>
      <c r="AX17" s="121">
        <f>SUM(AY17:BB17)</f>
        <v>147724</v>
      </c>
      <c r="AY17" s="121">
        <v>134953</v>
      </c>
      <c r="AZ17" s="121">
        <v>153</v>
      </c>
      <c r="BA17" s="121">
        <v>1487</v>
      </c>
      <c r="BB17" s="121">
        <v>11131</v>
      </c>
      <c r="BC17" s="121">
        <v>369113</v>
      </c>
      <c r="BD17" s="121">
        <v>0</v>
      </c>
      <c r="BE17" s="121">
        <v>0</v>
      </c>
      <c r="BF17" s="121">
        <f>SUM(AE17,+AM17,+BE17)</f>
        <v>407013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21622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21622</v>
      </c>
      <c r="BV17" s="121">
        <v>21622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271161</v>
      </c>
      <c r="CF17" s="121">
        <v>0</v>
      </c>
      <c r="CG17" s="121">
        <v>0</v>
      </c>
      <c r="CH17" s="121">
        <f>SUM(BG17,+BO17,+CG17)</f>
        <v>21622</v>
      </c>
      <c r="CI17" s="121">
        <f>SUM(AE17,+BG17)</f>
        <v>728</v>
      </c>
      <c r="CJ17" s="121">
        <f>SUM(AF17,+BH17)</f>
        <v>728</v>
      </c>
      <c r="CK17" s="121">
        <f>SUM(AG17,+BI17)</f>
        <v>0</v>
      </c>
      <c r="CL17" s="121">
        <f>SUM(AH17,+BJ17)</f>
        <v>0</v>
      </c>
      <c r="CM17" s="121">
        <f>SUM(AI17,+BK17)</f>
        <v>728</v>
      </c>
      <c r="CN17" s="121">
        <f>SUM(AJ17,+BL17)</f>
        <v>0</v>
      </c>
      <c r="CO17" s="121">
        <f>SUM(AK17,+BM17)</f>
        <v>0</v>
      </c>
      <c r="CP17" s="121">
        <f>SUM(AL17,+BN17)</f>
        <v>2675</v>
      </c>
      <c r="CQ17" s="121">
        <f>SUM(AM17,+BO17)</f>
        <v>427907</v>
      </c>
      <c r="CR17" s="121">
        <f>SUM(AN17,+BP17)</f>
        <v>209519</v>
      </c>
      <c r="CS17" s="121">
        <f>SUM(AO17,+BQ17)</f>
        <v>27393</v>
      </c>
      <c r="CT17" s="121">
        <f>SUM(AP17,+BR17)</f>
        <v>168013</v>
      </c>
      <c r="CU17" s="121">
        <f>SUM(AQ17,+BS17)</f>
        <v>14098</v>
      </c>
      <c r="CV17" s="121">
        <f>SUM(AR17,+BT17)</f>
        <v>15</v>
      </c>
      <c r="CW17" s="121">
        <f>SUM(AS17,+BU17)</f>
        <v>63234</v>
      </c>
      <c r="CX17" s="121">
        <f>SUM(AT17,+BV17)</f>
        <v>33519</v>
      </c>
      <c r="CY17" s="121">
        <f>SUM(AU17,+BW17)</f>
        <v>440</v>
      </c>
      <c r="CZ17" s="121">
        <f>SUM(AV17,+BX17)</f>
        <v>29275</v>
      </c>
      <c r="DA17" s="121">
        <f>SUM(AW17,+BY17)</f>
        <v>7430</v>
      </c>
      <c r="DB17" s="121">
        <f>SUM(AX17,+BZ17)</f>
        <v>147724</v>
      </c>
      <c r="DC17" s="121">
        <f>SUM(AY17,+CA17)</f>
        <v>134953</v>
      </c>
      <c r="DD17" s="121">
        <f>SUM(AZ17,+CB17)</f>
        <v>153</v>
      </c>
      <c r="DE17" s="121">
        <f>SUM(BA17,+CC17)</f>
        <v>1487</v>
      </c>
      <c r="DF17" s="121">
        <f>SUM(BB17,+CD17)</f>
        <v>11131</v>
      </c>
      <c r="DG17" s="121">
        <f>SUM(BC17,+CE17)</f>
        <v>640274</v>
      </c>
      <c r="DH17" s="121">
        <f>SUM(BD17,+CF17)</f>
        <v>0</v>
      </c>
      <c r="DI17" s="121">
        <f>SUM(BE17,+CG17)</f>
        <v>0</v>
      </c>
      <c r="DJ17" s="121">
        <f>SUM(BF17,+CH17)</f>
        <v>428635</v>
      </c>
    </row>
    <row r="18" spans="1:114" s="136" customFormat="1" ht="13.5" customHeight="1" x14ac:dyDescent="0.15">
      <c r="A18" s="119" t="s">
        <v>31</v>
      </c>
      <c r="B18" s="120" t="s">
        <v>364</v>
      </c>
      <c r="C18" s="119" t="s">
        <v>365</v>
      </c>
      <c r="D18" s="121">
        <f>SUM(E18,+L18)</f>
        <v>609241</v>
      </c>
      <c r="E18" s="121">
        <f>SUM(F18:I18,K18)</f>
        <v>75498</v>
      </c>
      <c r="F18" s="121">
        <v>0</v>
      </c>
      <c r="G18" s="121">
        <v>0</v>
      </c>
      <c r="H18" s="121">
        <v>0</v>
      </c>
      <c r="I18" s="121">
        <v>63046</v>
      </c>
      <c r="J18" s="122" t="s">
        <v>476</v>
      </c>
      <c r="K18" s="121">
        <v>12452</v>
      </c>
      <c r="L18" s="121">
        <v>533743</v>
      </c>
      <c r="M18" s="121">
        <f>SUM(N18,+U18)</f>
        <v>177461</v>
      </c>
      <c r="N18" s="121">
        <f>SUM(O18:R18,T18)</f>
        <v>17131</v>
      </c>
      <c r="O18" s="121">
        <v>0</v>
      </c>
      <c r="P18" s="121">
        <v>0</v>
      </c>
      <c r="Q18" s="121">
        <v>0</v>
      </c>
      <c r="R18" s="121">
        <v>17131</v>
      </c>
      <c r="S18" s="122" t="s">
        <v>476</v>
      </c>
      <c r="T18" s="121">
        <v>0</v>
      </c>
      <c r="U18" s="121">
        <v>160330</v>
      </c>
      <c r="V18" s="121">
        <f>+SUM(D18,M18)</f>
        <v>786702</v>
      </c>
      <c r="W18" s="121">
        <f>+SUM(E18,N18)</f>
        <v>92629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80177</v>
      </c>
      <c r="AB18" s="122" t="str">
        <f>IF(+SUM(J18,S18)=0,"-",+SUM(J18,S18))</f>
        <v>-</v>
      </c>
      <c r="AC18" s="121">
        <f>+SUM(K18,T18)</f>
        <v>12452</v>
      </c>
      <c r="AD18" s="121">
        <f>+SUM(L18,U18)</f>
        <v>694073</v>
      </c>
      <c r="AE18" s="121">
        <f>SUM(AF18,+AK18)</f>
        <v>30650</v>
      </c>
      <c r="AF18" s="121">
        <f>SUM(AG18:AJ18)</f>
        <v>30650</v>
      </c>
      <c r="AG18" s="121">
        <v>0</v>
      </c>
      <c r="AH18" s="121">
        <v>30650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545201</v>
      </c>
      <c r="AN18" s="121">
        <f>SUM(AO18:AR18)</f>
        <v>172960</v>
      </c>
      <c r="AO18" s="121">
        <v>30732</v>
      </c>
      <c r="AP18" s="121">
        <v>142228</v>
      </c>
      <c r="AQ18" s="121">
        <v>0</v>
      </c>
      <c r="AR18" s="121">
        <v>0</v>
      </c>
      <c r="AS18" s="121">
        <f>SUM(AT18:AV18)</f>
        <v>85882</v>
      </c>
      <c r="AT18" s="121">
        <v>8863</v>
      </c>
      <c r="AU18" s="121">
        <v>55396</v>
      </c>
      <c r="AV18" s="121">
        <v>21623</v>
      </c>
      <c r="AW18" s="121">
        <v>0</v>
      </c>
      <c r="AX18" s="121">
        <f>SUM(AY18:BB18)</f>
        <v>286359</v>
      </c>
      <c r="AY18" s="121">
        <v>47520</v>
      </c>
      <c r="AZ18" s="121">
        <v>22854</v>
      </c>
      <c r="BA18" s="121">
        <v>212767</v>
      </c>
      <c r="BB18" s="121">
        <v>3218</v>
      </c>
      <c r="BC18" s="121">
        <v>0</v>
      </c>
      <c r="BD18" s="121">
        <v>0</v>
      </c>
      <c r="BE18" s="121">
        <v>33390</v>
      </c>
      <c r="BF18" s="121">
        <f>SUM(AE18,+AM18,+BE18)</f>
        <v>609241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87336</v>
      </c>
      <c r="BP18" s="121">
        <f>SUM(BQ18:BT18)</f>
        <v>77836</v>
      </c>
      <c r="BQ18" s="121">
        <v>20272</v>
      </c>
      <c r="BR18" s="121">
        <v>57564</v>
      </c>
      <c r="BS18" s="121">
        <v>0</v>
      </c>
      <c r="BT18" s="121">
        <v>0</v>
      </c>
      <c r="BU18" s="121">
        <f>SUM(BV18:BX18)</f>
        <v>3834</v>
      </c>
      <c r="BV18" s="121">
        <v>3834</v>
      </c>
      <c r="BW18" s="121">
        <v>0</v>
      </c>
      <c r="BX18" s="121">
        <v>0</v>
      </c>
      <c r="BY18" s="121">
        <v>0</v>
      </c>
      <c r="BZ18" s="121">
        <f>SUM(CA18:CD18)</f>
        <v>5666</v>
      </c>
      <c r="CA18" s="121">
        <v>5666</v>
      </c>
      <c r="CB18" s="121">
        <v>0</v>
      </c>
      <c r="CC18" s="121">
        <v>0</v>
      </c>
      <c r="CD18" s="121">
        <v>0</v>
      </c>
      <c r="CE18" s="121">
        <v>86707</v>
      </c>
      <c r="CF18" s="121">
        <v>0</v>
      </c>
      <c r="CG18" s="121">
        <v>3418</v>
      </c>
      <c r="CH18" s="121">
        <f>SUM(BG18,+BO18,+CG18)</f>
        <v>90754</v>
      </c>
      <c r="CI18" s="121">
        <f>SUM(AE18,+BG18)</f>
        <v>30650</v>
      </c>
      <c r="CJ18" s="121">
        <f>SUM(AF18,+BH18)</f>
        <v>30650</v>
      </c>
      <c r="CK18" s="121">
        <f>SUM(AG18,+BI18)</f>
        <v>0</v>
      </c>
      <c r="CL18" s="121">
        <f>SUM(AH18,+BJ18)</f>
        <v>30650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632537</v>
      </c>
      <c r="CR18" s="121">
        <f>SUM(AN18,+BP18)</f>
        <v>250796</v>
      </c>
      <c r="CS18" s="121">
        <f>SUM(AO18,+BQ18)</f>
        <v>51004</v>
      </c>
      <c r="CT18" s="121">
        <f>SUM(AP18,+BR18)</f>
        <v>199792</v>
      </c>
      <c r="CU18" s="121">
        <f>SUM(AQ18,+BS18)</f>
        <v>0</v>
      </c>
      <c r="CV18" s="121">
        <f>SUM(AR18,+BT18)</f>
        <v>0</v>
      </c>
      <c r="CW18" s="121">
        <f>SUM(AS18,+BU18)</f>
        <v>89716</v>
      </c>
      <c r="CX18" s="121">
        <f>SUM(AT18,+BV18)</f>
        <v>12697</v>
      </c>
      <c r="CY18" s="121">
        <f>SUM(AU18,+BW18)</f>
        <v>55396</v>
      </c>
      <c r="CZ18" s="121">
        <f>SUM(AV18,+BX18)</f>
        <v>21623</v>
      </c>
      <c r="DA18" s="121">
        <f>SUM(AW18,+BY18)</f>
        <v>0</v>
      </c>
      <c r="DB18" s="121">
        <f>SUM(AX18,+BZ18)</f>
        <v>292025</v>
      </c>
      <c r="DC18" s="121">
        <f>SUM(AY18,+CA18)</f>
        <v>53186</v>
      </c>
      <c r="DD18" s="121">
        <f>SUM(AZ18,+CB18)</f>
        <v>22854</v>
      </c>
      <c r="DE18" s="121">
        <f>SUM(BA18,+CC18)</f>
        <v>212767</v>
      </c>
      <c r="DF18" s="121">
        <f>SUM(BB18,+CD18)</f>
        <v>3218</v>
      </c>
      <c r="DG18" s="121">
        <f>SUM(BC18,+CE18)</f>
        <v>86707</v>
      </c>
      <c r="DH18" s="121">
        <f>SUM(BD18,+CF18)</f>
        <v>0</v>
      </c>
      <c r="DI18" s="121">
        <f>SUM(BE18,+CG18)</f>
        <v>36808</v>
      </c>
      <c r="DJ18" s="121">
        <f>SUM(BF18,+CH18)</f>
        <v>699995</v>
      </c>
    </row>
    <row r="19" spans="1:114" s="136" customFormat="1" ht="13.5" customHeight="1" x14ac:dyDescent="0.15">
      <c r="A19" s="119" t="s">
        <v>31</v>
      </c>
      <c r="B19" s="120" t="s">
        <v>367</v>
      </c>
      <c r="C19" s="119" t="s">
        <v>368</v>
      </c>
      <c r="D19" s="121">
        <f>SUM(E19,+L19)</f>
        <v>325427</v>
      </c>
      <c r="E19" s="121">
        <f>SUM(F19:I19,K19)</f>
        <v>67948</v>
      </c>
      <c r="F19" s="121">
        <v>0</v>
      </c>
      <c r="G19" s="121">
        <v>0</v>
      </c>
      <c r="H19" s="121">
        <v>0</v>
      </c>
      <c r="I19" s="121">
        <v>67948</v>
      </c>
      <c r="J19" s="122" t="s">
        <v>476</v>
      </c>
      <c r="K19" s="121">
        <v>0</v>
      </c>
      <c r="L19" s="121">
        <v>257479</v>
      </c>
      <c r="M19" s="121">
        <f>SUM(N19,+U19)</f>
        <v>108436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476</v>
      </c>
      <c r="T19" s="121">
        <v>0</v>
      </c>
      <c r="U19" s="121">
        <v>108436</v>
      </c>
      <c r="V19" s="121">
        <f>+SUM(D19,M19)</f>
        <v>433863</v>
      </c>
      <c r="W19" s="121">
        <f>+SUM(E19,N19)</f>
        <v>67948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67948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365915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241111</v>
      </c>
      <c r="AN19" s="121">
        <f>SUM(AO19:AR19)</f>
        <v>68003</v>
      </c>
      <c r="AO19" s="121">
        <v>68003</v>
      </c>
      <c r="AP19" s="121">
        <v>0</v>
      </c>
      <c r="AQ19" s="121">
        <v>0</v>
      </c>
      <c r="AR19" s="121">
        <v>0</v>
      </c>
      <c r="AS19" s="121">
        <f>SUM(AT19:AV19)</f>
        <v>173108</v>
      </c>
      <c r="AT19" s="121">
        <v>87680</v>
      </c>
      <c r="AU19" s="121">
        <v>64550</v>
      </c>
      <c r="AV19" s="121">
        <v>20878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84316</v>
      </c>
      <c r="BD19" s="121">
        <v>0</v>
      </c>
      <c r="BE19" s="121">
        <v>0</v>
      </c>
      <c r="BF19" s="121">
        <f>SUM(AE19,+AM19,+BE19)</f>
        <v>241111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8833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8833</v>
      </c>
      <c r="BV19" s="121">
        <v>8833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99603</v>
      </c>
      <c r="CF19" s="121">
        <v>0</v>
      </c>
      <c r="CG19" s="121">
        <v>0</v>
      </c>
      <c r="CH19" s="121">
        <f>SUM(BG19,+BO19,+CG19)</f>
        <v>8833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249944</v>
      </c>
      <c r="CR19" s="121">
        <f>SUM(AN19,+BP19)</f>
        <v>68003</v>
      </c>
      <c r="CS19" s="121">
        <f>SUM(AO19,+BQ19)</f>
        <v>68003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181941</v>
      </c>
      <c r="CX19" s="121">
        <f>SUM(AT19,+BV19)</f>
        <v>96513</v>
      </c>
      <c r="CY19" s="121">
        <f>SUM(AU19,+BW19)</f>
        <v>64550</v>
      </c>
      <c r="CZ19" s="121">
        <f>SUM(AV19,+BX19)</f>
        <v>20878</v>
      </c>
      <c r="DA19" s="121">
        <f>SUM(AW19,+BY19)</f>
        <v>0</v>
      </c>
      <c r="DB19" s="121">
        <f>SUM(AX19,+BZ19)</f>
        <v>0</v>
      </c>
      <c r="DC19" s="121">
        <f>SUM(AY19,+CA19)</f>
        <v>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183919</v>
      </c>
      <c r="DH19" s="121">
        <f>SUM(BD19,+CF19)</f>
        <v>0</v>
      </c>
      <c r="DI19" s="121">
        <f>SUM(BE19,+CG19)</f>
        <v>0</v>
      </c>
      <c r="DJ19" s="121">
        <f>SUM(BF19,+CH19)</f>
        <v>249944</v>
      </c>
    </row>
    <row r="20" spans="1:114" s="136" customFormat="1" ht="13.5" customHeight="1" x14ac:dyDescent="0.15">
      <c r="A20" s="119" t="s">
        <v>31</v>
      </c>
      <c r="B20" s="120" t="s">
        <v>374</v>
      </c>
      <c r="C20" s="119" t="s">
        <v>375</v>
      </c>
      <c r="D20" s="121">
        <f>SUM(E20,+L20)</f>
        <v>33787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476</v>
      </c>
      <c r="K20" s="121">
        <v>0</v>
      </c>
      <c r="L20" s="121">
        <v>33787</v>
      </c>
      <c r="M20" s="121">
        <f>SUM(N20,+U20)</f>
        <v>20836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476</v>
      </c>
      <c r="T20" s="121">
        <v>0</v>
      </c>
      <c r="U20" s="121">
        <v>20836</v>
      </c>
      <c r="V20" s="121">
        <f>+SUM(D20,M20)</f>
        <v>54623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54623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32022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1056</v>
      </c>
      <c r="AT20" s="121">
        <v>1056</v>
      </c>
      <c r="AU20" s="121">
        <v>0</v>
      </c>
      <c r="AV20" s="121">
        <v>0</v>
      </c>
      <c r="AW20" s="121">
        <v>903</v>
      </c>
      <c r="AX20" s="121">
        <f>SUM(AY20:BB20)</f>
        <v>30063</v>
      </c>
      <c r="AY20" s="121">
        <v>10121</v>
      </c>
      <c r="AZ20" s="121">
        <v>15137</v>
      </c>
      <c r="BA20" s="121">
        <v>4805</v>
      </c>
      <c r="BB20" s="121">
        <v>0</v>
      </c>
      <c r="BC20" s="121">
        <v>1765</v>
      </c>
      <c r="BD20" s="121">
        <v>0</v>
      </c>
      <c r="BE20" s="121">
        <v>0</v>
      </c>
      <c r="BF20" s="121">
        <f>SUM(AE20,+AM20,+BE20)</f>
        <v>32022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20836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32022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1056</v>
      </c>
      <c r="CX20" s="121">
        <f>SUM(AT20,+BV20)</f>
        <v>1056</v>
      </c>
      <c r="CY20" s="121">
        <f>SUM(AU20,+BW20)</f>
        <v>0</v>
      </c>
      <c r="CZ20" s="121">
        <f>SUM(AV20,+BX20)</f>
        <v>0</v>
      </c>
      <c r="DA20" s="121">
        <f>SUM(AW20,+BY20)</f>
        <v>903</v>
      </c>
      <c r="DB20" s="121">
        <f>SUM(AX20,+BZ20)</f>
        <v>30063</v>
      </c>
      <c r="DC20" s="121">
        <f>SUM(AY20,+CA20)</f>
        <v>10121</v>
      </c>
      <c r="DD20" s="121">
        <f>SUM(AZ20,+CB20)</f>
        <v>15137</v>
      </c>
      <c r="DE20" s="121">
        <f>SUM(BA20,+CC20)</f>
        <v>4805</v>
      </c>
      <c r="DF20" s="121">
        <f>SUM(BB20,+CD20)</f>
        <v>0</v>
      </c>
      <c r="DG20" s="121">
        <f>SUM(BC20,+CE20)</f>
        <v>22601</v>
      </c>
      <c r="DH20" s="121">
        <f>SUM(BD20,+CF20)</f>
        <v>0</v>
      </c>
      <c r="DI20" s="121">
        <f>SUM(BE20,+CG20)</f>
        <v>0</v>
      </c>
      <c r="DJ20" s="121">
        <f>SUM(BF20,+CH20)</f>
        <v>32022</v>
      </c>
    </row>
    <row r="21" spans="1:114" s="136" customFormat="1" ht="13.5" customHeight="1" x14ac:dyDescent="0.15">
      <c r="A21" s="119" t="s">
        <v>31</v>
      </c>
      <c r="B21" s="120" t="s">
        <v>377</v>
      </c>
      <c r="C21" s="119" t="s">
        <v>378</v>
      </c>
      <c r="D21" s="121">
        <f>SUM(E21,+L21)</f>
        <v>451742</v>
      </c>
      <c r="E21" s="121">
        <f>SUM(F21:I21,K21)</f>
        <v>32336</v>
      </c>
      <c r="F21" s="121">
        <v>0</v>
      </c>
      <c r="G21" s="121">
        <v>0</v>
      </c>
      <c r="H21" s="121">
        <v>17700</v>
      </c>
      <c r="I21" s="121">
        <v>13382</v>
      </c>
      <c r="J21" s="122" t="s">
        <v>476</v>
      </c>
      <c r="K21" s="121">
        <v>1254</v>
      </c>
      <c r="L21" s="121">
        <v>419406</v>
      </c>
      <c r="M21" s="121">
        <f>SUM(N21,+U21)</f>
        <v>96776</v>
      </c>
      <c r="N21" s="121">
        <f>SUM(O21:R21,T21)</f>
        <v>3896</v>
      </c>
      <c r="O21" s="121">
        <v>0</v>
      </c>
      <c r="P21" s="121">
        <v>0</v>
      </c>
      <c r="Q21" s="121">
        <v>0</v>
      </c>
      <c r="R21" s="121">
        <v>3896</v>
      </c>
      <c r="S21" s="122" t="s">
        <v>476</v>
      </c>
      <c r="T21" s="121">
        <v>0</v>
      </c>
      <c r="U21" s="121">
        <v>92880</v>
      </c>
      <c r="V21" s="121">
        <f>+SUM(D21,M21)</f>
        <v>548518</v>
      </c>
      <c r="W21" s="121">
        <f>+SUM(E21,N21)</f>
        <v>36232</v>
      </c>
      <c r="X21" s="121">
        <f>+SUM(F21,O21)</f>
        <v>0</v>
      </c>
      <c r="Y21" s="121">
        <f>+SUM(G21,P21)</f>
        <v>0</v>
      </c>
      <c r="Z21" s="121">
        <f>+SUM(H21,Q21)</f>
        <v>17700</v>
      </c>
      <c r="AA21" s="121">
        <f>+SUM(I21,R21)</f>
        <v>17278</v>
      </c>
      <c r="AB21" s="122" t="str">
        <f>IF(+SUM(J21,S21)=0,"-",+SUM(J21,S21))</f>
        <v>-</v>
      </c>
      <c r="AC21" s="121">
        <f>+SUM(K21,T21)</f>
        <v>1254</v>
      </c>
      <c r="AD21" s="121">
        <f>+SUM(L21,U21)</f>
        <v>512286</v>
      </c>
      <c r="AE21" s="121">
        <f>SUM(AF21,+AK21)</f>
        <v>106881</v>
      </c>
      <c r="AF21" s="121">
        <f>SUM(AG21:AJ21)</f>
        <v>106881</v>
      </c>
      <c r="AG21" s="121">
        <v>0</v>
      </c>
      <c r="AH21" s="121">
        <v>22209</v>
      </c>
      <c r="AI21" s="121">
        <v>84002</v>
      </c>
      <c r="AJ21" s="121">
        <v>670</v>
      </c>
      <c r="AK21" s="121">
        <v>0</v>
      </c>
      <c r="AL21" s="121">
        <v>0</v>
      </c>
      <c r="AM21" s="121">
        <f>SUM(AN21,AS21,AW21,AX21,BD21)</f>
        <v>343589</v>
      </c>
      <c r="AN21" s="121">
        <f>SUM(AO21:AR21)</f>
        <v>107718</v>
      </c>
      <c r="AO21" s="121">
        <v>22619</v>
      </c>
      <c r="AP21" s="121">
        <v>78183</v>
      </c>
      <c r="AQ21" s="121">
        <v>6916</v>
      </c>
      <c r="AR21" s="121">
        <v>0</v>
      </c>
      <c r="AS21" s="121">
        <f>SUM(AT21:AV21)</f>
        <v>38849</v>
      </c>
      <c r="AT21" s="121">
        <v>11536</v>
      </c>
      <c r="AU21" s="121">
        <v>25256</v>
      </c>
      <c r="AV21" s="121">
        <v>2057</v>
      </c>
      <c r="AW21" s="121">
        <v>0</v>
      </c>
      <c r="AX21" s="121">
        <f>SUM(AY21:BB21)</f>
        <v>197022</v>
      </c>
      <c r="AY21" s="121">
        <v>40204</v>
      </c>
      <c r="AZ21" s="121">
        <v>45776</v>
      </c>
      <c r="BA21" s="121">
        <v>110259</v>
      </c>
      <c r="BB21" s="121">
        <v>783</v>
      </c>
      <c r="BC21" s="121">
        <v>0</v>
      </c>
      <c r="BD21" s="121">
        <v>0</v>
      </c>
      <c r="BE21" s="121">
        <v>1272</v>
      </c>
      <c r="BF21" s="121">
        <f>SUM(AE21,+AM21,+BE21)</f>
        <v>451742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96416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96416</v>
      </c>
      <c r="CA21" s="121">
        <v>19202</v>
      </c>
      <c r="CB21" s="121">
        <v>0</v>
      </c>
      <c r="CC21" s="121">
        <v>77214</v>
      </c>
      <c r="CD21" s="121">
        <v>0</v>
      </c>
      <c r="CE21" s="121">
        <v>0</v>
      </c>
      <c r="CF21" s="121">
        <v>0</v>
      </c>
      <c r="CG21" s="121">
        <v>360</v>
      </c>
      <c r="CH21" s="121">
        <f>SUM(BG21,+BO21,+CG21)</f>
        <v>96776</v>
      </c>
      <c r="CI21" s="121">
        <f>SUM(AE21,+BG21)</f>
        <v>106881</v>
      </c>
      <c r="CJ21" s="121">
        <f>SUM(AF21,+BH21)</f>
        <v>106881</v>
      </c>
      <c r="CK21" s="121">
        <f>SUM(AG21,+BI21)</f>
        <v>0</v>
      </c>
      <c r="CL21" s="121">
        <f>SUM(AH21,+BJ21)</f>
        <v>22209</v>
      </c>
      <c r="CM21" s="121">
        <f>SUM(AI21,+BK21)</f>
        <v>84002</v>
      </c>
      <c r="CN21" s="121">
        <f>SUM(AJ21,+BL21)</f>
        <v>670</v>
      </c>
      <c r="CO21" s="121">
        <f>SUM(AK21,+BM21)</f>
        <v>0</v>
      </c>
      <c r="CP21" s="121">
        <f>SUM(AL21,+BN21)</f>
        <v>0</v>
      </c>
      <c r="CQ21" s="121">
        <f>SUM(AM21,+BO21)</f>
        <v>440005</v>
      </c>
      <c r="CR21" s="121">
        <f>SUM(AN21,+BP21)</f>
        <v>107718</v>
      </c>
      <c r="CS21" s="121">
        <f>SUM(AO21,+BQ21)</f>
        <v>22619</v>
      </c>
      <c r="CT21" s="121">
        <f>SUM(AP21,+BR21)</f>
        <v>78183</v>
      </c>
      <c r="CU21" s="121">
        <f>SUM(AQ21,+BS21)</f>
        <v>6916</v>
      </c>
      <c r="CV21" s="121">
        <f>SUM(AR21,+BT21)</f>
        <v>0</v>
      </c>
      <c r="CW21" s="121">
        <f>SUM(AS21,+BU21)</f>
        <v>38849</v>
      </c>
      <c r="CX21" s="121">
        <f>SUM(AT21,+BV21)</f>
        <v>11536</v>
      </c>
      <c r="CY21" s="121">
        <f>SUM(AU21,+BW21)</f>
        <v>25256</v>
      </c>
      <c r="CZ21" s="121">
        <f>SUM(AV21,+BX21)</f>
        <v>2057</v>
      </c>
      <c r="DA21" s="121">
        <f>SUM(AW21,+BY21)</f>
        <v>0</v>
      </c>
      <c r="DB21" s="121">
        <f>SUM(AX21,+BZ21)</f>
        <v>293438</v>
      </c>
      <c r="DC21" s="121">
        <f>SUM(AY21,+CA21)</f>
        <v>59406</v>
      </c>
      <c r="DD21" s="121">
        <f>SUM(AZ21,+CB21)</f>
        <v>45776</v>
      </c>
      <c r="DE21" s="121">
        <f>SUM(BA21,+CC21)</f>
        <v>187473</v>
      </c>
      <c r="DF21" s="121">
        <f>SUM(BB21,+CD21)</f>
        <v>783</v>
      </c>
      <c r="DG21" s="121">
        <f>SUM(BC21,+CE21)</f>
        <v>0</v>
      </c>
      <c r="DH21" s="121">
        <f>SUM(BD21,+CF21)</f>
        <v>0</v>
      </c>
      <c r="DI21" s="121">
        <f>SUM(BE21,+CG21)</f>
        <v>1632</v>
      </c>
      <c r="DJ21" s="121">
        <f>SUM(BF21,+CH21)</f>
        <v>548518</v>
      </c>
    </row>
    <row r="22" spans="1:114" s="136" customFormat="1" ht="13.5" customHeight="1" x14ac:dyDescent="0.15">
      <c r="A22" s="119" t="s">
        <v>31</v>
      </c>
      <c r="B22" s="120" t="s">
        <v>380</v>
      </c>
      <c r="C22" s="119" t="s">
        <v>381</v>
      </c>
      <c r="D22" s="121">
        <f>SUM(E22,+L22)</f>
        <v>378034</v>
      </c>
      <c r="E22" s="121">
        <f>SUM(F22:I22,K22)</f>
        <v>24724</v>
      </c>
      <c r="F22" s="121">
        <v>0</v>
      </c>
      <c r="G22" s="121">
        <v>84</v>
      </c>
      <c r="H22" s="121">
        <v>0</v>
      </c>
      <c r="I22" s="121">
        <v>22593</v>
      </c>
      <c r="J22" s="122" t="s">
        <v>476</v>
      </c>
      <c r="K22" s="121">
        <v>2047</v>
      </c>
      <c r="L22" s="121">
        <v>353310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476</v>
      </c>
      <c r="T22" s="121">
        <v>0</v>
      </c>
      <c r="U22" s="121">
        <v>0</v>
      </c>
      <c r="V22" s="121">
        <f>+SUM(D22,M22)</f>
        <v>378034</v>
      </c>
      <c r="W22" s="121">
        <f>+SUM(E22,N22)</f>
        <v>24724</v>
      </c>
      <c r="X22" s="121">
        <f>+SUM(F22,O22)</f>
        <v>0</v>
      </c>
      <c r="Y22" s="121">
        <f>+SUM(G22,P22)</f>
        <v>84</v>
      </c>
      <c r="Z22" s="121">
        <f>+SUM(H22,Q22)</f>
        <v>0</v>
      </c>
      <c r="AA22" s="121">
        <f>+SUM(I22,R22)</f>
        <v>22593</v>
      </c>
      <c r="AB22" s="122" t="str">
        <f>IF(+SUM(J22,S22)=0,"-",+SUM(J22,S22))</f>
        <v>-</v>
      </c>
      <c r="AC22" s="121">
        <f>+SUM(K22,T22)</f>
        <v>2047</v>
      </c>
      <c r="AD22" s="121">
        <f>+SUM(L22,U22)</f>
        <v>353310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365026</v>
      </c>
      <c r="AN22" s="121">
        <f>SUM(AO22:AR22)</f>
        <v>140846</v>
      </c>
      <c r="AO22" s="121">
        <v>45911</v>
      </c>
      <c r="AP22" s="121">
        <v>69771</v>
      </c>
      <c r="AQ22" s="121">
        <v>14378</v>
      </c>
      <c r="AR22" s="121">
        <v>10786</v>
      </c>
      <c r="AS22" s="121">
        <f>SUM(AT22:AV22)</f>
        <v>188796</v>
      </c>
      <c r="AT22" s="121">
        <v>15239</v>
      </c>
      <c r="AU22" s="121">
        <v>141717</v>
      </c>
      <c r="AV22" s="121">
        <v>31840</v>
      </c>
      <c r="AW22" s="121">
        <v>0</v>
      </c>
      <c r="AX22" s="121">
        <f>SUM(AY22:BB22)</f>
        <v>35384</v>
      </c>
      <c r="AY22" s="121">
        <v>0</v>
      </c>
      <c r="AZ22" s="121">
        <v>28728</v>
      </c>
      <c r="BA22" s="121">
        <v>0</v>
      </c>
      <c r="BB22" s="121">
        <v>6656</v>
      </c>
      <c r="BC22" s="121">
        <v>13008</v>
      </c>
      <c r="BD22" s="121">
        <v>0</v>
      </c>
      <c r="BE22" s="121">
        <v>0</v>
      </c>
      <c r="BF22" s="121">
        <f>SUM(AE22,+AM22,+BE22)</f>
        <v>365026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365026</v>
      </c>
      <c r="CR22" s="121">
        <f>SUM(AN22,+BP22)</f>
        <v>140846</v>
      </c>
      <c r="CS22" s="121">
        <f>SUM(AO22,+BQ22)</f>
        <v>45911</v>
      </c>
      <c r="CT22" s="121">
        <f>SUM(AP22,+BR22)</f>
        <v>69771</v>
      </c>
      <c r="CU22" s="121">
        <f>SUM(AQ22,+BS22)</f>
        <v>14378</v>
      </c>
      <c r="CV22" s="121">
        <f>SUM(AR22,+BT22)</f>
        <v>10786</v>
      </c>
      <c r="CW22" s="121">
        <f>SUM(AS22,+BU22)</f>
        <v>188796</v>
      </c>
      <c r="CX22" s="121">
        <f>SUM(AT22,+BV22)</f>
        <v>15239</v>
      </c>
      <c r="CY22" s="121">
        <f>SUM(AU22,+BW22)</f>
        <v>141717</v>
      </c>
      <c r="CZ22" s="121">
        <f>SUM(AV22,+BX22)</f>
        <v>31840</v>
      </c>
      <c r="DA22" s="121">
        <f>SUM(AW22,+BY22)</f>
        <v>0</v>
      </c>
      <c r="DB22" s="121">
        <f>SUM(AX22,+BZ22)</f>
        <v>35384</v>
      </c>
      <c r="DC22" s="121">
        <f>SUM(AY22,+CA22)</f>
        <v>0</v>
      </c>
      <c r="DD22" s="121">
        <f>SUM(AZ22,+CB22)</f>
        <v>28728</v>
      </c>
      <c r="DE22" s="121">
        <f>SUM(BA22,+CC22)</f>
        <v>0</v>
      </c>
      <c r="DF22" s="121">
        <f>SUM(BB22,+CD22)</f>
        <v>6656</v>
      </c>
      <c r="DG22" s="121">
        <f>SUM(BC22,+CE22)</f>
        <v>13008</v>
      </c>
      <c r="DH22" s="121">
        <f>SUM(BD22,+CF22)</f>
        <v>0</v>
      </c>
      <c r="DI22" s="121">
        <f>SUM(BE22,+CG22)</f>
        <v>0</v>
      </c>
      <c r="DJ22" s="121">
        <f>SUM(BF22,+CH22)</f>
        <v>365026</v>
      </c>
    </row>
    <row r="23" spans="1:114" s="136" customFormat="1" ht="13.5" customHeight="1" x14ac:dyDescent="0.15">
      <c r="A23" s="119" t="s">
        <v>31</v>
      </c>
      <c r="B23" s="120" t="s">
        <v>383</v>
      </c>
      <c r="C23" s="119" t="s">
        <v>384</v>
      </c>
      <c r="D23" s="121">
        <f>SUM(E23,+L23)</f>
        <v>420636</v>
      </c>
      <c r="E23" s="121">
        <f>SUM(F23:I23,K23)</f>
        <v>55638</v>
      </c>
      <c r="F23" s="121">
        <v>0</v>
      </c>
      <c r="G23" s="121">
        <v>0</v>
      </c>
      <c r="H23" s="121">
        <v>0</v>
      </c>
      <c r="I23" s="121">
        <v>55048</v>
      </c>
      <c r="J23" s="122" t="s">
        <v>476</v>
      </c>
      <c r="K23" s="121">
        <v>590</v>
      </c>
      <c r="L23" s="121">
        <v>364998</v>
      </c>
      <c r="M23" s="121">
        <f>SUM(N23,+U23)</f>
        <v>101548</v>
      </c>
      <c r="N23" s="121">
        <f>SUM(O23:R23,T23)</f>
        <v>5524</v>
      </c>
      <c r="O23" s="121">
        <v>0</v>
      </c>
      <c r="P23" s="121">
        <v>0</v>
      </c>
      <c r="Q23" s="121">
        <v>0</v>
      </c>
      <c r="R23" s="121">
        <v>5524</v>
      </c>
      <c r="S23" s="122" t="s">
        <v>476</v>
      </c>
      <c r="T23" s="121">
        <v>0</v>
      </c>
      <c r="U23" s="121">
        <v>96024</v>
      </c>
      <c r="V23" s="121">
        <f>+SUM(D23,M23)</f>
        <v>522184</v>
      </c>
      <c r="W23" s="121">
        <f>+SUM(E23,N23)</f>
        <v>61162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60572</v>
      </c>
      <c r="AB23" s="122" t="str">
        <f>IF(+SUM(J23,S23)=0,"-",+SUM(J23,S23))</f>
        <v>-</v>
      </c>
      <c r="AC23" s="121">
        <f>+SUM(K23,T23)</f>
        <v>590</v>
      </c>
      <c r="AD23" s="121">
        <f>+SUM(L23,U23)</f>
        <v>461022</v>
      </c>
      <c r="AE23" s="121">
        <f>SUM(AF23,+AK23)</f>
        <v>82242</v>
      </c>
      <c r="AF23" s="121">
        <f>SUM(AG23:AJ23)</f>
        <v>82242</v>
      </c>
      <c r="AG23" s="121">
        <v>0</v>
      </c>
      <c r="AH23" s="121">
        <v>82242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338394</v>
      </c>
      <c r="AN23" s="121">
        <f>SUM(AO23:AR23)</f>
        <v>110327</v>
      </c>
      <c r="AO23" s="121">
        <v>6858</v>
      </c>
      <c r="AP23" s="121">
        <v>74306</v>
      </c>
      <c r="AQ23" s="121">
        <v>29163</v>
      </c>
      <c r="AR23" s="121">
        <v>0</v>
      </c>
      <c r="AS23" s="121">
        <f>SUM(AT23:AV23)</f>
        <v>12809</v>
      </c>
      <c r="AT23" s="121">
        <v>7126</v>
      </c>
      <c r="AU23" s="121">
        <v>1862</v>
      </c>
      <c r="AV23" s="121">
        <v>3821</v>
      </c>
      <c r="AW23" s="121">
        <v>4968</v>
      </c>
      <c r="AX23" s="121">
        <f>SUM(AY23:BB23)</f>
        <v>208982</v>
      </c>
      <c r="AY23" s="121">
        <v>21334</v>
      </c>
      <c r="AZ23" s="121">
        <v>34105</v>
      </c>
      <c r="BA23" s="121">
        <v>153543</v>
      </c>
      <c r="BB23" s="121">
        <v>0</v>
      </c>
      <c r="BC23" s="121">
        <v>0</v>
      </c>
      <c r="BD23" s="121">
        <v>1308</v>
      </c>
      <c r="BE23" s="121">
        <v>0</v>
      </c>
      <c r="BF23" s="121">
        <f>SUM(AE23,+AM23,+BE23)</f>
        <v>420636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101548</v>
      </c>
      <c r="BP23" s="121">
        <f>SUM(BQ23:BT23)</f>
        <v>5519</v>
      </c>
      <c r="BQ23" s="121">
        <v>5519</v>
      </c>
      <c r="BR23" s="121">
        <v>0</v>
      </c>
      <c r="BS23" s="121">
        <v>0</v>
      </c>
      <c r="BT23" s="121">
        <v>0</v>
      </c>
      <c r="BU23" s="121">
        <f>SUM(BV23:BX23)</f>
        <v>44494</v>
      </c>
      <c r="BV23" s="121">
        <v>0</v>
      </c>
      <c r="BW23" s="121">
        <v>44494</v>
      </c>
      <c r="BX23" s="121">
        <v>0</v>
      </c>
      <c r="BY23" s="121">
        <v>0</v>
      </c>
      <c r="BZ23" s="121">
        <f>SUM(CA23:CD23)</f>
        <v>51535</v>
      </c>
      <c r="CA23" s="121">
        <v>30000</v>
      </c>
      <c r="CB23" s="121">
        <v>21535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f>SUM(BG23,+BO23,+CG23)</f>
        <v>101548</v>
      </c>
      <c r="CI23" s="121">
        <f>SUM(AE23,+BG23)</f>
        <v>82242</v>
      </c>
      <c r="CJ23" s="121">
        <f>SUM(AF23,+BH23)</f>
        <v>82242</v>
      </c>
      <c r="CK23" s="121">
        <f>SUM(AG23,+BI23)</f>
        <v>0</v>
      </c>
      <c r="CL23" s="121">
        <f>SUM(AH23,+BJ23)</f>
        <v>82242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439942</v>
      </c>
      <c r="CR23" s="121">
        <f>SUM(AN23,+BP23)</f>
        <v>115846</v>
      </c>
      <c r="CS23" s="121">
        <f>SUM(AO23,+BQ23)</f>
        <v>12377</v>
      </c>
      <c r="CT23" s="121">
        <f>SUM(AP23,+BR23)</f>
        <v>74306</v>
      </c>
      <c r="CU23" s="121">
        <f>SUM(AQ23,+BS23)</f>
        <v>29163</v>
      </c>
      <c r="CV23" s="121">
        <f>SUM(AR23,+BT23)</f>
        <v>0</v>
      </c>
      <c r="CW23" s="121">
        <f>SUM(AS23,+BU23)</f>
        <v>57303</v>
      </c>
      <c r="CX23" s="121">
        <f>SUM(AT23,+BV23)</f>
        <v>7126</v>
      </c>
      <c r="CY23" s="121">
        <f>SUM(AU23,+BW23)</f>
        <v>46356</v>
      </c>
      <c r="CZ23" s="121">
        <f>SUM(AV23,+BX23)</f>
        <v>3821</v>
      </c>
      <c r="DA23" s="121">
        <f>SUM(AW23,+BY23)</f>
        <v>4968</v>
      </c>
      <c r="DB23" s="121">
        <f>SUM(AX23,+BZ23)</f>
        <v>260517</v>
      </c>
      <c r="DC23" s="121">
        <f>SUM(AY23,+CA23)</f>
        <v>51334</v>
      </c>
      <c r="DD23" s="121">
        <f>SUM(AZ23,+CB23)</f>
        <v>55640</v>
      </c>
      <c r="DE23" s="121">
        <f>SUM(BA23,+CC23)</f>
        <v>153543</v>
      </c>
      <c r="DF23" s="121">
        <f>SUM(BB23,+CD23)</f>
        <v>0</v>
      </c>
      <c r="DG23" s="121">
        <f>SUM(BC23,+CE23)</f>
        <v>0</v>
      </c>
      <c r="DH23" s="121">
        <f>SUM(BD23,+CF23)</f>
        <v>1308</v>
      </c>
      <c r="DI23" s="121">
        <f>SUM(BE23,+CG23)</f>
        <v>0</v>
      </c>
      <c r="DJ23" s="121">
        <f>SUM(BF23,+CH23)</f>
        <v>522184</v>
      </c>
    </row>
    <row r="24" spans="1:114" s="136" customFormat="1" ht="13.5" customHeight="1" x14ac:dyDescent="0.15">
      <c r="A24" s="119" t="s">
        <v>31</v>
      </c>
      <c r="B24" s="120" t="s">
        <v>386</v>
      </c>
      <c r="C24" s="119" t="s">
        <v>387</v>
      </c>
      <c r="D24" s="121">
        <f>SUM(E24,+L24)</f>
        <v>197285</v>
      </c>
      <c r="E24" s="121">
        <f>SUM(F24:I24,K24)</f>
        <v>1034</v>
      </c>
      <c r="F24" s="121">
        <v>0</v>
      </c>
      <c r="G24" s="121">
        <v>585</v>
      </c>
      <c r="H24" s="121">
        <v>0</v>
      </c>
      <c r="I24" s="121">
        <v>0</v>
      </c>
      <c r="J24" s="122" t="s">
        <v>476</v>
      </c>
      <c r="K24" s="121">
        <v>449</v>
      </c>
      <c r="L24" s="121">
        <v>196251</v>
      </c>
      <c r="M24" s="121">
        <f>SUM(N24,+U24)</f>
        <v>76306</v>
      </c>
      <c r="N24" s="121">
        <f>SUM(O24:R24,T24)</f>
        <v>3177</v>
      </c>
      <c r="O24" s="121">
        <v>0</v>
      </c>
      <c r="P24" s="121">
        <v>0</v>
      </c>
      <c r="Q24" s="121">
        <v>0</v>
      </c>
      <c r="R24" s="121">
        <v>3177</v>
      </c>
      <c r="S24" s="122" t="s">
        <v>476</v>
      </c>
      <c r="T24" s="121">
        <v>0</v>
      </c>
      <c r="U24" s="121">
        <v>73129</v>
      </c>
      <c r="V24" s="121">
        <f>+SUM(D24,M24)</f>
        <v>273591</v>
      </c>
      <c r="W24" s="121">
        <f>+SUM(E24,N24)</f>
        <v>4211</v>
      </c>
      <c r="X24" s="121">
        <f>+SUM(F24,O24)</f>
        <v>0</v>
      </c>
      <c r="Y24" s="121">
        <f>+SUM(G24,P24)</f>
        <v>585</v>
      </c>
      <c r="Z24" s="121">
        <f>+SUM(H24,Q24)</f>
        <v>0</v>
      </c>
      <c r="AA24" s="121">
        <f>+SUM(I24,R24)</f>
        <v>3177</v>
      </c>
      <c r="AB24" s="122" t="str">
        <f>IF(+SUM(J24,S24)=0,"-",+SUM(J24,S24))</f>
        <v>-</v>
      </c>
      <c r="AC24" s="121">
        <f>+SUM(K24,T24)</f>
        <v>449</v>
      </c>
      <c r="AD24" s="121">
        <f>+SUM(L24,U24)</f>
        <v>269380</v>
      </c>
      <c r="AE24" s="121">
        <f>SUM(AF24,+AK24)</f>
        <v>60279</v>
      </c>
      <c r="AF24" s="121">
        <f>SUM(AG24:AJ24)</f>
        <v>60279</v>
      </c>
      <c r="AG24" s="121">
        <v>60279</v>
      </c>
      <c r="AH24" s="121">
        <v>0</v>
      </c>
      <c r="AI24" s="121">
        <v>0</v>
      </c>
      <c r="AJ24" s="121">
        <v>0</v>
      </c>
      <c r="AK24" s="121">
        <v>0</v>
      </c>
      <c r="AL24" s="121">
        <v>5101</v>
      </c>
      <c r="AM24" s="121">
        <f>SUM(AN24,AS24,AW24,AX24,BD24)</f>
        <v>128293</v>
      </c>
      <c r="AN24" s="121">
        <f>SUM(AO24:AR24)</f>
        <v>46082</v>
      </c>
      <c r="AO24" s="121">
        <v>46082</v>
      </c>
      <c r="AP24" s="121">
        <v>0</v>
      </c>
      <c r="AQ24" s="121">
        <v>0</v>
      </c>
      <c r="AR24" s="121">
        <v>0</v>
      </c>
      <c r="AS24" s="121">
        <f>SUM(AT24:AV24)</f>
        <v>29346</v>
      </c>
      <c r="AT24" s="121">
        <v>29346</v>
      </c>
      <c r="AU24" s="121">
        <v>0</v>
      </c>
      <c r="AV24" s="121">
        <v>0</v>
      </c>
      <c r="AW24" s="121">
        <v>0</v>
      </c>
      <c r="AX24" s="121">
        <f>SUM(AY24:BB24)</f>
        <v>52865</v>
      </c>
      <c r="AY24" s="121">
        <v>13400</v>
      </c>
      <c r="AZ24" s="121">
        <v>6480</v>
      </c>
      <c r="BA24" s="121">
        <v>7560</v>
      </c>
      <c r="BB24" s="121">
        <v>25425</v>
      </c>
      <c r="BC24" s="121">
        <v>0</v>
      </c>
      <c r="BD24" s="121">
        <v>0</v>
      </c>
      <c r="BE24" s="121">
        <v>3612</v>
      </c>
      <c r="BF24" s="121">
        <f>SUM(AE24,+AM24,+BE24)</f>
        <v>192184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76282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76282</v>
      </c>
      <c r="CA24" s="121">
        <v>0</v>
      </c>
      <c r="CB24" s="121">
        <v>0</v>
      </c>
      <c r="CC24" s="121">
        <v>0</v>
      </c>
      <c r="CD24" s="121">
        <v>76282</v>
      </c>
      <c r="CE24" s="121">
        <v>0</v>
      </c>
      <c r="CF24" s="121">
        <v>0</v>
      </c>
      <c r="CG24" s="121">
        <v>24</v>
      </c>
      <c r="CH24" s="121">
        <f>SUM(BG24,+BO24,+CG24)</f>
        <v>76306</v>
      </c>
      <c r="CI24" s="121">
        <f>SUM(AE24,+BG24)</f>
        <v>60279</v>
      </c>
      <c r="CJ24" s="121">
        <f>SUM(AF24,+BH24)</f>
        <v>60279</v>
      </c>
      <c r="CK24" s="121">
        <f>SUM(AG24,+BI24)</f>
        <v>60279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5101</v>
      </c>
      <c r="CQ24" s="121">
        <f>SUM(AM24,+BO24)</f>
        <v>204575</v>
      </c>
      <c r="CR24" s="121">
        <f>SUM(AN24,+BP24)</f>
        <v>46082</v>
      </c>
      <c r="CS24" s="121">
        <f>SUM(AO24,+BQ24)</f>
        <v>46082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29346</v>
      </c>
      <c r="CX24" s="121">
        <f>SUM(AT24,+BV24)</f>
        <v>29346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129147</v>
      </c>
      <c r="DC24" s="121">
        <f>SUM(AY24,+CA24)</f>
        <v>13400</v>
      </c>
      <c r="DD24" s="121">
        <f>SUM(AZ24,+CB24)</f>
        <v>6480</v>
      </c>
      <c r="DE24" s="121">
        <f>SUM(BA24,+CC24)</f>
        <v>7560</v>
      </c>
      <c r="DF24" s="121">
        <f>SUM(BB24,+CD24)</f>
        <v>101707</v>
      </c>
      <c r="DG24" s="121">
        <f>SUM(BC24,+CE24)</f>
        <v>0</v>
      </c>
      <c r="DH24" s="121">
        <f>SUM(BD24,+CF24)</f>
        <v>0</v>
      </c>
      <c r="DI24" s="121">
        <f>SUM(BE24,+CG24)</f>
        <v>3636</v>
      </c>
      <c r="DJ24" s="121">
        <f>SUM(BF24,+CH24)</f>
        <v>268490</v>
      </c>
    </row>
    <row r="25" spans="1:114" s="136" customFormat="1" ht="13.5" customHeight="1" x14ac:dyDescent="0.15">
      <c r="A25" s="119" t="s">
        <v>31</v>
      </c>
      <c r="B25" s="120" t="s">
        <v>389</v>
      </c>
      <c r="C25" s="119" t="s">
        <v>390</v>
      </c>
      <c r="D25" s="121">
        <f>SUM(E25,+L25)</f>
        <v>112224</v>
      </c>
      <c r="E25" s="121">
        <f>SUM(F25:I25,K25)</f>
        <v>22598</v>
      </c>
      <c r="F25" s="121">
        <v>0</v>
      </c>
      <c r="G25" s="121">
        <v>280</v>
      </c>
      <c r="H25" s="121">
        <v>0</v>
      </c>
      <c r="I25" s="121">
        <v>22318</v>
      </c>
      <c r="J25" s="122" t="s">
        <v>476</v>
      </c>
      <c r="K25" s="121">
        <v>0</v>
      </c>
      <c r="L25" s="121">
        <v>89626</v>
      </c>
      <c r="M25" s="121">
        <f>SUM(N25,+U25)</f>
        <v>3960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476</v>
      </c>
      <c r="T25" s="121">
        <v>0</v>
      </c>
      <c r="U25" s="121">
        <v>3960</v>
      </c>
      <c r="V25" s="121">
        <f>+SUM(D25,M25)</f>
        <v>116184</v>
      </c>
      <c r="W25" s="121">
        <f>+SUM(E25,N25)</f>
        <v>22598</v>
      </c>
      <c r="X25" s="121">
        <f>+SUM(F25,O25)</f>
        <v>0</v>
      </c>
      <c r="Y25" s="121">
        <f>+SUM(G25,P25)</f>
        <v>280</v>
      </c>
      <c r="Z25" s="121">
        <f>+SUM(H25,Q25)</f>
        <v>0</v>
      </c>
      <c r="AA25" s="121">
        <f>+SUM(I25,R25)</f>
        <v>22318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93586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5625</v>
      </c>
      <c r="AM25" s="121">
        <f>SUM(AN25,AS25,AW25,AX25,BD25)</f>
        <v>103209</v>
      </c>
      <c r="AN25" s="121">
        <f>SUM(AO25:AR25)</f>
        <v>36456</v>
      </c>
      <c r="AO25" s="121">
        <v>0</v>
      </c>
      <c r="AP25" s="121">
        <v>36456</v>
      </c>
      <c r="AQ25" s="121">
        <v>0</v>
      </c>
      <c r="AR25" s="121">
        <v>0</v>
      </c>
      <c r="AS25" s="121">
        <f>SUM(AT25:AV25)</f>
        <v>13105</v>
      </c>
      <c r="AT25" s="121">
        <v>13105</v>
      </c>
      <c r="AU25" s="121">
        <v>0</v>
      </c>
      <c r="AV25" s="121">
        <v>0</v>
      </c>
      <c r="AW25" s="121">
        <v>0</v>
      </c>
      <c r="AX25" s="121">
        <f>SUM(AY25:BB25)</f>
        <v>53648</v>
      </c>
      <c r="AY25" s="121">
        <v>0</v>
      </c>
      <c r="AZ25" s="121">
        <v>44769</v>
      </c>
      <c r="BA25" s="121">
        <v>8879</v>
      </c>
      <c r="BB25" s="121">
        <v>0</v>
      </c>
      <c r="BC25" s="121">
        <v>0</v>
      </c>
      <c r="BD25" s="121">
        <v>0</v>
      </c>
      <c r="BE25" s="121">
        <v>3390</v>
      </c>
      <c r="BF25" s="121">
        <f>SUM(AE25,+AM25,+BE25)</f>
        <v>106599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3960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3960</v>
      </c>
      <c r="CA25" s="121">
        <v>0</v>
      </c>
      <c r="CB25" s="121">
        <v>3960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f>SUM(BG25,+BO25,+CG25)</f>
        <v>3960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5625</v>
      </c>
      <c r="CQ25" s="121">
        <f>SUM(AM25,+BO25)</f>
        <v>107169</v>
      </c>
      <c r="CR25" s="121">
        <f>SUM(AN25,+BP25)</f>
        <v>36456</v>
      </c>
      <c r="CS25" s="121">
        <f>SUM(AO25,+BQ25)</f>
        <v>0</v>
      </c>
      <c r="CT25" s="121">
        <f>SUM(AP25,+BR25)</f>
        <v>36456</v>
      </c>
      <c r="CU25" s="121">
        <f>SUM(AQ25,+BS25)</f>
        <v>0</v>
      </c>
      <c r="CV25" s="121">
        <f>SUM(AR25,+BT25)</f>
        <v>0</v>
      </c>
      <c r="CW25" s="121">
        <f>SUM(AS25,+BU25)</f>
        <v>13105</v>
      </c>
      <c r="CX25" s="121">
        <f>SUM(AT25,+BV25)</f>
        <v>13105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57608</v>
      </c>
      <c r="DC25" s="121">
        <f>SUM(AY25,+CA25)</f>
        <v>0</v>
      </c>
      <c r="DD25" s="121">
        <f>SUM(AZ25,+CB25)</f>
        <v>48729</v>
      </c>
      <c r="DE25" s="121">
        <f>SUM(BA25,+CC25)</f>
        <v>8879</v>
      </c>
      <c r="DF25" s="121">
        <f>SUM(BB25,+CD25)</f>
        <v>0</v>
      </c>
      <c r="DG25" s="121">
        <f>SUM(BC25,+CE25)</f>
        <v>0</v>
      </c>
      <c r="DH25" s="121">
        <f>SUM(BD25,+CF25)</f>
        <v>0</v>
      </c>
      <c r="DI25" s="121">
        <f>SUM(BE25,+CG25)</f>
        <v>3390</v>
      </c>
      <c r="DJ25" s="121">
        <f>SUM(BF25,+CH25)</f>
        <v>110559</v>
      </c>
    </row>
    <row r="26" spans="1:114" s="136" customFormat="1" ht="13.5" customHeight="1" x14ac:dyDescent="0.15">
      <c r="A26" s="119" t="s">
        <v>31</v>
      </c>
      <c r="B26" s="120" t="s">
        <v>392</v>
      </c>
      <c r="C26" s="119" t="s">
        <v>393</v>
      </c>
      <c r="D26" s="121">
        <f>SUM(E26,+L26)</f>
        <v>76939</v>
      </c>
      <c r="E26" s="121">
        <f>SUM(F26:I26,K26)</f>
        <v>14529</v>
      </c>
      <c r="F26" s="121">
        <v>0</v>
      </c>
      <c r="G26" s="121">
        <v>217</v>
      </c>
      <c r="H26" s="121">
        <v>0</v>
      </c>
      <c r="I26" s="121">
        <v>14312</v>
      </c>
      <c r="J26" s="122" t="s">
        <v>476</v>
      </c>
      <c r="K26" s="121">
        <v>0</v>
      </c>
      <c r="L26" s="121">
        <v>62410</v>
      </c>
      <c r="M26" s="121">
        <f>SUM(N26,+U26)</f>
        <v>16134</v>
      </c>
      <c r="N26" s="121">
        <f>SUM(O26:R26,T26)</f>
        <v>10</v>
      </c>
      <c r="O26" s="121">
        <v>0</v>
      </c>
      <c r="P26" s="121">
        <v>0</v>
      </c>
      <c r="Q26" s="121">
        <v>0</v>
      </c>
      <c r="R26" s="121">
        <v>0</v>
      </c>
      <c r="S26" s="122" t="s">
        <v>476</v>
      </c>
      <c r="T26" s="121">
        <v>10</v>
      </c>
      <c r="U26" s="121">
        <v>16124</v>
      </c>
      <c r="V26" s="121">
        <f>+SUM(D26,M26)</f>
        <v>93073</v>
      </c>
      <c r="W26" s="121">
        <f>+SUM(E26,N26)</f>
        <v>14539</v>
      </c>
      <c r="X26" s="121">
        <f>+SUM(F26,O26)</f>
        <v>0</v>
      </c>
      <c r="Y26" s="121">
        <f>+SUM(G26,P26)</f>
        <v>217</v>
      </c>
      <c r="Z26" s="121">
        <f>+SUM(H26,Q26)</f>
        <v>0</v>
      </c>
      <c r="AA26" s="121">
        <f>+SUM(I26,R26)</f>
        <v>14312</v>
      </c>
      <c r="AB26" s="122" t="str">
        <f>IF(+SUM(J26,S26)=0,"-",+SUM(J26,S26))</f>
        <v>-</v>
      </c>
      <c r="AC26" s="121">
        <f>+SUM(K26,T26)</f>
        <v>10</v>
      </c>
      <c r="AD26" s="121">
        <f>+SUM(L26,U26)</f>
        <v>78534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71511</v>
      </c>
      <c r="AN26" s="121">
        <f>SUM(AO26:AR26)</f>
        <v>21967</v>
      </c>
      <c r="AO26" s="121">
        <v>0</v>
      </c>
      <c r="AP26" s="121">
        <v>21967</v>
      </c>
      <c r="AQ26" s="121">
        <v>0</v>
      </c>
      <c r="AR26" s="121">
        <v>0</v>
      </c>
      <c r="AS26" s="121">
        <f>SUM(AT26:AV26)</f>
        <v>8986</v>
      </c>
      <c r="AT26" s="121">
        <v>0</v>
      </c>
      <c r="AU26" s="121">
        <v>8986</v>
      </c>
      <c r="AV26" s="121">
        <v>0</v>
      </c>
      <c r="AW26" s="121">
        <v>0</v>
      </c>
      <c r="AX26" s="121">
        <f>SUM(AY26:BB26)</f>
        <v>40558</v>
      </c>
      <c r="AY26" s="121">
        <v>0</v>
      </c>
      <c r="AZ26" s="121">
        <v>33041</v>
      </c>
      <c r="BA26" s="121">
        <v>7517</v>
      </c>
      <c r="BB26" s="121">
        <v>0</v>
      </c>
      <c r="BC26" s="121">
        <v>4375</v>
      </c>
      <c r="BD26" s="121">
        <v>0</v>
      </c>
      <c r="BE26" s="121">
        <v>1053</v>
      </c>
      <c r="BF26" s="121">
        <f>SUM(AE26,+AM26,+BE26)</f>
        <v>72564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16134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16</v>
      </c>
      <c r="BV26" s="121">
        <v>0</v>
      </c>
      <c r="BW26" s="121">
        <v>16</v>
      </c>
      <c r="BX26" s="121">
        <v>0</v>
      </c>
      <c r="BY26" s="121">
        <v>0</v>
      </c>
      <c r="BZ26" s="121">
        <f>SUM(CA26:CD26)</f>
        <v>16118</v>
      </c>
      <c r="CA26" s="121">
        <v>3300</v>
      </c>
      <c r="CB26" s="121">
        <v>12818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f>SUM(BG26,+BO26,+CG26)</f>
        <v>16134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87645</v>
      </c>
      <c r="CR26" s="121">
        <f>SUM(AN26,+BP26)</f>
        <v>21967</v>
      </c>
      <c r="CS26" s="121">
        <f>SUM(AO26,+BQ26)</f>
        <v>0</v>
      </c>
      <c r="CT26" s="121">
        <f>SUM(AP26,+BR26)</f>
        <v>21967</v>
      </c>
      <c r="CU26" s="121">
        <f>SUM(AQ26,+BS26)</f>
        <v>0</v>
      </c>
      <c r="CV26" s="121">
        <f>SUM(AR26,+BT26)</f>
        <v>0</v>
      </c>
      <c r="CW26" s="121">
        <f>SUM(AS26,+BU26)</f>
        <v>9002</v>
      </c>
      <c r="CX26" s="121">
        <f>SUM(AT26,+BV26)</f>
        <v>0</v>
      </c>
      <c r="CY26" s="121">
        <f>SUM(AU26,+BW26)</f>
        <v>9002</v>
      </c>
      <c r="CZ26" s="121">
        <f>SUM(AV26,+BX26)</f>
        <v>0</v>
      </c>
      <c r="DA26" s="121">
        <f>SUM(AW26,+BY26)</f>
        <v>0</v>
      </c>
      <c r="DB26" s="121">
        <f>SUM(AX26,+BZ26)</f>
        <v>56676</v>
      </c>
      <c r="DC26" s="121">
        <f>SUM(AY26,+CA26)</f>
        <v>3300</v>
      </c>
      <c r="DD26" s="121">
        <f>SUM(AZ26,+CB26)</f>
        <v>45859</v>
      </c>
      <c r="DE26" s="121">
        <f>SUM(BA26,+CC26)</f>
        <v>7517</v>
      </c>
      <c r="DF26" s="121">
        <f>SUM(BB26,+CD26)</f>
        <v>0</v>
      </c>
      <c r="DG26" s="121">
        <f>SUM(BC26,+CE26)</f>
        <v>4375</v>
      </c>
      <c r="DH26" s="121">
        <f>SUM(BD26,+CF26)</f>
        <v>0</v>
      </c>
      <c r="DI26" s="121">
        <f>SUM(BE26,+CG26)</f>
        <v>1053</v>
      </c>
      <c r="DJ26" s="121">
        <f>SUM(BF26,+CH26)</f>
        <v>88698</v>
      </c>
    </row>
    <row r="27" spans="1:114" s="136" customFormat="1" ht="13.5" customHeight="1" x14ac:dyDescent="0.15">
      <c r="A27" s="119" t="s">
        <v>31</v>
      </c>
      <c r="B27" s="120" t="s">
        <v>395</v>
      </c>
      <c r="C27" s="119" t="s">
        <v>396</v>
      </c>
      <c r="D27" s="121">
        <f>SUM(E27,+L27)</f>
        <v>1401669</v>
      </c>
      <c r="E27" s="121">
        <f>SUM(F27:I27,K27)</f>
        <v>106584</v>
      </c>
      <c r="F27" s="121">
        <v>0</v>
      </c>
      <c r="G27" s="121">
        <v>0</v>
      </c>
      <c r="H27" s="121">
        <v>0</v>
      </c>
      <c r="I27" s="121">
        <v>101567</v>
      </c>
      <c r="J27" s="122" t="s">
        <v>476</v>
      </c>
      <c r="K27" s="121">
        <v>5017</v>
      </c>
      <c r="L27" s="121">
        <v>1295085</v>
      </c>
      <c r="M27" s="121">
        <f>SUM(N27,+U27)</f>
        <v>120956</v>
      </c>
      <c r="N27" s="121">
        <f>SUM(O27:R27,T27)</f>
        <v>3182</v>
      </c>
      <c r="O27" s="121">
        <v>0</v>
      </c>
      <c r="P27" s="121">
        <v>0</v>
      </c>
      <c r="Q27" s="121">
        <v>0</v>
      </c>
      <c r="R27" s="121">
        <v>3182</v>
      </c>
      <c r="S27" s="122" t="s">
        <v>476</v>
      </c>
      <c r="T27" s="121">
        <v>0</v>
      </c>
      <c r="U27" s="121">
        <v>117774</v>
      </c>
      <c r="V27" s="121">
        <f>+SUM(D27,M27)</f>
        <v>1522625</v>
      </c>
      <c r="W27" s="121">
        <f>+SUM(E27,N27)</f>
        <v>109766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104749</v>
      </c>
      <c r="AB27" s="122" t="str">
        <f>IF(+SUM(J27,S27)=0,"-",+SUM(J27,S27))</f>
        <v>-</v>
      </c>
      <c r="AC27" s="121">
        <f>+SUM(K27,T27)</f>
        <v>5017</v>
      </c>
      <c r="AD27" s="121">
        <f>+SUM(L27,U27)</f>
        <v>1412859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1035598</v>
      </c>
      <c r="AM27" s="121">
        <f>SUM(AN27,AS27,AW27,AX27,BD27)</f>
        <v>366071</v>
      </c>
      <c r="AN27" s="121">
        <f>SUM(AO27:AR27)</f>
        <v>185427</v>
      </c>
      <c r="AO27" s="121">
        <v>54811</v>
      </c>
      <c r="AP27" s="121">
        <v>96246</v>
      </c>
      <c r="AQ27" s="121">
        <v>34370</v>
      </c>
      <c r="AR27" s="121">
        <v>0</v>
      </c>
      <c r="AS27" s="121">
        <f>SUM(AT27:AV27)</f>
        <v>93653</v>
      </c>
      <c r="AT27" s="121">
        <v>11370</v>
      </c>
      <c r="AU27" s="121">
        <v>82283</v>
      </c>
      <c r="AV27" s="121">
        <v>0</v>
      </c>
      <c r="AW27" s="121">
        <v>0</v>
      </c>
      <c r="AX27" s="121">
        <f>SUM(AY27:BB27)</f>
        <v>86991</v>
      </c>
      <c r="AY27" s="121">
        <v>0</v>
      </c>
      <c r="AZ27" s="121">
        <v>74246</v>
      </c>
      <c r="BA27" s="121">
        <v>12745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366071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120956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44165</v>
      </c>
      <c r="BV27" s="121">
        <v>0</v>
      </c>
      <c r="BW27" s="121">
        <v>44165</v>
      </c>
      <c r="BX27" s="121">
        <v>0</v>
      </c>
      <c r="BY27" s="121">
        <v>0</v>
      </c>
      <c r="BZ27" s="121">
        <f>SUM(CA27:CD27)</f>
        <v>76791</v>
      </c>
      <c r="CA27" s="121">
        <v>0</v>
      </c>
      <c r="CB27" s="121">
        <v>76791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120956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1035598</v>
      </c>
      <c r="CQ27" s="121">
        <f>SUM(AM27,+BO27)</f>
        <v>487027</v>
      </c>
      <c r="CR27" s="121">
        <f>SUM(AN27,+BP27)</f>
        <v>185427</v>
      </c>
      <c r="CS27" s="121">
        <f>SUM(AO27,+BQ27)</f>
        <v>54811</v>
      </c>
      <c r="CT27" s="121">
        <f>SUM(AP27,+BR27)</f>
        <v>96246</v>
      </c>
      <c r="CU27" s="121">
        <f>SUM(AQ27,+BS27)</f>
        <v>34370</v>
      </c>
      <c r="CV27" s="121">
        <f>SUM(AR27,+BT27)</f>
        <v>0</v>
      </c>
      <c r="CW27" s="121">
        <f>SUM(AS27,+BU27)</f>
        <v>137818</v>
      </c>
      <c r="CX27" s="121">
        <f>SUM(AT27,+BV27)</f>
        <v>11370</v>
      </c>
      <c r="CY27" s="121">
        <f>SUM(AU27,+BW27)</f>
        <v>126448</v>
      </c>
      <c r="CZ27" s="121">
        <f>SUM(AV27,+BX27)</f>
        <v>0</v>
      </c>
      <c r="DA27" s="121">
        <f>SUM(AW27,+BY27)</f>
        <v>0</v>
      </c>
      <c r="DB27" s="121">
        <f>SUM(AX27,+BZ27)</f>
        <v>163782</v>
      </c>
      <c r="DC27" s="121">
        <f>SUM(AY27,+CA27)</f>
        <v>0</v>
      </c>
      <c r="DD27" s="121">
        <f>SUM(AZ27,+CB27)</f>
        <v>151037</v>
      </c>
      <c r="DE27" s="121">
        <f>SUM(BA27,+CC27)</f>
        <v>12745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487027</v>
      </c>
    </row>
    <row r="28" spans="1:114" s="136" customFormat="1" ht="13.5" customHeight="1" x14ac:dyDescent="0.15">
      <c r="A28" s="119" t="s">
        <v>31</v>
      </c>
      <c r="B28" s="120" t="s">
        <v>398</v>
      </c>
      <c r="C28" s="119" t="s">
        <v>399</v>
      </c>
      <c r="D28" s="121">
        <f>SUM(E28,+L28)</f>
        <v>30264</v>
      </c>
      <c r="E28" s="121">
        <f>SUM(F28:I28,K28)</f>
        <v>2930</v>
      </c>
      <c r="F28" s="121">
        <v>0</v>
      </c>
      <c r="G28" s="121">
        <v>0</v>
      </c>
      <c r="H28" s="121">
        <v>2500</v>
      </c>
      <c r="I28" s="121">
        <v>0</v>
      </c>
      <c r="J28" s="122" t="s">
        <v>476</v>
      </c>
      <c r="K28" s="121">
        <v>430</v>
      </c>
      <c r="L28" s="121">
        <v>27334</v>
      </c>
      <c r="M28" s="121">
        <f>SUM(N28,+U28)</f>
        <v>21143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476</v>
      </c>
      <c r="T28" s="121">
        <v>0</v>
      </c>
      <c r="U28" s="121">
        <v>21143</v>
      </c>
      <c r="V28" s="121">
        <f>+SUM(D28,M28)</f>
        <v>51407</v>
      </c>
      <c r="W28" s="121">
        <f>+SUM(E28,N28)</f>
        <v>2930</v>
      </c>
      <c r="X28" s="121">
        <f>+SUM(F28,O28)</f>
        <v>0</v>
      </c>
      <c r="Y28" s="121">
        <f>+SUM(G28,P28)</f>
        <v>0</v>
      </c>
      <c r="Z28" s="121">
        <f>+SUM(H28,Q28)</f>
        <v>2500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430</v>
      </c>
      <c r="AD28" s="121">
        <f>+SUM(L28,U28)</f>
        <v>48477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4299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234</v>
      </c>
      <c r="AT28" s="121">
        <v>234</v>
      </c>
      <c r="AU28" s="121">
        <v>0</v>
      </c>
      <c r="AV28" s="121">
        <v>0</v>
      </c>
      <c r="AW28" s="121">
        <v>0</v>
      </c>
      <c r="AX28" s="121">
        <f>SUM(AY28:BB28)</f>
        <v>4065</v>
      </c>
      <c r="AY28" s="121">
        <v>4065</v>
      </c>
      <c r="AZ28" s="121">
        <v>0</v>
      </c>
      <c r="BA28" s="121">
        <v>0</v>
      </c>
      <c r="BB28" s="121">
        <v>0</v>
      </c>
      <c r="BC28" s="121">
        <v>25965</v>
      </c>
      <c r="BD28" s="121">
        <v>0</v>
      </c>
      <c r="BE28" s="121">
        <v>0</v>
      </c>
      <c r="BF28" s="121">
        <f>SUM(AE28,+AM28,+BE28)</f>
        <v>4299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4032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4032</v>
      </c>
      <c r="CA28" s="121">
        <v>4032</v>
      </c>
      <c r="CB28" s="121">
        <v>0</v>
      </c>
      <c r="CC28" s="121">
        <v>0</v>
      </c>
      <c r="CD28" s="121">
        <v>0</v>
      </c>
      <c r="CE28" s="121">
        <v>17111</v>
      </c>
      <c r="CF28" s="121">
        <v>0</v>
      </c>
      <c r="CG28" s="121">
        <v>0</v>
      </c>
      <c r="CH28" s="121">
        <f>SUM(BG28,+BO28,+CG28)</f>
        <v>4032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8331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234</v>
      </c>
      <c r="CX28" s="121">
        <f>SUM(AT28,+BV28)</f>
        <v>234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8097</v>
      </c>
      <c r="DC28" s="121">
        <f>SUM(AY28,+CA28)</f>
        <v>8097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43076</v>
      </c>
      <c r="DH28" s="121">
        <f>SUM(BD28,+CF28)</f>
        <v>0</v>
      </c>
      <c r="DI28" s="121">
        <f>SUM(BE28,+CG28)</f>
        <v>0</v>
      </c>
      <c r="DJ28" s="121">
        <f>SUM(BF28,+CH28)</f>
        <v>8331</v>
      </c>
    </row>
    <row r="29" spans="1:114" s="136" customFormat="1" ht="13.5" customHeight="1" x14ac:dyDescent="0.15">
      <c r="A29" s="119" t="s">
        <v>31</v>
      </c>
      <c r="B29" s="120" t="s">
        <v>401</v>
      </c>
      <c r="C29" s="119" t="s">
        <v>402</v>
      </c>
      <c r="D29" s="121">
        <f>SUM(E29,+L29)</f>
        <v>30738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476</v>
      </c>
      <c r="K29" s="121">
        <v>0</v>
      </c>
      <c r="L29" s="121">
        <v>30738</v>
      </c>
      <c r="M29" s="121">
        <f>SUM(N29,+U29)</f>
        <v>35259</v>
      </c>
      <c r="N29" s="121">
        <f>SUM(O29:R29,T29)</f>
        <v>7170</v>
      </c>
      <c r="O29" s="121">
        <v>884</v>
      </c>
      <c r="P29" s="121">
        <v>773</v>
      </c>
      <c r="Q29" s="121">
        <v>0</v>
      </c>
      <c r="R29" s="121">
        <v>5513</v>
      </c>
      <c r="S29" s="122" t="s">
        <v>476</v>
      </c>
      <c r="T29" s="121">
        <v>0</v>
      </c>
      <c r="U29" s="121">
        <v>28089</v>
      </c>
      <c r="V29" s="121">
        <f>+SUM(D29,M29)</f>
        <v>65997</v>
      </c>
      <c r="W29" s="121">
        <f>+SUM(E29,N29)</f>
        <v>7170</v>
      </c>
      <c r="X29" s="121">
        <f>+SUM(F29,O29)</f>
        <v>884</v>
      </c>
      <c r="Y29" s="121">
        <f>+SUM(G29,P29)</f>
        <v>773</v>
      </c>
      <c r="Z29" s="121">
        <f>+SUM(H29,Q29)</f>
        <v>0</v>
      </c>
      <c r="AA29" s="121">
        <f>+SUM(I29,R29)</f>
        <v>5513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58827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2560</v>
      </c>
      <c r="AM29" s="121">
        <f>SUM(AN29,AS29,AW29,AX29,BD29)</f>
        <v>4020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4020</v>
      </c>
      <c r="AY29" s="121">
        <v>0</v>
      </c>
      <c r="AZ29" s="121">
        <v>0</v>
      </c>
      <c r="BA29" s="121">
        <v>0</v>
      </c>
      <c r="BB29" s="121">
        <v>4020</v>
      </c>
      <c r="BC29" s="121">
        <v>23650</v>
      </c>
      <c r="BD29" s="121">
        <v>0</v>
      </c>
      <c r="BE29" s="121">
        <v>508</v>
      </c>
      <c r="BF29" s="121">
        <f>SUM(AE29,+AM29,+BE29)</f>
        <v>4528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17092</v>
      </c>
      <c r="CF29" s="121">
        <v>0</v>
      </c>
      <c r="CG29" s="121">
        <v>18167</v>
      </c>
      <c r="CH29" s="121">
        <f>SUM(BG29,+BO29,+CG29)</f>
        <v>18167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2560</v>
      </c>
      <c r="CQ29" s="121">
        <f>SUM(AM29,+BO29)</f>
        <v>4020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4020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4020</v>
      </c>
      <c r="DG29" s="121">
        <f>SUM(BC29,+CE29)</f>
        <v>40742</v>
      </c>
      <c r="DH29" s="121">
        <f>SUM(BD29,+CF29)</f>
        <v>0</v>
      </c>
      <c r="DI29" s="121">
        <f>SUM(BE29,+CG29)</f>
        <v>18675</v>
      </c>
      <c r="DJ29" s="121">
        <f>SUM(BF29,+CH29)</f>
        <v>22695</v>
      </c>
    </row>
    <row r="30" spans="1:114" s="136" customFormat="1" ht="13.5" customHeight="1" x14ac:dyDescent="0.15">
      <c r="A30" s="119" t="s">
        <v>31</v>
      </c>
      <c r="B30" s="120" t="s">
        <v>404</v>
      </c>
      <c r="C30" s="119" t="s">
        <v>405</v>
      </c>
      <c r="D30" s="121">
        <f>SUM(E30,+L30)</f>
        <v>159003</v>
      </c>
      <c r="E30" s="121">
        <f>SUM(F30:I30,K30)</f>
        <v>16520</v>
      </c>
      <c r="F30" s="121">
        <v>0</v>
      </c>
      <c r="G30" s="121">
        <v>0</v>
      </c>
      <c r="H30" s="121">
        <v>0</v>
      </c>
      <c r="I30" s="121">
        <v>15304</v>
      </c>
      <c r="J30" s="122" t="s">
        <v>476</v>
      </c>
      <c r="K30" s="121">
        <v>1216</v>
      </c>
      <c r="L30" s="121">
        <v>142483</v>
      </c>
      <c r="M30" s="121">
        <f>SUM(N30,+U30)</f>
        <v>68643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476</v>
      </c>
      <c r="T30" s="121">
        <v>0</v>
      </c>
      <c r="U30" s="121">
        <v>68643</v>
      </c>
      <c r="V30" s="121">
        <f>+SUM(D30,M30)</f>
        <v>227646</v>
      </c>
      <c r="W30" s="121">
        <f>+SUM(E30,N30)</f>
        <v>16520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15304</v>
      </c>
      <c r="AB30" s="122" t="str">
        <f>IF(+SUM(J30,S30)=0,"-",+SUM(J30,S30))</f>
        <v>-</v>
      </c>
      <c r="AC30" s="121">
        <f>+SUM(K30,T30)</f>
        <v>1216</v>
      </c>
      <c r="AD30" s="121">
        <f>+SUM(L30,U30)</f>
        <v>211126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61695</v>
      </c>
      <c r="AN30" s="121">
        <f>SUM(AO30:AR30)</f>
        <v>53861</v>
      </c>
      <c r="AO30" s="121">
        <v>5339</v>
      </c>
      <c r="AP30" s="121">
        <v>48522</v>
      </c>
      <c r="AQ30" s="121">
        <v>0</v>
      </c>
      <c r="AR30" s="121">
        <v>0</v>
      </c>
      <c r="AS30" s="121">
        <f>SUM(AT30:AV30)</f>
        <v>7834</v>
      </c>
      <c r="AT30" s="121">
        <v>7834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97308</v>
      </c>
      <c r="BD30" s="121">
        <v>0</v>
      </c>
      <c r="BE30" s="121">
        <v>0</v>
      </c>
      <c r="BF30" s="121">
        <f>SUM(AE30,+AM30,+BE30)</f>
        <v>61695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68643</v>
      </c>
      <c r="BP30" s="121">
        <f>SUM(BQ30:BT30)</f>
        <v>5339</v>
      </c>
      <c r="BQ30" s="121">
        <v>5339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63304</v>
      </c>
      <c r="CA30" s="121">
        <v>13428</v>
      </c>
      <c r="CB30" s="121">
        <v>0</v>
      </c>
      <c r="CC30" s="121">
        <v>49876</v>
      </c>
      <c r="CD30" s="121">
        <v>0</v>
      </c>
      <c r="CE30" s="121">
        <v>0</v>
      </c>
      <c r="CF30" s="121">
        <v>0</v>
      </c>
      <c r="CG30" s="121">
        <v>0</v>
      </c>
      <c r="CH30" s="121">
        <f>SUM(BG30,+BO30,+CG30)</f>
        <v>68643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130338</v>
      </c>
      <c r="CR30" s="121">
        <f>SUM(AN30,+BP30)</f>
        <v>59200</v>
      </c>
      <c r="CS30" s="121">
        <f>SUM(AO30,+BQ30)</f>
        <v>10678</v>
      </c>
      <c r="CT30" s="121">
        <f>SUM(AP30,+BR30)</f>
        <v>48522</v>
      </c>
      <c r="CU30" s="121">
        <f>SUM(AQ30,+BS30)</f>
        <v>0</v>
      </c>
      <c r="CV30" s="121">
        <f>SUM(AR30,+BT30)</f>
        <v>0</v>
      </c>
      <c r="CW30" s="121">
        <f>SUM(AS30,+BU30)</f>
        <v>7834</v>
      </c>
      <c r="CX30" s="121">
        <f>SUM(AT30,+BV30)</f>
        <v>7834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63304</v>
      </c>
      <c r="DC30" s="121">
        <f>SUM(AY30,+CA30)</f>
        <v>13428</v>
      </c>
      <c r="DD30" s="121">
        <f>SUM(AZ30,+CB30)</f>
        <v>0</v>
      </c>
      <c r="DE30" s="121">
        <f>SUM(BA30,+CC30)</f>
        <v>49876</v>
      </c>
      <c r="DF30" s="121">
        <f>SUM(BB30,+CD30)</f>
        <v>0</v>
      </c>
      <c r="DG30" s="121">
        <f>SUM(BC30,+CE30)</f>
        <v>97308</v>
      </c>
      <c r="DH30" s="121">
        <f>SUM(BD30,+CF30)</f>
        <v>0</v>
      </c>
      <c r="DI30" s="121">
        <f>SUM(BE30,+CG30)</f>
        <v>0</v>
      </c>
      <c r="DJ30" s="121">
        <f>SUM(BF30,+CH30)</f>
        <v>130338</v>
      </c>
    </row>
    <row r="31" spans="1:114" s="136" customFormat="1" ht="13.5" customHeight="1" x14ac:dyDescent="0.15">
      <c r="A31" s="119" t="s">
        <v>31</v>
      </c>
      <c r="B31" s="120" t="s">
        <v>409</v>
      </c>
      <c r="C31" s="119" t="s">
        <v>410</v>
      </c>
      <c r="D31" s="121">
        <f>SUM(E31,+L31)</f>
        <v>120148</v>
      </c>
      <c r="E31" s="121">
        <f>SUM(F31:I31,K31)</f>
        <v>7910</v>
      </c>
      <c r="F31" s="121">
        <v>0</v>
      </c>
      <c r="G31" s="121">
        <v>0</v>
      </c>
      <c r="H31" s="121">
        <v>0</v>
      </c>
      <c r="I31" s="121">
        <v>3401</v>
      </c>
      <c r="J31" s="122" t="s">
        <v>476</v>
      </c>
      <c r="K31" s="121">
        <v>4509</v>
      </c>
      <c r="L31" s="121">
        <v>112238</v>
      </c>
      <c r="M31" s="121">
        <f>SUM(N31,+U31)</f>
        <v>16932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476</v>
      </c>
      <c r="T31" s="121">
        <v>0</v>
      </c>
      <c r="U31" s="121">
        <v>16932</v>
      </c>
      <c r="V31" s="121">
        <f>+SUM(D31,M31)</f>
        <v>137080</v>
      </c>
      <c r="W31" s="121">
        <f>+SUM(E31,N31)</f>
        <v>7910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3401</v>
      </c>
      <c r="AB31" s="122" t="str">
        <f>IF(+SUM(J31,S31)=0,"-",+SUM(J31,S31))</f>
        <v>-</v>
      </c>
      <c r="AC31" s="121">
        <f>+SUM(K31,T31)</f>
        <v>4509</v>
      </c>
      <c r="AD31" s="121">
        <f>+SUM(L31,U31)</f>
        <v>129170</v>
      </c>
      <c r="AE31" s="121">
        <f>SUM(AF31,+AK31)</f>
        <v>24840</v>
      </c>
      <c r="AF31" s="121">
        <f>SUM(AG31:AJ31)</f>
        <v>24840</v>
      </c>
      <c r="AG31" s="121">
        <v>0</v>
      </c>
      <c r="AH31" s="121">
        <v>24840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95308</v>
      </c>
      <c r="AN31" s="121">
        <f>SUM(AO31:AR31)</f>
        <v>40448</v>
      </c>
      <c r="AO31" s="121">
        <v>0</v>
      </c>
      <c r="AP31" s="121">
        <v>20224</v>
      </c>
      <c r="AQ31" s="121">
        <v>20224</v>
      </c>
      <c r="AR31" s="121">
        <v>0</v>
      </c>
      <c r="AS31" s="121">
        <f>SUM(AT31:AV31)</f>
        <v>25763</v>
      </c>
      <c r="AT31" s="121">
        <v>9310</v>
      </c>
      <c r="AU31" s="121">
        <v>16175</v>
      </c>
      <c r="AV31" s="121">
        <v>278</v>
      </c>
      <c r="AW31" s="121">
        <v>0</v>
      </c>
      <c r="AX31" s="121">
        <f>SUM(AY31:BB31)</f>
        <v>29097</v>
      </c>
      <c r="AY31" s="121">
        <v>0</v>
      </c>
      <c r="AZ31" s="121">
        <v>20929</v>
      </c>
      <c r="BA31" s="121">
        <v>6342</v>
      </c>
      <c r="BB31" s="121">
        <v>1826</v>
      </c>
      <c r="BC31" s="121">
        <v>0</v>
      </c>
      <c r="BD31" s="121">
        <v>0</v>
      </c>
      <c r="BE31" s="121">
        <v>0</v>
      </c>
      <c r="BF31" s="121">
        <f>SUM(AE31,+AM31,+BE31)</f>
        <v>120148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16932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2194</v>
      </c>
      <c r="BV31" s="121">
        <v>2194</v>
      </c>
      <c r="BW31" s="121">
        <v>0</v>
      </c>
      <c r="BX31" s="121">
        <v>0</v>
      </c>
      <c r="BY31" s="121">
        <v>0</v>
      </c>
      <c r="BZ31" s="121">
        <f>SUM(CA31:CD31)</f>
        <v>14738</v>
      </c>
      <c r="CA31" s="121">
        <v>1785</v>
      </c>
      <c r="CB31" s="121">
        <v>12953</v>
      </c>
      <c r="CC31" s="121">
        <v>0</v>
      </c>
      <c r="CD31" s="121">
        <v>0</v>
      </c>
      <c r="CE31" s="121">
        <v>0</v>
      </c>
      <c r="CF31" s="121">
        <v>0</v>
      </c>
      <c r="CG31" s="121">
        <v>0</v>
      </c>
      <c r="CH31" s="121">
        <f>SUM(BG31,+BO31,+CG31)</f>
        <v>16932</v>
      </c>
      <c r="CI31" s="121">
        <f>SUM(AE31,+BG31)</f>
        <v>24840</v>
      </c>
      <c r="CJ31" s="121">
        <f>SUM(AF31,+BH31)</f>
        <v>24840</v>
      </c>
      <c r="CK31" s="121">
        <f>SUM(AG31,+BI31)</f>
        <v>0</v>
      </c>
      <c r="CL31" s="121">
        <f>SUM(AH31,+BJ31)</f>
        <v>24840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112240</v>
      </c>
      <c r="CR31" s="121">
        <f>SUM(AN31,+BP31)</f>
        <v>40448</v>
      </c>
      <c r="CS31" s="121">
        <f>SUM(AO31,+BQ31)</f>
        <v>0</v>
      </c>
      <c r="CT31" s="121">
        <f>SUM(AP31,+BR31)</f>
        <v>20224</v>
      </c>
      <c r="CU31" s="121">
        <f>SUM(AQ31,+BS31)</f>
        <v>20224</v>
      </c>
      <c r="CV31" s="121">
        <f>SUM(AR31,+BT31)</f>
        <v>0</v>
      </c>
      <c r="CW31" s="121">
        <f>SUM(AS31,+BU31)</f>
        <v>27957</v>
      </c>
      <c r="CX31" s="121">
        <f>SUM(AT31,+BV31)</f>
        <v>11504</v>
      </c>
      <c r="CY31" s="121">
        <f>SUM(AU31,+BW31)</f>
        <v>16175</v>
      </c>
      <c r="CZ31" s="121">
        <f>SUM(AV31,+BX31)</f>
        <v>278</v>
      </c>
      <c r="DA31" s="121">
        <f>SUM(AW31,+BY31)</f>
        <v>0</v>
      </c>
      <c r="DB31" s="121">
        <f>SUM(AX31,+BZ31)</f>
        <v>43835</v>
      </c>
      <c r="DC31" s="121">
        <f>SUM(AY31,+CA31)</f>
        <v>1785</v>
      </c>
      <c r="DD31" s="121">
        <f>SUM(AZ31,+CB31)</f>
        <v>33882</v>
      </c>
      <c r="DE31" s="121">
        <f>SUM(BA31,+CC31)</f>
        <v>6342</v>
      </c>
      <c r="DF31" s="121">
        <f>SUM(BB31,+CD31)</f>
        <v>1826</v>
      </c>
      <c r="DG31" s="121">
        <f>SUM(BC31,+CE31)</f>
        <v>0</v>
      </c>
      <c r="DH31" s="121">
        <f>SUM(BD31,+CF31)</f>
        <v>0</v>
      </c>
      <c r="DI31" s="121">
        <f>SUM(BE31,+CG31)</f>
        <v>0</v>
      </c>
      <c r="DJ31" s="121">
        <f>SUM(BF31,+CH31)</f>
        <v>137080</v>
      </c>
    </row>
    <row r="32" spans="1:114" s="136" customFormat="1" ht="13.5" customHeight="1" x14ac:dyDescent="0.15">
      <c r="A32" s="119" t="s">
        <v>31</v>
      </c>
      <c r="B32" s="120" t="s">
        <v>412</v>
      </c>
      <c r="C32" s="119" t="s">
        <v>413</v>
      </c>
      <c r="D32" s="121">
        <f>SUM(E32,+L32)</f>
        <v>593478</v>
      </c>
      <c r="E32" s="121">
        <f>SUM(F32:I32,K32)</f>
        <v>71296</v>
      </c>
      <c r="F32" s="121">
        <v>0</v>
      </c>
      <c r="G32" s="121">
        <v>629</v>
      </c>
      <c r="H32" s="121">
        <v>0</v>
      </c>
      <c r="I32" s="121">
        <v>70657</v>
      </c>
      <c r="J32" s="122" t="s">
        <v>476</v>
      </c>
      <c r="K32" s="121">
        <v>10</v>
      </c>
      <c r="L32" s="121">
        <v>522182</v>
      </c>
      <c r="M32" s="121">
        <f>SUM(N32,+U32)</f>
        <v>37951</v>
      </c>
      <c r="N32" s="121">
        <f>SUM(O32:R32,T32)</f>
        <v>10</v>
      </c>
      <c r="O32" s="121">
        <v>0</v>
      </c>
      <c r="P32" s="121">
        <v>0</v>
      </c>
      <c r="Q32" s="121">
        <v>0</v>
      </c>
      <c r="R32" s="121">
        <v>0</v>
      </c>
      <c r="S32" s="122" t="s">
        <v>476</v>
      </c>
      <c r="T32" s="121">
        <v>10</v>
      </c>
      <c r="U32" s="121">
        <v>37941</v>
      </c>
      <c r="V32" s="121">
        <f>+SUM(D32,M32)</f>
        <v>631429</v>
      </c>
      <c r="W32" s="121">
        <f>+SUM(E32,N32)</f>
        <v>71306</v>
      </c>
      <c r="X32" s="121">
        <f>+SUM(F32,O32)</f>
        <v>0</v>
      </c>
      <c r="Y32" s="121">
        <f>+SUM(G32,P32)</f>
        <v>629</v>
      </c>
      <c r="Z32" s="121">
        <f>+SUM(H32,Q32)</f>
        <v>0</v>
      </c>
      <c r="AA32" s="121">
        <f>+SUM(I32,R32)</f>
        <v>70657</v>
      </c>
      <c r="AB32" s="122" t="str">
        <f>IF(+SUM(J32,S32)=0,"-",+SUM(J32,S32))</f>
        <v>-</v>
      </c>
      <c r="AC32" s="121">
        <f>+SUM(K32,T32)</f>
        <v>20</v>
      </c>
      <c r="AD32" s="121">
        <f>+SUM(L32,U32)</f>
        <v>560123</v>
      </c>
      <c r="AE32" s="121">
        <f>SUM(AF32,+AK32)</f>
        <v>321036</v>
      </c>
      <c r="AF32" s="121">
        <f>SUM(AG32:AJ32)</f>
        <v>320527</v>
      </c>
      <c r="AG32" s="121">
        <v>304324</v>
      </c>
      <c r="AH32" s="121">
        <v>16203</v>
      </c>
      <c r="AI32" s="121">
        <v>0</v>
      </c>
      <c r="AJ32" s="121">
        <v>0</v>
      </c>
      <c r="AK32" s="121">
        <v>509</v>
      </c>
      <c r="AL32" s="121">
        <v>13990</v>
      </c>
      <c r="AM32" s="121">
        <f>SUM(AN32,AS32,AW32,AX32,BD32)</f>
        <v>258452</v>
      </c>
      <c r="AN32" s="121">
        <f>SUM(AO32:AR32)</f>
        <v>120453</v>
      </c>
      <c r="AO32" s="121">
        <v>0</v>
      </c>
      <c r="AP32" s="121">
        <v>120453</v>
      </c>
      <c r="AQ32" s="121">
        <v>0</v>
      </c>
      <c r="AR32" s="121">
        <v>0</v>
      </c>
      <c r="AS32" s="121">
        <f>SUM(AT32:AV32)</f>
        <v>9622</v>
      </c>
      <c r="AT32" s="121">
        <v>5220</v>
      </c>
      <c r="AU32" s="121">
        <v>4402</v>
      </c>
      <c r="AV32" s="121">
        <v>0</v>
      </c>
      <c r="AW32" s="121">
        <v>0</v>
      </c>
      <c r="AX32" s="121">
        <f>SUM(AY32:BB32)</f>
        <v>128377</v>
      </c>
      <c r="AY32" s="121">
        <v>1600</v>
      </c>
      <c r="AZ32" s="121">
        <v>1026</v>
      </c>
      <c r="BA32" s="121">
        <v>125751</v>
      </c>
      <c r="BB32" s="121">
        <v>0</v>
      </c>
      <c r="BC32" s="121">
        <v>0</v>
      </c>
      <c r="BD32" s="121">
        <v>0</v>
      </c>
      <c r="BE32" s="121">
        <v>0</v>
      </c>
      <c r="BF32" s="121">
        <f>SUM(AE32,+AM32,+BE32)</f>
        <v>579488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1800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1800</v>
      </c>
      <c r="CA32" s="121">
        <v>1800</v>
      </c>
      <c r="CB32" s="121">
        <v>0</v>
      </c>
      <c r="CC32" s="121">
        <v>0</v>
      </c>
      <c r="CD32" s="121">
        <v>0</v>
      </c>
      <c r="CE32" s="121">
        <v>36151</v>
      </c>
      <c r="CF32" s="121">
        <v>0</v>
      </c>
      <c r="CG32" s="121">
        <v>0</v>
      </c>
      <c r="CH32" s="121">
        <f>SUM(BG32,+BO32,+CG32)</f>
        <v>1800</v>
      </c>
      <c r="CI32" s="121">
        <f>SUM(AE32,+BG32)</f>
        <v>321036</v>
      </c>
      <c r="CJ32" s="121">
        <f>SUM(AF32,+BH32)</f>
        <v>320527</v>
      </c>
      <c r="CK32" s="121">
        <f>SUM(AG32,+BI32)</f>
        <v>304324</v>
      </c>
      <c r="CL32" s="121">
        <f>SUM(AH32,+BJ32)</f>
        <v>16203</v>
      </c>
      <c r="CM32" s="121">
        <f>SUM(AI32,+BK32)</f>
        <v>0</v>
      </c>
      <c r="CN32" s="121">
        <f>SUM(AJ32,+BL32)</f>
        <v>0</v>
      </c>
      <c r="CO32" s="121">
        <f>SUM(AK32,+BM32)</f>
        <v>509</v>
      </c>
      <c r="CP32" s="121">
        <f>SUM(AL32,+BN32)</f>
        <v>13990</v>
      </c>
      <c r="CQ32" s="121">
        <f>SUM(AM32,+BO32)</f>
        <v>260252</v>
      </c>
      <c r="CR32" s="121">
        <f>SUM(AN32,+BP32)</f>
        <v>120453</v>
      </c>
      <c r="CS32" s="121">
        <f>SUM(AO32,+BQ32)</f>
        <v>0</v>
      </c>
      <c r="CT32" s="121">
        <f>SUM(AP32,+BR32)</f>
        <v>120453</v>
      </c>
      <c r="CU32" s="121">
        <f>SUM(AQ32,+BS32)</f>
        <v>0</v>
      </c>
      <c r="CV32" s="121">
        <f>SUM(AR32,+BT32)</f>
        <v>0</v>
      </c>
      <c r="CW32" s="121">
        <f>SUM(AS32,+BU32)</f>
        <v>9622</v>
      </c>
      <c r="CX32" s="121">
        <f>SUM(AT32,+BV32)</f>
        <v>5220</v>
      </c>
      <c r="CY32" s="121">
        <f>SUM(AU32,+BW32)</f>
        <v>4402</v>
      </c>
      <c r="CZ32" s="121">
        <f>SUM(AV32,+BX32)</f>
        <v>0</v>
      </c>
      <c r="DA32" s="121">
        <f>SUM(AW32,+BY32)</f>
        <v>0</v>
      </c>
      <c r="DB32" s="121">
        <f>SUM(AX32,+BZ32)</f>
        <v>130177</v>
      </c>
      <c r="DC32" s="121">
        <f>SUM(AY32,+CA32)</f>
        <v>3400</v>
      </c>
      <c r="DD32" s="121">
        <f>SUM(AZ32,+CB32)</f>
        <v>1026</v>
      </c>
      <c r="DE32" s="121">
        <f>SUM(BA32,+CC32)</f>
        <v>125751</v>
      </c>
      <c r="DF32" s="121">
        <f>SUM(BB32,+CD32)</f>
        <v>0</v>
      </c>
      <c r="DG32" s="121">
        <f>SUM(BC32,+CE32)</f>
        <v>36151</v>
      </c>
      <c r="DH32" s="121">
        <f>SUM(BD32,+CF32)</f>
        <v>0</v>
      </c>
      <c r="DI32" s="121">
        <f>SUM(BE32,+CG32)</f>
        <v>0</v>
      </c>
      <c r="DJ32" s="121">
        <f>SUM(BF32,+CH32)</f>
        <v>581288</v>
      </c>
    </row>
    <row r="33" spans="1:114" s="136" customFormat="1" ht="13.5" customHeight="1" x14ac:dyDescent="0.15">
      <c r="A33" s="119" t="s">
        <v>31</v>
      </c>
      <c r="B33" s="120" t="s">
        <v>416</v>
      </c>
      <c r="C33" s="119" t="s">
        <v>417</v>
      </c>
      <c r="D33" s="121">
        <f>SUM(E33,+L33)</f>
        <v>266169</v>
      </c>
      <c r="E33" s="121">
        <f>SUM(F33:I33,K33)</f>
        <v>1505</v>
      </c>
      <c r="F33" s="121">
        <v>0</v>
      </c>
      <c r="G33" s="121">
        <v>0</v>
      </c>
      <c r="H33" s="121">
        <v>0</v>
      </c>
      <c r="I33" s="121">
        <v>30</v>
      </c>
      <c r="J33" s="122" t="s">
        <v>476</v>
      </c>
      <c r="K33" s="121">
        <v>1475</v>
      </c>
      <c r="L33" s="121">
        <v>264664</v>
      </c>
      <c r="M33" s="121">
        <f>SUM(N33,+U33)</f>
        <v>61360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476</v>
      </c>
      <c r="T33" s="121">
        <v>0</v>
      </c>
      <c r="U33" s="121">
        <v>61360</v>
      </c>
      <c r="V33" s="121">
        <f>+SUM(D33,M33)</f>
        <v>327529</v>
      </c>
      <c r="W33" s="121">
        <f>+SUM(E33,N33)</f>
        <v>1505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30</v>
      </c>
      <c r="AB33" s="122" t="str">
        <f>IF(+SUM(J33,S33)=0,"-",+SUM(J33,S33))</f>
        <v>-</v>
      </c>
      <c r="AC33" s="121">
        <f>+SUM(K33,T33)</f>
        <v>1475</v>
      </c>
      <c r="AD33" s="121">
        <f>+SUM(L33,U33)</f>
        <v>326024</v>
      </c>
      <c r="AE33" s="121">
        <f>SUM(AF33,+AK33)</f>
        <v>29</v>
      </c>
      <c r="AF33" s="121">
        <f>SUM(AG33:AJ33)</f>
        <v>29</v>
      </c>
      <c r="AG33" s="121">
        <v>29</v>
      </c>
      <c r="AH33" s="121">
        <v>0</v>
      </c>
      <c r="AI33" s="121">
        <v>0</v>
      </c>
      <c r="AJ33" s="121">
        <v>0</v>
      </c>
      <c r="AK33" s="121">
        <v>0</v>
      </c>
      <c r="AL33" s="121">
        <v>1209</v>
      </c>
      <c r="AM33" s="121">
        <f>SUM(AN33,AS33,AW33,AX33,BD33)</f>
        <v>100204</v>
      </c>
      <c r="AN33" s="121">
        <f>SUM(AO33:AR33)</f>
        <v>4783</v>
      </c>
      <c r="AO33" s="121">
        <v>4783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1530</v>
      </c>
      <c r="AX33" s="121">
        <f>SUM(AY33:BB33)</f>
        <v>93891</v>
      </c>
      <c r="AY33" s="121">
        <v>82778</v>
      </c>
      <c r="AZ33" s="121">
        <v>0</v>
      </c>
      <c r="BA33" s="121">
        <v>9925</v>
      </c>
      <c r="BB33" s="121">
        <v>1188</v>
      </c>
      <c r="BC33" s="121">
        <v>160843</v>
      </c>
      <c r="BD33" s="121">
        <v>0</v>
      </c>
      <c r="BE33" s="121">
        <v>3884</v>
      </c>
      <c r="BF33" s="121">
        <f>SUM(AE33,+AM33,+BE33)</f>
        <v>104117</v>
      </c>
      <c r="BG33" s="121">
        <f>SUM(BH33,+BM33)</f>
        <v>43</v>
      </c>
      <c r="BH33" s="121">
        <f>SUM(BI33:BL33)</f>
        <v>43</v>
      </c>
      <c r="BI33" s="121">
        <v>43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9574</v>
      </c>
      <c r="BP33" s="121">
        <f>SUM(BQ33:BT33)</f>
        <v>1594</v>
      </c>
      <c r="BQ33" s="121">
        <v>1594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7980</v>
      </c>
      <c r="CA33" s="121">
        <v>0</v>
      </c>
      <c r="CB33" s="121">
        <v>0</v>
      </c>
      <c r="CC33" s="121">
        <v>0</v>
      </c>
      <c r="CD33" s="121">
        <v>7980</v>
      </c>
      <c r="CE33" s="121">
        <v>51743</v>
      </c>
      <c r="CF33" s="121">
        <v>0</v>
      </c>
      <c r="CG33" s="121">
        <v>0</v>
      </c>
      <c r="CH33" s="121">
        <f>SUM(BG33,+BO33,+CG33)</f>
        <v>9617</v>
      </c>
      <c r="CI33" s="121">
        <f>SUM(AE33,+BG33)</f>
        <v>72</v>
      </c>
      <c r="CJ33" s="121">
        <f>SUM(AF33,+BH33)</f>
        <v>72</v>
      </c>
      <c r="CK33" s="121">
        <f>SUM(AG33,+BI33)</f>
        <v>72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1209</v>
      </c>
      <c r="CQ33" s="121">
        <f>SUM(AM33,+BO33)</f>
        <v>109778</v>
      </c>
      <c r="CR33" s="121">
        <f>SUM(AN33,+BP33)</f>
        <v>6377</v>
      </c>
      <c r="CS33" s="121">
        <f>SUM(AO33,+BQ33)</f>
        <v>6377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1530</v>
      </c>
      <c r="DB33" s="121">
        <f>SUM(AX33,+BZ33)</f>
        <v>101871</v>
      </c>
      <c r="DC33" s="121">
        <f>SUM(AY33,+CA33)</f>
        <v>82778</v>
      </c>
      <c r="DD33" s="121">
        <f>SUM(AZ33,+CB33)</f>
        <v>0</v>
      </c>
      <c r="DE33" s="121">
        <f>SUM(BA33,+CC33)</f>
        <v>9925</v>
      </c>
      <c r="DF33" s="121">
        <f>SUM(BB33,+CD33)</f>
        <v>9168</v>
      </c>
      <c r="DG33" s="121">
        <f>SUM(BC33,+CE33)</f>
        <v>212586</v>
      </c>
      <c r="DH33" s="121">
        <f>SUM(BD33,+CF33)</f>
        <v>0</v>
      </c>
      <c r="DI33" s="121">
        <f>SUM(BE33,+CG33)</f>
        <v>3884</v>
      </c>
      <c r="DJ33" s="121">
        <f>SUM(BF33,+CH33)</f>
        <v>113734</v>
      </c>
    </row>
    <row r="34" spans="1:114" s="136" customFormat="1" ht="13.5" customHeight="1" x14ac:dyDescent="0.15">
      <c r="A34" s="119" t="s">
        <v>31</v>
      </c>
      <c r="B34" s="120" t="s">
        <v>419</v>
      </c>
      <c r="C34" s="119" t="s">
        <v>420</v>
      </c>
      <c r="D34" s="121">
        <f>SUM(E34,+L34)</f>
        <v>750775</v>
      </c>
      <c r="E34" s="121">
        <f>SUM(F34:I34,K34)</f>
        <v>104325</v>
      </c>
      <c r="F34" s="121">
        <v>368</v>
      </c>
      <c r="G34" s="121">
        <v>0</v>
      </c>
      <c r="H34" s="121">
        <v>0</v>
      </c>
      <c r="I34" s="121">
        <v>65234</v>
      </c>
      <c r="J34" s="122" t="s">
        <v>476</v>
      </c>
      <c r="K34" s="121">
        <v>38723</v>
      </c>
      <c r="L34" s="121">
        <v>646450</v>
      </c>
      <c r="M34" s="121">
        <f>SUM(N34,+U34)</f>
        <v>58536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476</v>
      </c>
      <c r="T34" s="121">
        <v>0</v>
      </c>
      <c r="U34" s="121">
        <v>58536</v>
      </c>
      <c r="V34" s="121">
        <f>+SUM(D34,M34)</f>
        <v>809311</v>
      </c>
      <c r="W34" s="121">
        <f>+SUM(E34,N34)</f>
        <v>104325</v>
      </c>
      <c r="X34" s="121">
        <f>+SUM(F34,O34)</f>
        <v>368</v>
      </c>
      <c r="Y34" s="121">
        <f>+SUM(G34,P34)</f>
        <v>0</v>
      </c>
      <c r="Z34" s="121">
        <f>+SUM(H34,Q34)</f>
        <v>0</v>
      </c>
      <c r="AA34" s="121">
        <f>+SUM(I34,R34)</f>
        <v>65234</v>
      </c>
      <c r="AB34" s="122" t="str">
        <f>IF(+SUM(J34,S34)=0,"-",+SUM(J34,S34))</f>
        <v>-</v>
      </c>
      <c r="AC34" s="121">
        <f>+SUM(K34,T34)</f>
        <v>38723</v>
      </c>
      <c r="AD34" s="121">
        <f>+SUM(L34,U34)</f>
        <v>704986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17654</v>
      </c>
      <c r="AM34" s="121">
        <f>SUM(AN34,AS34,AW34,AX34,BD34)</f>
        <v>718156</v>
      </c>
      <c r="AN34" s="121">
        <f>SUM(AO34:AR34)</f>
        <v>53403</v>
      </c>
      <c r="AO34" s="121">
        <v>46208</v>
      </c>
      <c r="AP34" s="121">
        <v>0</v>
      </c>
      <c r="AQ34" s="121">
        <v>7195</v>
      </c>
      <c r="AR34" s="121">
        <v>0</v>
      </c>
      <c r="AS34" s="121">
        <f>SUM(AT34:AV34)</f>
        <v>338502</v>
      </c>
      <c r="AT34" s="121">
        <v>5007</v>
      </c>
      <c r="AU34" s="121">
        <v>333495</v>
      </c>
      <c r="AV34" s="121">
        <v>0</v>
      </c>
      <c r="AW34" s="121">
        <v>0</v>
      </c>
      <c r="AX34" s="121">
        <f>SUM(AY34:BB34)</f>
        <v>301802</v>
      </c>
      <c r="AY34" s="121">
        <v>149148</v>
      </c>
      <c r="AZ34" s="121">
        <v>105914</v>
      </c>
      <c r="BA34" s="121">
        <v>35842</v>
      </c>
      <c r="BB34" s="121">
        <v>10898</v>
      </c>
      <c r="BC34" s="121">
        <v>0</v>
      </c>
      <c r="BD34" s="121">
        <v>24449</v>
      </c>
      <c r="BE34" s="121">
        <v>14965</v>
      </c>
      <c r="BF34" s="121">
        <f>SUM(AE34,+AM34,+BE34)</f>
        <v>733121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58536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17654</v>
      </c>
      <c r="CQ34" s="121">
        <f>SUM(AM34,+BO34)</f>
        <v>718156</v>
      </c>
      <c r="CR34" s="121">
        <f>SUM(AN34,+BP34)</f>
        <v>53403</v>
      </c>
      <c r="CS34" s="121">
        <f>SUM(AO34,+BQ34)</f>
        <v>46208</v>
      </c>
      <c r="CT34" s="121">
        <f>SUM(AP34,+BR34)</f>
        <v>0</v>
      </c>
      <c r="CU34" s="121">
        <f>SUM(AQ34,+BS34)</f>
        <v>7195</v>
      </c>
      <c r="CV34" s="121">
        <f>SUM(AR34,+BT34)</f>
        <v>0</v>
      </c>
      <c r="CW34" s="121">
        <f>SUM(AS34,+BU34)</f>
        <v>338502</v>
      </c>
      <c r="CX34" s="121">
        <f>SUM(AT34,+BV34)</f>
        <v>5007</v>
      </c>
      <c r="CY34" s="121">
        <f>SUM(AU34,+BW34)</f>
        <v>333495</v>
      </c>
      <c r="CZ34" s="121">
        <f>SUM(AV34,+BX34)</f>
        <v>0</v>
      </c>
      <c r="DA34" s="121">
        <f>SUM(AW34,+BY34)</f>
        <v>0</v>
      </c>
      <c r="DB34" s="121">
        <f>SUM(AX34,+BZ34)</f>
        <v>301802</v>
      </c>
      <c r="DC34" s="121">
        <f>SUM(AY34,+CA34)</f>
        <v>149148</v>
      </c>
      <c r="DD34" s="121">
        <f>SUM(AZ34,+CB34)</f>
        <v>105914</v>
      </c>
      <c r="DE34" s="121">
        <f>SUM(BA34,+CC34)</f>
        <v>35842</v>
      </c>
      <c r="DF34" s="121">
        <f>SUM(BB34,+CD34)</f>
        <v>10898</v>
      </c>
      <c r="DG34" s="121">
        <f>SUM(BC34,+CE34)</f>
        <v>58536</v>
      </c>
      <c r="DH34" s="121">
        <f>SUM(BD34,+CF34)</f>
        <v>24449</v>
      </c>
      <c r="DI34" s="121">
        <f>SUM(BE34,+CG34)</f>
        <v>14965</v>
      </c>
      <c r="DJ34" s="121">
        <f>SUM(BF34,+CH34)</f>
        <v>733121</v>
      </c>
    </row>
    <row r="35" spans="1:114" s="136" customFormat="1" ht="13.5" customHeight="1" x14ac:dyDescent="0.15">
      <c r="A35" s="119" t="s">
        <v>31</v>
      </c>
      <c r="B35" s="120" t="s">
        <v>422</v>
      </c>
      <c r="C35" s="119" t="s">
        <v>423</v>
      </c>
      <c r="D35" s="121">
        <f>SUM(E35,+L35)</f>
        <v>445634</v>
      </c>
      <c r="E35" s="121">
        <f>SUM(F35:I35,K35)</f>
        <v>236225</v>
      </c>
      <c r="F35" s="121">
        <v>0</v>
      </c>
      <c r="G35" s="121">
        <v>0</v>
      </c>
      <c r="H35" s="121">
        <v>60000</v>
      </c>
      <c r="I35" s="121">
        <v>63403</v>
      </c>
      <c r="J35" s="122" t="s">
        <v>476</v>
      </c>
      <c r="K35" s="121">
        <v>112822</v>
      </c>
      <c r="L35" s="121">
        <v>209409</v>
      </c>
      <c r="M35" s="121">
        <f>SUM(N35,+U35)</f>
        <v>38477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476</v>
      </c>
      <c r="T35" s="121">
        <v>0</v>
      </c>
      <c r="U35" s="121">
        <v>38477</v>
      </c>
      <c r="V35" s="121">
        <f>+SUM(D35,M35)</f>
        <v>484111</v>
      </c>
      <c r="W35" s="121">
        <f>+SUM(E35,N35)</f>
        <v>236225</v>
      </c>
      <c r="X35" s="121">
        <f>+SUM(F35,O35)</f>
        <v>0</v>
      </c>
      <c r="Y35" s="121">
        <f>+SUM(G35,P35)</f>
        <v>0</v>
      </c>
      <c r="Z35" s="121">
        <f>+SUM(H35,Q35)</f>
        <v>60000</v>
      </c>
      <c r="AA35" s="121">
        <f>+SUM(I35,R35)</f>
        <v>63403</v>
      </c>
      <c r="AB35" s="122" t="str">
        <f>IF(+SUM(J35,S35)=0,"-",+SUM(J35,S35))</f>
        <v>-</v>
      </c>
      <c r="AC35" s="121">
        <f>+SUM(K35,T35)</f>
        <v>112822</v>
      </c>
      <c r="AD35" s="121">
        <f>+SUM(L35,U35)</f>
        <v>247886</v>
      </c>
      <c r="AE35" s="121">
        <f>SUM(AF35,+AK35)</f>
        <v>23698</v>
      </c>
      <c r="AF35" s="121">
        <f>SUM(AG35:AJ35)</f>
        <v>23698</v>
      </c>
      <c r="AG35" s="121">
        <v>0</v>
      </c>
      <c r="AH35" s="121">
        <v>23698</v>
      </c>
      <c r="AI35" s="121">
        <v>0</v>
      </c>
      <c r="AJ35" s="121">
        <v>0</v>
      </c>
      <c r="AK35" s="121">
        <v>0</v>
      </c>
      <c r="AL35" s="121">
        <v>10707</v>
      </c>
      <c r="AM35" s="121">
        <f>SUM(AN35,AS35,AW35,AX35,BD35)</f>
        <v>310291</v>
      </c>
      <c r="AN35" s="121">
        <f>SUM(AO35:AR35)</f>
        <v>85880</v>
      </c>
      <c r="AO35" s="121">
        <v>33990</v>
      </c>
      <c r="AP35" s="121">
        <v>0</v>
      </c>
      <c r="AQ35" s="121">
        <v>51890</v>
      </c>
      <c r="AR35" s="121">
        <v>0</v>
      </c>
      <c r="AS35" s="121">
        <f>SUM(AT35:AV35)</f>
        <v>28897</v>
      </c>
      <c r="AT35" s="121">
        <v>0</v>
      </c>
      <c r="AU35" s="121">
        <v>28897</v>
      </c>
      <c r="AV35" s="121">
        <v>0</v>
      </c>
      <c r="AW35" s="121">
        <v>0</v>
      </c>
      <c r="AX35" s="121">
        <f>SUM(AY35:BB35)</f>
        <v>195514</v>
      </c>
      <c r="AY35" s="121">
        <v>73473</v>
      </c>
      <c r="AZ35" s="121">
        <v>70955</v>
      </c>
      <c r="BA35" s="121">
        <v>27705</v>
      </c>
      <c r="BB35" s="121">
        <v>23381</v>
      </c>
      <c r="BC35" s="121">
        <v>0</v>
      </c>
      <c r="BD35" s="121">
        <v>0</v>
      </c>
      <c r="BE35" s="121">
        <v>100938</v>
      </c>
      <c r="BF35" s="121">
        <f>SUM(AE35,+AM35,+BE35)</f>
        <v>434927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38477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23698</v>
      </c>
      <c r="CJ35" s="121">
        <f>SUM(AF35,+BH35)</f>
        <v>23698</v>
      </c>
      <c r="CK35" s="121">
        <f>SUM(AG35,+BI35)</f>
        <v>0</v>
      </c>
      <c r="CL35" s="121">
        <f>SUM(AH35,+BJ35)</f>
        <v>23698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10707</v>
      </c>
      <c r="CQ35" s="121">
        <f>SUM(AM35,+BO35)</f>
        <v>310291</v>
      </c>
      <c r="CR35" s="121">
        <f>SUM(AN35,+BP35)</f>
        <v>85880</v>
      </c>
      <c r="CS35" s="121">
        <f>SUM(AO35,+BQ35)</f>
        <v>33990</v>
      </c>
      <c r="CT35" s="121">
        <f>SUM(AP35,+BR35)</f>
        <v>0</v>
      </c>
      <c r="CU35" s="121">
        <f>SUM(AQ35,+BS35)</f>
        <v>51890</v>
      </c>
      <c r="CV35" s="121">
        <f>SUM(AR35,+BT35)</f>
        <v>0</v>
      </c>
      <c r="CW35" s="121">
        <f>SUM(AS35,+BU35)</f>
        <v>28897</v>
      </c>
      <c r="CX35" s="121">
        <f>SUM(AT35,+BV35)</f>
        <v>0</v>
      </c>
      <c r="CY35" s="121">
        <f>SUM(AU35,+BW35)</f>
        <v>28897</v>
      </c>
      <c r="CZ35" s="121">
        <f>SUM(AV35,+BX35)</f>
        <v>0</v>
      </c>
      <c r="DA35" s="121">
        <f>SUM(AW35,+BY35)</f>
        <v>0</v>
      </c>
      <c r="DB35" s="121">
        <f>SUM(AX35,+BZ35)</f>
        <v>195514</v>
      </c>
      <c r="DC35" s="121">
        <f>SUM(AY35,+CA35)</f>
        <v>73473</v>
      </c>
      <c r="DD35" s="121">
        <f>SUM(AZ35,+CB35)</f>
        <v>70955</v>
      </c>
      <c r="DE35" s="121">
        <f>SUM(BA35,+CC35)</f>
        <v>27705</v>
      </c>
      <c r="DF35" s="121">
        <f>SUM(BB35,+CD35)</f>
        <v>23381</v>
      </c>
      <c r="DG35" s="121">
        <f>SUM(BC35,+CE35)</f>
        <v>38477</v>
      </c>
      <c r="DH35" s="121">
        <f>SUM(BD35,+CF35)</f>
        <v>0</v>
      </c>
      <c r="DI35" s="121">
        <f>SUM(BE35,+CG35)</f>
        <v>100938</v>
      </c>
      <c r="DJ35" s="121">
        <f>SUM(BF35,+CH35)</f>
        <v>434927</v>
      </c>
    </row>
    <row r="36" spans="1:114" s="136" customFormat="1" ht="13.5" customHeight="1" x14ac:dyDescent="0.15">
      <c r="A36" s="119" t="s">
        <v>31</v>
      </c>
      <c r="B36" s="120" t="s">
        <v>425</v>
      </c>
      <c r="C36" s="119" t="s">
        <v>426</v>
      </c>
      <c r="D36" s="121">
        <f>SUM(E36,+L36)</f>
        <v>161051</v>
      </c>
      <c r="E36" s="121">
        <f>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2" t="s">
        <v>476</v>
      </c>
      <c r="K36" s="121">
        <v>0</v>
      </c>
      <c r="L36" s="121">
        <v>161051</v>
      </c>
      <c r="M36" s="121">
        <f>SUM(N36,+U36)</f>
        <v>83445</v>
      </c>
      <c r="N36" s="121">
        <f>SUM(O36:R36,T36)</f>
        <v>31031</v>
      </c>
      <c r="O36" s="121">
        <v>0</v>
      </c>
      <c r="P36" s="121">
        <v>0</v>
      </c>
      <c r="Q36" s="121">
        <v>0</v>
      </c>
      <c r="R36" s="121">
        <v>31031</v>
      </c>
      <c r="S36" s="122" t="s">
        <v>476</v>
      </c>
      <c r="T36" s="121">
        <v>0</v>
      </c>
      <c r="U36" s="121">
        <v>52414</v>
      </c>
      <c r="V36" s="121">
        <f>+SUM(D36,M36)</f>
        <v>244496</v>
      </c>
      <c r="W36" s="121">
        <f>+SUM(E36,N36)</f>
        <v>31031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31031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213465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312</v>
      </c>
      <c r="AM36" s="121">
        <f>SUM(AN36,AS36,AW36,AX36,BD36)</f>
        <v>38372</v>
      </c>
      <c r="AN36" s="121">
        <f>SUM(AO36:AR36)</f>
        <v>38372</v>
      </c>
      <c r="AO36" s="121">
        <v>38372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122367</v>
      </c>
      <c r="BD36" s="121">
        <v>0</v>
      </c>
      <c r="BE36" s="121">
        <v>0</v>
      </c>
      <c r="BF36" s="121">
        <f>SUM(AE36,+AM36,+BE36)</f>
        <v>38372</v>
      </c>
      <c r="BG36" s="121">
        <f>SUM(BH36,+BM36)</f>
        <v>98</v>
      </c>
      <c r="BH36" s="121">
        <f>SUM(BI36:BL36)</f>
        <v>98</v>
      </c>
      <c r="BI36" s="121">
        <v>0</v>
      </c>
      <c r="BJ36" s="121">
        <v>0</v>
      </c>
      <c r="BK36" s="121">
        <v>98</v>
      </c>
      <c r="BL36" s="121">
        <v>0</v>
      </c>
      <c r="BM36" s="121">
        <v>0</v>
      </c>
      <c r="BN36" s="121">
        <v>0</v>
      </c>
      <c r="BO36" s="121">
        <f>SUM(BP36,BU36,BY36,BZ36,CF36)</f>
        <v>83347</v>
      </c>
      <c r="BP36" s="121">
        <f>SUM(BQ36:BT36)</f>
        <v>13951</v>
      </c>
      <c r="BQ36" s="121">
        <v>13951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69396</v>
      </c>
      <c r="CA36" s="121">
        <v>10927</v>
      </c>
      <c r="CB36" s="121">
        <v>21322</v>
      </c>
      <c r="CC36" s="121">
        <v>37147</v>
      </c>
      <c r="CD36" s="121">
        <v>0</v>
      </c>
      <c r="CE36" s="121">
        <v>0</v>
      </c>
      <c r="CF36" s="121">
        <v>0</v>
      </c>
      <c r="CG36" s="121">
        <v>0</v>
      </c>
      <c r="CH36" s="121">
        <f>SUM(BG36,+BO36,+CG36)</f>
        <v>83445</v>
      </c>
      <c r="CI36" s="121">
        <f>SUM(AE36,+BG36)</f>
        <v>98</v>
      </c>
      <c r="CJ36" s="121">
        <f>SUM(AF36,+BH36)</f>
        <v>98</v>
      </c>
      <c r="CK36" s="121">
        <f>SUM(AG36,+BI36)</f>
        <v>0</v>
      </c>
      <c r="CL36" s="121">
        <f>SUM(AH36,+BJ36)</f>
        <v>0</v>
      </c>
      <c r="CM36" s="121">
        <f>SUM(AI36,+BK36)</f>
        <v>98</v>
      </c>
      <c r="CN36" s="121">
        <f>SUM(AJ36,+BL36)</f>
        <v>0</v>
      </c>
      <c r="CO36" s="121">
        <f>SUM(AK36,+BM36)</f>
        <v>0</v>
      </c>
      <c r="CP36" s="121">
        <f>SUM(AL36,+BN36)</f>
        <v>312</v>
      </c>
      <c r="CQ36" s="121">
        <f>SUM(AM36,+BO36)</f>
        <v>121719</v>
      </c>
      <c r="CR36" s="121">
        <f>SUM(AN36,+BP36)</f>
        <v>52323</v>
      </c>
      <c r="CS36" s="121">
        <f>SUM(AO36,+BQ36)</f>
        <v>52323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69396</v>
      </c>
      <c r="DC36" s="121">
        <f>SUM(AY36,+CA36)</f>
        <v>10927</v>
      </c>
      <c r="DD36" s="121">
        <f>SUM(AZ36,+CB36)</f>
        <v>21322</v>
      </c>
      <c r="DE36" s="121">
        <f>SUM(BA36,+CC36)</f>
        <v>37147</v>
      </c>
      <c r="DF36" s="121">
        <f>SUM(BB36,+CD36)</f>
        <v>0</v>
      </c>
      <c r="DG36" s="121">
        <f>SUM(BC36,+CE36)</f>
        <v>122367</v>
      </c>
      <c r="DH36" s="121">
        <f>SUM(BD36,+CF36)</f>
        <v>0</v>
      </c>
      <c r="DI36" s="121">
        <f>SUM(BE36,+CG36)</f>
        <v>0</v>
      </c>
      <c r="DJ36" s="121">
        <f>SUM(BF36,+CH36)</f>
        <v>121817</v>
      </c>
    </row>
    <row r="37" spans="1:114" s="136" customFormat="1" ht="13.5" customHeight="1" x14ac:dyDescent="0.15">
      <c r="A37" s="119" t="s">
        <v>31</v>
      </c>
      <c r="B37" s="120" t="s">
        <v>432</v>
      </c>
      <c r="C37" s="119" t="s">
        <v>433</v>
      </c>
      <c r="D37" s="121">
        <f>SUM(E37,+L37)</f>
        <v>429007</v>
      </c>
      <c r="E37" s="121">
        <f>SUM(F37:I37,K37)</f>
        <v>52677</v>
      </c>
      <c r="F37" s="121">
        <v>0</v>
      </c>
      <c r="G37" s="121">
        <v>330</v>
      </c>
      <c r="H37" s="121">
        <v>0</v>
      </c>
      <c r="I37" s="121">
        <v>48657</v>
      </c>
      <c r="J37" s="122" t="s">
        <v>476</v>
      </c>
      <c r="K37" s="121">
        <v>3690</v>
      </c>
      <c r="L37" s="121">
        <v>376330</v>
      </c>
      <c r="M37" s="121">
        <f>SUM(N37,+U37)</f>
        <v>61142</v>
      </c>
      <c r="N37" s="121">
        <f>SUM(O37:R37,T37)</f>
        <v>100</v>
      </c>
      <c r="O37" s="121">
        <v>0</v>
      </c>
      <c r="P37" s="121">
        <v>0</v>
      </c>
      <c r="Q37" s="121">
        <v>0</v>
      </c>
      <c r="R37" s="121">
        <v>0</v>
      </c>
      <c r="S37" s="122" t="s">
        <v>476</v>
      </c>
      <c r="T37" s="121">
        <v>100</v>
      </c>
      <c r="U37" s="121">
        <v>61042</v>
      </c>
      <c r="V37" s="121">
        <f>+SUM(D37,M37)</f>
        <v>490149</v>
      </c>
      <c r="W37" s="121">
        <f>+SUM(E37,N37)</f>
        <v>52777</v>
      </c>
      <c r="X37" s="121">
        <f>+SUM(F37,O37)</f>
        <v>0</v>
      </c>
      <c r="Y37" s="121">
        <f>+SUM(G37,P37)</f>
        <v>330</v>
      </c>
      <c r="Z37" s="121">
        <f>+SUM(H37,Q37)</f>
        <v>0</v>
      </c>
      <c r="AA37" s="121">
        <f>+SUM(I37,R37)</f>
        <v>48657</v>
      </c>
      <c r="AB37" s="122" t="str">
        <f>IF(+SUM(J37,S37)=0,"-",+SUM(J37,S37))</f>
        <v>-</v>
      </c>
      <c r="AC37" s="121">
        <f>+SUM(K37,T37)</f>
        <v>3790</v>
      </c>
      <c r="AD37" s="121">
        <f>+SUM(L37,U37)</f>
        <v>437372</v>
      </c>
      <c r="AE37" s="121">
        <f>SUM(AF37,+AK37)</f>
        <v>1504</v>
      </c>
      <c r="AF37" s="121">
        <f>SUM(AG37:AJ37)</f>
        <v>1504</v>
      </c>
      <c r="AG37" s="121">
        <v>0</v>
      </c>
      <c r="AH37" s="121">
        <v>0</v>
      </c>
      <c r="AI37" s="121">
        <v>1504</v>
      </c>
      <c r="AJ37" s="121">
        <v>0</v>
      </c>
      <c r="AK37" s="121">
        <v>0</v>
      </c>
      <c r="AL37" s="121">
        <v>660</v>
      </c>
      <c r="AM37" s="121">
        <f>SUM(AN37,AS37,AW37,AX37,BD37)</f>
        <v>29653</v>
      </c>
      <c r="AN37" s="121">
        <f>SUM(AO37:AR37)</f>
        <v>24258</v>
      </c>
      <c r="AO37" s="121">
        <v>20799</v>
      </c>
      <c r="AP37" s="121">
        <v>0</v>
      </c>
      <c r="AQ37" s="121">
        <v>0</v>
      </c>
      <c r="AR37" s="121">
        <v>3459</v>
      </c>
      <c r="AS37" s="121">
        <f>SUM(AT37:AV37)</f>
        <v>4102</v>
      </c>
      <c r="AT37" s="121">
        <v>0</v>
      </c>
      <c r="AU37" s="121">
        <v>0</v>
      </c>
      <c r="AV37" s="121">
        <v>4102</v>
      </c>
      <c r="AW37" s="121">
        <v>0</v>
      </c>
      <c r="AX37" s="121">
        <f>SUM(AY37:BB37)</f>
        <v>1293</v>
      </c>
      <c r="AY37" s="121">
        <v>0</v>
      </c>
      <c r="AZ37" s="121">
        <v>0</v>
      </c>
      <c r="BA37" s="121">
        <v>1293</v>
      </c>
      <c r="BB37" s="121">
        <v>0</v>
      </c>
      <c r="BC37" s="121">
        <v>362666</v>
      </c>
      <c r="BD37" s="121">
        <v>0</v>
      </c>
      <c r="BE37" s="121">
        <v>34524</v>
      </c>
      <c r="BF37" s="121">
        <f>SUM(AE37,+AM37,+BE37)</f>
        <v>65681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61142</v>
      </c>
      <c r="BP37" s="121">
        <f>SUM(BQ37:BT37)</f>
        <v>15429</v>
      </c>
      <c r="BQ37" s="121">
        <v>15429</v>
      </c>
      <c r="BR37" s="121">
        <v>0</v>
      </c>
      <c r="BS37" s="121">
        <v>0</v>
      </c>
      <c r="BT37" s="121">
        <v>0</v>
      </c>
      <c r="BU37" s="121">
        <f>SUM(BV37:BX37)</f>
        <v>66</v>
      </c>
      <c r="BV37" s="121">
        <v>0</v>
      </c>
      <c r="BW37" s="121">
        <v>66</v>
      </c>
      <c r="BX37" s="121">
        <v>0</v>
      </c>
      <c r="BY37" s="121">
        <v>0</v>
      </c>
      <c r="BZ37" s="121">
        <f>SUM(CA37:CD37)</f>
        <v>45647</v>
      </c>
      <c r="CA37" s="121">
        <v>0</v>
      </c>
      <c r="CB37" s="121">
        <v>45647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f>SUM(BG37,+BO37,+CG37)</f>
        <v>61142</v>
      </c>
      <c r="CI37" s="121">
        <f>SUM(AE37,+BG37)</f>
        <v>1504</v>
      </c>
      <c r="CJ37" s="121">
        <f>SUM(AF37,+BH37)</f>
        <v>1504</v>
      </c>
      <c r="CK37" s="121">
        <f>SUM(AG37,+BI37)</f>
        <v>0</v>
      </c>
      <c r="CL37" s="121">
        <f>SUM(AH37,+BJ37)</f>
        <v>0</v>
      </c>
      <c r="CM37" s="121">
        <f>SUM(AI37,+BK37)</f>
        <v>1504</v>
      </c>
      <c r="CN37" s="121">
        <f>SUM(AJ37,+BL37)</f>
        <v>0</v>
      </c>
      <c r="CO37" s="121">
        <f>SUM(AK37,+BM37)</f>
        <v>0</v>
      </c>
      <c r="CP37" s="121">
        <f>SUM(AL37,+BN37)</f>
        <v>660</v>
      </c>
      <c r="CQ37" s="121">
        <f>SUM(AM37,+BO37)</f>
        <v>90795</v>
      </c>
      <c r="CR37" s="121">
        <f>SUM(AN37,+BP37)</f>
        <v>39687</v>
      </c>
      <c r="CS37" s="121">
        <f>SUM(AO37,+BQ37)</f>
        <v>36228</v>
      </c>
      <c r="CT37" s="121">
        <f>SUM(AP37,+BR37)</f>
        <v>0</v>
      </c>
      <c r="CU37" s="121">
        <f>SUM(AQ37,+BS37)</f>
        <v>0</v>
      </c>
      <c r="CV37" s="121">
        <f>SUM(AR37,+BT37)</f>
        <v>3459</v>
      </c>
      <c r="CW37" s="121">
        <f>SUM(AS37,+BU37)</f>
        <v>4168</v>
      </c>
      <c r="CX37" s="121">
        <f>SUM(AT37,+BV37)</f>
        <v>0</v>
      </c>
      <c r="CY37" s="121">
        <f>SUM(AU37,+BW37)</f>
        <v>66</v>
      </c>
      <c r="CZ37" s="121">
        <f>SUM(AV37,+BX37)</f>
        <v>4102</v>
      </c>
      <c r="DA37" s="121">
        <f>SUM(AW37,+BY37)</f>
        <v>0</v>
      </c>
      <c r="DB37" s="121">
        <f>SUM(AX37,+BZ37)</f>
        <v>46940</v>
      </c>
      <c r="DC37" s="121">
        <f>SUM(AY37,+CA37)</f>
        <v>0</v>
      </c>
      <c r="DD37" s="121">
        <f>SUM(AZ37,+CB37)</f>
        <v>45647</v>
      </c>
      <c r="DE37" s="121">
        <f>SUM(BA37,+CC37)</f>
        <v>1293</v>
      </c>
      <c r="DF37" s="121">
        <f>SUM(BB37,+CD37)</f>
        <v>0</v>
      </c>
      <c r="DG37" s="121">
        <f>SUM(BC37,+CE37)</f>
        <v>362666</v>
      </c>
      <c r="DH37" s="121">
        <f>SUM(BD37,+CF37)</f>
        <v>0</v>
      </c>
      <c r="DI37" s="121">
        <f>SUM(BE37,+CG37)</f>
        <v>34524</v>
      </c>
      <c r="DJ37" s="121">
        <f>SUM(BF37,+CH37)</f>
        <v>126823</v>
      </c>
    </row>
    <row r="38" spans="1:114" s="136" customFormat="1" ht="13.5" customHeight="1" x14ac:dyDescent="0.15">
      <c r="A38" s="119" t="s">
        <v>31</v>
      </c>
      <c r="B38" s="120" t="s">
        <v>435</v>
      </c>
      <c r="C38" s="119" t="s">
        <v>436</v>
      </c>
      <c r="D38" s="121">
        <f>SUM(E38,+L38)</f>
        <v>137337</v>
      </c>
      <c r="E38" s="121">
        <f>SUM(F38:I38,K38)</f>
        <v>10821</v>
      </c>
      <c r="F38" s="121">
        <v>0</v>
      </c>
      <c r="G38" s="121">
        <v>0</v>
      </c>
      <c r="H38" s="121">
        <v>0</v>
      </c>
      <c r="I38" s="121">
        <v>8336</v>
      </c>
      <c r="J38" s="122" t="s">
        <v>476</v>
      </c>
      <c r="K38" s="121">
        <v>2485</v>
      </c>
      <c r="L38" s="121">
        <v>126516</v>
      </c>
      <c r="M38" s="121">
        <f>SUM(N38,+U38)</f>
        <v>102331</v>
      </c>
      <c r="N38" s="121">
        <f>SUM(O38:R38,T38)</f>
        <v>57608</v>
      </c>
      <c r="O38" s="121">
        <v>0</v>
      </c>
      <c r="P38" s="121">
        <v>0</v>
      </c>
      <c r="Q38" s="121">
        <v>0</v>
      </c>
      <c r="R38" s="121">
        <v>11961</v>
      </c>
      <c r="S38" s="122" t="s">
        <v>476</v>
      </c>
      <c r="T38" s="121">
        <v>45647</v>
      </c>
      <c r="U38" s="121">
        <v>44723</v>
      </c>
      <c r="V38" s="121">
        <f>+SUM(D38,M38)</f>
        <v>239668</v>
      </c>
      <c r="W38" s="121">
        <f>+SUM(E38,N38)</f>
        <v>68429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20297</v>
      </c>
      <c r="AB38" s="122" t="str">
        <f>IF(+SUM(J38,S38)=0,"-",+SUM(J38,S38))</f>
        <v>-</v>
      </c>
      <c r="AC38" s="121">
        <f>+SUM(K38,T38)</f>
        <v>48132</v>
      </c>
      <c r="AD38" s="121">
        <f>+SUM(L38,U38)</f>
        <v>171239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163</v>
      </c>
      <c r="AM38" s="121">
        <f>SUM(AN38,AS38,AW38,AX38,BD38)</f>
        <v>40839</v>
      </c>
      <c r="AN38" s="121">
        <f>SUM(AO38:AR38)</f>
        <v>38021</v>
      </c>
      <c r="AO38" s="121">
        <v>23153</v>
      </c>
      <c r="AP38" s="121">
        <v>14868</v>
      </c>
      <c r="AQ38" s="121">
        <v>0</v>
      </c>
      <c r="AR38" s="121">
        <v>0</v>
      </c>
      <c r="AS38" s="121">
        <f>SUM(AT38:AV38)</f>
        <v>2818</v>
      </c>
      <c r="AT38" s="121">
        <v>2818</v>
      </c>
      <c r="AU38" s="121">
        <v>0</v>
      </c>
      <c r="AV38" s="121">
        <v>0</v>
      </c>
      <c r="AW38" s="121">
        <v>0</v>
      </c>
      <c r="AX38" s="121">
        <f>SUM(AY38:BB38)</f>
        <v>0</v>
      </c>
      <c r="AY38" s="121">
        <v>0</v>
      </c>
      <c r="AZ38" s="121">
        <v>0</v>
      </c>
      <c r="BA38" s="121">
        <v>0</v>
      </c>
      <c r="BB38" s="121">
        <v>0</v>
      </c>
      <c r="BC38" s="121">
        <v>96335</v>
      </c>
      <c r="BD38" s="121">
        <v>0</v>
      </c>
      <c r="BE38" s="121">
        <v>0</v>
      </c>
      <c r="BF38" s="121">
        <f>SUM(AE38,+AM38,+BE38)</f>
        <v>40839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102331</v>
      </c>
      <c r="BP38" s="121">
        <f>SUM(BQ38:BT38)</f>
        <v>14357</v>
      </c>
      <c r="BQ38" s="121">
        <v>14357</v>
      </c>
      <c r="BR38" s="121">
        <v>0</v>
      </c>
      <c r="BS38" s="121">
        <v>0</v>
      </c>
      <c r="BT38" s="121">
        <v>0</v>
      </c>
      <c r="BU38" s="121">
        <f>SUM(BV38:BX38)</f>
        <v>33168</v>
      </c>
      <c r="BV38" s="121">
        <v>0</v>
      </c>
      <c r="BW38" s="121">
        <v>33168</v>
      </c>
      <c r="BX38" s="121">
        <v>0</v>
      </c>
      <c r="BY38" s="121">
        <v>0</v>
      </c>
      <c r="BZ38" s="121">
        <f>SUM(CA38:CD38)</f>
        <v>53607</v>
      </c>
      <c r="CA38" s="121">
        <v>31380</v>
      </c>
      <c r="CB38" s="121">
        <v>20280</v>
      </c>
      <c r="CC38" s="121">
        <v>1947</v>
      </c>
      <c r="CD38" s="121">
        <v>0</v>
      </c>
      <c r="CE38" s="121">
        <v>0</v>
      </c>
      <c r="CF38" s="121">
        <v>1199</v>
      </c>
      <c r="CG38" s="121">
        <v>0</v>
      </c>
      <c r="CH38" s="121">
        <f>SUM(BG38,+BO38,+CG38)</f>
        <v>102331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163</v>
      </c>
      <c r="CQ38" s="121">
        <f>SUM(AM38,+BO38)</f>
        <v>143170</v>
      </c>
      <c r="CR38" s="121">
        <f>SUM(AN38,+BP38)</f>
        <v>52378</v>
      </c>
      <c r="CS38" s="121">
        <f>SUM(AO38,+BQ38)</f>
        <v>37510</v>
      </c>
      <c r="CT38" s="121">
        <f>SUM(AP38,+BR38)</f>
        <v>14868</v>
      </c>
      <c r="CU38" s="121">
        <f>SUM(AQ38,+BS38)</f>
        <v>0</v>
      </c>
      <c r="CV38" s="121">
        <f>SUM(AR38,+BT38)</f>
        <v>0</v>
      </c>
      <c r="CW38" s="121">
        <f>SUM(AS38,+BU38)</f>
        <v>35986</v>
      </c>
      <c r="CX38" s="121">
        <f>SUM(AT38,+BV38)</f>
        <v>2818</v>
      </c>
      <c r="CY38" s="121">
        <f>SUM(AU38,+BW38)</f>
        <v>33168</v>
      </c>
      <c r="CZ38" s="121">
        <f>SUM(AV38,+BX38)</f>
        <v>0</v>
      </c>
      <c r="DA38" s="121">
        <f>SUM(AW38,+BY38)</f>
        <v>0</v>
      </c>
      <c r="DB38" s="121">
        <f>SUM(AX38,+BZ38)</f>
        <v>53607</v>
      </c>
      <c r="DC38" s="121">
        <f>SUM(AY38,+CA38)</f>
        <v>31380</v>
      </c>
      <c r="DD38" s="121">
        <f>SUM(AZ38,+CB38)</f>
        <v>20280</v>
      </c>
      <c r="DE38" s="121">
        <f>SUM(BA38,+CC38)</f>
        <v>1947</v>
      </c>
      <c r="DF38" s="121">
        <f>SUM(BB38,+CD38)</f>
        <v>0</v>
      </c>
      <c r="DG38" s="121">
        <f>SUM(BC38,+CE38)</f>
        <v>96335</v>
      </c>
      <c r="DH38" s="121">
        <f>SUM(BD38,+CF38)</f>
        <v>1199</v>
      </c>
      <c r="DI38" s="121">
        <f>SUM(BE38,+CG38)</f>
        <v>0</v>
      </c>
      <c r="DJ38" s="121">
        <f>SUM(BF38,+CH38)</f>
        <v>143170</v>
      </c>
    </row>
    <row r="39" spans="1:114" s="136" customFormat="1" ht="13.5" customHeight="1" x14ac:dyDescent="0.15">
      <c r="A39" s="119" t="s">
        <v>31</v>
      </c>
      <c r="B39" s="120" t="s">
        <v>438</v>
      </c>
      <c r="C39" s="119" t="s">
        <v>439</v>
      </c>
      <c r="D39" s="121">
        <f>SUM(E39,+L39)</f>
        <v>22684</v>
      </c>
      <c r="E39" s="121">
        <f>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2" t="s">
        <v>476</v>
      </c>
      <c r="K39" s="121">
        <v>0</v>
      </c>
      <c r="L39" s="121">
        <v>22684</v>
      </c>
      <c r="M39" s="121">
        <f>SUM(N39,+U39)</f>
        <v>28358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476</v>
      </c>
      <c r="T39" s="121">
        <v>0</v>
      </c>
      <c r="U39" s="121">
        <v>28358</v>
      </c>
      <c r="V39" s="121">
        <f>+SUM(D39,M39)</f>
        <v>51042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51042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23</v>
      </c>
      <c r="AM39" s="121">
        <f>SUM(AN39,AS39,AW39,AX39,BD39)</f>
        <v>8794</v>
      </c>
      <c r="AN39" s="121">
        <f>SUM(AO39:AR39)</f>
        <v>7592</v>
      </c>
      <c r="AO39" s="121">
        <v>0</v>
      </c>
      <c r="AP39" s="121">
        <v>7592</v>
      </c>
      <c r="AQ39" s="121">
        <v>0</v>
      </c>
      <c r="AR39" s="121">
        <v>0</v>
      </c>
      <c r="AS39" s="121">
        <f>SUM(AT39:AV39)</f>
        <v>1202</v>
      </c>
      <c r="AT39" s="121">
        <v>1202</v>
      </c>
      <c r="AU39" s="121">
        <v>0</v>
      </c>
      <c r="AV39" s="121">
        <v>0</v>
      </c>
      <c r="AW39" s="121">
        <v>0</v>
      </c>
      <c r="AX39" s="121">
        <f>SUM(AY39:BB39)</f>
        <v>0</v>
      </c>
      <c r="AY39" s="121">
        <v>0</v>
      </c>
      <c r="AZ39" s="121">
        <v>0</v>
      </c>
      <c r="BA39" s="121">
        <v>0</v>
      </c>
      <c r="BB39" s="121">
        <v>0</v>
      </c>
      <c r="BC39" s="121">
        <v>13867</v>
      </c>
      <c r="BD39" s="121">
        <v>0</v>
      </c>
      <c r="BE39" s="121">
        <v>0</v>
      </c>
      <c r="BF39" s="121">
        <f>SUM(AE39,+AM39,+BE39)</f>
        <v>8794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28358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28358</v>
      </c>
      <c r="CA39" s="121">
        <v>3909</v>
      </c>
      <c r="CB39" s="121">
        <v>0</v>
      </c>
      <c r="CC39" s="121">
        <v>0</v>
      </c>
      <c r="CD39" s="121">
        <v>24449</v>
      </c>
      <c r="CE39" s="121">
        <v>0</v>
      </c>
      <c r="CF39" s="121">
        <v>0</v>
      </c>
      <c r="CG39" s="121">
        <v>0</v>
      </c>
      <c r="CH39" s="121">
        <f>SUM(BG39,+BO39,+CG39)</f>
        <v>28358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23</v>
      </c>
      <c r="CQ39" s="121">
        <f>SUM(AM39,+BO39)</f>
        <v>37152</v>
      </c>
      <c r="CR39" s="121">
        <f>SUM(AN39,+BP39)</f>
        <v>7592</v>
      </c>
      <c r="CS39" s="121">
        <f>SUM(AO39,+BQ39)</f>
        <v>0</v>
      </c>
      <c r="CT39" s="121">
        <f>SUM(AP39,+BR39)</f>
        <v>7592</v>
      </c>
      <c r="CU39" s="121">
        <f>SUM(AQ39,+BS39)</f>
        <v>0</v>
      </c>
      <c r="CV39" s="121">
        <f>SUM(AR39,+BT39)</f>
        <v>0</v>
      </c>
      <c r="CW39" s="121">
        <f>SUM(AS39,+BU39)</f>
        <v>1202</v>
      </c>
      <c r="CX39" s="121">
        <f>SUM(AT39,+BV39)</f>
        <v>1202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28358</v>
      </c>
      <c r="DC39" s="121">
        <f>SUM(AY39,+CA39)</f>
        <v>3909</v>
      </c>
      <c r="DD39" s="121">
        <f>SUM(AZ39,+CB39)</f>
        <v>0</v>
      </c>
      <c r="DE39" s="121">
        <f>SUM(BA39,+CC39)</f>
        <v>0</v>
      </c>
      <c r="DF39" s="121">
        <f>SUM(BB39,+CD39)</f>
        <v>24449</v>
      </c>
      <c r="DG39" s="121">
        <f>SUM(BC39,+CE39)</f>
        <v>13867</v>
      </c>
      <c r="DH39" s="121">
        <f>SUM(BD39,+CF39)</f>
        <v>0</v>
      </c>
      <c r="DI39" s="121">
        <f>SUM(BE39,+CG39)</f>
        <v>0</v>
      </c>
      <c r="DJ39" s="121">
        <f>SUM(BF39,+CH39)</f>
        <v>37152</v>
      </c>
    </row>
    <row r="40" spans="1:114" s="136" customFormat="1" ht="13.5" customHeight="1" x14ac:dyDescent="0.15">
      <c r="A40" s="119" t="s">
        <v>31</v>
      </c>
      <c r="B40" s="120" t="s">
        <v>441</v>
      </c>
      <c r="C40" s="119" t="s">
        <v>442</v>
      </c>
      <c r="D40" s="121">
        <f>SUM(E40,+L40)</f>
        <v>62719</v>
      </c>
      <c r="E40" s="121">
        <f>SUM(F40:I40,K40)</f>
        <v>8539</v>
      </c>
      <c r="F40" s="121">
        <v>0</v>
      </c>
      <c r="G40" s="121">
        <v>0</v>
      </c>
      <c r="H40" s="121">
        <v>0</v>
      </c>
      <c r="I40" s="121">
        <v>8089</v>
      </c>
      <c r="J40" s="122" t="s">
        <v>476</v>
      </c>
      <c r="K40" s="121">
        <v>450</v>
      </c>
      <c r="L40" s="121">
        <v>54180</v>
      </c>
      <c r="M40" s="121">
        <f>SUM(N40,+U40)</f>
        <v>15300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476</v>
      </c>
      <c r="T40" s="121">
        <v>0</v>
      </c>
      <c r="U40" s="121">
        <v>15300</v>
      </c>
      <c r="V40" s="121">
        <f>+SUM(D40,M40)</f>
        <v>78019</v>
      </c>
      <c r="W40" s="121">
        <f>+SUM(E40,N40)</f>
        <v>8539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8089</v>
      </c>
      <c r="AB40" s="122" t="str">
        <f>IF(+SUM(J40,S40)=0,"-",+SUM(J40,S40))</f>
        <v>-</v>
      </c>
      <c r="AC40" s="121">
        <f>+SUM(K40,T40)</f>
        <v>450</v>
      </c>
      <c r="AD40" s="121">
        <f>+SUM(L40,U40)</f>
        <v>69480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66</v>
      </c>
      <c r="AM40" s="121">
        <f>SUM(AN40,AS40,AW40,AX40,BD40)</f>
        <v>26649</v>
      </c>
      <c r="AN40" s="121">
        <f>SUM(AO40:AR40)</f>
        <v>20066</v>
      </c>
      <c r="AO40" s="121">
        <v>0</v>
      </c>
      <c r="AP40" s="121">
        <v>20066</v>
      </c>
      <c r="AQ40" s="121">
        <v>0</v>
      </c>
      <c r="AR40" s="121">
        <v>0</v>
      </c>
      <c r="AS40" s="121">
        <f>SUM(AT40:AV40)</f>
        <v>6583</v>
      </c>
      <c r="AT40" s="121">
        <v>6583</v>
      </c>
      <c r="AU40" s="121">
        <v>0</v>
      </c>
      <c r="AV40" s="121">
        <v>0</v>
      </c>
      <c r="AW40" s="121">
        <v>0</v>
      </c>
      <c r="AX40" s="121">
        <f>SUM(AY40:BB40)</f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36004</v>
      </c>
      <c r="BD40" s="121">
        <v>0</v>
      </c>
      <c r="BE40" s="121">
        <v>0</v>
      </c>
      <c r="BF40" s="121">
        <f>SUM(AE40,+AM40,+BE40)</f>
        <v>26649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15300</v>
      </c>
      <c r="CH40" s="121">
        <f>SUM(BG40,+BO40,+CG40)</f>
        <v>15300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66</v>
      </c>
      <c r="CQ40" s="121">
        <f>SUM(AM40,+BO40)</f>
        <v>26649</v>
      </c>
      <c r="CR40" s="121">
        <f>SUM(AN40,+BP40)</f>
        <v>20066</v>
      </c>
      <c r="CS40" s="121">
        <f>SUM(AO40,+BQ40)</f>
        <v>0</v>
      </c>
      <c r="CT40" s="121">
        <f>SUM(AP40,+BR40)</f>
        <v>20066</v>
      </c>
      <c r="CU40" s="121">
        <f>SUM(AQ40,+BS40)</f>
        <v>0</v>
      </c>
      <c r="CV40" s="121">
        <f>SUM(AR40,+BT40)</f>
        <v>0</v>
      </c>
      <c r="CW40" s="121">
        <f>SUM(AS40,+BU40)</f>
        <v>6583</v>
      </c>
      <c r="CX40" s="121">
        <f>SUM(AT40,+BV40)</f>
        <v>6583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0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36004</v>
      </c>
      <c r="DH40" s="121">
        <f>SUM(BD40,+CF40)</f>
        <v>0</v>
      </c>
      <c r="DI40" s="121">
        <f>SUM(BE40,+CG40)</f>
        <v>15300</v>
      </c>
      <c r="DJ40" s="121">
        <f>SUM(BF40,+CH40)</f>
        <v>41949</v>
      </c>
    </row>
    <row r="41" spans="1:114" s="136" customFormat="1" ht="13.5" customHeight="1" x14ac:dyDescent="0.15">
      <c r="A41" s="119" t="s">
        <v>31</v>
      </c>
      <c r="B41" s="120" t="s">
        <v>444</v>
      </c>
      <c r="C41" s="119" t="s">
        <v>445</v>
      </c>
      <c r="D41" s="121">
        <f>SUM(E41,+L41)</f>
        <v>13758</v>
      </c>
      <c r="E41" s="121">
        <f>SUM(F41:I41,K41)</f>
        <v>717</v>
      </c>
      <c r="F41" s="121">
        <v>0</v>
      </c>
      <c r="G41" s="121">
        <v>0</v>
      </c>
      <c r="H41" s="121">
        <v>0</v>
      </c>
      <c r="I41" s="121">
        <v>717</v>
      </c>
      <c r="J41" s="122" t="s">
        <v>476</v>
      </c>
      <c r="K41" s="121">
        <v>0</v>
      </c>
      <c r="L41" s="121">
        <v>13041</v>
      </c>
      <c r="M41" s="121">
        <f>SUM(N41,+U41)</f>
        <v>6172</v>
      </c>
      <c r="N41" s="121">
        <f>SUM(O41:R41,T41)</f>
        <v>6000</v>
      </c>
      <c r="O41" s="121">
        <v>0</v>
      </c>
      <c r="P41" s="121">
        <v>0</v>
      </c>
      <c r="Q41" s="121">
        <v>6000</v>
      </c>
      <c r="R41" s="121">
        <v>0</v>
      </c>
      <c r="S41" s="122" t="s">
        <v>476</v>
      </c>
      <c r="T41" s="121">
        <v>0</v>
      </c>
      <c r="U41" s="121">
        <v>172</v>
      </c>
      <c r="V41" s="121">
        <f>+SUM(D41,M41)</f>
        <v>19930</v>
      </c>
      <c r="W41" s="121">
        <f>+SUM(E41,N41)</f>
        <v>6717</v>
      </c>
      <c r="X41" s="121">
        <f>+SUM(F41,O41)</f>
        <v>0</v>
      </c>
      <c r="Y41" s="121">
        <f>+SUM(G41,P41)</f>
        <v>0</v>
      </c>
      <c r="Z41" s="121">
        <f>+SUM(H41,Q41)</f>
        <v>6000</v>
      </c>
      <c r="AA41" s="121">
        <f>+SUM(I41,R41)</f>
        <v>717</v>
      </c>
      <c r="AB41" s="122" t="str">
        <f>IF(+SUM(J41,S41)=0,"-",+SUM(J41,S41))</f>
        <v>-</v>
      </c>
      <c r="AC41" s="121">
        <f>+SUM(K41,T41)</f>
        <v>0</v>
      </c>
      <c r="AD41" s="121">
        <f>+SUM(L41,U41)</f>
        <v>13213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13758</v>
      </c>
      <c r="AN41" s="121">
        <f>SUM(AO41:AR41)</f>
        <v>0</v>
      </c>
      <c r="AO41" s="121">
        <v>0</v>
      </c>
      <c r="AP41" s="121">
        <v>0</v>
      </c>
      <c r="AQ41" s="121">
        <v>0</v>
      </c>
      <c r="AR41" s="121">
        <v>0</v>
      </c>
      <c r="AS41" s="121">
        <f>SUM(AT41:AV41)</f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f>SUM(AY41:BB41)</f>
        <v>13758</v>
      </c>
      <c r="AY41" s="121">
        <v>6000</v>
      </c>
      <c r="AZ41" s="121">
        <v>0</v>
      </c>
      <c r="BA41" s="121">
        <v>7758</v>
      </c>
      <c r="BB41" s="121">
        <v>0</v>
      </c>
      <c r="BC41" s="121">
        <v>0</v>
      </c>
      <c r="BD41" s="121">
        <v>0</v>
      </c>
      <c r="BE41" s="121">
        <v>0</v>
      </c>
      <c r="BF41" s="121">
        <f>SUM(AE41,+AM41,+BE41)</f>
        <v>13758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6172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6172</v>
      </c>
      <c r="CA41" s="121">
        <v>0</v>
      </c>
      <c r="CB41" s="121">
        <v>0</v>
      </c>
      <c r="CC41" s="121">
        <v>6172</v>
      </c>
      <c r="CD41" s="121">
        <v>0</v>
      </c>
      <c r="CE41" s="121">
        <v>0</v>
      </c>
      <c r="CF41" s="121">
        <v>0</v>
      </c>
      <c r="CG41" s="121">
        <v>0</v>
      </c>
      <c r="CH41" s="121">
        <f>SUM(BG41,+BO41,+CG41)</f>
        <v>6172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19930</v>
      </c>
      <c r="CR41" s="121">
        <f>SUM(AN41,+BP41)</f>
        <v>0</v>
      </c>
      <c r="CS41" s="121">
        <f>SUM(AO41,+BQ41)</f>
        <v>0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0</v>
      </c>
      <c r="CX41" s="121">
        <f>SUM(AT41,+BV41)</f>
        <v>0</v>
      </c>
      <c r="CY41" s="121">
        <f>SUM(AU41,+BW41)</f>
        <v>0</v>
      </c>
      <c r="CZ41" s="121">
        <f>SUM(AV41,+BX41)</f>
        <v>0</v>
      </c>
      <c r="DA41" s="121">
        <f>SUM(AW41,+BY41)</f>
        <v>0</v>
      </c>
      <c r="DB41" s="121">
        <f>SUM(AX41,+BZ41)</f>
        <v>19930</v>
      </c>
      <c r="DC41" s="121">
        <f>SUM(AY41,+CA41)</f>
        <v>6000</v>
      </c>
      <c r="DD41" s="121">
        <f>SUM(AZ41,+CB41)</f>
        <v>0</v>
      </c>
      <c r="DE41" s="121">
        <f>SUM(BA41,+CC41)</f>
        <v>13930</v>
      </c>
      <c r="DF41" s="121">
        <f>SUM(BB41,+CD41)</f>
        <v>0</v>
      </c>
      <c r="DG41" s="121">
        <f>SUM(BC41,+CE41)</f>
        <v>0</v>
      </c>
      <c r="DH41" s="121">
        <f>SUM(BD41,+CF41)</f>
        <v>0</v>
      </c>
      <c r="DI41" s="121">
        <f>SUM(BE41,+CG41)</f>
        <v>0</v>
      </c>
      <c r="DJ41" s="121">
        <f>SUM(BF41,+CH41)</f>
        <v>19930</v>
      </c>
    </row>
    <row r="42" spans="1:114" s="136" customFormat="1" ht="13.5" customHeight="1" x14ac:dyDescent="0.15">
      <c r="A42" s="119" t="s">
        <v>31</v>
      </c>
      <c r="B42" s="120" t="s">
        <v>447</v>
      </c>
      <c r="C42" s="119" t="s">
        <v>448</v>
      </c>
      <c r="D42" s="121">
        <f>SUM(E42,+L42)</f>
        <v>127389</v>
      </c>
      <c r="E42" s="121">
        <f>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2" t="s">
        <v>476</v>
      </c>
      <c r="K42" s="121">
        <v>0</v>
      </c>
      <c r="L42" s="121">
        <v>127389</v>
      </c>
      <c r="M42" s="121">
        <f>SUM(N42,+U42)</f>
        <v>47741</v>
      </c>
      <c r="N42" s="121">
        <f>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476</v>
      </c>
      <c r="T42" s="121">
        <v>0</v>
      </c>
      <c r="U42" s="121">
        <v>47741</v>
      </c>
      <c r="V42" s="121">
        <f>+SUM(D42,M42)</f>
        <v>175130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175130</v>
      </c>
      <c r="AE42" s="121">
        <f>SUM(AF42,+AK42)</f>
        <v>56144</v>
      </c>
      <c r="AF42" s="121">
        <f>SUM(AG42:AJ42)</f>
        <v>56144</v>
      </c>
      <c r="AG42" s="121">
        <v>0</v>
      </c>
      <c r="AH42" s="121">
        <v>56144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65703</v>
      </c>
      <c r="AN42" s="121">
        <f>SUM(AO42:AR42)</f>
        <v>5811</v>
      </c>
      <c r="AO42" s="121">
        <v>0</v>
      </c>
      <c r="AP42" s="121">
        <v>0</v>
      </c>
      <c r="AQ42" s="121">
        <v>5811</v>
      </c>
      <c r="AR42" s="121">
        <v>0</v>
      </c>
      <c r="AS42" s="121">
        <f>SUM(AT42:AV42)</f>
        <v>15719</v>
      </c>
      <c r="AT42" s="121">
        <v>4112</v>
      </c>
      <c r="AU42" s="121">
        <v>11607</v>
      </c>
      <c r="AV42" s="121">
        <v>0</v>
      </c>
      <c r="AW42" s="121">
        <v>0</v>
      </c>
      <c r="AX42" s="121">
        <f>SUM(AY42:BB42)</f>
        <v>44173</v>
      </c>
      <c r="AY42" s="121">
        <v>27670</v>
      </c>
      <c r="AZ42" s="121">
        <v>0</v>
      </c>
      <c r="BA42" s="121">
        <v>6212</v>
      </c>
      <c r="BB42" s="121">
        <v>10291</v>
      </c>
      <c r="BC42" s="121">
        <v>0</v>
      </c>
      <c r="BD42" s="121">
        <v>0</v>
      </c>
      <c r="BE42" s="121">
        <v>5542</v>
      </c>
      <c r="BF42" s="121">
        <f>SUM(AE42,+AM42,+BE42)</f>
        <v>127389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47363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2733</v>
      </c>
      <c r="BV42" s="121">
        <v>2605</v>
      </c>
      <c r="BW42" s="121">
        <v>128</v>
      </c>
      <c r="BX42" s="121">
        <v>0</v>
      </c>
      <c r="BY42" s="121">
        <v>0</v>
      </c>
      <c r="BZ42" s="121">
        <f>SUM(CA42:CD42)</f>
        <v>44630</v>
      </c>
      <c r="CA42" s="121">
        <v>16137</v>
      </c>
      <c r="CB42" s="121">
        <v>28294</v>
      </c>
      <c r="CC42" s="121">
        <v>0</v>
      </c>
      <c r="CD42" s="121">
        <v>199</v>
      </c>
      <c r="CE42" s="121">
        <v>0</v>
      </c>
      <c r="CF42" s="121">
        <v>0</v>
      </c>
      <c r="CG42" s="121">
        <v>378</v>
      </c>
      <c r="CH42" s="121">
        <f>SUM(BG42,+BO42,+CG42)</f>
        <v>47741</v>
      </c>
      <c r="CI42" s="121">
        <f>SUM(AE42,+BG42)</f>
        <v>56144</v>
      </c>
      <c r="CJ42" s="121">
        <f>SUM(AF42,+BH42)</f>
        <v>56144</v>
      </c>
      <c r="CK42" s="121">
        <f>SUM(AG42,+BI42)</f>
        <v>0</v>
      </c>
      <c r="CL42" s="121">
        <f>SUM(AH42,+BJ42)</f>
        <v>56144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113066</v>
      </c>
      <c r="CR42" s="121">
        <f>SUM(AN42,+BP42)</f>
        <v>5811</v>
      </c>
      <c r="CS42" s="121">
        <f>SUM(AO42,+BQ42)</f>
        <v>0</v>
      </c>
      <c r="CT42" s="121">
        <f>SUM(AP42,+BR42)</f>
        <v>0</v>
      </c>
      <c r="CU42" s="121">
        <f>SUM(AQ42,+BS42)</f>
        <v>5811</v>
      </c>
      <c r="CV42" s="121">
        <f>SUM(AR42,+BT42)</f>
        <v>0</v>
      </c>
      <c r="CW42" s="121">
        <f>SUM(AS42,+BU42)</f>
        <v>18452</v>
      </c>
      <c r="CX42" s="121">
        <f>SUM(AT42,+BV42)</f>
        <v>6717</v>
      </c>
      <c r="CY42" s="121">
        <f>SUM(AU42,+BW42)</f>
        <v>11735</v>
      </c>
      <c r="CZ42" s="121">
        <f>SUM(AV42,+BX42)</f>
        <v>0</v>
      </c>
      <c r="DA42" s="121">
        <f>SUM(AW42,+BY42)</f>
        <v>0</v>
      </c>
      <c r="DB42" s="121">
        <f>SUM(AX42,+BZ42)</f>
        <v>88803</v>
      </c>
      <c r="DC42" s="121">
        <f>SUM(AY42,+CA42)</f>
        <v>43807</v>
      </c>
      <c r="DD42" s="121">
        <f>SUM(AZ42,+CB42)</f>
        <v>28294</v>
      </c>
      <c r="DE42" s="121">
        <f>SUM(BA42,+CC42)</f>
        <v>6212</v>
      </c>
      <c r="DF42" s="121">
        <f>SUM(BB42,+CD42)</f>
        <v>10490</v>
      </c>
      <c r="DG42" s="121">
        <f>SUM(BC42,+CE42)</f>
        <v>0</v>
      </c>
      <c r="DH42" s="121">
        <f>SUM(BD42,+CF42)</f>
        <v>0</v>
      </c>
      <c r="DI42" s="121">
        <f>SUM(BE42,+CG42)</f>
        <v>5920</v>
      </c>
      <c r="DJ42" s="121">
        <f>SUM(BF42,+CH42)</f>
        <v>175130</v>
      </c>
    </row>
    <row r="43" spans="1:114" s="136" customFormat="1" ht="13.5" customHeight="1" x14ac:dyDescent="0.15">
      <c r="A43" s="119" t="s">
        <v>31</v>
      </c>
      <c r="B43" s="120" t="s">
        <v>450</v>
      </c>
      <c r="C43" s="119" t="s">
        <v>451</v>
      </c>
      <c r="D43" s="121">
        <f>SUM(E43,+L43)</f>
        <v>34811</v>
      </c>
      <c r="E43" s="121">
        <f>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2" t="s">
        <v>476</v>
      </c>
      <c r="K43" s="121">
        <v>0</v>
      </c>
      <c r="L43" s="121">
        <v>34811</v>
      </c>
      <c r="M43" s="121">
        <f>SUM(N43,+U43)</f>
        <v>3638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476</v>
      </c>
      <c r="T43" s="121">
        <v>0</v>
      </c>
      <c r="U43" s="121">
        <v>3638</v>
      </c>
      <c r="V43" s="121">
        <f>+SUM(D43,M43)</f>
        <v>38449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38449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0</v>
      </c>
      <c r="AN43" s="121">
        <f>SUM(AO43:AR43)</f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34811</v>
      </c>
      <c r="BD43" s="121">
        <v>0</v>
      </c>
      <c r="BE43" s="121">
        <v>0</v>
      </c>
      <c r="BF43" s="121">
        <f>SUM(AE43,+AM43,+BE43)</f>
        <v>0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3638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0</v>
      </c>
      <c r="CR43" s="121">
        <f>SUM(AN43,+BP43)</f>
        <v>0</v>
      </c>
      <c r="CS43" s="121">
        <f>SUM(AO43,+BQ43)</f>
        <v>0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0</v>
      </c>
      <c r="DC43" s="121">
        <f>SUM(AY43,+CA43)</f>
        <v>0</v>
      </c>
      <c r="DD43" s="121">
        <f>SUM(AZ43,+CB43)</f>
        <v>0</v>
      </c>
      <c r="DE43" s="121">
        <f>SUM(BA43,+CC43)</f>
        <v>0</v>
      </c>
      <c r="DF43" s="121">
        <f>SUM(BB43,+CD43)</f>
        <v>0</v>
      </c>
      <c r="DG43" s="121">
        <f>SUM(BC43,+CE43)</f>
        <v>38449</v>
      </c>
      <c r="DH43" s="121">
        <f>SUM(BD43,+CF43)</f>
        <v>0</v>
      </c>
      <c r="DI43" s="121">
        <f>SUM(BE43,+CG43)</f>
        <v>0</v>
      </c>
      <c r="DJ43" s="121">
        <f>SUM(BF43,+CH43)</f>
        <v>0</v>
      </c>
    </row>
    <row r="44" spans="1:114" s="136" customFormat="1" ht="13.5" customHeight="1" x14ac:dyDescent="0.15">
      <c r="A44" s="119" t="s">
        <v>31</v>
      </c>
      <c r="B44" s="120" t="s">
        <v>455</v>
      </c>
      <c r="C44" s="119" t="s">
        <v>456</v>
      </c>
      <c r="D44" s="121">
        <f>SUM(E44,+L44)</f>
        <v>23208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476</v>
      </c>
      <c r="K44" s="121">
        <v>0</v>
      </c>
      <c r="L44" s="121">
        <v>23208</v>
      </c>
      <c r="M44" s="121">
        <f>SUM(N44,+U44)</f>
        <v>2426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476</v>
      </c>
      <c r="T44" s="121">
        <v>0</v>
      </c>
      <c r="U44" s="121">
        <v>2426</v>
      </c>
      <c r="V44" s="121">
        <f>+SUM(D44,M44)</f>
        <v>25634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25634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0</v>
      </c>
      <c r="AN44" s="121">
        <f>SUM(AO44:AR44)</f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>SUM(AT44:AV44)</f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23208</v>
      </c>
      <c r="BD44" s="121">
        <v>0</v>
      </c>
      <c r="BE44" s="121">
        <v>0</v>
      </c>
      <c r="BF44" s="121">
        <f>SUM(AE44,+AM44,+BE44)</f>
        <v>0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2426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0</v>
      </c>
      <c r="CR44" s="121">
        <f>SUM(AN44,+BP44)</f>
        <v>0</v>
      </c>
      <c r="CS44" s="121">
        <f>SUM(AO44,+BQ44)</f>
        <v>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0</v>
      </c>
      <c r="CX44" s="121">
        <f>SUM(AT44,+BV44)</f>
        <v>0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25634</v>
      </c>
      <c r="DH44" s="121">
        <f>SUM(BD44,+CF44)</f>
        <v>0</v>
      </c>
      <c r="DI44" s="121">
        <f>SUM(BE44,+CG44)</f>
        <v>0</v>
      </c>
      <c r="DJ44" s="121">
        <f>SUM(BF44,+CH44)</f>
        <v>0</v>
      </c>
    </row>
    <row r="45" spans="1:114" s="136" customFormat="1" ht="13.5" customHeight="1" x14ac:dyDescent="0.15">
      <c r="A45" s="119" t="s">
        <v>31</v>
      </c>
      <c r="B45" s="120" t="s">
        <v>458</v>
      </c>
      <c r="C45" s="119" t="s">
        <v>459</v>
      </c>
      <c r="D45" s="121">
        <f>SUM(E45,+L45)</f>
        <v>79231</v>
      </c>
      <c r="E45" s="121">
        <f>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2" t="s">
        <v>476</v>
      </c>
      <c r="K45" s="121">
        <v>0</v>
      </c>
      <c r="L45" s="121">
        <v>79231</v>
      </c>
      <c r="M45" s="121">
        <f>SUM(N45,+U45)</f>
        <v>12680</v>
      </c>
      <c r="N45" s="121">
        <f>SUM(O45:R45,T45)</f>
        <v>27</v>
      </c>
      <c r="O45" s="121">
        <v>0</v>
      </c>
      <c r="P45" s="121">
        <v>0</v>
      </c>
      <c r="Q45" s="121">
        <v>0</v>
      </c>
      <c r="R45" s="121">
        <v>27</v>
      </c>
      <c r="S45" s="122" t="s">
        <v>476</v>
      </c>
      <c r="T45" s="121">
        <v>0</v>
      </c>
      <c r="U45" s="121">
        <v>12653</v>
      </c>
      <c r="V45" s="121">
        <f>+SUM(D45,M45)</f>
        <v>91911</v>
      </c>
      <c r="W45" s="121">
        <f>+SUM(E45,N45)</f>
        <v>27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27</v>
      </c>
      <c r="AB45" s="122" t="str">
        <f>IF(+SUM(J45,S45)=0,"-",+SUM(J45,S45))</f>
        <v>-</v>
      </c>
      <c r="AC45" s="121">
        <f>+SUM(K45,T45)</f>
        <v>0</v>
      </c>
      <c r="AD45" s="121">
        <f>+SUM(L45,U45)</f>
        <v>91884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f>SUM(AN45,AS45,AW45,AX45,BD45)</f>
        <v>30573</v>
      </c>
      <c r="AN45" s="121">
        <f>SUM(AO45:AR45)</f>
        <v>0</v>
      </c>
      <c r="AO45" s="121">
        <v>0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30573</v>
      </c>
      <c r="AY45" s="121">
        <v>30573</v>
      </c>
      <c r="AZ45" s="121">
        <v>0</v>
      </c>
      <c r="BA45" s="121">
        <v>0</v>
      </c>
      <c r="BB45" s="121">
        <v>0</v>
      </c>
      <c r="BC45" s="121">
        <v>48658</v>
      </c>
      <c r="BD45" s="121">
        <v>0</v>
      </c>
      <c r="BE45" s="121">
        <v>0</v>
      </c>
      <c r="BF45" s="121">
        <f>SUM(AE45,+AM45,+BE45)</f>
        <v>30573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12680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12680</v>
      </c>
      <c r="CA45" s="121">
        <v>12680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f>SUM(BG45,+BO45,+CG45)</f>
        <v>12680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0</v>
      </c>
      <c r="CQ45" s="121">
        <f>SUM(AM45,+BO45)</f>
        <v>43253</v>
      </c>
      <c r="CR45" s="121">
        <f>SUM(AN45,+BP45)</f>
        <v>0</v>
      </c>
      <c r="CS45" s="121">
        <f>SUM(AO45,+BQ45)</f>
        <v>0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43253</v>
      </c>
      <c r="DC45" s="121">
        <f>SUM(AY45,+CA45)</f>
        <v>43253</v>
      </c>
      <c r="DD45" s="121">
        <f>SUM(AZ45,+CB45)</f>
        <v>0</v>
      </c>
      <c r="DE45" s="121">
        <f>SUM(BA45,+CC45)</f>
        <v>0</v>
      </c>
      <c r="DF45" s="121">
        <f>SUM(BB45,+CD45)</f>
        <v>0</v>
      </c>
      <c r="DG45" s="121">
        <f>SUM(BC45,+CE45)</f>
        <v>48658</v>
      </c>
      <c r="DH45" s="121">
        <f>SUM(BD45,+CF45)</f>
        <v>0</v>
      </c>
      <c r="DI45" s="121">
        <f>SUM(BE45,+CG45)</f>
        <v>0</v>
      </c>
      <c r="DJ45" s="121">
        <f>SUM(BF45,+CH45)</f>
        <v>43253</v>
      </c>
    </row>
    <row r="46" spans="1:114" s="136" customFormat="1" ht="13.5" customHeight="1" x14ac:dyDescent="0.15">
      <c r="A46" s="119" t="s">
        <v>31</v>
      </c>
      <c r="B46" s="120" t="s">
        <v>462</v>
      </c>
      <c r="C46" s="119" t="s">
        <v>463</v>
      </c>
      <c r="D46" s="121">
        <f>SUM(E46,+L46)</f>
        <v>50426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476</v>
      </c>
      <c r="K46" s="121">
        <v>0</v>
      </c>
      <c r="L46" s="121">
        <v>50426</v>
      </c>
      <c r="M46" s="121">
        <f>SUM(N46,+U46)</f>
        <v>18887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476</v>
      </c>
      <c r="T46" s="121">
        <v>0</v>
      </c>
      <c r="U46" s="121">
        <v>18887</v>
      </c>
      <c r="V46" s="121">
        <f>+SUM(D46,M46)</f>
        <v>69313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69313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59</v>
      </c>
      <c r="AM46" s="121">
        <f>SUM(AN46,AS46,AW46,AX46,BD46)</f>
        <v>0</v>
      </c>
      <c r="AN46" s="121">
        <f>SUM(AO46:AR46)</f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SUM(AT46:AV46)</f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>SUM(AY46:BB46)</f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50367</v>
      </c>
      <c r="BD46" s="121">
        <v>0</v>
      </c>
      <c r="BE46" s="121">
        <v>0</v>
      </c>
      <c r="BF46" s="121">
        <f>SUM(AE46,+AM46,+BE46)</f>
        <v>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18887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59</v>
      </c>
      <c r="CQ46" s="121">
        <f>SUM(AM46,+BO46)</f>
        <v>0</v>
      </c>
      <c r="CR46" s="121">
        <f>SUM(AN46,+BP46)</f>
        <v>0</v>
      </c>
      <c r="CS46" s="121">
        <f>SUM(AO46,+BQ46)</f>
        <v>0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0</v>
      </c>
      <c r="CX46" s="121">
        <f>SUM(AT46,+BV46)</f>
        <v>0</v>
      </c>
      <c r="CY46" s="121">
        <f>SUM(AU46,+BW46)</f>
        <v>0</v>
      </c>
      <c r="CZ46" s="121">
        <f>SUM(AV46,+BX46)</f>
        <v>0</v>
      </c>
      <c r="DA46" s="121">
        <f>SUM(AW46,+BY46)</f>
        <v>0</v>
      </c>
      <c r="DB46" s="121">
        <f>SUM(AX46,+BZ46)</f>
        <v>0</v>
      </c>
      <c r="DC46" s="121">
        <f>SUM(AY46,+CA46)</f>
        <v>0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69254</v>
      </c>
      <c r="DH46" s="121">
        <f>SUM(BD46,+CF46)</f>
        <v>0</v>
      </c>
      <c r="DI46" s="121">
        <f>SUM(BE46,+CG46)</f>
        <v>0</v>
      </c>
      <c r="DJ46" s="121">
        <f>SUM(BF46,+CH46)</f>
        <v>0</v>
      </c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6">
    <sortCondition ref="A8:A46"/>
    <sortCondition ref="B8:B46"/>
    <sortCondition ref="C8:C4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5" man="1"/>
    <brk id="30" min="1" max="45" man="1"/>
    <brk id="38" min="1" max="45" man="1"/>
    <brk id="6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奈良県</v>
      </c>
      <c r="B7" s="139" t="str">
        <f>'廃棄物事業経費（市町村）'!B7</f>
        <v>29000</v>
      </c>
      <c r="C7" s="138" t="s">
        <v>33</v>
      </c>
      <c r="D7" s="140">
        <f>SUM(E7,+L7)</f>
        <v>2456474</v>
      </c>
      <c r="E7" s="140">
        <f>SUM(F7:I7)+K7</f>
        <v>2351319</v>
      </c>
      <c r="F7" s="140">
        <f t="shared" ref="F7:L7" si="0">SUM(F$8:F$1000)</f>
        <v>2171448</v>
      </c>
      <c r="G7" s="140">
        <f t="shared" si="0"/>
        <v>0</v>
      </c>
      <c r="H7" s="140">
        <f t="shared" si="0"/>
        <v>0</v>
      </c>
      <c r="I7" s="140">
        <f t="shared" si="0"/>
        <v>179871</v>
      </c>
      <c r="J7" s="140">
        <f t="shared" si="0"/>
        <v>4638293</v>
      </c>
      <c r="K7" s="140">
        <f t="shared" si="0"/>
        <v>0</v>
      </c>
      <c r="L7" s="140">
        <f t="shared" si="0"/>
        <v>105155</v>
      </c>
      <c r="M7" s="140">
        <f>SUM(N7,+U7)</f>
        <v>349024</v>
      </c>
      <c r="N7" s="140">
        <f>SUM(O7:R7,T7)</f>
        <v>81360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63508</v>
      </c>
      <c r="S7" s="140">
        <f t="shared" si="1"/>
        <v>1414412</v>
      </c>
      <c r="T7" s="140">
        <f t="shared" si="1"/>
        <v>17852</v>
      </c>
      <c r="U7" s="140">
        <f t="shared" si="1"/>
        <v>267664</v>
      </c>
      <c r="V7" s="140">
        <f t="shared" ref="V7:AD7" si="2">+SUM(D7,M7)</f>
        <v>2805498</v>
      </c>
      <c r="W7" s="140">
        <f t="shared" si="2"/>
        <v>2432679</v>
      </c>
      <c r="X7" s="140">
        <f t="shared" si="2"/>
        <v>2171448</v>
      </c>
      <c r="Y7" s="140">
        <f t="shared" si="2"/>
        <v>0</v>
      </c>
      <c r="Z7" s="140">
        <f t="shared" si="2"/>
        <v>0</v>
      </c>
      <c r="AA7" s="140">
        <f t="shared" si="2"/>
        <v>243379</v>
      </c>
      <c r="AB7" s="140">
        <f t="shared" si="2"/>
        <v>6052705</v>
      </c>
      <c r="AC7" s="140">
        <f t="shared" si="2"/>
        <v>17852</v>
      </c>
      <c r="AD7" s="140">
        <f t="shared" si="2"/>
        <v>372819</v>
      </c>
      <c r="AE7" s="140">
        <f>SUM(AF7,+AK7)</f>
        <v>5206750</v>
      </c>
      <c r="AF7" s="140">
        <f>SUM(AG7:AJ7)</f>
        <v>5122456</v>
      </c>
      <c r="AG7" s="140">
        <f>SUM(AG$8:AG$1000)</f>
        <v>0</v>
      </c>
      <c r="AH7" s="140">
        <f>SUM(AH$8:AH$1000)</f>
        <v>5122456</v>
      </c>
      <c r="AI7" s="140">
        <f>SUM(AI$8:AI$1000)</f>
        <v>0</v>
      </c>
      <c r="AJ7" s="140">
        <f>SUM(AJ$8:AJ$1000)</f>
        <v>0</v>
      </c>
      <c r="AK7" s="140">
        <f>SUM(AK$8:AK$1000)</f>
        <v>84294</v>
      </c>
      <c r="AL7" s="143" t="s">
        <v>314</v>
      </c>
      <c r="AM7" s="140">
        <f>SUM(AN7,AS7,AW7,AX7,BD7)</f>
        <v>1117606</v>
      </c>
      <c r="AN7" s="140">
        <f>SUM(AO7:AR7)</f>
        <v>522343</v>
      </c>
      <c r="AO7" s="140">
        <f>SUM(AO$8:AO$1000)</f>
        <v>179149</v>
      </c>
      <c r="AP7" s="140">
        <f>SUM(AP$8:AP$1000)</f>
        <v>155604</v>
      </c>
      <c r="AQ7" s="140">
        <f>SUM(AQ$8:AQ$1000)</f>
        <v>172736</v>
      </c>
      <c r="AR7" s="140">
        <f>SUM(AR$8:AR$1000)</f>
        <v>14854</v>
      </c>
      <c r="AS7" s="140">
        <f>SUM(AT7:AV7)</f>
        <v>312811</v>
      </c>
      <c r="AT7" s="140">
        <f>SUM(AT$8:AT$1000)</f>
        <v>29448</v>
      </c>
      <c r="AU7" s="140">
        <f>SUM(AU$8:AU$1000)</f>
        <v>275395</v>
      </c>
      <c r="AV7" s="140">
        <f>SUM(AV$8:AV$1000)</f>
        <v>7968</v>
      </c>
      <c r="AW7" s="140">
        <f>SUM(AW$8:AW$1000)</f>
        <v>7268</v>
      </c>
      <c r="AX7" s="140">
        <f>SUM(AY7:BB7)</f>
        <v>267732</v>
      </c>
      <c r="AY7" s="140">
        <f t="shared" ref="AY7:BE7" si="3">SUM(AY$8:AY$1000)</f>
        <v>113</v>
      </c>
      <c r="AZ7" s="140">
        <f t="shared" si="3"/>
        <v>243232</v>
      </c>
      <c r="BA7" s="140">
        <f t="shared" si="3"/>
        <v>12035</v>
      </c>
      <c r="BB7" s="140">
        <f t="shared" si="3"/>
        <v>12352</v>
      </c>
      <c r="BC7" s="143" t="s">
        <v>315</v>
      </c>
      <c r="BD7" s="140">
        <f t="shared" si="3"/>
        <v>7452</v>
      </c>
      <c r="BE7" s="140">
        <f t="shared" si="3"/>
        <v>770411</v>
      </c>
      <c r="BF7" s="140">
        <f>SUM(AE7,+AM7,+BE7)</f>
        <v>7094767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1294622</v>
      </c>
      <c r="BP7" s="140">
        <f>SUM(BQ7:BT7)</f>
        <v>97954</v>
      </c>
      <c r="BQ7" s="140">
        <f>SUM(BQ$8:BQ$1000)</f>
        <v>52841</v>
      </c>
      <c r="BR7" s="140">
        <f>SUM(BR$8:BR$1000)</f>
        <v>3209</v>
      </c>
      <c r="BS7" s="140">
        <f>SUM(BS$8:BS$1000)</f>
        <v>41904</v>
      </c>
      <c r="BT7" s="140">
        <f>SUM(BT$8:BT$1000)</f>
        <v>0</v>
      </c>
      <c r="BU7" s="140">
        <f>SUM(BV7:BX7)</f>
        <v>147367</v>
      </c>
      <c r="BV7" s="140">
        <f>SUM(BV$8:BV$1000)</f>
        <v>0</v>
      </c>
      <c r="BW7" s="140">
        <f>SUM(BW$8:BW$1000)</f>
        <v>147367</v>
      </c>
      <c r="BX7" s="140">
        <f>SUM(BX$8:BX$1000)</f>
        <v>0</v>
      </c>
      <c r="BY7" s="140">
        <f>SUM(BY$8:BY$1000)</f>
        <v>0</v>
      </c>
      <c r="BZ7" s="140">
        <f>SUM(CA7:CD7)</f>
        <v>1049301</v>
      </c>
      <c r="CA7" s="140">
        <f t="shared" ref="CA7:CG7" si="4">SUM(CA$8:CA$1000)</f>
        <v>233568</v>
      </c>
      <c r="CB7" s="140">
        <f t="shared" si="4"/>
        <v>810000</v>
      </c>
      <c r="CC7" s="140">
        <f t="shared" si="4"/>
        <v>5489</v>
      </c>
      <c r="CD7" s="140">
        <f t="shared" si="4"/>
        <v>244</v>
      </c>
      <c r="CE7" s="143" t="s">
        <v>314</v>
      </c>
      <c r="CF7" s="140">
        <f t="shared" si="4"/>
        <v>0</v>
      </c>
      <c r="CG7" s="140">
        <f t="shared" si="4"/>
        <v>468814</v>
      </c>
      <c r="CH7" s="140">
        <f>SUM(BG7,+BO7,+CG7)</f>
        <v>1763436</v>
      </c>
      <c r="CI7" s="140">
        <f t="shared" ref="CI7:CO7" si="5">SUM(AE7,+BG7)</f>
        <v>5206750</v>
      </c>
      <c r="CJ7" s="140">
        <f t="shared" si="5"/>
        <v>5122456</v>
      </c>
      <c r="CK7" s="140">
        <f t="shared" si="5"/>
        <v>0</v>
      </c>
      <c r="CL7" s="140">
        <f t="shared" si="5"/>
        <v>5122456</v>
      </c>
      <c r="CM7" s="140">
        <f t="shared" si="5"/>
        <v>0</v>
      </c>
      <c r="CN7" s="140">
        <f t="shared" si="5"/>
        <v>0</v>
      </c>
      <c r="CO7" s="140">
        <f t="shared" si="5"/>
        <v>84294</v>
      </c>
      <c r="CP7" s="143" t="s">
        <v>314</v>
      </c>
      <c r="CQ7" s="140">
        <f t="shared" ref="CQ7:DF7" si="6">SUM(AM7,+BO7)</f>
        <v>2412228</v>
      </c>
      <c r="CR7" s="140">
        <f t="shared" si="6"/>
        <v>620297</v>
      </c>
      <c r="CS7" s="140">
        <f t="shared" si="6"/>
        <v>231990</v>
      </c>
      <c r="CT7" s="140">
        <f t="shared" si="6"/>
        <v>158813</v>
      </c>
      <c r="CU7" s="140">
        <f t="shared" si="6"/>
        <v>214640</v>
      </c>
      <c r="CV7" s="140">
        <f t="shared" si="6"/>
        <v>14854</v>
      </c>
      <c r="CW7" s="140">
        <f t="shared" si="6"/>
        <v>460178</v>
      </c>
      <c r="CX7" s="140">
        <f t="shared" si="6"/>
        <v>29448</v>
      </c>
      <c r="CY7" s="140">
        <f t="shared" si="6"/>
        <v>422762</v>
      </c>
      <c r="CZ7" s="140">
        <f t="shared" si="6"/>
        <v>7968</v>
      </c>
      <c r="DA7" s="140">
        <f t="shared" si="6"/>
        <v>7268</v>
      </c>
      <c r="DB7" s="140">
        <f t="shared" si="6"/>
        <v>1317033</v>
      </c>
      <c r="DC7" s="140">
        <f t="shared" si="6"/>
        <v>233681</v>
      </c>
      <c r="DD7" s="140">
        <f t="shared" si="6"/>
        <v>1053232</v>
      </c>
      <c r="DE7" s="140">
        <f t="shared" si="6"/>
        <v>17524</v>
      </c>
      <c r="DF7" s="140">
        <f t="shared" si="6"/>
        <v>12596</v>
      </c>
      <c r="DG7" s="143" t="s">
        <v>314</v>
      </c>
      <c r="DH7" s="140">
        <f>SUM(BD7,+CF7)</f>
        <v>7452</v>
      </c>
      <c r="DI7" s="140">
        <f>SUM(BE7,+CG7)</f>
        <v>1239225</v>
      </c>
      <c r="DJ7" s="140">
        <f>SUM(BF7,+CH7)</f>
        <v>8858203</v>
      </c>
    </row>
    <row r="8" spans="1:114" s="136" customFormat="1" ht="13.5" customHeight="1" x14ac:dyDescent="0.15">
      <c r="A8" s="119" t="s">
        <v>31</v>
      </c>
      <c r="B8" s="120" t="s">
        <v>332</v>
      </c>
      <c r="C8" s="119" t="s">
        <v>333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267664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1207110</v>
      </c>
      <c r="T8" s="121">
        <v>0</v>
      </c>
      <c r="U8" s="121">
        <v>267664</v>
      </c>
      <c r="V8" s="121">
        <f>+SUM(D8,M8)</f>
        <v>267664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1207110</v>
      </c>
      <c r="AC8" s="121">
        <f>+SUM(K8,T8)</f>
        <v>0</v>
      </c>
      <c r="AD8" s="121">
        <f>+SUM(L8,U8)</f>
        <v>267664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476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476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476</v>
      </c>
      <c r="BO8" s="121">
        <f>SUM(BP8,BU8,BY8,BZ8,CF8)</f>
        <v>1033621</v>
      </c>
      <c r="BP8" s="121">
        <f>SUM(BQ8:BT8)</f>
        <v>688</v>
      </c>
      <c r="BQ8" s="121">
        <v>688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1032933</v>
      </c>
      <c r="CA8" s="121">
        <v>221971</v>
      </c>
      <c r="CB8" s="121">
        <v>810000</v>
      </c>
      <c r="CC8" s="121">
        <v>962</v>
      </c>
      <c r="CD8" s="121">
        <v>0</v>
      </c>
      <c r="CE8" s="122" t="s">
        <v>476</v>
      </c>
      <c r="CF8" s="121">
        <v>0</v>
      </c>
      <c r="CG8" s="121">
        <v>441153</v>
      </c>
      <c r="CH8" s="121">
        <f>SUM(BG8,+BO8,+CG8)</f>
        <v>1474774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476</v>
      </c>
      <c r="CQ8" s="121">
        <f>SUM(AM8,+BO8)</f>
        <v>1033621</v>
      </c>
      <c r="CR8" s="121">
        <f>SUM(AN8,+BP8)</f>
        <v>688</v>
      </c>
      <c r="CS8" s="121">
        <f>SUM(AO8,+BQ8)</f>
        <v>688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0</v>
      </c>
      <c r="CX8" s="121">
        <f>SUM(AT8,+BV8)</f>
        <v>0</v>
      </c>
      <c r="CY8" s="121">
        <f>SUM(AU8,+BW8)</f>
        <v>0</v>
      </c>
      <c r="CZ8" s="121">
        <f>SUM(AV8,+BX8)</f>
        <v>0</v>
      </c>
      <c r="DA8" s="121">
        <f>SUM(AW8,+BY8)</f>
        <v>0</v>
      </c>
      <c r="DB8" s="121">
        <f>SUM(AX8,+BZ8)</f>
        <v>1032933</v>
      </c>
      <c r="DC8" s="121">
        <f>SUM(AY8,+CA8)</f>
        <v>221971</v>
      </c>
      <c r="DD8" s="121">
        <f>SUM(AZ8,+CB8)</f>
        <v>810000</v>
      </c>
      <c r="DE8" s="121">
        <f>SUM(BA8,+CC8)</f>
        <v>962</v>
      </c>
      <c r="DF8" s="121">
        <f>SUM(BB8,+CD8)</f>
        <v>0</v>
      </c>
      <c r="DG8" s="122" t="s">
        <v>476</v>
      </c>
      <c r="DH8" s="121">
        <f>SUM(BD8,+CF8)</f>
        <v>0</v>
      </c>
      <c r="DI8" s="121">
        <f>SUM(BE8,+CG8)</f>
        <v>441153</v>
      </c>
      <c r="DJ8" s="121">
        <f>SUM(BF8,+CH8)</f>
        <v>1474774</v>
      </c>
    </row>
    <row r="9" spans="1:114" s="136" customFormat="1" ht="13.5" customHeight="1" x14ac:dyDescent="0.15">
      <c r="A9" s="119" t="s">
        <v>31</v>
      </c>
      <c r="B9" s="120" t="s">
        <v>370</v>
      </c>
      <c r="C9" s="119" t="s">
        <v>371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21815</v>
      </c>
      <c r="N9" s="121">
        <f>SUM(O9:R9,T9)</f>
        <v>21815</v>
      </c>
      <c r="O9" s="121">
        <v>0</v>
      </c>
      <c r="P9" s="121">
        <v>0</v>
      </c>
      <c r="Q9" s="121">
        <v>0</v>
      </c>
      <c r="R9" s="121">
        <v>6647</v>
      </c>
      <c r="S9" s="121">
        <v>152693</v>
      </c>
      <c r="T9" s="121">
        <v>15168</v>
      </c>
      <c r="U9" s="121">
        <v>0</v>
      </c>
      <c r="V9" s="121">
        <f>+SUM(D9,M9)</f>
        <v>21815</v>
      </c>
      <c r="W9" s="121">
        <f>+SUM(E9,N9)</f>
        <v>21815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6647</v>
      </c>
      <c r="AB9" s="121">
        <f>+SUM(J9,S9)</f>
        <v>152693</v>
      </c>
      <c r="AC9" s="121">
        <f>+SUM(K9,T9)</f>
        <v>15168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476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476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476</v>
      </c>
      <c r="BO9" s="121">
        <f>SUM(BP9,BU9,BY9,BZ9,CF9)</f>
        <v>174508</v>
      </c>
      <c r="BP9" s="121">
        <f>SUM(BQ9:BT9)</f>
        <v>59812</v>
      </c>
      <c r="BQ9" s="121">
        <v>17908</v>
      </c>
      <c r="BR9" s="121">
        <v>0</v>
      </c>
      <c r="BS9" s="121">
        <v>41904</v>
      </c>
      <c r="BT9" s="121">
        <v>0</v>
      </c>
      <c r="BU9" s="121">
        <f>SUM(BV9:BX9)</f>
        <v>107473</v>
      </c>
      <c r="BV9" s="121">
        <v>0</v>
      </c>
      <c r="BW9" s="121">
        <v>107473</v>
      </c>
      <c r="BX9" s="121">
        <v>0</v>
      </c>
      <c r="BY9" s="121">
        <v>0</v>
      </c>
      <c r="BZ9" s="121">
        <f>SUM(CA9:CD9)</f>
        <v>7223</v>
      </c>
      <c r="CA9" s="121">
        <v>2452</v>
      </c>
      <c r="CB9" s="121">
        <v>0</v>
      </c>
      <c r="CC9" s="121">
        <v>4527</v>
      </c>
      <c r="CD9" s="121">
        <v>244</v>
      </c>
      <c r="CE9" s="122" t="s">
        <v>476</v>
      </c>
      <c r="CF9" s="121">
        <v>0</v>
      </c>
      <c r="CG9" s="121">
        <v>0</v>
      </c>
      <c r="CH9" s="121">
        <f>SUM(BG9,+BO9,+CG9)</f>
        <v>174508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476</v>
      </c>
      <c r="CQ9" s="121">
        <f>SUM(AM9,+BO9)</f>
        <v>174508</v>
      </c>
      <c r="CR9" s="121">
        <f>SUM(AN9,+BP9)</f>
        <v>59812</v>
      </c>
      <c r="CS9" s="121">
        <f>SUM(AO9,+BQ9)</f>
        <v>17908</v>
      </c>
      <c r="CT9" s="121">
        <f>SUM(AP9,+BR9)</f>
        <v>0</v>
      </c>
      <c r="CU9" s="121">
        <f>SUM(AQ9,+BS9)</f>
        <v>41904</v>
      </c>
      <c r="CV9" s="121">
        <f>SUM(AR9,+BT9)</f>
        <v>0</v>
      </c>
      <c r="CW9" s="121">
        <f>SUM(AS9,+BU9)</f>
        <v>107473</v>
      </c>
      <c r="CX9" s="121">
        <f>SUM(AT9,+BV9)</f>
        <v>0</v>
      </c>
      <c r="CY9" s="121">
        <f>SUM(AU9,+BW9)</f>
        <v>107473</v>
      </c>
      <c r="CZ9" s="121">
        <f>SUM(AV9,+BX9)</f>
        <v>0</v>
      </c>
      <c r="DA9" s="121">
        <f>SUM(AW9,+BY9)</f>
        <v>0</v>
      </c>
      <c r="DB9" s="121">
        <f>SUM(AX9,+BZ9)</f>
        <v>7223</v>
      </c>
      <c r="DC9" s="121">
        <f>SUM(AY9,+CA9)</f>
        <v>2452</v>
      </c>
      <c r="DD9" s="121">
        <f>SUM(AZ9,+CB9)</f>
        <v>0</v>
      </c>
      <c r="DE9" s="121">
        <f>SUM(BA9,+CC9)</f>
        <v>4527</v>
      </c>
      <c r="DF9" s="121">
        <f>SUM(BB9,+CD9)</f>
        <v>244</v>
      </c>
      <c r="DG9" s="122" t="s">
        <v>476</v>
      </c>
      <c r="DH9" s="121">
        <f>SUM(BD9,+CF9)</f>
        <v>0</v>
      </c>
      <c r="DI9" s="121">
        <f>SUM(BE9,+CG9)</f>
        <v>0</v>
      </c>
      <c r="DJ9" s="121">
        <f>SUM(BF9,+CH9)</f>
        <v>174508</v>
      </c>
    </row>
    <row r="10" spans="1:114" s="136" customFormat="1" ht="13.5" customHeight="1" x14ac:dyDescent="0.15">
      <c r="A10" s="119" t="s">
        <v>31</v>
      </c>
      <c r="B10" s="120" t="s">
        <v>453</v>
      </c>
      <c r="C10" s="119" t="s">
        <v>454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58019</v>
      </c>
      <c r="K10" s="121">
        <v>0</v>
      </c>
      <c r="L10" s="121">
        <v>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6064</v>
      </c>
      <c r="T10" s="121">
        <v>0</v>
      </c>
      <c r="U10" s="121">
        <v>0</v>
      </c>
      <c r="V10" s="121">
        <f>+SUM(D10,M10)</f>
        <v>0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64083</v>
      </c>
      <c r="AC10" s="121">
        <f>+SUM(K10,T10)</f>
        <v>0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476</v>
      </c>
      <c r="AM10" s="121">
        <f>SUM(AN10,AS10,AW10,AX10,BD10)</f>
        <v>58019</v>
      </c>
      <c r="AN10" s="121">
        <f>SUM(AO10:AR10)</f>
        <v>31513</v>
      </c>
      <c r="AO10" s="121">
        <v>5609</v>
      </c>
      <c r="AP10" s="121">
        <v>14132</v>
      </c>
      <c r="AQ10" s="121">
        <v>11772</v>
      </c>
      <c r="AR10" s="121">
        <v>0</v>
      </c>
      <c r="AS10" s="121">
        <f>SUM(AT10:AV10)</f>
        <v>14793</v>
      </c>
      <c r="AT10" s="121">
        <v>3394</v>
      </c>
      <c r="AU10" s="121">
        <v>11399</v>
      </c>
      <c r="AV10" s="121">
        <v>0</v>
      </c>
      <c r="AW10" s="121">
        <v>0</v>
      </c>
      <c r="AX10" s="121">
        <f>SUM(AY10:BB10)</f>
        <v>11713</v>
      </c>
      <c r="AY10" s="121">
        <v>0</v>
      </c>
      <c r="AZ10" s="121">
        <v>1704</v>
      </c>
      <c r="BA10" s="121">
        <v>2981</v>
      </c>
      <c r="BB10" s="121">
        <v>7028</v>
      </c>
      <c r="BC10" s="122" t="s">
        <v>476</v>
      </c>
      <c r="BD10" s="121">
        <v>0</v>
      </c>
      <c r="BE10" s="121">
        <v>0</v>
      </c>
      <c r="BF10" s="121">
        <f>SUM(AE10,+AM10,+BE10)</f>
        <v>58019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476</v>
      </c>
      <c r="BO10" s="121">
        <f>SUM(BP10,BU10,BY10,BZ10,CF10)</f>
        <v>6064</v>
      </c>
      <c r="BP10" s="121">
        <f>SUM(BQ10:BT10)</f>
        <v>3209</v>
      </c>
      <c r="BQ10" s="121">
        <v>0</v>
      </c>
      <c r="BR10" s="121">
        <v>3209</v>
      </c>
      <c r="BS10" s="121">
        <v>0</v>
      </c>
      <c r="BT10" s="121">
        <v>0</v>
      </c>
      <c r="BU10" s="121">
        <f>SUM(BV10:BX10)</f>
        <v>2855</v>
      </c>
      <c r="BV10" s="121">
        <v>0</v>
      </c>
      <c r="BW10" s="121">
        <v>2855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476</v>
      </c>
      <c r="CF10" s="121">
        <v>0</v>
      </c>
      <c r="CG10" s="121">
        <v>0</v>
      </c>
      <c r="CH10" s="121">
        <f>SUM(BG10,+BO10,+CG10)</f>
        <v>6064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476</v>
      </c>
      <c r="CQ10" s="121">
        <f>SUM(AM10,+BO10)</f>
        <v>64083</v>
      </c>
      <c r="CR10" s="121">
        <f>SUM(AN10,+BP10)</f>
        <v>34722</v>
      </c>
      <c r="CS10" s="121">
        <f>SUM(AO10,+BQ10)</f>
        <v>5609</v>
      </c>
      <c r="CT10" s="121">
        <f>SUM(AP10,+BR10)</f>
        <v>17341</v>
      </c>
      <c r="CU10" s="121">
        <f>SUM(AQ10,+BS10)</f>
        <v>11772</v>
      </c>
      <c r="CV10" s="121">
        <f>SUM(AR10,+BT10)</f>
        <v>0</v>
      </c>
      <c r="CW10" s="121">
        <f>SUM(AS10,+BU10)</f>
        <v>17648</v>
      </c>
      <c r="CX10" s="121">
        <f>SUM(AT10,+BV10)</f>
        <v>3394</v>
      </c>
      <c r="CY10" s="121">
        <f>SUM(AU10,+BW10)</f>
        <v>14254</v>
      </c>
      <c r="CZ10" s="121">
        <f>SUM(AV10,+BX10)</f>
        <v>0</v>
      </c>
      <c r="DA10" s="121">
        <f>SUM(AW10,+BY10)</f>
        <v>0</v>
      </c>
      <c r="DB10" s="121">
        <f>SUM(AX10,+BZ10)</f>
        <v>11713</v>
      </c>
      <c r="DC10" s="121">
        <f>SUM(AY10,+CA10)</f>
        <v>0</v>
      </c>
      <c r="DD10" s="121">
        <f>SUM(AZ10,+CB10)</f>
        <v>1704</v>
      </c>
      <c r="DE10" s="121">
        <f>SUM(BA10,+CC10)</f>
        <v>2981</v>
      </c>
      <c r="DF10" s="121">
        <f>SUM(BB10,+CD10)</f>
        <v>7028</v>
      </c>
      <c r="DG10" s="122" t="s">
        <v>476</v>
      </c>
      <c r="DH10" s="121">
        <f>SUM(BD10,+CF10)</f>
        <v>0</v>
      </c>
      <c r="DI10" s="121">
        <f>SUM(BE10,+CG10)</f>
        <v>0</v>
      </c>
      <c r="DJ10" s="121">
        <f>SUM(BF10,+CH10)</f>
        <v>64083</v>
      </c>
    </row>
    <row r="11" spans="1:114" s="136" customFormat="1" ht="13.5" customHeight="1" x14ac:dyDescent="0.15">
      <c r="A11" s="119" t="s">
        <v>31</v>
      </c>
      <c r="B11" s="120" t="s">
        <v>362</v>
      </c>
      <c r="C11" s="119" t="s">
        <v>363</v>
      </c>
      <c r="D11" s="121">
        <f>SUM(E11,+L11)</f>
        <v>173872</v>
      </c>
      <c r="E11" s="121">
        <f>SUM(F11:I11)+K11</f>
        <v>136241</v>
      </c>
      <c r="F11" s="121">
        <v>21097</v>
      </c>
      <c r="G11" s="121">
        <v>0</v>
      </c>
      <c r="H11" s="121">
        <v>0</v>
      </c>
      <c r="I11" s="121">
        <v>115144</v>
      </c>
      <c r="J11" s="121">
        <v>533840</v>
      </c>
      <c r="K11" s="121">
        <v>0</v>
      </c>
      <c r="L11" s="121">
        <v>37631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173872</v>
      </c>
      <c r="W11" s="121">
        <f>+SUM(E11,N11)</f>
        <v>136241</v>
      </c>
      <c r="X11" s="121">
        <f>+SUM(F11,O11)</f>
        <v>21097</v>
      </c>
      <c r="Y11" s="121">
        <f>+SUM(G11,P11)</f>
        <v>0</v>
      </c>
      <c r="Z11" s="121">
        <f>+SUM(H11,Q11)</f>
        <v>0</v>
      </c>
      <c r="AA11" s="121">
        <f>+SUM(I11,R11)</f>
        <v>115144</v>
      </c>
      <c r="AB11" s="121">
        <f>+SUM(J11,S11)</f>
        <v>533840</v>
      </c>
      <c r="AC11" s="121">
        <f>+SUM(K11,T11)</f>
        <v>0</v>
      </c>
      <c r="AD11" s="121">
        <f>+SUM(L11,U11)</f>
        <v>37631</v>
      </c>
      <c r="AE11" s="121">
        <f>SUM(AF11,+AK11)</f>
        <v>239080</v>
      </c>
      <c r="AF11" s="121">
        <f>SUM(AG11:AJ11)</f>
        <v>179248</v>
      </c>
      <c r="AG11" s="121">
        <v>0</v>
      </c>
      <c r="AH11" s="121">
        <v>179248</v>
      </c>
      <c r="AI11" s="121">
        <v>0</v>
      </c>
      <c r="AJ11" s="121">
        <v>0</v>
      </c>
      <c r="AK11" s="121">
        <v>59832</v>
      </c>
      <c r="AL11" s="122" t="s">
        <v>476</v>
      </c>
      <c r="AM11" s="121">
        <f>SUM(AN11,AS11,AW11,AX11,BD11)</f>
        <v>428762</v>
      </c>
      <c r="AN11" s="121">
        <f>SUM(AO11:AR11)</f>
        <v>56021</v>
      </c>
      <c r="AO11" s="121">
        <v>56021</v>
      </c>
      <c r="AP11" s="121">
        <v>0</v>
      </c>
      <c r="AQ11" s="121">
        <v>0</v>
      </c>
      <c r="AR11" s="121">
        <v>0</v>
      </c>
      <c r="AS11" s="121">
        <f>SUM(AT11:AV11)</f>
        <v>135569</v>
      </c>
      <c r="AT11" s="121">
        <v>0</v>
      </c>
      <c r="AU11" s="121">
        <v>135569</v>
      </c>
      <c r="AV11" s="121">
        <v>0</v>
      </c>
      <c r="AW11" s="121">
        <v>0</v>
      </c>
      <c r="AX11" s="121">
        <f>SUM(AY11:BB11)</f>
        <v>237172</v>
      </c>
      <c r="AY11" s="121">
        <v>0</v>
      </c>
      <c r="AZ11" s="121">
        <v>237172</v>
      </c>
      <c r="BA11" s="121">
        <v>0</v>
      </c>
      <c r="BB11" s="121">
        <v>0</v>
      </c>
      <c r="BC11" s="122" t="s">
        <v>476</v>
      </c>
      <c r="BD11" s="121">
        <v>0</v>
      </c>
      <c r="BE11" s="121">
        <v>39870</v>
      </c>
      <c r="BF11" s="121">
        <f>SUM(AE11,+AM11,+BE11)</f>
        <v>707712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476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476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239080</v>
      </c>
      <c r="CJ11" s="121">
        <f>SUM(AF11,+BH11)</f>
        <v>179248</v>
      </c>
      <c r="CK11" s="121">
        <f>SUM(AG11,+BI11)</f>
        <v>0</v>
      </c>
      <c r="CL11" s="121">
        <f>SUM(AH11,+BJ11)</f>
        <v>179248</v>
      </c>
      <c r="CM11" s="121">
        <f>SUM(AI11,+BK11)</f>
        <v>0</v>
      </c>
      <c r="CN11" s="121">
        <f>SUM(AJ11,+BL11)</f>
        <v>0</v>
      </c>
      <c r="CO11" s="121">
        <f>SUM(AK11,+BM11)</f>
        <v>59832</v>
      </c>
      <c r="CP11" s="122" t="s">
        <v>476</v>
      </c>
      <c r="CQ11" s="121">
        <f>SUM(AM11,+BO11)</f>
        <v>428762</v>
      </c>
      <c r="CR11" s="121">
        <f>SUM(AN11,+BP11)</f>
        <v>56021</v>
      </c>
      <c r="CS11" s="121">
        <f>SUM(AO11,+BQ11)</f>
        <v>56021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135569</v>
      </c>
      <c r="CX11" s="121">
        <f>SUM(AT11,+BV11)</f>
        <v>0</v>
      </c>
      <c r="CY11" s="121">
        <f>SUM(AU11,+BW11)</f>
        <v>135569</v>
      </c>
      <c r="CZ11" s="121">
        <f>SUM(AV11,+BX11)</f>
        <v>0</v>
      </c>
      <c r="DA11" s="121">
        <f>SUM(AW11,+BY11)</f>
        <v>0</v>
      </c>
      <c r="DB11" s="121">
        <f>SUM(AX11,+BZ11)</f>
        <v>237172</v>
      </c>
      <c r="DC11" s="121">
        <f>SUM(AY11,+CA11)</f>
        <v>0</v>
      </c>
      <c r="DD11" s="121">
        <f>SUM(AZ11,+CB11)</f>
        <v>237172</v>
      </c>
      <c r="DE11" s="121">
        <f>SUM(BA11,+CC11)</f>
        <v>0</v>
      </c>
      <c r="DF11" s="121">
        <f>SUM(BB11,+CD11)</f>
        <v>0</v>
      </c>
      <c r="DG11" s="122" t="s">
        <v>476</v>
      </c>
      <c r="DH11" s="121">
        <f>SUM(BD11,+CF11)</f>
        <v>0</v>
      </c>
      <c r="DI11" s="121">
        <f>SUM(BE11,+CG11)</f>
        <v>39870</v>
      </c>
      <c r="DJ11" s="121">
        <f>SUM(BF11,+CH11)</f>
        <v>707712</v>
      </c>
    </row>
    <row r="12" spans="1:114" s="136" customFormat="1" ht="13.5" customHeight="1" x14ac:dyDescent="0.15">
      <c r="A12" s="119" t="s">
        <v>31</v>
      </c>
      <c r="B12" s="120" t="s">
        <v>428</v>
      </c>
      <c r="C12" s="119" t="s">
        <v>461</v>
      </c>
      <c r="D12" s="121">
        <f>SUM(E12,+L12)</f>
        <v>35711</v>
      </c>
      <c r="E12" s="121">
        <f>SUM(F12:I12)+K12</f>
        <v>35711</v>
      </c>
      <c r="F12" s="121">
        <v>0</v>
      </c>
      <c r="G12" s="121">
        <v>0</v>
      </c>
      <c r="H12" s="121">
        <v>0</v>
      </c>
      <c r="I12" s="121">
        <v>35711</v>
      </c>
      <c r="J12" s="121">
        <v>221341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35711</v>
      </c>
      <c r="W12" s="121">
        <f>+SUM(E12,N12)</f>
        <v>35711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35711</v>
      </c>
      <c r="AB12" s="121">
        <f>+SUM(J12,S12)</f>
        <v>221341</v>
      </c>
      <c r="AC12" s="121">
        <f>+SUM(K12,T12)</f>
        <v>0</v>
      </c>
      <c r="AD12" s="121">
        <f>+SUM(L12,U12)</f>
        <v>0</v>
      </c>
      <c r="AE12" s="121">
        <f>SUM(AF12,+AK12)</f>
        <v>4450</v>
      </c>
      <c r="AF12" s="121">
        <f>SUM(AG12:AJ12)</f>
        <v>4450</v>
      </c>
      <c r="AG12" s="121">
        <v>0</v>
      </c>
      <c r="AH12" s="121">
        <v>4450</v>
      </c>
      <c r="AI12" s="121">
        <v>0</v>
      </c>
      <c r="AJ12" s="121">
        <v>0</v>
      </c>
      <c r="AK12" s="121">
        <v>0</v>
      </c>
      <c r="AL12" s="122" t="s">
        <v>476</v>
      </c>
      <c r="AM12" s="121">
        <f>SUM(AN12,AS12,AW12,AX12,BD12)</f>
        <v>176045</v>
      </c>
      <c r="AN12" s="121">
        <f>SUM(AO12:AR12)</f>
        <v>121258</v>
      </c>
      <c r="AO12" s="121">
        <v>69268</v>
      </c>
      <c r="AP12" s="121">
        <v>0</v>
      </c>
      <c r="AQ12" s="121">
        <v>37136</v>
      </c>
      <c r="AR12" s="121">
        <v>14854</v>
      </c>
      <c r="AS12" s="121">
        <f>SUM(AT12:AV12)</f>
        <v>40024</v>
      </c>
      <c r="AT12" s="121">
        <v>10251</v>
      </c>
      <c r="AU12" s="121">
        <v>28760</v>
      </c>
      <c r="AV12" s="121">
        <v>1013</v>
      </c>
      <c r="AW12" s="121">
        <v>7268</v>
      </c>
      <c r="AX12" s="121">
        <f>SUM(AY12:BB12)</f>
        <v>7495</v>
      </c>
      <c r="AY12" s="121">
        <v>0</v>
      </c>
      <c r="AZ12" s="121">
        <v>1602</v>
      </c>
      <c r="BA12" s="121">
        <v>2881</v>
      </c>
      <c r="BB12" s="121">
        <v>3012</v>
      </c>
      <c r="BC12" s="122" t="s">
        <v>476</v>
      </c>
      <c r="BD12" s="121">
        <v>0</v>
      </c>
      <c r="BE12" s="121">
        <v>76557</v>
      </c>
      <c r="BF12" s="121">
        <f>SUM(AE12,+AM12,+BE12)</f>
        <v>257052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476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476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4450</v>
      </c>
      <c r="CJ12" s="121">
        <f>SUM(AF12,+BH12)</f>
        <v>4450</v>
      </c>
      <c r="CK12" s="121">
        <f>SUM(AG12,+BI12)</f>
        <v>0</v>
      </c>
      <c r="CL12" s="121">
        <f>SUM(AH12,+BJ12)</f>
        <v>4450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476</v>
      </c>
      <c r="CQ12" s="121">
        <f>SUM(AM12,+BO12)</f>
        <v>176045</v>
      </c>
      <c r="CR12" s="121">
        <f>SUM(AN12,+BP12)</f>
        <v>121258</v>
      </c>
      <c r="CS12" s="121">
        <f>SUM(AO12,+BQ12)</f>
        <v>69268</v>
      </c>
      <c r="CT12" s="121">
        <f>SUM(AP12,+BR12)</f>
        <v>0</v>
      </c>
      <c r="CU12" s="121">
        <f>SUM(AQ12,+BS12)</f>
        <v>37136</v>
      </c>
      <c r="CV12" s="121">
        <f>SUM(AR12,+BT12)</f>
        <v>14854</v>
      </c>
      <c r="CW12" s="121">
        <f>SUM(AS12,+BU12)</f>
        <v>40024</v>
      </c>
      <c r="CX12" s="121">
        <f>SUM(AT12,+BV12)</f>
        <v>10251</v>
      </c>
      <c r="CY12" s="121">
        <f>SUM(AU12,+BW12)</f>
        <v>28760</v>
      </c>
      <c r="CZ12" s="121">
        <f>SUM(AV12,+BX12)</f>
        <v>1013</v>
      </c>
      <c r="DA12" s="121">
        <f>SUM(AW12,+BY12)</f>
        <v>7268</v>
      </c>
      <c r="DB12" s="121">
        <f>SUM(AX12,+BZ12)</f>
        <v>7495</v>
      </c>
      <c r="DC12" s="121">
        <f>SUM(AY12,+CA12)</f>
        <v>0</v>
      </c>
      <c r="DD12" s="121">
        <f>SUM(AZ12,+CB12)</f>
        <v>1602</v>
      </c>
      <c r="DE12" s="121">
        <f>SUM(BA12,+CC12)</f>
        <v>2881</v>
      </c>
      <c r="DF12" s="121">
        <f>SUM(BB12,+CD12)</f>
        <v>3012</v>
      </c>
      <c r="DG12" s="122" t="s">
        <v>476</v>
      </c>
      <c r="DH12" s="121">
        <f>SUM(BD12,+CF12)</f>
        <v>0</v>
      </c>
      <c r="DI12" s="121">
        <f>SUM(BE12,+CG12)</f>
        <v>76557</v>
      </c>
      <c r="DJ12" s="121">
        <f>SUM(BF12,+CH12)</f>
        <v>257052</v>
      </c>
    </row>
    <row r="13" spans="1:114" s="136" customFormat="1" ht="13.5" customHeight="1" x14ac:dyDescent="0.15">
      <c r="A13" s="119" t="s">
        <v>31</v>
      </c>
      <c r="B13" s="120" t="s">
        <v>327</v>
      </c>
      <c r="C13" s="119" t="s">
        <v>328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59545</v>
      </c>
      <c r="N13" s="121">
        <f>SUM(O13:R13,T13)</f>
        <v>59545</v>
      </c>
      <c r="O13" s="121">
        <v>0</v>
      </c>
      <c r="P13" s="121">
        <v>0</v>
      </c>
      <c r="Q13" s="121">
        <v>0</v>
      </c>
      <c r="R13" s="121">
        <v>56861</v>
      </c>
      <c r="S13" s="121">
        <v>48545</v>
      </c>
      <c r="T13" s="121">
        <v>2684</v>
      </c>
      <c r="U13" s="121">
        <v>0</v>
      </c>
      <c r="V13" s="121">
        <f>+SUM(D13,M13)</f>
        <v>59545</v>
      </c>
      <c r="W13" s="121">
        <f>+SUM(E13,N13)</f>
        <v>59545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56861</v>
      </c>
      <c r="AB13" s="121">
        <f>+SUM(J13,S13)</f>
        <v>48545</v>
      </c>
      <c r="AC13" s="121">
        <f>+SUM(K13,T13)</f>
        <v>2684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476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476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476</v>
      </c>
      <c r="BO13" s="121">
        <f>SUM(BP13,BU13,BY13,BZ13,CF13)</f>
        <v>80429</v>
      </c>
      <c r="BP13" s="121">
        <f>SUM(BQ13:BT13)</f>
        <v>34245</v>
      </c>
      <c r="BQ13" s="121">
        <v>34245</v>
      </c>
      <c r="BR13" s="121">
        <v>0</v>
      </c>
      <c r="BS13" s="121">
        <v>0</v>
      </c>
      <c r="BT13" s="121">
        <v>0</v>
      </c>
      <c r="BU13" s="121">
        <f>SUM(BV13:BX13)</f>
        <v>37039</v>
      </c>
      <c r="BV13" s="121">
        <v>0</v>
      </c>
      <c r="BW13" s="121">
        <v>37039</v>
      </c>
      <c r="BX13" s="121">
        <v>0</v>
      </c>
      <c r="BY13" s="121">
        <v>0</v>
      </c>
      <c r="BZ13" s="121">
        <f>SUM(CA13:CD13)</f>
        <v>9145</v>
      </c>
      <c r="CA13" s="121">
        <v>9145</v>
      </c>
      <c r="CB13" s="121">
        <v>0</v>
      </c>
      <c r="CC13" s="121">
        <v>0</v>
      </c>
      <c r="CD13" s="121">
        <v>0</v>
      </c>
      <c r="CE13" s="122" t="s">
        <v>476</v>
      </c>
      <c r="CF13" s="121">
        <v>0</v>
      </c>
      <c r="CG13" s="121">
        <v>27661</v>
      </c>
      <c r="CH13" s="121">
        <f>SUM(BG13,+BO13,+CG13)</f>
        <v>108090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476</v>
      </c>
      <c r="CQ13" s="121">
        <f>SUM(AM13,+BO13)</f>
        <v>80429</v>
      </c>
      <c r="CR13" s="121">
        <f>SUM(AN13,+BP13)</f>
        <v>34245</v>
      </c>
      <c r="CS13" s="121">
        <f>SUM(AO13,+BQ13)</f>
        <v>34245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37039</v>
      </c>
      <c r="CX13" s="121">
        <f>SUM(AT13,+BV13)</f>
        <v>0</v>
      </c>
      <c r="CY13" s="121">
        <f>SUM(AU13,+BW13)</f>
        <v>37039</v>
      </c>
      <c r="CZ13" s="121">
        <f>SUM(AV13,+BX13)</f>
        <v>0</v>
      </c>
      <c r="DA13" s="121">
        <f>SUM(AW13,+BY13)</f>
        <v>0</v>
      </c>
      <c r="DB13" s="121">
        <f>SUM(AX13,+BZ13)</f>
        <v>9145</v>
      </c>
      <c r="DC13" s="121">
        <f>SUM(AY13,+CA13)</f>
        <v>9145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2" t="s">
        <v>476</v>
      </c>
      <c r="DH13" s="121">
        <f>SUM(BD13,+CF13)</f>
        <v>0</v>
      </c>
      <c r="DI13" s="121">
        <f>SUM(BE13,+CG13)</f>
        <v>27661</v>
      </c>
      <c r="DJ13" s="121">
        <f>SUM(BF13,+CH13)</f>
        <v>108090</v>
      </c>
    </row>
    <row r="14" spans="1:114" s="136" customFormat="1" ht="13.5" customHeight="1" x14ac:dyDescent="0.15">
      <c r="A14" s="119" t="s">
        <v>31</v>
      </c>
      <c r="B14" s="120" t="s">
        <v>407</v>
      </c>
      <c r="C14" s="119" t="s">
        <v>408</v>
      </c>
      <c r="D14" s="121">
        <f>SUM(E14,+L14)</f>
        <v>62576</v>
      </c>
      <c r="E14" s="121">
        <f>SUM(F14:I14)+K14</f>
        <v>6888</v>
      </c>
      <c r="F14" s="121">
        <v>0</v>
      </c>
      <c r="G14" s="121">
        <v>0</v>
      </c>
      <c r="H14" s="121">
        <v>0</v>
      </c>
      <c r="I14" s="121">
        <v>6888</v>
      </c>
      <c r="J14" s="121">
        <v>606180</v>
      </c>
      <c r="K14" s="121">
        <v>0</v>
      </c>
      <c r="L14" s="121">
        <v>55688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62576</v>
      </c>
      <c r="W14" s="121">
        <f>+SUM(E14,N14)</f>
        <v>6888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6888</v>
      </c>
      <c r="AB14" s="121">
        <f>+SUM(J14,S14)</f>
        <v>606180</v>
      </c>
      <c r="AC14" s="121">
        <f>+SUM(K14,T14)</f>
        <v>0</v>
      </c>
      <c r="AD14" s="121">
        <f>+SUM(L14,U14)</f>
        <v>55688</v>
      </c>
      <c r="AE14" s="121">
        <f>SUM(AF14,+AK14)</f>
        <v>11178</v>
      </c>
      <c r="AF14" s="121">
        <f>SUM(AG14:AJ14)</f>
        <v>11178</v>
      </c>
      <c r="AG14" s="121">
        <v>0</v>
      </c>
      <c r="AH14" s="121">
        <v>11178</v>
      </c>
      <c r="AI14" s="121">
        <v>0</v>
      </c>
      <c r="AJ14" s="121">
        <v>0</v>
      </c>
      <c r="AK14" s="121">
        <v>0</v>
      </c>
      <c r="AL14" s="122" t="s">
        <v>476</v>
      </c>
      <c r="AM14" s="121">
        <f>SUM(AN14,AS14,AW14,AX14,BD14)</f>
        <v>307431</v>
      </c>
      <c r="AN14" s="121">
        <f>SUM(AO14:AR14)</f>
        <v>215430</v>
      </c>
      <c r="AO14" s="121">
        <v>25884</v>
      </c>
      <c r="AP14" s="121">
        <v>96020</v>
      </c>
      <c r="AQ14" s="121">
        <v>93526</v>
      </c>
      <c r="AR14" s="121">
        <v>0</v>
      </c>
      <c r="AS14" s="121">
        <f>SUM(AT14:AV14)</f>
        <v>92001</v>
      </c>
      <c r="AT14" s="121">
        <v>8515</v>
      </c>
      <c r="AU14" s="121">
        <v>76531</v>
      </c>
      <c r="AV14" s="121">
        <v>6955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476</v>
      </c>
      <c r="BD14" s="121">
        <v>0</v>
      </c>
      <c r="BE14" s="121">
        <v>350147</v>
      </c>
      <c r="BF14" s="121">
        <f>SUM(AE14,+AM14,+BE14)</f>
        <v>668756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476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476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11178</v>
      </c>
      <c r="CJ14" s="121">
        <f>SUM(AF14,+BH14)</f>
        <v>11178</v>
      </c>
      <c r="CK14" s="121">
        <f>SUM(AG14,+BI14)</f>
        <v>0</v>
      </c>
      <c r="CL14" s="121">
        <f>SUM(AH14,+BJ14)</f>
        <v>11178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476</v>
      </c>
      <c r="CQ14" s="121">
        <f>SUM(AM14,+BO14)</f>
        <v>307431</v>
      </c>
      <c r="CR14" s="121">
        <f>SUM(AN14,+BP14)</f>
        <v>215430</v>
      </c>
      <c r="CS14" s="121">
        <f>SUM(AO14,+BQ14)</f>
        <v>25884</v>
      </c>
      <c r="CT14" s="121">
        <f>SUM(AP14,+BR14)</f>
        <v>96020</v>
      </c>
      <c r="CU14" s="121">
        <f>SUM(AQ14,+BS14)</f>
        <v>93526</v>
      </c>
      <c r="CV14" s="121">
        <f>SUM(AR14,+BT14)</f>
        <v>0</v>
      </c>
      <c r="CW14" s="121">
        <f>SUM(AS14,+BU14)</f>
        <v>92001</v>
      </c>
      <c r="CX14" s="121">
        <f>SUM(AT14,+BV14)</f>
        <v>8515</v>
      </c>
      <c r="CY14" s="121">
        <f>SUM(AU14,+BW14)</f>
        <v>76531</v>
      </c>
      <c r="CZ14" s="121">
        <f>SUM(AV14,+BX14)</f>
        <v>6955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2" t="s">
        <v>476</v>
      </c>
      <c r="DH14" s="121">
        <f>SUM(BD14,+CF14)</f>
        <v>0</v>
      </c>
      <c r="DI14" s="121">
        <f>SUM(BE14,+CG14)</f>
        <v>350147</v>
      </c>
      <c r="DJ14" s="121">
        <f>SUM(BF14,+CH14)</f>
        <v>668756</v>
      </c>
    </row>
    <row r="15" spans="1:114" s="136" customFormat="1" ht="13.5" customHeight="1" x14ac:dyDescent="0.15">
      <c r="A15" s="119" t="s">
        <v>31</v>
      </c>
      <c r="B15" s="120" t="s">
        <v>372</v>
      </c>
      <c r="C15" s="119" t="s">
        <v>373</v>
      </c>
      <c r="D15" s="121">
        <f>SUM(E15,+L15)</f>
        <v>33954</v>
      </c>
      <c r="E15" s="121">
        <f>SUM(F15:I15)+K15</f>
        <v>22128</v>
      </c>
      <c r="F15" s="121">
        <v>0</v>
      </c>
      <c r="G15" s="121">
        <v>0</v>
      </c>
      <c r="H15" s="121">
        <v>0</v>
      </c>
      <c r="I15" s="121">
        <v>22128</v>
      </c>
      <c r="J15" s="121">
        <v>136491</v>
      </c>
      <c r="K15" s="121">
        <v>0</v>
      </c>
      <c r="L15" s="121">
        <v>11826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33954</v>
      </c>
      <c r="W15" s="121">
        <f>+SUM(E15,N15)</f>
        <v>22128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22128</v>
      </c>
      <c r="AB15" s="121">
        <f>+SUM(J15,S15)</f>
        <v>136491</v>
      </c>
      <c r="AC15" s="121">
        <f>+SUM(K15,T15)</f>
        <v>0</v>
      </c>
      <c r="AD15" s="121">
        <f>+SUM(L15,U15)</f>
        <v>11826</v>
      </c>
      <c r="AE15" s="121">
        <f>SUM(AF15,+AK15)</f>
        <v>19980</v>
      </c>
      <c r="AF15" s="121">
        <f>SUM(AG15:AJ15)</f>
        <v>19980</v>
      </c>
      <c r="AG15" s="121">
        <v>0</v>
      </c>
      <c r="AH15" s="121">
        <v>19980</v>
      </c>
      <c r="AI15" s="121">
        <v>0</v>
      </c>
      <c r="AJ15" s="121">
        <v>0</v>
      </c>
      <c r="AK15" s="121">
        <v>0</v>
      </c>
      <c r="AL15" s="122" t="s">
        <v>476</v>
      </c>
      <c r="AM15" s="121">
        <f>SUM(AN15,AS15,AW15,AX15,BD15)</f>
        <v>139636</v>
      </c>
      <c r="AN15" s="121">
        <f>SUM(AO15:AR15)</f>
        <v>97860</v>
      </c>
      <c r="AO15" s="121">
        <v>22106</v>
      </c>
      <c r="AP15" s="121">
        <v>45452</v>
      </c>
      <c r="AQ15" s="121">
        <v>30302</v>
      </c>
      <c r="AR15" s="121">
        <v>0</v>
      </c>
      <c r="AS15" s="121">
        <f>SUM(AT15:AV15)</f>
        <v>30424</v>
      </c>
      <c r="AT15" s="121">
        <v>7288</v>
      </c>
      <c r="AU15" s="121">
        <v>23136</v>
      </c>
      <c r="AV15" s="121">
        <v>0</v>
      </c>
      <c r="AW15" s="121">
        <v>0</v>
      </c>
      <c r="AX15" s="121">
        <f>SUM(AY15:BB15)</f>
        <v>11352</v>
      </c>
      <c r="AY15" s="121">
        <v>113</v>
      </c>
      <c r="AZ15" s="121">
        <v>2754</v>
      </c>
      <c r="BA15" s="121">
        <v>6173</v>
      </c>
      <c r="BB15" s="121">
        <v>2312</v>
      </c>
      <c r="BC15" s="122" t="s">
        <v>476</v>
      </c>
      <c r="BD15" s="121">
        <v>0</v>
      </c>
      <c r="BE15" s="121">
        <v>10829</v>
      </c>
      <c r="BF15" s="121">
        <f>SUM(AE15,+AM15,+BE15)</f>
        <v>170445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476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476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19980</v>
      </c>
      <c r="CJ15" s="121">
        <f>SUM(AF15,+BH15)</f>
        <v>19980</v>
      </c>
      <c r="CK15" s="121">
        <f>SUM(AG15,+BI15)</f>
        <v>0</v>
      </c>
      <c r="CL15" s="121">
        <f>SUM(AH15,+BJ15)</f>
        <v>19980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476</v>
      </c>
      <c r="CQ15" s="121">
        <f>SUM(AM15,+BO15)</f>
        <v>139636</v>
      </c>
      <c r="CR15" s="121">
        <f>SUM(AN15,+BP15)</f>
        <v>97860</v>
      </c>
      <c r="CS15" s="121">
        <f>SUM(AO15,+BQ15)</f>
        <v>22106</v>
      </c>
      <c r="CT15" s="121">
        <f>SUM(AP15,+BR15)</f>
        <v>45452</v>
      </c>
      <c r="CU15" s="121">
        <f>SUM(AQ15,+BS15)</f>
        <v>30302</v>
      </c>
      <c r="CV15" s="121">
        <f>SUM(AR15,+BT15)</f>
        <v>0</v>
      </c>
      <c r="CW15" s="121">
        <f>SUM(AS15,+BU15)</f>
        <v>30424</v>
      </c>
      <c r="CX15" s="121">
        <f>SUM(AT15,+BV15)</f>
        <v>7288</v>
      </c>
      <c r="CY15" s="121">
        <f>SUM(AU15,+BW15)</f>
        <v>23136</v>
      </c>
      <c r="CZ15" s="121">
        <f>SUM(AV15,+BX15)</f>
        <v>0</v>
      </c>
      <c r="DA15" s="121">
        <f>SUM(AW15,+BY15)</f>
        <v>0</v>
      </c>
      <c r="DB15" s="121">
        <f>SUM(AX15,+BZ15)</f>
        <v>11352</v>
      </c>
      <c r="DC15" s="121">
        <f>SUM(AY15,+CA15)</f>
        <v>113</v>
      </c>
      <c r="DD15" s="121">
        <f>SUM(AZ15,+CB15)</f>
        <v>2754</v>
      </c>
      <c r="DE15" s="121">
        <f>SUM(BA15,+CC15)</f>
        <v>6173</v>
      </c>
      <c r="DF15" s="121">
        <f>SUM(BB15,+CD15)</f>
        <v>2312</v>
      </c>
      <c r="DG15" s="122" t="s">
        <v>476</v>
      </c>
      <c r="DH15" s="121">
        <f>SUM(BD15,+CF15)</f>
        <v>0</v>
      </c>
      <c r="DI15" s="121">
        <f>SUM(BE15,+CG15)</f>
        <v>10829</v>
      </c>
      <c r="DJ15" s="121">
        <f>SUM(BF15,+CH15)</f>
        <v>170445</v>
      </c>
    </row>
    <row r="16" spans="1:114" s="136" customFormat="1" ht="13.5" customHeight="1" x14ac:dyDescent="0.15">
      <c r="A16" s="119" t="s">
        <v>31</v>
      </c>
      <c r="B16" s="120" t="s">
        <v>351</v>
      </c>
      <c r="C16" s="119" t="s">
        <v>352</v>
      </c>
      <c r="D16" s="121">
        <f>SUM(E16,+L16)</f>
        <v>2142198</v>
      </c>
      <c r="E16" s="121">
        <f>SUM(F16:I16)+K16</f>
        <v>2142198</v>
      </c>
      <c r="F16" s="121">
        <v>2142198</v>
      </c>
      <c r="G16" s="121">
        <v>0</v>
      </c>
      <c r="H16" s="121">
        <v>0</v>
      </c>
      <c r="I16" s="121">
        <v>0</v>
      </c>
      <c r="J16" s="121">
        <v>2912061</v>
      </c>
      <c r="K16" s="121">
        <v>0</v>
      </c>
      <c r="L16" s="121">
        <v>0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2142198</v>
      </c>
      <c r="W16" s="121">
        <f>+SUM(E16,N16)</f>
        <v>2142198</v>
      </c>
      <c r="X16" s="121">
        <f>+SUM(F16,O16)</f>
        <v>2142198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2912061</v>
      </c>
      <c r="AC16" s="121">
        <f>+SUM(K16,T16)</f>
        <v>0</v>
      </c>
      <c r="AD16" s="121">
        <f>+SUM(L16,U16)</f>
        <v>0</v>
      </c>
      <c r="AE16" s="121">
        <f>SUM(AF16,+AK16)</f>
        <v>4907600</v>
      </c>
      <c r="AF16" s="121">
        <f>SUM(AG16:AJ16)</f>
        <v>4907600</v>
      </c>
      <c r="AG16" s="121">
        <v>0</v>
      </c>
      <c r="AH16" s="121">
        <v>4907600</v>
      </c>
      <c r="AI16" s="121">
        <v>0</v>
      </c>
      <c r="AJ16" s="121">
        <v>0</v>
      </c>
      <c r="AK16" s="121">
        <v>0</v>
      </c>
      <c r="AL16" s="122" t="s">
        <v>476</v>
      </c>
      <c r="AM16" s="121">
        <f>SUM(AN16,AS16,AW16,AX16,BD16)</f>
        <v>109</v>
      </c>
      <c r="AN16" s="121">
        <f>SUM(AO16:AR16)</f>
        <v>109</v>
      </c>
      <c r="AO16" s="121">
        <v>109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476</v>
      </c>
      <c r="BD16" s="121">
        <v>0</v>
      </c>
      <c r="BE16" s="121">
        <v>146550</v>
      </c>
      <c r="BF16" s="121">
        <f>SUM(AE16,+AM16,+BE16)</f>
        <v>5054259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476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476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4907600</v>
      </c>
      <c r="CJ16" s="121">
        <f>SUM(AF16,+BH16)</f>
        <v>4907600</v>
      </c>
      <c r="CK16" s="121">
        <f>SUM(AG16,+BI16)</f>
        <v>0</v>
      </c>
      <c r="CL16" s="121">
        <f>SUM(AH16,+BJ16)</f>
        <v>4907600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476</v>
      </c>
      <c r="CQ16" s="121">
        <f>SUM(AM16,+BO16)</f>
        <v>109</v>
      </c>
      <c r="CR16" s="121">
        <f>SUM(AN16,+BP16)</f>
        <v>109</v>
      </c>
      <c r="CS16" s="121">
        <f>SUM(AO16,+BQ16)</f>
        <v>109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2" t="s">
        <v>476</v>
      </c>
      <c r="DH16" s="121">
        <f>SUM(BD16,+CF16)</f>
        <v>0</v>
      </c>
      <c r="DI16" s="121">
        <f>SUM(BE16,+CG16)</f>
        <v>146550</v>
      </c>
      <c r="DJ16" s="121">
        <f>SUM(BF16,+CH16)</f>
        <v>5054259</v>
      </c>
    </row>
    <row r="17" spans="1:114" s="136" customFormat="1" ht="13.5" customHeight="1" x14ac:dyDescent="0.15">
      <c r="A17" s="119" t="s">
        <v>31</v>
      </c>
      <c r="B17" s="120" t="s">
        <v>334</v>
      </c>
      <c r="C17" s="119" t="s">
        <v>335</v>
      </c>
      <c r="D17" s="121">
        <f>SUM(E17,+L17)</f>
        <v>7497</v>
      </c>
      <c r="E17" s="121">
        <f>SUM(F17:I17)+K17</f>
        <v>7487</v>
      </c>
      <c r="F17" s="121">
        <v>7487</v>
      </c>
      <c r="G17" s="121">
        <v>0</v>
      </c>
      <c r="H17" s="121">
        <v>0</v>
      </c>
      <c r="I17" s="121">
        <v>0</v>
      </c>
      <c r="J17" s="121">
        <v>169027</v>
      </c>
      <c r="K17" s="121">
        <v>0</v>
      </c>
      <c r="L17" s="121">
        <v>10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7497</v>
      </c>
      <c r="W17" s="121">
        <f>+SUM(E17,N17)</f>
        <v>7487</v>
      </c>
      <c r="X17" s="121">
        <f>+SUM(F17,O17)</f>
        <v>7487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169027</v>
      </c>
      <c r="AC17" s="121">
        <f>+SUM(K17,T17)</f>
        <v>0</v>
      </c>
      <c r="AD17" s="121">
        <f>+SUM(L17,U17)</f>
        <v>10</v>
      </c>
      <c r="AE17" s="121">
        <f>SUM(AF17,+AK17)</f>
        <v>22462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22462</v>
      </c>
      <c r="AL17" s="122" t="s">
        <v>476</v>
      </c>
      <c r="AM17" s="121">
        <f>SUM(AN17,AS17,AW17,AX17,BD17)</f>
        <v>7604</v>
      </c>
      <c r="AN17" s="121">
        <f>SUM(AO17:AR17)</f>
        <v>152</v>
      </c>
      <c r="AO17" s="121">
        <v>152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476</v>
      </c>
      <c r="BD17" s="121">
        <v>7452</v>
      </c>
      <c r="BE17" s="121">
        <v>146458</v>
      </c>
      <c r="BF17" s="121">
        <f>SUM(AE17,+AM17,+BE17)</f>
        <v>176524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476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476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22462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22462</v>
      </c>
      <c r="CP17" s="122" t="s">
        <v>476</v>
      </c>
      <c r="CQ17" s="121">
        <f>SUM(AM17,+BO17)</f>
        <v>7604</v>
      </c>
      <c r="CR17" s="121">
        <f>SUM(AN17,+BP17)</f>
        <v>152</v>
      </c>
      <c r="CS17" s="121">
        <f>SUM(AO17,+BQ17)</f>
        <v>152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2" t="s">
        <v>476</v>
      </c>
      <c r="DH17" s="121">
        <f>SUM(BD17,+CF17)</f>
        <v>7452</v>
      </c>
      <c r="DI17" s="121">
        <f>SUM(BE17,+CG17)</f>
        <v>146458</v>
      </c>
      <c r="DJ17" s="121">
        <f>SUM(BF17,+CH17)</f>
        <v>176524</v>
      </c>
    </row>
    <row r="18" spans="1:114" s="136" customFormat="1" ht="13.5" customHeight="1" x14ac:dyDescent="0.15">
      <c r="A18" s="119" t="s">
        <v>31</v>
      </c>
      <c r="B18" s="120" t="s">
        <v>430</v>
      </c>
      <c r="C18" s="119" t="s">
        <v>431</v>
      </c>
      <c r="D18" s="121">
        <f>SUM(E18,+L18)</f>
        <v>666</v>
      </c>
      <c r="E18" s="121">
        <f>SUM(F18:I18)+K18</f>
        <v>666</v>
      </c>
      <c r="F18" s="121">
        <v>666</v>
      </c>
      <c r="G18" s="121">
        <v>0</v>
      </c>
      <c r="H18" s="121">
        <v>0</v>
      </c>
      <c r="I18" s="121">
        <v>0</v>
      </c>
      <c r="J18" s="121">
        <v>1334</v>
      </c>
      <c r="K18" s="121">
        <v>0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666</v>
      </c>
      <c r="W18" s="121">
        <f>+SUM(E18,N18)</f>
        <v>666</v>
      </c>
      <c r="X18" s="121">
        <f>+SUM(F18,O18)</f>
        <v>666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1334</v>
      </c>
      <c r="AC18" s="121">
        <f>+SUM(K18,T18)</f>
        <v>0</v>
      </c>
      <c r="AD18" s="121">
        <f>+SUM(L18,U18)</f>
        <v>0</v>
      </c>
      <c r="AE18" s="121">
        <f>SUM(AF18,+AK18)</f>
        <v>2000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2000</v>
      </c>
      <c r="AL18" s="122" t="s">
        <v>476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2" t="s">
        <v>476</v>
      </c>
      <c r="BD18" s="121">
        <v>0</v>
      </c>
      <c r="BE18" s="121">
        <v>0</v>
      </c>
      <c r="BF18" s="121">
        <f>SUM(AE18,+AM18,+BE18)</f>
        <v>2000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476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476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2000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2000</v>
      </c>
      <c r="CP18" s="122" t="s">
        <v>476</v>
      </c>
      <c r="CQ18" s="121">
        <f>SUM(AM18,+BO18)</f>
        <v>0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0</v>
      </c>
      <c r="DC18" s="121">
        <f>SUM(AY18,+CA18)</f>
        <v>0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2" t="s">
        <v>476</v>
      </c>
      <c r="DH18" s="121">
        <f>SUM(BD18,+CF18)</f>
        <v>0</v>
      </c>
      <c r="DI18" s="121">
        <f>SUM(BE18,+CG18)</f>
        <v>0</v>
      </c>
      <c r="DJ18" s="121">
        <f>SUM(BF18,+CH18)</f>
        <v>2000</v>
      </c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8">
    <sortCondition ref="A8:A18"/>
    <sortCondition ref="B8:B18"/>
    <sortCondition ref="C8:C18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奈良県</v>
      </c>
      <c r="B7" s="139" t="str">
        <f>'廃棄物事業経費（市町村）'!B7</f>
        <v>29000</v>
      </c>
      <c r="C7" s="138" t="s">
        <v>33</v>
      </c>
      <c r="D7" s="140">
        <f>SUM(E7,+L7)</f>
        <v>30453623</v>
      </c>
      <c r="E7" s="140">
        <f>+SUM(F7:I7,K7)</f>
        <v>7811091</v>
      </c>
      <c r="F7" s="140">
        <f t="shared" ref="F7:L7" si="0">SUM(F$8:F$1000)</f>
        <v>3155410</v>
      </c>
      <c r="G7" s="140">
        <f t="shared" si="0"/>
        <v>5811</v>
      </c>
      <c r="H7" s="140">
        <f t="shared" si="0"/>
        <v>1047490</v>
      </c>
      <c r="I7" s="140">
        <f t="shared" si="0"/>
        <v>2770829</v>
      </c>
      <c r="J7" s="140">
        <f t="shared" si="0"/>
        <v>4638293</v>
      </c>
      <c r="K7" s="140">
        <f t="shared" si="0"/>
        <v>831551</v>
      </c>
      <c r="L7" s="140">
        <f t="shared" si="0"/>
        <v>22642532</v>
      </c>
      <c r="M7" s="140">
        <f>SUM(N7,+U7)</f>
        <v>5204136</v>
      </c>
      <c r="N7" s="140">
        <f>+SUM(O7:R7,T7)</f>
        <v>742500</v>
      </c>
      <c r="O7" s="140">
        <f t="shared" ref="O7:U7" si="1">SUM(O$8:O$1000)</f>
        <v>31788</v>
      </c>
      <c r="P7" s="140">
        <f t="shared" si="1"/>
        <v>45696</v>
      </c>
      <c r="Q7" s="140">
        <f t="shared" si="1"/>
        <v>6000</v>
      </c>
      <c r="R7" s="140">
        <f t="shared" si="1"/>
        <v>523621</v>
      </c>
      <c r="S7" s="140">
        <f t="shared" si="1"/>
        <v>1414412</v>
      </c>
      <c r="T7" s="140">
        <f t="shared" si="1"/>
        <v>135395</v>
      </c>
      <c r="U7" s="140">
        <f t="shared" si="1"/>
        <v>4461636</v>
      </c>
      <c r="V7" s="140">
        <f t="shared" ref="V7:AB7" si="2">+SUM(D7,M7)</f>
        <v>35657759</v>
      </c>
      <c r="W7" s="140">
        <f t="shared" si="2"/>
        <v>8553591</v>
      </c>
      <c r="X7" s="140">
        <f t="shared" si="2"/>
        <v>3187198</v>
      </c>
      <c r="Y7" s="140">
        <f t="shared" si="2"/>
        <v>51507</v>
      </c>
      <c r="Z7" s="140">
        <f t="shared" si="2"/>
        <v>1053490</v>
      </c>
      <c r="AA7" s="140">
        <f t="shared" si="2"/>
        <v>3294450</v>
      </c>
      <c r="AB7" s="140">
        <f t="shared" si="2"/>
        <v>6052705</v>
      </c>
      <c r="AC7" s="140">
        <f>+SUM(K7,T7)</f>
        <v>966946</v>
      </c>
      <c r="AD7" s="140">
        <f>+SUM(L7,U7)</f>
        <v>27104168</v>
      </c>
      <c r="AE7" s="208"/>
      <c r="AF7" s="208"/>
    </row>
    <row r="8" spans="1:32" s="136" customFormat="1" ht="13.5" customHeight="1" x14ac:dyDescent="0.15">
      <c r="A8" s="119" t="s">
        <v>31</v>
      </c>
      <c r="B8" s="120" t="s">
        <v>324</v>
      </c>
      <c r="C8" s="119" t="s">
        <v>325</v>
      </c>
      <c r="D8" s="121">
        <f>SUM(E8,+L8)</f>
        <v>5570334</v>
      </c>
      <c r="E8" s="121">
        <f>+SUM(F8:I8,K8)</f>
        <v>901637</v>
      </c>
      <c r="F8" s="121">
        <v>260674</v>
      </c>
      <c r="G8" s="121">
        <v>0</v>
      </c>
      <c r="H8" s="121">
        <v>222490</v>
      </c>
      <c r="I8" s="121">
        <v>345595</v>
      </c>
      <c r="J8" s="121"/>
      <c r="K8" s="121">
        <v>72878</v>
      </c>
      <c r="L8" s="121">
        <v>4668697</v>
      </c>
      <c r="M8" s="121">
        <f>SUM(N8,+U8)</f>
        <v>461959</v>
      </c>
      <c r="N8" s="121">
        <f>+SUM(O8:R8,T8)</f>
        <v>25677</v>
      </c>
      <c r="O8" s="121">
        <v>0</v>
      </c>
      <c r="P8" s="121">
        <v>0</v>
      </c>
      <c r="Q8" s="121">
        <v>0</v>
      </c>
      <c r="R8" s="121">
        <v>25677</v>
      </c>
      <c r="S8" s="121"/>
      <c r="T8" s="121">
        <v>0</v>
      </c>
      <c r="U8" s="121">
        <v>436282</v>
      </c>
      <c r="V8" s="121">
        <f>+SUM(D8,M8)</f>
        <v>6032293</v>
      </c>
      <c r="W8" s="121">
        <f>+SUM(E8,N8)</f>
        <v>927314</v>
      </c>
      <c r="X8" s="121">
        <f>+SUM(F8,O8)</f>
        <v>260674</v>
      </c>
      <c r="Y8" s="121">
        <f>+SUM(G8,P8)</f>
        <v>0</v>
      </c>
      <c r="Z8" s="121">
        <f>+SUM(H8,Q8)</f>
        <v>222490</v>
      </c>
      <c r="AA8" s="121">
        <f>+SUM(I8,R8)</f>
        <v>371272</v>
      </c>
      <c r="AB8" s="121">
        <f>+SUM(J8,S8)</f>
        <v>0</v>
      </c>
      <c r="AC8" s="121">
        <f>+SUM(K8,T8)</f>
        <v>72878</v>
      </c>
      <c r="AD8" s="121">
        <f>+SUM(L8,U8)</f>
        <v>5104979</v>
      </c>
      <c r="AE8" s="209" t="s">
        <v>326</v>
      </c>
      <c r="AF8" s="208"/>
    </row>
    <row r="9" spans="1:32" s="136" customFormat="1" ht="13.5" customHeight="1" x14ac:dyDescent="0.15">
      <c r="A9" s="119" t="s">
        <v>31</v>
      </c>
      <c r="B9" s="120" t="s">
        <v>329</v>
      </c>
      <c r="C9" s="119" t="s">
        <v>330</v>
      </c>
      <c r="D9" s="121">
        <f>SUM(E9,+L9)</f>
        <v>1110189</v>
      </c>
      <c r="E9" s="121">
        <f>+SUM(F9:I9,K9)</f>
        <v>306848</v>
      </c>
      <c r="F9" s="121">
        <v>0</v>
      </c>
      <c r="G9" s="121">
        <v>1502</v>
      </c>
      <c r="H9" s="121">
        <v>52200</v>
      </c>
      <c r="I9" s="121">
        <v>223302</v>
      </c>
      <c r="J9" s="121"/>
      <c r="K9" s="121">
        <v>29844</v>
      </c>
      <c r="L9" s="121">
        <v>803341</v>
      </c>
      <c r="M9" s="121">
        <f>SUM(N9,+U9)</f>
        <v>678544</v>
      </c>
      <c r="N9" s="121">
        <f>+SUM(O9:R9,T9)</f>
        <v>33160</v>
      </c>
      <c r="O9" s="121">
        <v>0</v>
      </c>
      <c r="P9" s="121">
        <v>0</v>
      </c>
      <c r="Q9" s="121">
        <v>0</v>
      </c>
      <c r="R9" s="121">
        <v>33056</v>
      </c>
      <c r="S9" s="121"/>
      <c r="T9" s="121">
        <v>104</v>
      </c>
      <c r="U9" s="121">
        <v>645384</v>
      </c>
      <c r="V9" s="121">
        <f>+SUM(D9,M9)</f>
        <v>1788733</v>
      </c>
      <c r="W9" s="121">
        <f>+SUM(E9,N9)</f>
        <v>340008</v>
      </c>
      <c r="X9" s="121">
        <f>+SUM(F9,O9)</f>
        <v>0</v>
      </c>
      <c r="Y9" s="121">
        <f>+SUM(G9,P9)</f>
        <v>1502</v>
      </c>
      <c r="Z9" s="121">
        <f>+SUM(H9,Q9)</f>
        <v>52200</v>
      </c>
      <c r="AA9" s="121">
        <f>+SUM(I9,R9)</f>
        <v>256358</v>
      </c>
      <c r="AB9" s="121">
        <f>+SUM(J9,S9)</f>
        <v>0</v>
      </c>
      <c r="AC9" s="121">
        <f>+SUM(K9,T9)</f>
        <v>29948</v>
      </c>
      <c r="AD9" s="121">
        <f>+SUM(L9,U9)</f>
        <v>1448725</v>
      </c>
      <c r="AE9" s="209" t="s">
        <v>331</v>
      </c>
      <c r="AF9" s="208"/>
    </row>
    <row r="10" spans="1:32" s="136" customFormat="1" ht="13.5" customHeight="1" x14ac:dyDescent="0.15">
      <c r="A10" s="119" t="s">
        <v>31</v>
      </c>
      <c r="B10" s="120" t="s">
        <v>336</v>
      </c>
      <c r="C10" s="119" t="s">
        <v>337</v>
      </c>
      <c r="D10" s="121">
        <f>SUM(E10,+L10)</f>
        <v>3711704</v>
      </c>
      <c r="E10" s="121">
        <f>+SUM(F10:I10,K10)</f>
        <v>938031</v>
      </c>
      <c r="F10" s="121">
        <v>722920</v>
      </c>
      <c r="G10" s="121">
        <v>0</v>
      </c>
      <c r="H10" s="121">
        <v>0</v>
      </c>
      <c r="I10" s="121">
        <v>206427</v>
      </c>
      <c r="J10" s="121"/>
      <c r="K10" s="121">
        <v>8684</v>
      </c>
      <c r="L10" s="121">
        <v>2773673</v>
      </c>
      <c r="M10" s="121">
        <f>SUM(N10,+U10)</f>
        <v>541425</v>
      </c>
      <c r="N10" s="121">
        <f>+SUM(O10:R10,T10)</f>
        <v>72869</v>
      </c>
      <c r="O10" s="121">
        <v>25650</v>
      </c>
      <c r="P10" s="121">
        <v>0</v>
      </c>
      <c r="Q10" s="121">
        <v>0</v>
      </c>
      <c r="R10" s="121">
        <v>47197</v>
      </c>
      <c r="S10" s="121"/>
      <c r="T10" s="121">
        <v>22</v>
      </c>
      <c r="U10" s="121">
        <v>468556</v>
      </c>
      <c r="V10" s="121">
        <f>+SUM(D10,M10)</f>
        <v>4253129</v>
      </c>
      <c r="W10" s="121">
        <f>+SUM(E10,N10)</f>
        <v>1010900</v>
      </c>
      <c r="X10" s="121">
        <f>+SUM(F10,O10)</f>
        <v>748570</v>
      </c>
      <c r="Y10" s="121">
        <f>+SUM(G10,P10)</f>
        <v>0</v>
      </c>
      <c r="Z10" s="121">
        <f>+SUM(H10,Q10)</f>
        <v>0</v>
      </c>
      <c r="AA10" s="121">
        <f>+SUM(I10,R10)</f>
        <v>253624</v>
      </c>
      <c r="AB10" s="121">
        <f>+SUM(J10,S10)</f>
        <v>0</v>
      </c>
      <c r="AC10" s="121">
        <f>+SUM(K10,T10)</f>
        <v>8706</v>
      </c>
      <c r="AD10" s="121">
        <f>+SUM(L10,U10)</f>
        <v>3242229</v>
      </c>
      <c r="AE10" s="209" t="s">
        <v>338</v>
      </c>
      <c r="AF10" s="208"/>
    </row>
    <row r="11" spans="1:32" s="136" customFormat="1" ht="13.5" customHeight="1" x14ac:dyDescent="0.15">
      <c r="A11" s="119" t="s">
        <v>31</v>
      </c>
      <c r="B11" s="120" t="s">
        <v>339</v>
      </c>
      <c r="C11" s="119" t="s">
        <v>340</v>
      </c>
      <c r="D11" s="121">
        <f>SUM(E11,+L11)</f>
        <v>819876</v>
      </c>
      <c r="E11" s="121">
        <f>+SUM(F11:I11,K11)</f>
        <v>292666</v>
      </c>
      <c r="F11" s="121">
        <v>0</v>
      </c>
      <c r="G11" s="121">
        <v>0</v>
      </c>
      <c r="H11" s="121">
        <v>0</v>
      </c>
      <c r="I11" s="121">
        <v>241867</v>
      </c>
      <c r="J11" s="121"/>
      <c r="K11" s="121">
        <v>50799</v>
      </c>
      <c r="L11" s="121">
        <v>527210</v>
      </c>
      <c r="M11" s="121">
        <f>SUM(N11,+U11)</f>
        <v>75682</v>
      </c>
      <c r="N11" s="121">
        <f>+SUM(O11:R11,T11)</f>
        <v>21150</v>
      </c>
      <c r="O11" s="121">
        <v>0</v>
      </c>
      <c r="P11" s="121">
        <v>0</v>
      </c>
      <c r="Q11" s="121">
        <v>0</v>
      </c>
      <c r="R11" s="121">
        <v>21150</v>
      </c>
      <c r="S11" s="121"/>
      <c r="T11" s="121">
        <v>0</v>
      </c>
      <c r="U11" s="121">
        <v>54532</v>
      </c>
      <c r="V11" s="121">
        <f>+SUM(D11,M11)</f>
        <v>895558</v>
      </c>
      <c r="W11" s="121">
        <f>+SUM(E11,N11)</f>
        <v>313816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263017</v>
      </c>
      <c r="AB11" s="121">
        <f>+SUM(J11,S11)</f>
        <v>0</v>
      </c>
      <c r="AC11" s="121">
        <f>+SUM(K11,T11)</f>
        <v>50799</v>
      </c>
      <c r="AD11" s="121">
        <f>+SUM(L11,U11)</f>
        <v>581742</v>
      </c>
      <c r="AE11" s="209" t="s">
        <v>341</v>
      </c>
      <c r="AF11" s="208"/>
    </row>
    <row r="12" spans="1:32" s="136" customFormat="1" ht="13.5" customHeight="1" x14ac:dyDescent="0.15">
      <c r="A12" s="119" t="s">
        <v>31</v>
      </c>
      <c r="B12" s="120" t="s">
        <v>342</v>
      </c>
      <c r="C12" s="119" t="s">
        <v>343</v>
      </c>
      <c r="D12" s="121">
        <f>SUM(E12,+L12)</f>
        <v>2110651</v>
      </c>
      <c r="E12" s="121">
        <f>+SUM(F12:I12,K12)</f>
        <v>687088</v>
      </c>
      <c r="F12" s="121">
        <v>0</v>
      </c>
      <c r="G12" s="121">
        <v>0</v>
      </c>
      <c r="H12" s="121">
        <v>0</v>
      </c>
      <c r="I12" s="121">
        <v>358016</v>
      </c>
      <c r="J12" s="121"/>
      <c r="K12" s="121">
        <v>329072</v>
      </c>
      <c r="L12" s="121">
        <v>1423563</v>
      </c>
      <c r="M12" s="121">
        <f>SUM(N12,+U12)</f>
        <v>346638</v>
      </c>
      <c r="N12" s="121">
        <f>+SUM(O12:R12,T12)</f>
        <v>100073</v>
      </c>
      <c r="O12" s="121">
        <v>5254</v>
      </c>
      <c r="P12" s="121">
        <v>44923</v>
      </c>
      <c r="Q12" s="121">
        <v>0</v>
      </c>
      <c r="R12" s="121">
        <v>0</v>
      </c>
      <c r="S12" s="121"/>
      <c r="T12" s="121">
        <v>49896</v>
      </c>
      <c r="U12" s="121">
        <v>246565</v>
      </c>
      <c r="V12" s="121">
        <f>+SUM(D12,M12)</f>
        <v>2457289</v>
      </c>
      <c r="W12" s="121">
        <f>+SUM(E12,N12)</f>
        <v>787161</v>
      </c>
      <c r="X12" s="121">
        <f>+SUM(F12,O12)</f>
        <v>5254</v>
      </c>
      <c r="Y12" s="121">
        <f>+SUM(G12,P12)</f>
        <v>44923</v>
      </c>
      <c r="Z12" s="121">
        <f>+SUM(H12,Q12)</f>
        <v>0</v>
      </c>
      <c r="AA12" s="121">
        <f>+SUM(I12,R12)</f>
        <v>358016</v>
      </c>
      <c r="AB12" s="121">
        <f>+SUM(J12,S12)</f>
        <v>0</v>
      </c>
      <c r="AC12" s="121">
        <f>+SUM(K12,T12)</f>
        <v>378968</v>
      </c>
      <c r="AD12" s="121">
        <f>+SUM(L12,U12)</f>
        <v>1670128</v>
      </c>
      <c r="AE12" s="209" t="s">
        <v>344</v>
      </c>
      <c r="AF12" s="208"/>
    </row>
    <row r="13" spans="1:32" s="136" customFormat="1" ht="13.5" customHeight="1" x14ac:dyDescent="0.15">
      <c r="A13" s="119" t="s">
        <v>31</v>
      </c>
      <c r="B13" s="120" t="s">
        <v>345</v>
      </c>
      <c r="C13" s="119" t="s">
        <v>346</v>
      </c>
      <c r="D13" s="121">
        <f>SUM(E13,+L13)</f>
        <v>1544478</v>
      </c>
      <c r="E13" s="121">
        <f>+SUM(F13:I13,K13)</f>
        <v>288468</v>
      </c>
      <c r="F13" s="121">
        <v>0</v>
      </c>
      <c r="G13" s="121">
        <v>1104</v>
      </c>
      <c r="H13" s="121">
        <v>7900</v>
      </c>
      <c r="I13" s="121">
        <v>176736</v>
      </c>
      <c r="J13" s="121"/>
      <c r="K13" s="121">
        <v>102728</v>
      </c>
      <c r="L13" s="121">
        <v>1256010</v>
      </c>
      <c r="M13" s="121">
        <f>SUM(N13,+U13)</f>
        <v>262014</v>
      </c>
      <c r="N13" s="121">
        <f>+SUM(O13:R13,T13)</f>
        <v>165947</v>
      </c>
      <c r="O13" s="121">
        <v>0</v>
      </c>
      <c r="P13" s="121">
        <v>0</v>
      </c>
      <c r="Q13" s="121">
        <v>0</v>
      </c>
      <c r="R13" s="121">
        <v>165947</v>
      </c>
      <c r="S13" s="121"/>
      <c r="T13" s="121">
        <v>0</v>
      </c>
      <c r="U13" s="121">
        <v>96067</v>
      </c>
      <c r="V13" s="121">
        <f>+SUM(D13,M13)</f>
        <v>1806492</v>
      </c>
      <c r="W13" s="121">
        <f>+SUM(E13,N13)</f>
        <v>454415</v>
      </c>
      <c r="X13" s="121">
        <f>+SUM(F13,O13)</f>
        <v>0</v>
      </c>
      <c r="Y13" s="121">
        <f>+SUM(G13,P13)</f>
        <v>1104</v>
      </c>
      <c r="Z13" s="121">
        <f>+SUM(H13,Q13)</f>
        <v>7900</v>
      </c>
      <c r="AA13" s="121">
        <f>+SUM(I13,R13)</f>
        <v>342683</v>
      </c>
      <c r="AB13" s="121">
        <f>+SUM(J13,S13)</f>
        <v>0</v>
      </c>
      <c r="AC13" s="121">
        <f>+SUM(K13,T13)</f>
        <v>102728</v>
      </c>
      <c r="AD13" s="121">
        <f>+SUM(L13,U13)</f>
        <v>1352077</v>
      </c>
      <c r="AE13" s="209" t="s">
        <v>347</v>
      </c>
      <c r="AF13" s="208"/>
    </row>
    <row r="14" spans="1:32" s="136" customFormat="1" ht="13.5" customHeight="1" x14ac:dyDescent="0.15">
      <c r="A14" s="119" t="s">
        <v>31</v>
      </c>
      <c r="B14" s="120" t="s">
        <v>348</v>
      </c>
      <c r="C14" s="119" t="s">
        <v>349</v>
      </c>
      <c r="D14" s="121">
        <f>SUM(E14,+L14)</f>
        <v>1680402</v>
      </c>
      <c r="E14" s="121">
        <f>+SUM(F14:I14,K14)</f>
        <v>60973</v>
      </c>
      <c r="F14" s="121">
        <v>0</v>
      </c>
      <c r="G14" s="121">
        <v>0</v>
      </c>
      <c r="H14" s="121">
        <v>0</v>
      </c>
      <c r="I14" s="121">
        <v>47472</v>
      </c>
      <c r="J14" s="121"/>
      <c r="K14" s="121">
        <v>13501</v>
      </c>
      <c r="L14" s="121">
        <v>1619429</v>
      </c>
      <c r="M14" s="121">
        <f>SUM(N14,+U14)</f>
        <v>137159</v>
      </c>
      <c r="N14" s="121">
        <f>+SUM(O14:R14,T14)</f>
        <v>55768</v>
      </c>
      <c r="O14" s="121">
        <v>0</v>
      </c>
      <c r="P14" s="121">
        <v>0</v>
      </c>
      <c r="Q14" s="121">
        <v>0</v>
      </c>
      <c r="R14" s="121">
        <v>55670</v>
      </c>
      <c r="S14" s="121"/>
      <c r="T14" s="121">
        <v>98</v>
      </c>
      <c r="U14" s="121">
        <v>81391</v>
      </c>
      <c r="V14" s="121">
        <f>+SUM(D14,M14)</f>
        <v>1817561</v>
      </c>
      <c r="W14" s="121">
        <f>+SUM(E14,N14)</f>
        <v>116741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103142</v>
      </c>
      <c r="AB14" s="121">
        <f>+SUM(J14,S14)</f>
        <v>0</v>
      </c>
      <c r="AC14" s="121">
        <f>+SUM(K14,T14)</f>
        <v>13599</v>
      </c>
      <c r="AD14" s="121">
        <f>+SUM(L14,U14)</f>
        <v>1700820</v>
      </c>
      <c r="AE14" s="209" t="s">
        <v>350</v>
      </c>
      <c r="AF14" s="208"/>
    </row>
    <row r="15" spans="1:32" s="136" customFormat="1" ht="13.5" customHeight="1" x14ac:dyDescent="0.15">
      <c r="A15" s="119" t="s">
        <v>31</v>
      </c>
      <c r="B15" s="120" t="s">
        <v>353</v>
      </c>
      <c r="C15" s="119" t="s">
        <v>354</v>
      </c>
      <c r="D15" s="121">
        <f>SUM(E15,+L15)</f>
        <v>1404626</v>
      </c>
      <c r="E15" s="121">
        <f>+SUM(F15:I15,K15)</f>
        <v>758866</v>
      </c>
      <c r="F15" s="121">
        <v>0</v>
      </c>
      <c r="G15" s="121">
        <v>794</v>
      </c>
      <c r="H15" s="121">
        <v>684700</v>
      </c>
      <c r="I15" s="121">
        <v>73322</v>
      </c>
      <c r="J15" s="121"/>
      <c r="K15" s="121">
        <v>50</v>
      </c>
      <c r="L15" s="121">
        <v>645760</v>
      </c>
      <c r="M15" s="121">
        <f>SUM(N15,+U15)</f>
        <v>268135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268135</v>
      </c>
      <c r="V15" s="121">
        <f>+SUM(D15,M15)</f>
        <v>1672761</v>
      </c>
      <c r="W15" s="121">
        <f>+SUM(E15,N15)</f>
        <v>758866</v>
      </c>
      <c r="X15" s="121">
        <f>+SUM(F15,O15)</f>
        <v>0</v>
      </c>
      <c r="Y15" s="121">
        <f>+SUM(G15,P15)</f>
        <v>794</v>
      </c>
      <c r="Z15" s="121">
        <f>+SUM(H15,Q15)</f>
        <v>684700</v>
      </c>
      <c r="AA15" s="121">
        <f>+SUM(I15,R15)</f>
        <v>73322</v>
      </c>
      <c r="AB15" s="121">
        <f>+SUM(J15,S15)</f>
        <v>0</v>
      </c>
      <c r="AC15" s="121">
        <f>+SUM(K15,T15)</f>
        <v>50</v>
      </c>
      <c r="AD15" s="121">
        <f>+SUM(L15,U15)</f>
        <v>913895</v>
      </c>
      <c r="AE15" s="209" t="s">
        <v>355</v>
      </c>
      <c r="AF15" s="208"/>
    </row>
    <row r="16" spans="1:32" s="136" customFormat="1" ht="13.5" customHeight="1" x14ac:dyDescent="0.15">
      <c r="A16" s="119" t="s">
        <v>31</v>
      </c>
      <c r="B16" s="120" t="s">
        <v>356</v>
      </c>
      <c r="C16" s="119" t="s">
        <v>357</v>
      </c>
      <c r="D16" s="121">
        <f>SUM(E16,+L16)</f>
        <v>1721274</v>
      </c>
      <c r="E16" s="121">
        <f>+SUM(F16:I16,K16)</f>
        <v>310555</v>
      </c>
      <c r="F16" s="121">
        <v>0</v>
      </c>
      <c r="G16" s="121">
        <v>0</v>
      </c>
      <c r="H16" s="121">
        <v>0</v>
      </c>
      <c r="I16" s="121">
        <v>274179</v>
      </c>
      <c r="J16" s="121"/>
      <c r="K16" s="121">
        <v>36376</v>
      </c>
      <c r="L16" s="121">
        <v>1410719</v>
      </c>
      <c r="M16" s="121">
        <f>SUM(N16,+U16)</f>
        <v>347939</v>
      </c>
      <c r="N16" s="121">
        <f>+SUM(O16:R16,T16)</f>
        <v>37050</v>
      </c>
      <c r="O16" s="121">
        <v>0</v>
      </c>
      <c r="P16" s="121">
        <v>0</v>
      </c>
      <c r="Q16" s="121">
        <v>0</v>
      </c>
      <c r="R16" s="121">
        <v>15394</v>
      </c>
      <c r="S16" s="121"/>
      <c r="T16" s="121">
        <v>21656</v>
      </c>
      <c r="U16" s="121">
        <v>310889</v>
      </c>
      <c r="V16" s="121">
        <f>+SUM(D16,M16)</f>
        <v>2069213</v>
      </c>
      <c r="W16" s="121">
        <f>+SUM(E16,N16)</f>
        <v>347605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289573</v>
      </c>
      <c r="AB16" s="121">
        <f>+SUM(J16,S16)</f>
        <v>0</v>
      </c>
      <c r="AC16" s="121">
        <f>+SUM(K16,T16)</f>
        <v>58032</v>
      </c>
      <c r="AD16" s="121">
        <f>+SUM(L16,U16)</f>
        <v>1721608</v>
      </c>
      <c r="AE16" s="209" t="s">
        <v>358</v>
      </c>
      <c r="AF16" s="208"/>
    </row>
    <row r="17" spans="1:32" s="136" customFormat="1" ht="13.5" customHeight="1" x14ac:dyDescent="0.15">
      <c r="A17" s="119" t="s">
        <v>31</v>
      </c>
      <c r="B17" s="120" t="s">
        <v>359</v>
      </c>
      <c r="C17" s="119" t="s">
        <v>360</v>
      </c>
      <c r="D17" s="121">
        <f>SUM(E17,+L17)</f>
        <v>778801</v>
      </c>
      <c r="E17" s="121">
        <f>+SUM(F17:I17,K17)</f>
        <v>286</v>
      </c>
      <c r="F17" s="121">
        <v>0</v>
      </c>
      <c r="G17" s="121">
        <v>286</v>
      </c>
      <c r="H17" s="121">
        <v>0</v>
      </c>
      <c r="I17" s="121">
        <v>0</v>
      </c>
      <c r="J17" s="121"/>
      <c r="K17" s="121">
        <v>0</v>
      </c>
      <c r="L17" s="121">
        <v>778515</v>
      </c>
      <c r="M17" s="121">
        <f>SUM(N17,+U17)</f>
        <v>292783</v>
      </c>
      <c r="N17" s="121">
        <f>+SUM(O17:R17,T17)</f>
        <v>14580</v>
      </c>
      <c r="O17" s="121">
        <v>0</v>
      </c>
      <c r="P17" s="121">
        <v>0</v>
      </c>
      <c r="Q17" s="121">
        <v>0</v>
      </c>
      <c r="R17" s="121">
        <v>14580</v>
      </c>
      <c r="S17" s="121"/>
      <c r="T17" s="121">
        <v>0</v>
      </c>
      <c r="U17" s="121">
        <v>278203</v>
      </c>
      <c r="V17" s="121">
        <f>+SUM(D17,M17)</f>
        <v>1071584</v>
      </c>
      <c r="W17" s="121">
        <f>+SUM(E17,N17)</f>
        <v>14866</v>
      </c>
      <c r="X17" s="121">
        <f>+SUM(F17,O17)</f>
        <v>0</v>
      </c>
      <c r="Y17" s="121">
        <f>+SUM(G17,P17)</f>
        <v>286</v>
      </c>
      <c r="Z17" s="121">
        <f>+SUM(H17,Q17)</f>
        <v>0</v>
      </c>
      <c r="AA17" s="121">
        <f>+SUM(I17,R17)</f>
        <v>14580</v>
      </c>
      <c r="AB17" s="121">
        <f>+SUM(J17,S17)</f>
        <v>0</v>
      </c>
      <c r="AC17" s="121">
        <f>+SUM(K17,T17)</f>
        <v>0</v>
      </c>
      <c r="AD17" s="121">
        <f>+SUM(L17,U17)</f>
        <v>1056718</v>
      </c>
      <c r="AE17" s="209" t="s">
        <v>361</v>
      </c>
      <c r="AF17" s="208"/>
    </row>
    <row r="18" spans="1:32" s="136" customFormat="1" ht="13.5" customHeight="1" x14ac:dyDescent="0.15">
      <c r="A18" s="119" t="s">
        <v>31</v>
      </c>
      <c r="B18" s="120" t="s">
        <v>364</v>
      </c>
      <c r="C18" s="119" t="s">
        <v>365</v>
      </c>
      <c r="D18" s="121">
        <f>SUM(E18,+L18)</f>
        <v>609241</v>
      </c>
      <c r="E18" s="121">
        <f>+SUM(F18:I18,K18)</f>
        <v>75498</v>
      </c>
      <c r="F18" s="121">
        <v>0</v>
      </c>
      <c r="G18" s="121">
        <v>0</v>
      </c>
      <c r="H18" s="121">
        <v>0</v>
      </c>
      <c r="I18" s="121">
        <v>63046</v>
      </c>
      <c r="J18" s="121"/>
      <c r="K18" s="121">
        <v>12452</v>
      </c>
      <c r="L18" s="121">
        <v>533743</v>
      </c>
      <c r="M18" s="121">
        <f>SUM(N18,+U18)</f>
        <v>177461</v>
      </c>
      <c r="N18" s="121">
        <f>+SUM(O18:R18,T18)</f>
        <v>17131</v>
      </c>
      <c r="O18" s="121">
        <v>0</v>
      </c>
      <c r="P18" s="121">
        <v>0</v>
      </c>
      <c r="Q18" s="121">
        <v>0</v>
      </c>
      <c r="R18" s="121">
        <v>17131</v>
      </c>
      <c r="S18" s="121"/>
      <c r="T18" s="121">
        <v>0</v>
      </c>
      <c r="U18" s="121">
        <v>160330</v>
      </c>
      <c r="V18" s="121">
        <f>+SUM(D18,M18)</f>
        <v>786702</v>
      </c>
      <c r="W18" s="121">
        <f>+SUM(E18,N18)</f>
        <v>92629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80177</v>
      </c>
      <c r="AB18" s="121">
        <f>+SUM(J18,S18)</f>
        <v>0</v>
      </c>
      <c r="AC18" s="121">
        <f>+SUM(K18,T18)</f>
        <v>12452</v>
      </c>
      <c r="AD18" s="121">
        <f>+SUM(L18,U18)</f>
        <v>694073</v>
      </c>
      <c r="AE18" s="209" t="s">
        <v>366</v>
      </c>
      <c r="AF18" s="208"/>
    </row>
    <row r="19" spans="1:32" s="136" customFormat="1" ht="13.5" customHeight="1" x14ac:dyDescent="0.15">
      <c r="A19" s="119" t="s">
        <v>31</v>
      </c>
      <c r="B19" s="120" t="s">
        <v>367</v>
      </c>
      <c r="C19" s="119" t="s">
        <v>368</v>
      </c>
      <c r="D19" s="121">
        <f>SUM(E19,+L19)</f>
        <v>325427</v>
      </c>
      <c r="E19" s="121">
        <f>+SUM(F19:I19,K19)</f>
        <v>67948</v>
      </c>
      <c r="F19" s="121">
        <v>0</v>
      </c>
      <c r="G19" s="121">
        <v>0</v>
      </c>
      <c r="H19" s="121">
        <v>0</v>
      </c>
      <c r="I19" s="121">
        <v>67948</v>
      </c>
      <c r="J19" s="121"/>
      <c r="K19" s="121">
        <v>0</v>
      </c>
      <c r="L19" s="121">
        <v>257479</v>
      </c>
      <c r="M19" s="121">
        <f>SUM(N19,+U19)</f>
        <v>108436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108436</v>
      </c>
      <c r="V19" s="121">
        <f>+SUM(D19,M19)</f>
        <v>433863</v>
      </c>
      <c r="W19" s="121">
        <f>+SUM(E19,N19)</f>
        <v>67948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67948</v>
      </c>
      <c r="AB19" s="121">
        <f>+SUM(J19,S19)</f>
        <v>0</v>
      </c>
      <c r="AC19" s="121">
        <f>+SUM(K19,T19)</f>
        <v>0</v>
      </c>
      <c r="AD19" s="121">
        <f>+SUM(L19,U19)</f>
        <v>365915</v>
      </c>
      <c r="AE19" s="209" t="s">
        <v>369</v>
      </c>
      <c r="AF19" s="208"/>
    </row>
    <row r="20" spans="1:32" s="136" customFormat="1" ht="13.5" customHeight="1" x14ac:dyDescent="0.15">
      <c r="A20" s="119" t="s">
        <v>31</v>
      </c>
      <c r="B20" s="120" t="s">
        <v>374</v>
      </c>
      <c r="C20" s="119" t="s">
        <v>375</v>
      </c>
      <c r="D20" s="121">
        <f>SUM(E20,+L20)</f>
        <v>33787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33787</v>
      </c>
      <c r="M20" s="121">
        <f>SUM(N20,+U20)</f>
        <v>20836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20836</v>
      </c>
      <c r="V20" s="121">
        <f>+SUM(D20,M20)</f>
        <v>54623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54623</v>
      </c>
      <c r="AE20" s="209" t="s">
        <v>376</v>
      </c>
      <c r="AF20" s="208"/>
    </row>
    <row r="21" spans="1:32" s="136" customFormat="1" ht="13.5" customHeight="1" x14ac:dyDescent="0.15">
      <c r="A21" s="119" t="s">
        <v>31</v>
      </c>
      <c r="B21" s="120" t="s">
        <v>377</v>
      </c>
      <c r="C21" s="119" t="s">
        <v>378</v>
      </c>
      <c r="D21" s="121">
        <f>SUM(E21,+L21)</f>
        <v>451742</v>
      </c>
      <c r="E21" s="121">
        <f>+SUM(F21:I21,K21)</f>
        <v>32336</v>
      </c>
      <c r="F21" s="121">
        <v>0</v>
      </c>
      <c r="G21" s="121">
        <v>0</v>
      </c>
      <c r="H21" s="121">
        <v>17700</v>
      </c>
      <c r="I21" s="121">
        <v>13382</v>
      </c>
      <c r="J21" s="121"/>
      <c r="K21" s="121">
        <v>1254</v>
      </c>
      <c r="L21" s="121">
        <v>419406</v>
      </c>
      <c r="M21" s="121">
        <f>SUM(N21,+U21)</f>
        <v>96776</v>
      </c>
      <c r="N21" s="121">
        <f>+SUM(O21:R21,T21)</f>
        <v>3896</v>
      </c>
      <c r="O21" s="121">
        <v>0</v>
      </c>
      <c r="P21" s="121">
        <v>0</v>
      </c>
      <c r="Q21" s="121">
        <v>0</v>
      </c>
      <c r="R21" s="121">
        <v>3896</v>
      </c>
      <c r="S21" s="121"/>
      <c r="T21" s="121">
        <v>0</v>
      </c>
      <c r="U21" s="121">
        <v>92880</v>
      </c>
      <c r="V21" s="121">
        <f>+SUM(D21,M21)</f>
        <v>548518</v>
      </c>
      <c r="W21" s="121">
        <f>+SUM(E21,N21)</f>
        <v>36232</v>
      </c>
      <c r="X21" s="121">
        <f>+SUM(F21,O21)</f>
        <v>0</v>
      </c>
      <c r="Y21" s="121">
        <f>+SUM(G21,P21)</f>
        <v>0</v>
      </c>
      <c r="Z21" s="121">
        <f>+SUM(H21,Q21)</f>
        <v>17700</v>
      </c>
      <c r="AA21" s="121">
        <f>+SUM(I21,R21)</f>
        <v>17278</v>
      </c>
      <c r="AB21" s="121">
        <f>+SUM(J21,S21)</f>
        <v>0</v>
      </c>
      <c r="AC21" s="121">
        <f>+SUM(K21,T21)</f>
        <v>1254</v>
      </c>
      <c r="AD21" s="121">
        <f>+SUM(L21,U21)</f>
        <v>512286</v>
      </c>
      <c r="AE21" s="209" t="s">
        <v>379</v>
      </c>
      <c r="AF21" s="208"/>
    </row>
    <row r="22" spans="1:32" s="136" customFormat="1" ht="13.5" customHeight="1" x14ac:dyDescent="0.15">
      <c r="A22" s="119" t="s">
        <v>31</v>
      </c>
      <c r="B22" s="120" t="s">
        <v>380</v>
      </c>
      <c r="C22" s="119" t="s">
        <v>381</v>
      </c>
      <c r="D22" s="121">
        <f>SUM(E22,+L22)</f>
        <v>378034</v>
      </c>
      <c r="E22" s="121">
        <f>+SUM(F22:I22,K22)</f>
        <v>24724</v>
      </c>
      <c r="F22" s="121">
        <v>0</v>
      </c>
      <c r="G22" s="121">
        <v>84</v>
      </c>
      <c r="H22" s="121">
        <v>0</v>
      </c>
      <c r="I22" s="121">
        <v>22593</v>
      </c>
      <c r="J22" s="121"/>
      <c r="K22" s="121">
        <v>2047</v>
      </c>
      <c r="L22" s="121">
        <v>353310</v>
      </c>
      <c r="M22" s="121">
        <f>SUM(N22,+U22)</f>
        <v>0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0</v>
      </c>
      <c r="V22" s="121">
        <f>+SUM(D22,M22)</f>
        <v>378034</v>
      </c>
      <c r="W22" s="121">
        <f>+SUM(E22,N22)</f>
        <v>24724</v>
      </c>
      <c r="X22" s="121">
        <f>+SUM(F22,O22)</f>
        <v>0</v>
      </c>
      <c r="Y22" s="121">
        <f>+SUM(G22,P22)</f>
        <v>84</v>
      </c>
      <c r="Z22" s="121">
        <f>+SUM(H22,Q22)</f>
        <v>0</v>
      </c>
      <c r="AA22" s="121">
        <f>+SUM(I22,R22)</f>
        <v>22593</v>
      </c>
      <c r="AB22" s="121">
        <f>+SUM(J22,S22)</f>
        <v>0</v>
      </c>
      <c r="AC22" s="121">
        <f>+SUM(K22,T22)</f>
        <v>2047</v>
      </c>
      <c r="AD22" s="121">
        <f>+SUM(L22,U22)</f>
        <v>353310</v>
      </c>
      <c r="AE22" s="209" t="s">
        <v>382</v>
      </c>
      <c r="AF22" s="208"/>
    </row>
    <row r="23" spans="1:32" s="136" customFormat="1" ht="13.5" customHeight="1" x14ac:dyDescent="0.15">
      <c r="A23" s="119" t="s">
        <v>31</v>
      </c>
      <c r="B23" s="120" t="s">
        <v>383</v>
      </c>
      <c r="C23" s="119" t="s">
        <v>384</v>
      </c>
      <c r="D23" s="121">
        <f>SUM(E23,+L23)</f>
        <v>420636</v>
      </c>
      <c r="E23" s="121">
        <f>+SUM(F23:I23,K23)</f>
        <v>55638</v>
      </c>
      <c r="F23" s="121">
        <v>0</v>
      </c>
      <c r="G23" s="121">
        <v>0</v>
      </c>
      <c r="H23" s="121">
        <v>0</v>
      </c>
      <c r="I23" s="121">
        <v>55048</v>
      </c>
      <c r="J23" s="121"/>
      <c r="K23" s="121">
        <v>590</v>
      </c>
      <c r="L23" s="121">
        <v>364998</v>
      </c>
      <c r="M23" s="121">
        <f>SUM(N23,+U23)</f>
        <v>101548</v>
      </c>
      <c r="N23" s="121">
        <f>+SUM(O23:R23,T23)</f>
        <v>5524</v>
      </c>
      <c r="O23" s="121">
        <v>0</v>
      </c>
      <c r="P23" s="121">
        <v>0</v>
      </c>
      <c r="Q23" s="121">
        <v>0</v>
      </c>
      <c r="R23" s="121">
        <v>5524</v>
      </c>
      <c r="S23" s="121"/>
      <c r="T23" s="121">
        <v>0</v>
      </c>
      <c r="U23" s="121">
        <v>96024</v>
      </c>
      <c r="V23" s="121">
        <f>+SUM(D23,M23)</f>
        <v>522184</v>
      </c>
      <c r="W23" s="121">
        <f>+SUM(E23,N23)</f>
        <v>61162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60572</v>
      </c>
      <c r="AB23" s="121">
        <f>+SUM(J23,S23)</f>
        <v>0</v>
      </c>
      <c r="AC23" s="121">
        <f>+SUM(K23,T23)</f>
        <v>590</v>
      </c>
      <c r="AD23" s="121">
        <f>+SUM(L23,U23)</f>
        <v>461022</v>
      </c>
      <c r="AE23" s="209" t="s">
        <v>385</v>
      </c>
      <c r="AF23" s="208"/>
    </row>
    <row r="24" spans="1:32" s="136" customFormat="1" ht="13.5" customHeight="1" x14ac:dyDescent="0.15">
      <c r="A24" s="119" t="s">
        <v>31</v>
      </c>
      <c r="B24" s="120" t="s">
        <v>386</v>
      </c>
      <c r="C24" s="119" t="s">
        <v>387</v>
      </c>
      <c r="D24" s="121">
        <f>SUM(E24,+L24)</f>
        <v>197285</v>
      </c>
      <c r="E24" s="121">
        <f>+SUM(F24:I24,K24)</f>
        <v>1034</v>
      </c>
      <c r="F24" s="121">
        <v>0</v>
      </c>
      <c r="G24" s="121">
        <v>585</v>
      </c>
      <c r="H24" s="121">
        <v>0</v>
      </c>
      <c r="I24" s="121">
        <v>0</v>
      </c>
      <c r="J24" s="121"/>
      <c r="K24" s="121">
        <v>449</v>
      </c>
      <c r="L24" s="121">
        <v>196251</v>
      </c>
      <c r="M24" s="121">
        <f>SUM(N24,+U24)</f>
        <v>76306</v>
      </c>
      <c r="N24" s="121">
        <f>+SUM(O24:R24,T24)</f>
        <v>3177</v>
      </c>
      <c r="O24" s="121">
        <v>0</v>
      </c>
      <c r="P24" s="121">
        <v>0</v>
      </c>
      <c r="Q24" s="121">
        <v>0</v>
      </c>
      <c r="R24" s="121">
        <v>3177</v>
      </c>
      <c r="S24" s="121"/>
      <c r="T24" s="121">
        <v>0</v>
      </c>
      <c r="U24" s="121">
        <v>73129</v>
      </c>
      <c r="V24" s="121">
        <f>+SUM(D24,M24)</f>
        <v>273591</v>
      </c>
      <c r="W24" s="121">
        <f>+SUM(E24,N24)</f>
        <v>4211</v>
      </c>
      <c r="X24" s="121">
        <f>+SUM(F24,O24)</f>
        <v>0</v>
      </c>
      <c r="Y24" s="121">
        <f>+SUM(G24,P24)</f>
        <v>585</v>
      </c>
      <c r="Z24" s="121">
        <f>+SUM(H24,Q24)</f>
        <v>0</v>
      </c>
      <c r="AA24" s="121">
        <f>+SUM(I24,R24)</f>
        <v>3177</v>
      </c>
      <c r="AB24" s="121">
        <f>+SUM(J24,S24)</f>
        <v>0</v>
      </c>
      <c r="AC24" s="121">
        <f>+SUM(K24,T24)</f>
        <v>449</v>
      </c>
      <c r="AD24" s="121">
        <f>+SUM(L24,U24)</f>
        <v>269380</v>
      </c>
      <c r="AE24" s="209" t="s">
        <v>388</v>
      </c>
      <c r="AF24" s="208"/>
    </row>
    <row r="25" spans="1:32" s="136" customFormat="1" ht="13.5" customHeight="1" x14ac:dyDescent="0.15">
      <c r="A25" s="119" t="s">
        <v>31</v>
      </c>
      <c r="B25" s="120" t="s">
        <v>389</v>
      </c>
      <c r="C25" s="119" t="s">
        <v>390</v>
      </c>
      <c r="D25" s="121">
        <f>SUM(E25,+L25)</f>
        <v>112224</v>
      </c>
      <c r="E25" s="121">
        <f>+SUM(F25:I25,K25)</f>
        <v>22598</v>
      </c>
      <c r="F25" s="121">
        <v>0</v>
      </c>
      <c r="G25" s="121">
        <v>280</v>
      </c>
      <c r="H25" s="121">
        <v>0</v>
      </c>
      <c r="I25" s="121">
        <v>22318</v>
      </c>
      <c r="J25" s="121"/>
      <c r="K25" s="121">
        <v>0</v>
      </c>
      <c r="L25" s="121">
        <v>89626</v>
      </c>
      <c r="M25" s="121">
        <f>SUM(N25,+U25)</f>
        <v>3960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3960</v>
      </c>
      <c r="V25" s="121">
        <f>+SUM(D25,M25)</f>
        <v>116184</v>
      </c>
      <c r="W25" s="121">
        <f>+SUM(E25,N25)</f>
        <v>22598</v>
      </c>
      <c r="X25" s="121">
        <f>+SUM(F25,O25)</f>
        <v>0</v>
      </c>
      <c r="Y25" s="121">
        <f>+SUM(G25,P25)</f>
        <v>280</v>
      </c>
      <c r="Z25" s="121">
        <f>+SUM(H25,Q25)</f>
        <v>0</v>
      </c>
      <c r="AA25" s="121">
        <f>+SUM(I25,R25)</f>
        <v>22318</v>
      </c>
      <c r="AB25" s="121">
        <f>+SUM(J25,S25)</f>
        <v>0</v>
      </c>
      <c r="AC25" s="121">
        <f>+SUM(K25,T25)</f>
        <v>0</v>
      </c>
      <c r="AD25" s="121">
        <f>+SUM(L25,U25)</f>
        <v>93586</v>
      </c>
      <c r="AE25" s="209" t="s">
        <v>391</v>
      </c>
      <c r="AF25" s="208"/>
    </row>
    <row r="26" spans="1:32" s="136" customFormat="1" ht="13.5" customHeight="1" x14ac:dyDescent="0.15">
      <c r="A26" s="119" t="s">
        <v>31</v>
      </c>
      <c r="B26" s="120" t="s">
        <v>392</v>
      </c>
      <c r="C26" s="119" t="s">
        <v>393</v>
      </c>
      <c r="D26" s="121">
        <f>SUM(E26,+L26)</f>
        <v>76939</v>
      </c>
      <c r="E26" s="121">
        <f>+SUM(F26:I26,K26)</f>
        <v>14529</v>
      </c>
      <c r="F26" s="121">
        <v>0</v>
      </c>
      <c r="G26" s="121">
        <v>217</v>
      </c>
      <c r="H26" s="121">
        <v>0</v>
      </c>
      <c r="I26" s="121">
        <v>14312</v>
      </c>
      <c r="J26" s="121"/>
      <c r="K26" s="121">
        <v>0</v>
      </c>
      <c r="L26" s="121">
        <v>62410</v>
      </c>
      <c r="M26" s="121">
        <f>SUM(N26,+U26)</f>
        <v>16134</v>
      </c>
      <c r="N26" s="121">
        <f>+SUM(O26:R26,T26)</f>
        <v>10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10</v>
      </c>
      <c r="U26" s="121">
        <v>16124</v>
      </c>
      <c r="V26" s="121">
        <f>+SUM(D26,M26)</f>
        <v>93073</v>
      </c>
      <c r="W26" s="121">
        <f>+SUM(E26,N26)</f>
        <v>14539</v>
      </c>
      <c r="X26" s="121">
        <f>+SUM(F26,O26)</f>
        <v>0</v>
      </c>
      <c r="Y26" s="121">
        <f>+SUM(G26,P26)</f>
        <v>217</v>
      </c>
      <c r="Z26" s="121">
        <f>+SUM(H26,Q26)</f>
        <v>0</v>
      </c>
      <c r="AA26" s="121">
        <f>+SUM(I26,R26)</f>
        <v>14312</v>
      </c>
      <c r="AB26" s="121">
        <f>+SUM(J26,S26)</f>
        <v>0</v>
      </c>
      <c r="AC26" s="121">
        <f>+SUM(K26,T26)</f>
        <v>10</v>
      </c>
      <c r="AD26" s="121">
        <f>+SUM(L26,U26)</f>
        <v>78534</v>
      </c>
      <c r="AE26" s="209" t="s">
        <v>394</v>
      </c>
      <c r="AF26" s="208"/>
    </row>
    <row r="27" spans="1:32" s="136" customFormat="1" ht="13.5" customHeight="1" x14ac:dyDescent="0.15">
      <c r="A27" s="119" t="s">
        <v>31</v>
      </c>
      <c r="B27" s="120" t="s">
        <v>395</v>
      </c>
      <c r="C27" s="119" t="s">
        <v>396</v>
      </c>
      <c r="D27" s="121">
        <f>SUM(E27,+L27)</f>
        <v>1401669</v>
      </c>
      <c r="E27" s="121">
        <f>+SUM(F27:I27,K27)</f>
        <v>106584</v>
      </c>
      <c r="F27" s="121">
        <v>0</v>
      </c>
      <c r="G27" s="121">
        <v>0</v>
      </c>
      <c r="H27" s="121">
        <v>0</v>
      </c>
      <c r="I27" s="121">
        <v>101567</v>
      </c>
      <c r="J27" s="121"/>
      <c r="K27" s="121">
        <v>5017</v>
      </c>
      <c r="L27" s="121">
        <v>1295085</v>
      </c>
      <c r="M27" s="121">
        <f>SUM(N27,+U27)</f>
        <v>120956</v>
      </c>
      <c r="N27" s="121">
        <f>+SUM(O27:R27,T27)</f>
        <v>3182</v>
      </c>
      <c r="O27" s="121">
        <v>0</v>
      </c>
      <c r="P27" s="121">
        <v>0</v>
      </c>
      <c r="Q27" s="121">
        <v>0</v>
      </c>
      <c r="R27" s="121">
        <v>3182</v>
      </c>
      <c r="S27" s="121"/>
      <c r="T27" s="121">
        <v>0</v>
      </c>
      <c r="U27" s="121">
        <v>117774</v>
      </c>
      <c r="V27" s="121">
        <f>+SUM(D27,M27)</f>
        <v>1522625</v>
      </c>
      <c r="W27" s="121">
        <f>+SUM(E27,N27)</f>
        <v>109766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104749</v>
      </c>
      <c r="AB27" s="121">
        <f>+SUM(J27,S27)</f>
        <v>0</v>
      </c>
      <c r="AC27" s="121">
        <f>+SUM(K27,T27)</f>
        <v>5017</v>
      </c>
      <c r="AD27" s="121">
        <f>+SUM(L27,U27)</f>
        <v>1412859</v>
      </c>
      <c r="AE27" s="209" t="s">
        <v>397</v>
      </c>
      <c r="AF27" s="208"/>
    </row>
    <row r="28" spans="1:32" s="136" customFormat="1" ht="13.5" customHeight="1" x14ac:dyDescent="0.15">
      <c r="A28" s="119" t="s">
        <v>31</v>
      </c>
      <c r="B28" s="120" t="s">
        <v>398</v>
      </c>
      <c r="C28" s="119" t="s">
        <v>399</v>
      </c>
      <c r="D28" s="121">
        <f>SUM(E28,+L28)</f>
        <v>30264</v>
      </c>
      <c r="E28" s="121">
        <f>+SUM(F28:I28,K28)</f>
        <v>2930</v>
      </c>
      <c r="F28" s="121">
        <v>0</v>
      </c>
      <c r="G28" s="121">
        <v>0</v>
      </c>
      <c r="H28" s="121">
        <v>2500</v>
      </c>
      <c r="I28" s="121">
        <v>0</v>
      </c>
      <c r="J28" s="121"/>
      <c r="K28" s="121">
        <v>430</v>
      </c>
      <c r="L28" s="121">
        <v>27334</v>
      </c>
      <c r="M28" s="121">
        <f>SUM(N28,+U28)</f>
        <v>21143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21143</v>
      </c>
      <c r="V28" s="121">
        <f>+SUM(D28,M28)</f>
        <v>51407</v>
      </c>
      <c r="W28" s="121">
        <f>+SUM(E28,N28)</f>
        <v>2930</v>
      </c>
      <c r="X28" s="121">
        <f>+SUM(F28,O28)</f>
        <v>0</v>
      </c>
      <c r="Y28" s="121">
        <f>+SUM(G28,P28)</f>
        <v>0</v>
      </c>
      <c r="Z28" s="121">
        <f>+SUM(H28,Q28)</f>
        <v>2500</v>
      </c>
      <c r="AA28" s="121">
        <f>+SUM(I28,R28)</f>
        <v>0</v>
      </c>
      <c r="AB28" s="121">
        <f>+SUM(J28,S28)</f>
        <v>0</v>
      </c>
      <c r="AC28" s="121">
        <f>+SUM(K28,T28)</f>
        <v>430</v>
      </c>
      <c r="AD28" s="121">
        <f>+SUM(L28,U28)</f>
        <v>48477</v>
      </c>
      <c r="AE28" s="209" t="s">
        <v>400</v>
      </c>
      <c r="AF28" s="208"/>
    </row>
    <row r="29" spans="1:32" s="136" customFormat="1" ht="13.5" customHeight="1" x14ac:dyDescent="0.15">
      <c r="A29" s="119" t="s">
        <v>31</v>
      </c>
      <c r="B29" s="120" t="s">
        <v>401</v>
      </c>
      <c r="C29" s="119" t="s">
        <v>402</v>
      </c>
      <c r="D29" s="121">
        <f>SUM(E29,+L29)</f>
        <v>30738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30738</v>
      </c>
      <c r="M29" s="121">
        <f>SUM(N29,+U29)</f>
        <v>35259</v>
      </c>
      <c r="N29" s="121">
        <f>+SUM(O29:R29,T29)</f>
        <v>7170</v>
      </c>
      <c r="O29" s="121">
        <v>884</v>
      </c>
      <c r="P29" s="121">
        <v>773</v>
      </c>
      <c r="Q29" s="121">
        <v>0</v>
      </c>
      <c r="R29" s="121">
        <v>5513</v>
      </c>
      <c r="S29" s="121"/>
      <c r="T29" s="121">
        <v>0</v>
      </c>
      <c r="U29" s="121">
        <v>28089</v>
      </c>
      <c r="V29" s="121">
        <f>+SUM(D29,M29)</f>
        <v>65997</v>
      </c>
      <c r="W29" s="121">
        <f>+SUM(E29,N29)</f>
        <v>7170</v>
      </c>
      <c r="X29" s="121">
        <f>+SUM(F29,O29)</f>
        <v>884</v>
      </c>
      <c r="Y29" s="121">
        <f>+SUM(G29,P29)</f>
        <v>773</v>
      </c>
      <c r="Z29" s="121">
        <f>+SUM(H29,Q29)</f>
        <v>0</v>
      </c>
      <c r="AA29" s="121">
        <f>+SUM(I29,R29)</f>
        <v>5513</v>
      </c>
      <c r="AB29" s="121">
        <f>+SUM(J29,S29)</f>
        <v>0</v>
      </c>
      <c r="AC29" s="121">
        <f>+SUM(K29,T29)</f>
        <v>0</v>
      </c>
      <c r="AD29" s="121">
        <f>+SUM(L29,U29)</f>
        <v>58827</v>
      </c>
      <c r="AE29" s="209" t="s">
        <v>403</v>
      </c>
      <c r="AF29" s="208"/>
    </row>
    <row r="30" spans="1:32" s="136" customFormat="1" ht="13.5" customHeight="1" x14ac:dyDescent="0.15">
      <c r="A30" s="119" t="s">
        <v>31</v>
      </c>
      <c r="B30" s="120" t="s">
        <v>404</v>
      </c>
      <c r="C30" s="119" t="s">
        <v>405</v>
      </c>
      <c r="D30" s="121">
        <f>SUM(E30,+L30)</f>
        <v>159003</v>
      </c>
      <c r="E30" s="121">
        <f>+SUM(F30:I30,K30)</f>
        <v>16520</v>
      </c>
      <c r="F30" s="121">
        <v>0</v>
      </c>
      <c r="G30" s="121">
        <v>0</v>
      </c>
      <c r="H30" s="121">
        <v>0</v>
      </c>
      <c r="I30" s="121">
        <v>15304</v>
      </c>
      <c r="J30" s="121"/>
      <c r="K30" s="121">
        <v>1216</v>
      </c>
      <c r="L30" s="121">
        <v>142483</v>
      </c>
      <c r="M30" s="121">
        <f>SUM(N30,+U30)</f>
        <v>68643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68643</v>
      </c>
      <c r="V30" s="121">
        <f>+SUM(D30,M30)</f>
        <v>227646</v>
      </c>
      <c r="W30" s="121">
        <f>+SUM(E30,N30)</f>
        <v>16520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15304</v>
      </c>
      <c r="AB30" s="121">
        <f>+SUM(J30,S30)</f>
        <v>0</v>
      </c>
      <c r="AC30" s="121">
        <f>+SUM(K30,T30)</f>
        <v>1216</v>
      </c>
      <c r="AD30" s="121">
        <f>+SUM(L30,U30)</f>
        <v>211126</v>
      </c>
      <c r="AE30" s="209" t="s">
        <v>406</v>
      </c>
      <c r="AF30" s="208"/>
    </row>
    <row r="31" spans="1:32" s="136" customFormat="1" ht="13.5" customHeight="1" x14ac:dyDescent="0.15">
      <c r="A31" s="119" t="s">
        <v>31</v>
      </c>
      <c r="B31" s="120" t="s">
        <v>409</v>
      </c>
      <c r="C31" s="119" t="s">
        <v>410</v>
      </c>
      <c r="D31" s="121">
        <f>SUM(E31,+L31)</f>
        <v>120148</v>
      </c>
      <c r="E31" s="121">
        <f>+SUM(F31:I31,K31)</f>
        <v>7910</v>
      </c>
      <c r="F31" s="121">
        <v>0</v>
      </c>
      <c r="G31" s="121">
        <v>0</v>
      </c>
      <c r="H31" s="121">
        <v>0</v>
      </c>
      <c r="I31" s="121">
        <v>3401</v>
      </c>
      <c r="J31" s="121"/>
      <c r="K31" s="121">
        <v>4509</v>
      </c>
      <c r="L31" s="121">
        <v>112238</v>
      </c>
      <c r="M31" s="121">
        <f>SUM(N31,+U31)</f>
        <v>16932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16932</v>
      </c>
      <c r="V31" s="121">
        <f>+SUM(D31,M31)</f>
        <v>137080</v>
      </c>
      <c r="W31" s="121">
        <f>+SUM(E31,N31)</f>
        <v>7910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3401</v>
      </c>
      <c r="AB31" s="121">
        <f>+SUM(J31,S31)</f>
        <v>0</v>
      </c>
      <c r="AC31" s="121">
        <f>+SUM(K31,T31)</f>
        <v>4509</v>
      </c>
      <c r="AD31" s="121">
        <f>+SUM(L31,U31)</f>
        <v>129170</v>
      </c>
      <c r="AE31" s="209" t="s">
        <v>411</v>
      </c>
      <c r="AF31" s="208"/>
    </row>
    <row r="32" spans="1:32" s="136" customFormat="1" ht="13.5" customHeight="1" x14ac:dyDescent="0.15">
      <c r="A32" s="119" t="s">
        <v>31</v>
      </c>
      <c r="B32" s="120" t="s">
        <v>412</v>
      </c>
      <c r="C32" s="119" t="s">
        <v>413</v>
      </c>
      <c r="D32" s="121">
        <f>SUM(E32,+L32)</f>
        <v>593478</v>
      </c>
      <c r="E32" s="121">
        <f>+SUM(F32:I32,K32)</f>
        <v>71296</v>
      </c>
      <c r="F32" s="121">
        <v>0</v>
      </c>
      <c r="G32" s="121">
        <v>629</v>
      </c>
      <c r="H32" s="121">
        <v>0</v>
      </c>
      <c r="I32" s="121">
        <v>70657</v>
      </c>
      <c r="J32" s="121"/>
      <c r="K32" s="121">
        <v>10</v>
      </c>
      <c r="L32" s="121">
        <v>522182</v>
      </c>
      <c r="M32" s="121">
        <f>SUM(N32,+U32)</f>
        <v>37951</v>
      </c>
      <c r="N32" s="121">
        <f>+SUM(O32:R32,T32)</f>
        <v>10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10</v>
      </c>
      <c r="U32" s="121">
        <v>37941</v>
      </c>
      <c r="V32" s="121">
        <f>+SUM(D32,M32)</f>
        <v>631429</v>
      </c>
      <c r="W32" s="121">
        <f>+SUM(E32,N32)</f>
        <v>71306</v>
      </c>
      <c r="X32" s="121">
        <f>+SUM(F32,O32)</f>
        <v>0</v>
      </c>
      <c r="Y32" s="121">
        <f>+SUM(G32,P32)</f>
        <v>629</v>
      </c>
      <c r="Z32" s="121">
        <f>+SUM(H32,Q32)</f>
        <v>0</v>
      </c>
      <c r="AA32" s="121">
        <f>+SUM(I32,R32)</f>
        <v>70657</v>
      </c>
      <c r="AB32" s="121">
        <f>+SUM(J32,S32)</f>
        <v>0</v>
      </c>
      <c r="AC32" s="121">
        <f>+SUM(K32,T32)</f>
        <v>20</v>
      </c>
      <c r="AD32" s="121">
        <f>+SUM(L32,U32)</f>
        <v>560123</v>
      </c>
      <c r="AE32" s="209" t="s">
        <v>414</v>
      </c>
      <c r="AF32" s="208"/>
    </row>
    <row r="33" spans="1:32" s="136" customFormat="1" ht="13.5" customHeight="1" x14ac:dyDescent="0.15">
      <c r="A33" s="119" t="s">
        <v>31</v>
      </c>
      <c r="B33" s="120" t="s">
        <v>416</v>
      </c>
      <c r="C33" s="119" t="s">
        <v>417</v>
      </c>
      <c r="D33" s="121">
        <f>SUM(E33,+L33)</f>
        <v>266169</v>
      </c>
      <c r="E33" s="121">
        <f>+SUM(F33:I33,K33)</f>
        <v>1505</v>
      </c>
      <c r="F33" s="121">
        <v>0</v>
      </c>
      <c r="G33" s="121">
        <v>0</v>
      </c>
      <c r="H33" s="121">
        <v>0</v>
      </c>
      <c r="I33" s="121">
        <v>30</v>
      </c>
      <c r="J33" s="121"/>
      <c r="K33" s="121">
        <v>1475</v>
      </c>
      <c r="L33" s="121">
        <v>264664</v>
      </c>
      <c r="M33" s="121">
        <f>SUM(N33,+U33)</f>
        <v>61360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61360</v>
      </c>
      <c r="V33" s="121">
        <f>+SUM(D33,M33)</f>
        <v>327529</v>
      </c>
      <c r="W33" s="121">
        <f>+SUM(E33,N33)</f>
        <v>1505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30</v>
      </c>
      <c r="AB33" s="121">
        <f>+SUM(J33,S33)</f>
        <v>0</v>
      </c>
      <c r="AC33" s="121">
        <f>+SUM(K33,T33)</f>
        <v>1475</v>
      </c>
      <c r="AD33" s="121">
        <f>+SUM(L33,U33)</f>
        <v>326024</v>
      </c>
      <c r="AE33" s="209" t="s">
        <v>418</v>
      </c>
      <c r="AF33" s="208"/>
    </row>
    <row r="34" spans="1:32" s="136" customFormat="1" ht="13.5" customHeight="1" x14ac:dyDescent="0.15">
      <c r="A34" s="119" t="s">
        <v>31</v>
      </c>
      <c r="B34" s="120" t="s">
        <v>419</v>
      </c>
      <c r="C34" s="119" t="s">
        <v>420</v>
      </c>
      <c r="D34" s="121">
        <f>SUM(E34,+L34)</f>
        <v>750775</v>
      </c>
      <c r="E34" s="121">
        <f>+SUM(F34:I34,K34)</f>
        <v>104325</v>
      </c>
      <c r="F34" s="121">
        <v>368</v>
      </c>
      <c r="G34" s="121">
        <v>0</v>
      </c>
      <c r="H34" s="121">
        <v>0</v>
      </c>
      <c r="I34" s="121">
        <v>65234</v>
      </c>
      <c r="J34" s="121"/>
      <c r="K34" s="121">
        <v>38723</v>
      </c>
      <c r="L34" s="121">
        <v>646450</v>
      </c>
      <c r="M34" s="121">
        <f>SUM(N34,+U34)</f>
        <v>58536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58536</v>
      </c>
      <c r="V34" s="121">
        <f>+SUM(D34,M34)</f>
        <v>809311</v>
      </c>
      <c r="W34" s="121">
        <f>+SUM(E34,N34)</f>
        <v>104325</v>
      </c>
      <c r="X34" s="121">
        <f>+SUM(F34,O34)</f>
        <v>368</v>
      </c>
      <c r="Y34" s="121">
        <f>+SUM(G34,P34)</f>
        <v>0</v>
      </c>
      <c r="Z34" s="121">
        <f>+SUM(H34,Q34)</f>
        <v>0</v>
      </c>
      <c r="AA34" s="121">
        <f>+SUM(I34,R34)</f>
        <v>65234</v>
      </c>
      <c r="AB34" s="121">
        <f>+SUM(J34,S34)</f>
        <v>0</v>
      </c>
      <c r="AC34" s="121">
        <f>+SUM(K34,T34)</f>
        <v>38723</v>
      </c>
      <c r="AD34" s="121">
        <f>+SUM(L34,U34)</f>
        <v>704986</v>
      </c>
      <c r="AE34" s="209" t="s">
        <v>421</v>
      </c>
      <c r="AF34" s="208"/>
    </row>
    <row r="35" spans="1:32" s="136" customFormat="1" ht="13.5" customHeight="1" x14ac:dyDescent="0.15">
      <c r="A35" s="119" t="s">
        <v>31</v>
      </c>
      <c r="B35" s="120" t="s">
        <v>422</v>
      </c>
      <c r="C35" s="119" t="s">
        <v>423</v>
      </c>
      <c r="D35" s="121">
        <f>SUM(E35,+L35)</f>
        <v>445634</v>
      </c>
      <c r="E35" s="121">
        <f>+SUM(F35:I35,K35)</f>
        <v>236225</v>
      </c>
      <c r="F35" s="121">
        <v>0</v>
      </c>
      <c r="G35" s="121">
        <v>0</v>
      </c>
      <c r="H35" s="121">
        <v>60000</v>
      </c>
      <c r="I35" s="121">
        <v>63403</v>
      </c>
      <c r="J35" s="121"/>
      <c r="K35" s="121">
        <v>112822</v>
      </c>
      <c r="L35" s="121">
        <v>209409</v>
      </c>
      <c r="M35" s="121">
        <f>SUM(N35,+U35)</f>
        <v>38477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38477</v>
      </c>
      <c r="V35" s="121">
        <f>+SUM(D35,M35)</f>
        <v>484111</v>
      </c>
      <c r="W35" s="121">
        <f>+SUM(E35,N35)</f>
        <v>236225</v>
      </c>
      <c r="X35" s="121">
        <f>+SUM(F35,O35)</f>
        <v>0</v>
      </c>
      <c r="Y35" s="121">
        <f>+SUM(G35,P35)</f>
        <v>0</v>
      </c>
      <c r="Z35" s="121">
        <f>+SUM(H35,Q35)</f>
        <v>60000</v>
      </c>
      <c r="AA35" s="121">
        <f>+SUM(I35,R35)</f>
        <v>63403</v>
      </c>
      <c r="AB35" s="121">
        <f>+SUM(J35,S35)</f>
        <v>0</v>
      </c>
      <c r="AC35" s="121">
        <f>+SUM(K35,T35)</f>
        <v>112822</v>
      </c>
      <c r="AD35" s="121">
        <f>+SUM(L35,U35)</f>
        <v>247886</v>
      </c>
      <c r="AE35" s="209" t="s">
        <v>424</v>
      </c>
      <c r="AF35" s="208"/>
    </row>
    <row r="36" spans="1:32" s="136" customFormat="1" ht="13.5" customHeight="1" x14ac:dyDescent="0.15">
      <c r="A36" s="119" t="s">
        <v>31</v>
      </c>
      <c r="B36" s="120" t="s">
        <v>425</v>
      </c>
      <c r="C36" s="119" t="s">
        <v>426</v>
      </c>
      <c r="D36" s="121">
        <f>SUM(E36,+L36)</f>
        <v>161051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0</v>
      </c>
      <c r="L36" s="121">
        <v>161051</v>
      </c>
      <c r="M36" s="121">
        <f>SUM(N36,+U36)</f>
        <v>83445</v>
      </c>
      <c r="N36" s="121">
        <f>+SUM(O36:R36,T36)</f>
        <v>31031</v>
      </c>
      <c r="O36" s="121">
        <v>0</v>
      </c>
      <c r="P36" s="121">
        <v>0</v>
      </c>
      <c r="Q36" s="121">
        <v>0</v>
      </c>
      <c r="R36" s="121">
        <v>31031</v>
      </c>
      <c r="S36" s="121"/>
      <c r="T36" s="121">
        <v>0</v>
      </c>
      <c r="U36" s="121">
        <v>52414</v>
      </c>
      <c r="V36" s="121">
        <f>+SUM(D36,M36)</f>
        <v>244496</v>
      </c>
      <c r="W36" s="121">
        <f>+SUM(E36,N36)</f>
        <v>31031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31031</v>
      </c>
      <c r="AB36" s="121">
        <f>+SUM(J36,S36)</f>
        <v>0</v>
      </c>
      <c r="AC36" s="121">
        <f>+SUM(K36,T36)</f>
        <v>0</v>
      </c>
      <c r="AD36" s="121">
        <f>+SUM(L36,U36)</f>
        <v>213465</v>
      </c>
      <c r="AE36" s="209" t="s">
        <v>427</v>
      </c>
      <c r="AF36" s="208"/>
    </row>
    <row r="37" spans="1:32" s="136" customFormat="1" ht="13.5" customHeight="1" x14ac:dyDescent="0.15">
      <c r="A37" s="119" t="s">
        <v>31</v>
      </c>
      <c r="B37" s="120" t="s">
        <v>432</v>
      </c>
      <c r="C37" s="119" t="s">
        <v>433</v>
      </c>
      <c r="D37" s="121">
        <f>SUM(E37,+L37)</f>
        <v>429007</v>
      </c>
      <c r="E37" s="121">
        <f>+SUM(F37:I37,K37)</f>
        <v>52677</v>
      </c>
      <c r="F37" s="121">
        <v>0</v>
      </c>
      <c r="G37" s="121">
        <v>330</v>
      </c>
      <c r="H37" s="121">
        <v>0</v>
      </c>
      <c r="I37" s="121">
        <v>48657</v>
      </c>
      <c r="J37" s="121"/>
      <c r="K37" s="121">
        <v>3690</v>
      </c>
      <c r="L37" s="121">
        <v>376330</v>
      </c>
      <c r="M37" s="121">
        <f>SUM(N37,+U37)</f>
        <v>61142</v>
      </c>
      <c r="N37" s="121">
        <f>+SUM(O37:R37,T37)</f>
        <v>100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100</v>
      </c>
      <c r="U37" s="121">
        <v>61042</v>
      </c>
      <c r="V37" s="121">
        <f>+SUM(D37,M37)</f>
        <v>490149</v>
      </c>
      <c r="W37" s="121">
        <f>+SUM(E37,N37)</f>
        <v>52777</v>
      </c>
      <c r="X37" s="121">
        <f>+SUM(F37,O37)</f>
        <v>0</v>
      </c>
      <c r="Y37" s="121">
        <f>+SUM(G37,P37)</f>
        <v>330</v>
      </c>
      <c r="Z37" s="121">
        <f>+SUM(H37,Q37)</f>
        <v>0</v>
      </c>
      <c r="AA37" s="121">
        <f>+SUM(I37,R37)</f>
        <v>48657</v>
      </c>
      <c r="AB37" s="121">
        <f>+SUM(J37,S37)</f>
        <v>0</v>
      </c>
      <c r="AC37" s="121">
        <f>+SUM(K37,T37)</f>
        <v>3790</v>
      </c>
      <c r="AD37" s="121">
        <f>+SUM(L37,U37)</f>
        <v>437372</v>
      </c>
      <c r="AE37" s="209" t="s">
        <v>434</v>
      </c>
      <c r="AF37" s="208"/>
    </row>
    <row r="38" spans="1:32" s="136" customFormat="1" ht="13.5" customHeight="1" x14ac:dyDescent="0.15">
      <c r="A38" s="119" t="s">
        <v>31</v>
      </c>
      <c r="B38" s="120" t="s">
        <v>435</v>
      </c>
      <c r="C38" s="119" t="s">
        <v>436</v>
      </c>
      <c r="D38" s="121">
        <f>SUM(E38,+L38)</f>
        <v>137337</v>
      </c>
      <c r="E38" s="121">
        <f>+SUM(F38:I38,K38)</f>
        <v>10821</v>
      </c>
      <c r="F38" s="121">
        <v>0</v>
      </c>
      <c r="G38" s="121">
        <v>0</v>
      </c>
      <c r="H38" s="121">
        <v>0</v>
      </c>
      <c r="I38" s="121">
        <v>8336</v>
      </c>
      <c r="J38" s="121"/>
      <c r="K38" s="121">
        <v>2485</v>
      </c>
      <c r="L38" s="121">
        <v>126516</v>
      </c>
      <c r="M38" s="121">
        <f>SUM(N38,+U38)</f>
        <v>102331</v>
      </c>
      <c r="N38" s="121">
        <f>+SUM(O38:R38,T38)</f>
        <v>57608</v>
      </c>
      <c r="O38" s="121">
        <v>0</v>
      </c>
      <c r="P38" s="121">
        <v>0</v>
      </c>
      <c r="Q38" s="121">
        <v>0</v>
      </c>
      <c r="R38" s="121">
        <v>11961</v>
      </c>
      <c r="S38" s="121"/>
      <c r="T38" s="121">
        <v>45647</v>
      </c>
      <c r="U38" s="121">
        <v>44723</v>
      </c>
      <c r="V38" s="121">
        <f>+SUM(D38,M38)</f>
        <v>239668</v>
      </c>
      <c r="W38" s="121">
        <f>+SUM(E38,N38)</f>
        <v>68429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20297</v>
      </c>
      <c r="AB38" s="121">
        <f>+SUM(J38,S38)</f>
        <v>0</v>
      </c>
      <c r="AC38" s="121">
        <f>+SUM(K38,T38)</f>
        <v>48132</v>
      </c>
      <c r="AD38" s="121">
        <f>+SUM(L38,U38)</f>
        <v>171239</v>
      </c>
      <c r="AE38" s="209" t="s">
        <v>437</v>
      </c>
      <c r="AF38" s="208"/>
    </row>
    <row r="39" spans="1:32" s="136" customFormat="1" ht="13.5" customHeight="1" x14ac:dyDescent="0.15">
      <c r="A39" s="119" t="s">
        <v>31</v>
      </c>
      <c r="B39" s="120" t="s">
        <v>438</v>
      </c>
      <c r="C39" s="119" t="s">
        <v>439</v>
      </c>
      <c r="D39" s="121">
        <f>SUM(E39,+L39)</f>
        <v>22684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0</v>
      </c>
      <c r="L39" s="121">
        <v>22684</v>
      </c>
      <c r="M39" s="121">
        <f>SUM(N39,+U39)</f>
        <v>28358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28358</v>
      </c>
      <c r="V39" s="121">
        <f>+SUM(D39,M39)</f>
        <v>51042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0</v>
      </c>
      <c r="AC39" s="121">
        <f>+SUM(K39,T39)</f>
        <v>0</v>
      </c>
      <c r="AD39" s="121">
        <f>+SUM(L39,U39)</f>
        <v>51042</v>
      </c>
      <c r="AE39" s="209" t="s">
        <v>440</v>
      </c>
      <c r="AF39" s="208"/>
    </row>
    <row r="40" spans="1:32" s="136" customFormat="1" ht="13.5" customHeight="1" x14ac:dyDescent="0.15">
      <c r="A40" s="119" t="s">
        <v>31</v>
      </c>
      <c r="B40" s="120" t="s">
        <v>441</v>
      </c>
      <c r="C40" s="119" t="s">
        <v>442</v>
      </c>
      <c r="D40" s="121">
        <f>SUM(E40,+L40)</f>
        <v>62719</v>
      </c>
      <c r="E40" s="121">
        <f>+SUM(F40:I40,K40)</f>
        <v>8539</v>
      </c>
      <c r="F40" s="121">
        <v>0</v>
      </c>
      <c r="G40" s="121">
        <v>0</v>
      </c>
      <c r="H40" s="121">
        <v>0</v>
      </c>
      <c r="I40" s="121">
        <v>8089</v>
      </c>
      <c r="J40" s="121"/>
      <c r="K40" s="121">
        <v>450</v>
      </c>
      <c r="L40" s="121">
        <v>54180</v>
      </c>
      <c r="M40" s="121">
        <f>SUM(N40,+U40)</f>
        <v>15300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15300</v>
      </c>
      <c r="V40" s="121">
        <f>+SUM(D40,M40)</f>
        <v>78019</v>
      </c>
      <c r="W40" s="121">
        <f>+SUM(E40,N40)</f>
        <v>8539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8089</v>
      </c>
      <c r="AB40" s="121">
        <f>+SUM(J40,S40)</f>
        <v>0</v>
      </c>
      <c r="AC40" s="121">
        <f>+SUM(K40,T40)</f>
        <v>450</v>
      </c>
      <c r="AD40" s="121">
        <f>+SUM(L40,U40)</f>
        <v>69480</v>
      </c>
      <c r="AE40" s="209" t="s">
        <v>443</v>
      </c>
      <c r="AF40" s="208"/>
    </row>
    <row r="41" spans="1:32" s="136" customFormat="1" ht="13.5" customHeight="1" x14ac:dyDescent="0.15">
      <c r="A41" s="119" t="s">
        <v>31</v>
      </c>
      <c r="B41" s="120" t="s">
        <v>444</v>
      </c>
      <c r="C41" s="119" t="s">
        <v>445</v>
      </c>
      <c r="D41" s="121">
        <f>SUM(E41,+L41)</f>
        <v>13758</v>
      </c>
      <c r="E41" s="121">
        <f>+SUM(F41:I41,K41)</f>
        <v>717</v>
      </c>
      <c r="F41" s="121">
        <v>0</v>
      </c>
      <c r="G41" s="121">
        <v>0</v>
      </c>
      <c r="H41" s="121">
        <v>0</v>
      </c>
      <c r="I41" s="121">
        <v>717</v>
      </c>
      <c r="J41" s="121"/>
      <c r="K41" s="121">
        <v>0</v>
      </c>
      <c r="L41" s="121">
        <v>13041</v>
      </c>
      <c r="M41" s="121">
        <f>SUM(N41,+U41)</f>
        <v>6172</v>
      </c>
      <c r="N41" s="121">
        <f>+SUM(O41:R41,T41)</f>
        <v>6000</v>
      </c>
      <c r="O41" s="121">
        <v>0</v>
      </c>
      <c r="P41" s="121">
        <v>0</v>
      </c>
      <c r="Q41" s="121">
        <v>6000</v>
      </c>
      <c r="R41" s="121">
        <v>0</v>
      </c>
      <c r="S41" s="121"/>
      <c r="T41" s="121">
        <v>0</v>
      </c>
      <c r="U41" s="121">
        <v>172</v>
      </c>
      <c r="V41" s="121">
        <f>+SUM(D41,M41)</f>
        <v>19930</v>
      </c>
      <c r="W41" s="121">
        <f>+SUM(E41,N41)</f>
        <v>6717</v>
      </c>
      <c r="X41" s="121">
        <f>+SUM(F41,O41)</f>
        <v>0</v>
      </c>
      <c r="Y41" s="121">
        <f>+SUM(G41,P41)</f>
        <v>0</v>
      </c>
      <c r="Z41" s="121">
        <f>+SUM(H41,Q41)</f>
        <v>6000</v>
      </c>
      <c r="AA41" s="121">
        <f>+SUM(I41,R41)</f>
        <v>717</v>
      </c>
      <c r="AB41" s="121">
        <f>+SUM(J41,S41)</f>
        <v>0</v>
      </c>
      <c r="AC41" s="121">
        <f>+SUM(K41,T41)</f>
        <v>0</v>
      </c>
      <c r="AD41" s="121">
        <f>+SUM(L41,U41)</f>
        <v>13213</v>
      </c>
      <c r="AE41" s="209" t="s">
        <v>446</v>
      </c>
      <c r="AF41" s="208"/>
    </row>
    <row r="42" spans="1:32" s="136" customFormat="1" ht="13.5" customHeight="1" x14ac:dyDescent="0.15">
      <c r="A42" s="119" t="s">
        <v>31</v>
      </c>
      <c r="B42" s="120" t="s">
        <v>447</v>
      </c>
      <c r="C42" s="119" t="s">
        <v>448</v>
      </c>
      <c r="D42" s="121">
        <f>SUM(E42,+L42)</f>
        <v>127389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/>
      <c r="K42" s="121">
        <v>0</v>
      </c>
      <c r="L42" s="121">
        <v>127389</v>
      </c>
      <c r="M42" s="121">
        <f>SUM(N42,+U42)</f>
        <v>47741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47741</v>
      </c>
      <c r="V42" s="121">
        <f>+SUM(D42,M42)</f>
        <v>175130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1">
        <f>+SUM(J42,S42)</f>
        <v>0</v>
      </c>
      <c r="AC42" s="121">
        <f>+SUM(K42,T42)</f>
        <v>0</v>
      </c>
      <c r="AD42" s="121">
        <f>+SUM(L42,U42)</f>
        <v>175130</v>
      </c>
      <c r="AE42" s="209" t="s">
        <v>449</v>
      </c>
      <c r="AF42" s="208"/>
    </row>
    <row r="43" spans="1:32" s="136" customFormat="1" ht="13.5" customHeight="1" x14ac:dyDescent="0.15">
      <c r="A43" s="119" t="s">
        <v>31</v>
      </c>
      <c r="B43" s="120" t="s">
        <v>450</v>
      </c>
      <c r="C43" s="119" t="s">
        <v>451</v>
      </c>
      <c r="D43" s="121">
        <f>SUM(E43,+L43)</f>
        <v>34811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0</v>
      </c>
      <c r="L43" s="121">
        <v>34811</v>
      </c>
      <c r="M43" s="121">
        <f>SUM(N43,+U43)</f>
        <v>3638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3638</v>
      </c>
      <c r="V43" s="121">
        <f>+SUM(D43,M43)</f>
        <v>38449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0</v>
      </c>
      <c r="AD43" s="121">
        <f>+SUM(L43,U43)</f>
        <v>38449</v>
      </c>
      <c r="AE43" s="209" t="s">
        <v>452</v>
      </c>
      <c r="AF43" s="208"/>
    </row>
    <row r="44" spans="1:32" s="136" customFormat="1" ht="13.5" customHeight="1" x14ac:dyDescent="0.15">
      <c r="A44" s="119" t="s">
        <v>31</v>
      </c>
      <c r="B44" s="120" t="s">
        <v>455</v>
      </c>
      <c r="C44" s="119" t="s">
        <v>456</v>
      </c>
      <c r="D44" s="121">
        <f>SUM(E44,+L44)</f>
        <v>23208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23208</v>
      </c>
      <c r="M44" s="121">
        <f>SUM(N44,+U44)</f>
        <v>2426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2426</v>
      </c>
      <c r="V44" s="121">
        <f>+SUM(D44,M44)</f>
        <v>25634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25634</v>
      </c>
      <c r="AE44" s="209" t="s">
        <v>457</v>
      </c>
      <c r="AF44" s="208"/>
    </row>
    <row r="45" spans="1:32" s="136" customFormat="1" ht="13.5" customHeight="1" x14ac:dyDescent="0.15">
      <c r="A45" s="119" t="s">
        <v>31</v>
      </c>
      <c r="B45" s="120" t="s">
        <v>458</v>
      </c>
      <c r="C45" s="119" t="s">
        <v>459</v>
      </c>
      <c r="D45" s="121">
        <f>SUM(E45,+L45)</f>
        <v>79231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79231</v>
      </c>
      <c r="M45" s="121">
        <f>SUM(N45,+U45)</f>
        <v>12680</v>
      </c>
      <c r="N45" s="121">
        <f>+SUM(O45:R45,T45)</f>
        <v>27</v>
      </c>
      <c r="O45" s="121">
        <v>0</v>
      </c>
      <c r="P45" s="121">
        <v>0</v>
      </c>
      <c r="Q45" s="121">
        <v>0</v>
      </c>
      <c r="R45" s="121">
        <v>27</v>
      </c>
      <c r="S45" s="121"/>
      <c r="T45" s="121">
        <v>0</v>
      </c>
      <c r="U45" s="121">
        <v>12653</v>
      </c>
      <c r="V45" s="121">
        <f>+SUM(D45,M45)</f>
        <v>91911</v>
      </c>
      <c r="W45" s="121">
        <f>+SUM(E45,N45)</f>
        <v>27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27</v>
      </c>
      <c r="AB45" s="121">
        <f>+SUM(J45,S45)</f>
        <v>0</v>
      </c>
      <c r="AC45" s="121">
        <f>+SUM(K45,T45)</f>
        <v>0</v>
      </c>
      <c r="AD45" s="121">
        <f>+SUM(L45,U45)</f>
        <v>91884</v>
      </c>
      <c r="AE45" s="209" t="s">
        <v>460</v>
      </c>
      <c r="AF45" s="208"/>
    </row>
    <row r="46" spans="1:32" s="136" customFormat="1" ht="13.5" customHeight="1" x14ac:dyDescent="0.15">
      <c r="A46" s="119" t="s">
        <v>31</v>
      </c>
      <c r="B46" s="120" t="s">
        <v>462</v>
      </c>
      <c r="C46" s="119" t="s">
        <v>463</v>
      </c>
      <c r="D46" s="121">
        <f>SUM(E46,+L46)</f>
        <v>50426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50426</v>
      </c>
      <c r="M46" s="121">
        <f>SUM(N46,+U46)</f>
        <v>18887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18887</v>
      </c>
      <c r="V46" s="121">
        <f>+SUM(D46,M46)</f>
        <v>69313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69313</v>
      </c>
      <c r="AE46" s="209" t="s">
        <v>464</v>
      </c>
      <c r="AF46" s="208"/>
    </row>
    <row r="47" spans="1:32" s="136" customFormat="1" ht="13.5" customHeight="1" x14ac:dyDescent="0.15">
      <c r="A47" s="119" t="s">
        <v>31</v>
      </c>
      <c r="B47" s="120" t="s">
        <v>332</v>
      </c>
      <c r="C47" s="119" t="s">
        <v>333</v>
      </c>
      <c r="D47" s="121">
        <f>SUM(E47,+L47)</f>
        <v>0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f>SUM(N47,+U47)</f>
        <v>267664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1207110</v>
      </c>
      <c r="T47" s="121">
        <v>0</v>
      </c>
      <c r="U47" s="121">
        <v>267664</v>
      </c>
      <c r="V47" s="121">
        <f>+SUM(D47,M47)</f>
        <v>267664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1207110</v>
      </c>
      <c r="AC47" s="121">
        <f>+SUM(K47,T47)</f>
        <v>0</v>
      </c>
      <c r="AD47" s="121">
        <f>+SUM(L47,U47)</f>
        <v>267664</v>
      </c>
      <c r="AE47" s="209" t="s">
        <v>465</v>
      </c>
      <c r="AF47" s="208"/>
    </row>
    <row r="48" spans="1:32" s="136" customFormat="1" ht="13.5" customHeight="1" x14ac:dyDescent="0.15">
      <c r="A48" s="119" t="s">
        <v>31</v>
      </c>
      <c r="B48" s="120" t="s">
        <v>370</v>
      </c>
      <c r="C48" s="119" t="s">
        <v>371</v>
      </c>
      <c r="D48" s="121">
        <f>SUM(E48,+L48)</f>
        <v>0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f>SUM(N48,+U48)</f>
        <v>21815</v>
      </c>
      <c r="N48" s="121">
        <f>+SUM(O48:R48,T48)</f>
        <v>21815</v>
      </c>
      <c r="O48" s="121">
        <v>0</v>
      </c>
      <c r="P48" s="121">
        <v>0</v>
      </c>
      <c r="Q48" s="121">
        <v>0</v>
      </c>
      <c r="R48" s="121">
        <v>6647</v>
      </c>
      <c r="S48" s="121">
        <v>152693</v>
      </c>
      <c r="T48" s="121">
        <v>15168</v>
      </c>
      <c r="U48" s="121">
        <v>0</v>
      </c>
      <c r="V48" s="121">
        <f>+SUM(D48,M48)</f>
        <v>21815</v>
      </c>
      <c r="W48" s="121">
        <f>+SUM(E48,N48)</f>
        <v>21815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6647</v>
      </c>
      <c r="AB48" s="121">
        <f>+SUM(J48,S48)</f>
        <v>152693</v>
      </c>
      <c r="AC48" s="121">
        <f>+SUM(K48,T48)</f>
        <v>15168</v>
      </c>
      <c r="AD48" s="121">
        <f>+SUM(L48,U48)</f>
        <v>0</v>
      </c>
      <c r="AE48" s="209" t="s">
        <v>466</v>
      </c>
      <c r="AF48" s="208"/>
    </row>
    <row r="49" spans="1:32" s="136" customFormat="1" ht="13.5" customHeight="1" x14ac:dyDescent="0.15">
      <c r="A49" s="119" t="s">
        <v>31</v>
      </c>
      <c r="B49" s="120" t="s">
        <v>453</v>
      </c>
      <c r="C49" s="119" t="s">
        <v>454</v>
      </c>
      <c r="D49" s="121">
        <f>SUM(E49,+L49)</f>
        <v>0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58019</v>
      </c>
      <c r="K49" s="121">
        <v>0</v>
      </c>
      <c r="L49" s="121">
        <v>0</v>
      </c>
      <c r="M49" s="121">
        <f>SUM(N49,+U49)</f>
        <v>0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6064</v>
      </c>
      <c r="T49" s="121">
        <v>0</v>
      </c>
      <c r="U49" s="121">
        <v>0</v>
      </c>
      <c r="V49" s="121">
        <f>+SUM(D49,M49)</f>
        <v>0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1">
        <f>+SUM(J49,S49)</f>
        <v>64083</v>
      </c>
      <c r="AC49" s="121">
        <f>+SUM(K49,T49)</f>
        <v>0</v>
      </c>
      <c r="AD49" s="121">
        <f>+SUM(L49,U49)</f>
        <v>0</v>
      </c>
      <c r="AE49" s="209" t="s">
        <v>467</v>
      </c>
      <c r="AF49" s="208"/>
    </row>
    <row r="50" spans="1:32" s="136" customFormat="1" ht="13.5" customHeight="1" x14ac:dyDescent="0.15">
      <c r="A50" s="119" t="s">
        <v>31</v>
      </c>
      <c r="B50" s="120" t="s">
        <v>362</v>
      </c>
      <c r="C50" s="119" t="s">
        <v>363</v>
      </c>
      <c r="D50" s="121">
        <f>SUM(E50,+L50)</f>
        <v>173872</v>
      </c>
      <c r="E50" s="121">
        <f>+SUM(F50:I50,K50)</f>
        <v>136241</v>
      </c>
      <c r="F50" s="121">
        <v>21097</v>
      </c>
      <c r="G50" s="121">
        <v>0</v>
      </c>
      <c r="H50" s="121">
        <v>0</v>
      </c>
      <c r="I50" s="121">
        <v>115144</v>
      </c>
      <c r="J50" s="121">
        <v>533840</v>
      </c>
      <c r="K50" s="121">
        <v>0</v>
      </c>
      <c r="L50" s="121">
        <v>37631</v>
      </c>
      <c r="M50" s="121">
        <f>SUM(N50,+U50)</f>
        <v>0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f>+SUM(D50,M50)</f>
        <v>173872</v>
      </c>
      <c r="W50" s="121">
        <f>+SUM(E50,N50)</f>
        <v>136241</v>
      </c>
      <c r="X50" s="121">
        <f>+SUM(F50,O50)</f>
        <v>21097</v>
      </c>
      <c r="Y50" s="121">
        <f>+SUM(G50,P50)</f>
        <v>0</v>
      </c>
      <c r="Z50" s="121">
        <f>+SUM(H50,Q50)</f>
        <v>0</v>
      </c>
      <c r="AA50" s="121">
        <f>+SUM(I50,R50)</f>
        <v>115144</v>
      </c>
      <c r="AB50" s="121">
        <f>+SUM(J50,S50)</f>
        <v>533840</v>
      </c>
      <c r="AC50" s="121">
        <f>+SUM(K50,T50)</f>
        <v>0</v>
      </c>
      <c r="AD50" s="121">
        <f>+SUM(L50,U50)</f>
        <v>37631</v>
      </c>
      <c r="AE50" s="209" t="s">
        <v>468</v>
      </c>
      <c r="AF50" s="208"/>
    </row>
    <row r="51" spans="1:32" s="136" customFormat="1" ht="13.5" customHeight="1" x14ac:dyDescent="0.15">
      <c r="A51" s="119" t="s">
        <v>31</v>
      </c>
      <c r="B51" s="120" t="s">
        <v>428</v>
      </c>
      <c r="C51" s="119" t="s">
        <v>461</v>
      </c>
      <c r="D51" s="121">
        <f>SUM(E51,+L51)</f>
        <v>35711</v>
      </c>
      <c r="E51" s="121">
        <f>+SUM(F51:I51,K51)</f>
        <v>35711</v>
      </c>
      <c r="F51" s="121">
        <v>0</v>
      </c>
      <c r="G51" s="121">
        <v>0</v>
      </c>
      <c r="H51" s="121">
        <v>0</v>
      </c>
      <c r="I51" s="121">
        <v>35711</v>
      </c>
      <c r="J51" s="121">
        <v>221341</v>
      </c>
      <c r="K51" s="121">
        <v>0</v>
      </c>
      <c r="L51" s="121">
        <v>0</v>
      </c>
      <c r="M51" s="121">
        <f>SUM(N51,+U51)</f>
        <v>0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f>+SUM(D51,M51)</f>
        <v>35711</v>
      </c>
      <c r="W51" s="121">
        <f>+SUM(E51,N51)</f>
        <v>35711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35711</v>
      </c>
      <c r="AB51" s="121">
        <f>+SUM(J51,S51)</f>
        <v>221341</v>
      </c>
      <c r="AC51" s="121">
        <f>+SUM(K51,T51)</f>
        <v>0</v>
      </c>
      <c r="AD51" s="121">
        <f>+SUM(L51,U51)</f>
        <v>0</v>
      </c>
      <c r="AE51" s="209" t="s">
        <v>469</v>
      </c>
      <c r="AF51" s="208"/>
    </row>
    <row r="52" spans="1:32" s="136" customFormat="1" ht="13.5" customHeight="1" x14ac:dyDescent="0.15">
      <c r="A52" s="119" t="s">
        <v>31</v>
      </c>
      <c r="B52" s="120" t="s">
        <v>327</v>
      </c>
      <c r="C52" s="119" t="s">
        <v>328</v>
      </c>
      <c r="D52" s="121">
        <f>SUM(E52,+L52)</f>
        <v>0</v>
      </c>
      <c r="E52" s="121">
        <f>+SUM(F52:I52,K52)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f>SUM(N52,+U52)</f>
        <v>59545</v>
      </c>
      <c r="N52" s="121">
        <f>+SUM(O52:R52,T52)</f>
        <v>59545</v>
      </c>
      <c r="O52" s="121">
        <v>0</v>
      </c>
      <c r="P52" s="121">
        <v>0</v>
      </c>
      <c r="Q52" s="121">
        <v>0</v>
      </c>
      <c r="R52" s="121">
        <v>56861</v>
      </c>
      <c r="S52" s="121">
        <v>48545</v>
      </c>
      <c r="T52" s="121">
        <v>2684</v>
      </c>
      <c r="U52" s="121">
        <v>0</v>
      </c>
      <c r="V52" s="121">
        <f>+SUM(D52,M52)</f>
        <v>59545</v>
      </c>
      <c r="W52" s="121">
        <f>+SUM(E52,N52)</f>
        <v>59545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56861</v>
      </c>
      <c r="AB52" s="121">
        <f>+SUM(J52,S52)</f>
        <v>48545</v>
      </c>
      <c r="AC52" s="121">
        <f>+SUM(K52,T52)</f>
        <v>2684</v>
      </c>
      <c r="AD52" s="121">
        <f>+SUM(L52,U52)</f>
        <v>0</v>
      </c>
      <c r="AE52" s="209" t="s">
        <v>470</v>
      </c>
      <c r="AF52" s="208"/>
    </row>
    <row r="53" spans="1:32" s="136" customFormat="1" ht="13.5" customHeight="1" x14ac:dyDescent="0.15">
      <c r="A53" s="119" t="s">
        <v>31</v>
      </c>
      <c r="B53" s="120" t="s">
        <v>407</v>
      </c>
      <c r="C53" s="119" t="s">
        <v>408</v>
      </c>
      <c r="D53" s="121">
        <f>SUM(E53,+L53)</f>
        <v>62576</v>
      </c>
      <c r="E53" s="121">
        <f>+SUM(F53:I53,K53)</f>
        <v>6888</v>
      </c>
      <c r="F53" s="121">
        <v>0</v>
      </c>
      <c r="G53" s="121">
        <v>0</v>
      </c>
      <c r="H53" s="121">
        <v>0</v>
      </c>
      <c r="I53" s="121">
        <v>6888</v>
      </c>
      <c r="J53" s="121">
        <v>606180</v>
      </c>
      <c r="K53" s="121">
        <v>0</v>
      </c>
      <c r="L53" s="121">
        <v>55688</v>
      </c>
      <c r="M53" s="121">
        <f>SUM(N53,+U53)</f>
        <v>0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>+SUM(D53,M53)</f>
        <v>62576</v>
      </c>
      <c r="W53" s="121">
        <f>+SUM(E53,N53)</f>
        <v>6888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6888</v>
      </c>
      <c r="AB53" s="121">
        <f>+SUM(J53,S53)</f>
        <v>606180</v>
      </c>
      <c r="AC53" s="121">
        <f>+SUM(K53,T53)</f>
        <v>0</v>
      </c>
      <c r="AD53" s="121">
        <f>+SUM(L53,U53)</f>
        <v>55688</v>
      </c>
      <c r="AE53" s="209" t="s">
        <v>471</v>
      </c>
      <c r="AF53" s="208"/>
    </row>
    <row r="54" spans="1:32" s="136" customFormat="1" ht="13.5" customHeight="1" x14ac:dyDescent="0.15">
      <c r="A54" s="119" t="s">
        <v>31</v>
      </c>
      <c r="B54" s="120" t="s">
        <v>372</v>
      </c>
      <c r="C54" s="119" t="s">
        <v>373</v>
      </c>
      <c r="D54" s="121">
        <f>SUM(E54,+L54)</f>
        <v>33954</v>
      </c>
      <c r="E54" s="121">
        <f>+SUM(F54:I54,K54)</f>
        <v>22128</v>
      </c>
      <c r="F54" s="121">
        <v>0</v>
      </c>
      <c r="G54" s="121">
        <v>0</v>
      </c>
      <c r="H54" s="121">
        <v>0</v>
      </c>
      <c r="I54" s="121">
        <v>22128</v>
      </c>
      <c r="J54" s="121">
        <v>136491</v>
      </c>
      <c r="K54" s="121">
        <v>0</v>
      </c>
      <c r="L54" s="121">
        <v>11826</v>
      </c>
      <c r="M54" s="121">
        <f>SUM(N54,+U54)</f>
        <v>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f>+SUM(D54,M54)</f>
        <v>33954</v>
      </c>
      <c r="W54" s="121">
        <f>+SUM(E54,N54)</f>
        <v>22128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22128</v>
      </c>
      <c r="AB54" s="121">
        <f>+SUM(J54,S54)</f>
        <v>136491</v>
      </c>
      <c r="AC54" s="121">
        <f>+SUM(K54,T54)</f>
        <v>0</v>
      </c>
      <c r="AD54" s="121">
        <f>+SUM(L54,U54)</f>
        <v>11826</v>
      </c>
      <c r="AE54" s="209" t="s">
        <v>472</v>
      </c>
      <c r="AF54" s="208"/>
    </row>
    <row r="55" spans="1:32" s="136" customFormat="1" ht="13.5" customHeight="1" x14ac:dyDescent="0.15">
      <c r="A55" s="119" t="s">
        <v>31</v>
      </c>
      <c r="B55" s="120" t="s">
        <v>351</v>
      </c>
      <c r="C55" s="119" t="s">
        <v>352</v>
      </c>
      <c r="D55" s="121">
        <f>SUM(E55,+L55)</f>
        <v>2142198</v>
      </c>
      <c r="E55" s="121">
        <f>+SUM(F55:I55,K55)</f>
        <v>2142198</v>
      </c>
      <c r="F55" s="121">
        <v>2142198</v>
      </c>
      <c r="G55" s="121">
        <v>0</v>
      </c>
      <c r="H55" s="121">
        <v>0</v>
      </c>
      <c r="I55" s="121">
        <v>0</v>
      </c>
      <c r="J55" s="121">
        <v>2912061</v>
      </c>
      <c r="K55" s="121">
        <v>0</v>
      </c>
      <c r="L55" s="121">
        <v>0</v>
      </c>
      <c r="M55" s="121">
        <f>SUM(N55,+U55)</f>
        <v>0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f>+SUM(D55,M55)</f>
        <v>2142198</v>
      </c>
      <c r="W55" s="121">
        <f>+SUM(E55,N55)</f>
        <v>2142198</v>
      </c>
      <c r="X55" s="121">
        <f>+SUM(F55,O55)</f>
        <v>2142198</v>
      </c>
      <c r="Y55" s="121">
        <f>+SUM(G55,P55)</f>
        <v>0</v>
      </c>
      <c r="Z55" s="121">
        <f>+SUM(H55,Q55)</f>
        <v>0</v>
      </c>
      <c r="AA55" s="121">
        <f>+SUM(I55,R55)</f>
        <v>0</v>
      </c>
      <c r="AB55" s="121">
        <f>+SUM(J55,S55)</f>
        <v>2912061</v>
      </c>
      <c r="AC55" s="121">
        <f>+SUM(K55,T55)</f>
        <v>0</v>
      </c>
      <c r="AD55" s="121">
        <f>+SUM(L55,U55)</f>
        <v>0</v>
      </c>
      <c r="AE55" s="209" t="s">
        <v>473</v>
      </c>
      <c r="AF55" s="208"/>
    </row>
    <row r="56" spans="1:32" s="136" customFormat="1" ht="13.5" customHeight="1" x14ac:dyDescent="0.15">
      <c r="A56" s="119" t="s">
        <v>31</v>
      </c>
      <c r="B56" s="120" t="s">
        <v>334</v>
      </c>
      <c r="C56" s="119" t="s">
        <v>335</v>
      </c>
      <c r="D56" s="121">
        <f>SUM(E56,+L56)</f>
        <v>7497</v>
      </c>
      <c r="E56" s="121">
        <f>+SUM(F56:I56,K56)</f>
        <v>7487</v>
      </c>
      <c r="F56" s="121">
        <v>7487</v>
      </c>
      <c r="G56" s="121">
        <v>0</v>
      </c>
      <c r="H56" s="121">
        <v>0</v>
      </c>
      <c r="I56" s="121">
        <v>0</v>
      </c>
      <c r="J56" s="121">
        <v>169027</v>
      </c>
      <c r="K56" s="121">
        <v>0</v>
      </c>
      <c r="L56" s="121">
        <v>10</v>
      </c>
      <c r="M56" s="121">
        <f>SUM(N56,+U56)</f>
        <v>0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>+SUM(D56,M56)</f>
        <v>7497</v>
      </c>
      <c r="W56" s="121">
        <f>+SUM(E56,N56)</f>
        <v>7487</v>
      </c>
      <c r="X56" s="121">
        <f>+SUM(F56,O56)</f>
        <v>7487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1">
        <f>+SUM(J56,S56)</f>
        <v>169027</v>
      </c>
      <c r="AC56" s="121">
        <f>+SUM(K56,T56)</f>
        <v>0</v>
      </c>
      <c r="AD56" s="121">
        <f>+SUM(L56,U56)</f>
        <v>10</v>
      </c>
      <c r="AE56" s="209" t="s">
        <v>474</v>
      </c>
      <c r="AF56" s="208"/>
    </row>
    <row r="57" spans="1:32" s="136" customFormat="1" ht="13.5" customHeight="1" x14ac:dyDescent="0.15">
      <c r="A57" s="119" t="s">
        <v>31</v>
      </c>
      <c r="B57" s="120" t="s">
        <v>430</v>
      </c>
      <c r="C57" s="119" t="s">
        <v>431</v>
      </c>
      <c r="D57" s="121">
        <f>SUM(E57,+L57)</f>
        <v>666</v>
      </c>
      <c r="E57" s="121">
        <f>+SUM(F57:I57,K57)</f>
        <v>666</v>
      </c>
      <c r="F57" s="121">
        <v>666</v>
      </c>
      <c r="G57" s="121">
        <v>0</v>
      </c>
      <c r="H57" s="121">
        <v>0</v>
      </c>
      <c r="I57" s="121">
        <v>0</v>
      </c>
      <c r="J57" s="121">
        <v>1334</v>
      </c>
      <c r="K57" s="121">
        <v>0</v>
      </c>
      <c r="L57" s="121">
        <v>0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666</v>
      </c>
      <c r="W57" s="121">
        <f>+SUM(E57,N57)</f>
        <v>666</v>
      </c>
      <c r="X57" s="121">
        <f>+SUM(F57,O57)</f>
        <v>666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1334</v>
      </c>
      <c r="AC57" s="121">
        <f>+SUM(K57,T57)</f>
        <v>0</v>
      </c>
      <c r="AD57" s="121">
        <f>+SUM(L57,U57)</f>
        <v>0</v>
      </c>
      <c r="AE57" s="209" t="s">
        <v>475</v>
      </c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57">
    <sortCondition ref="A8:A57"/>
    <sortCondition ref="B8:B57"/>
    <sortCondition ref="C8:C5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奈良県</v>
      </c>
      <c r="B7" s="139" t="str">
        <f>'廃棄物事業経費（市町村）'!B7</f>
        <v>29000</v>
      </c>
      <c r="C7" s="138" t="s">
        <v>275</v>
      </c>
      <c r="D7" s="140">
        <f>+SUM(E7,J7)</f>
        <v>9202749</v>
      </c>
      <c r="E7" s="140">
        <f>+SUM(F7:I7)</f>
        <v>9113384</v>
      </c>
      <c r="F7" s="140">
        <f t="shared" ref="F7:K7" si="0">SUM(F$8:F$1000)</f>
        <v>364632</v>
      </c>
      <c r="G7" s="140">
        <f t="shared" si="0"/>
        <v>8125108</v>
      </c>
      <c r="H7" s="140">
        <f t="shared" si="0"/>
        <v>570745</v>
      </c>
      <c r="I7" s="140">
        <f t="shared" si="0"/>
        <v>52899</v>
      </c>
      <c r="J7" s="140">
        <f t="shared" si="0"/>
        <v>89365</v>
      </c>
      <c r="K7" s="140">
        <f t="shared" si="0"/>
        <v>3053907</v>
      </c>
      <c r="L7" s="140">
        <f>+SUM(M7,R7,V7,W7,AC7)</f>
        <v>19996383</v>
      </c>
      <c r="M7" s="140">
        <f>+SUM(N7:Q7)</f>
        <v>7763094</v>
      </c>
      <c r="N7" s="140">
        <f>SUM(N$8:N$1000)</f>
        <v>2091709</v>
      </c>
      <c r="O7" s="140">
        <f>SUM(O$8:O$1000)</f>
        <v>4169412</v>
      </c>
      <c r="P7" s="140">
        <f>SUM(P$8:P$1000)</f>
        <v>1393418</v>
      </c>
      <c r="Q7" s="140">
        <f>SUM(Q$8:Q$1000)</f>
        <v>108555</v>
      </c>
      <c r="R7" s="140">
        <f>+SUM(S7:U7)</f>
        <v>4009475</v>
      </c>
      <c r="S7" s="140">
        <f>SUM(S$8:S$1000)</f>
        <v>529369</v>
      </c>
      <c r="T7" s="140">
        <f>SUM(T$8:T$1000)</f>
        <v>2988407</v>
      </c>
      <c r="U7" s="140">
        <f>SUM(U$8:U$1000)</f>
        <v>491699</v>
      </c>
      <c r="V7" s="140">
        <f>SUM(V$8:V$1000)</f>
        <v>109810</v>
      </c>
      <c r="W7" s="140">
        <f>+SUM(X7:AA7)</f>
        <v>8079218</v>
      </c>
      <c r="X7" s="140">
        <f t="shared" ref="X7:AD7" si="1">SUM(X$8:X$1000)</f>
        <v>2418019</v>
      </c>
      <c r="Y7" s="140">
        <f t="shared" si="1"/>
        <v>4276782</v>
      </c>
      <c r="Z7" s="140">
        <f t="shared" si="1"/>
        <v>1011540</v>
      </c>
      <c r="AA7" s="140">
        <f t="shared" si="1"/>
        <v>372877</v>
      </c>
      <c r="AB7" s="140">
        <f t="shared" si="1"/>
        <v>1584386</v>
      </c>
      <c r="AC7" s="140">
        <f t="shared" si="1"/>
        <v>34786</v>
      </c>
      <c r="AD7" s="140">
        <f t="shared" si="1"/>
        <v>1254491</v>
      </c>
      <c r="AE7" s="140">
        <f>+SUM(D7,L7,AD7)</f>
        <v>30453623</v>
      </c>
      <c r="AF7" s="140">
        <f>+SUM(AG7,AL7)</f>
        <v>370503</v>
      </c>
      <c r="AG7" s="140">
        <f>+SUM(AH7:AK7)</f>
        <v>361961</v>
      </c>
      <c r="AH7" s="140">
        <f t="shared" ref="AH7:AM7" si="2">SUM(AH$8:AH$1000)</f>
        <v>43</v>
      </c>
      <c r="AI7" s="140">
        <f t="shared" si="2"/>
        <v>361820</v>
      </c>
      <c r="AJ7" s="140">
        <f t="shared" si="2"/>
        <v>98</v>
      </c>
      <c r="AK7" s="140">
        <f t="shared" si="2"/>
        <v>0</v>
      </c>
      <c r="AL7" s="140">
        <f t="shared" si="2"/>
        <v>8542</v>
      </c>
      <c r="AM7" s="140">
        <f t="shared" si="2"/>
        <v>0</v>
      </c>
      <c r="AN7" s="140">
        <f>+SUM(AO7,AT7,AX7,AY7,BE7)</f>
        <v>4151954</v>
      </c>
      <c r="AO7" s="140">
        <f>+SUM(AP7:AS7)</f>
        <v>602708</v>
      </c>
      <c r="AP7" s="140">
        <f>SUM(AP$8:AP$1000)</f>
        <v>306051</v>
      </c>
      <c r="AQ7" s="140">
        <f>SUM(AQ$8:AQ$1000)</f>
        <v>170719</v>
      </c>
      <c r="AR7" s="140">
        <f>SUM(AR$8:AR$1000)</f>
        <v>125938</v>
      </c>
      <c r="AS7" s="140">
        <f>SUM(AS$8:AS$1000)</f>
        <v>0</v>
      </c>
      <c r="AT7" s="140">
        <f>+SUM(AU7:AW7)</f>
        <v>769970</v>
      </c>
      <c r="AU7" s="140">
        <f>SUM(AU$8:AU$1000)</f>
        <v>60039</v>
      </c>
      <c r="AV7" s="140">
        <f>SUM(AV$8:AV$1000)</f>
        <v>708160</v>
      </c>
      <c r="AW7" s="140">
        <f>SUM(AW$8:AW$1000)</f>
        <v>1771</v>
      </c>
      <c r="AX7" s="140">
        <f>SUM(AX$8:AX$1000)</f>
        <v>7668</v>
      </c>
      <c r="AY7" s="140">
        <f>+SUM(AZ7:BC7)</f>
        <v>2770409</v>
      </c>
      <c r="AZ7" s="140">
        <f t="shared" ref="AZ7:BF7" si="3">SUM(AZ$8:AZ$1000)</f>
        <v>925430</v>
      </c>
      <c r="BA7" s="140">
        <f t="shared" si="3"/>
        <v>1440423</v>
      </c>
      <c r="BB7" s="140">
        <f t="shared" si="3"/>
        <v>192752</v>
      </c>
      <c r="BC7" s="140">
        <f t="shared" si="3"/>
        <v>211804</v>
      </c>
      <c r="BD7" s="140">
        <f t="shared" si="3"/>
        <v>1414412</v>
      </c>
      <c r="BE7" s="140">
        <f t="shared" si="3"/>
        <v>1199</v>
      </c>
      <c r="BF7" s="140">
        <f t="shared" si="3"/>
        <v>681679</v>
      </c>
      <c r="BG7" s="140">
        <f>+SUM(BF7,AN7,AF7)</f>
        <v>5204136</v>
      </c>
      <c r="BH7" s="140">
        <f t="shared" ref="BH7:CI7" si="4">SUM(D7,AF7)</f>
        <v>9573252</v>
      </c>
      <c r="BI7" s="140">
        <f t="shared" si="4"/>
        <v>9475345</v>
      </c>
      <c r="BJ7" s="140">
        <f t="shared" si="4"/>
        <v>364675</v>
      </c>
      <c r="BK7" s="140">
        <f t="shared" si="4"/>
        <v>8486928</v>
      </c>
      <c r="BL7" s="140">
        <f t="shared" si="4"/>
        <v>570843</v>
      </c>
      <c r="BM7" s="140">
        <f t="shared" si="4"/>
        <v>52899</v>
      </c>
      <c r="BN7" s="140">
        <f t="shared" si="4"/>
        <v>97907</v>
      </c>
      <c r="BO7" s="140">
        <f t="shared" si="4"/>
        <v>3053907</v>
      </c>
      <c r="BP7" s="140">
        <f t="shared" si="4"/>
        <v>24148337</v>
      </c>
      <c r="BQ7" s="140">
        <f t="shared" si="4"/>
        <v>8365802</v>
      </c>
      <c r="BR7" s="140">
        <f t="shared" si="4"/>
        <v>2397760</v>
      </c>
      <c r="BS7" s="140">
        <f t="shared" si="4"/>
        <v>4340131</v>
      </c>
      <c r="BT7" s="140">
        <f t="shared" si="4"/>
        <v>1519356</v>
      </c>
      <c r="BU7" s="140">
        <f t="shared" si="4"/>
        <v>108555</v>
      </c>
      <c r="BV7" s="140">
        <f t="shared" si="4"/>
        <v>4779445</v>
      </c>
      <c r="BW7" s="140">
        <f t="shared" si="4"/>
        <v>589408</v>
      </c>
      <c r="BX7" s="140">
        <f t="shared" si="4"/>
        <v>3696567</v>
      </c>
      <c r="BY7" s="140">
        <f t="shared" si="4"/>
        <v>493470</v>
      </c>
      <c r="BZ7" s="140">
        <f t="shared" si="4"/>
        <v>117478</v>
      </c>
      <c r="CA7" s="140">
        <f t="shared" si="4"/>
        <v>10849627</v>
      </c>
      <c r="CB7" s="140">
        <f t="shared" si="4"/>
        <v>3343449</v>
      </c>
      <c r="CC7" s="140">
        <f t="shared" si="4"/>
        <v>5717205</v>
      </c>
      <c r="CD7" s="140">
        <f t="shared" si="4"/>
        <v>1204292</v>
      </c>
      <c r="CE7" s="140">
        <f t="shared" si="4"/>
        <v>584681</v>
      </c>
      <c r="CF7" s="140">
        <f t="shared" si="4"/>
        <v>2998798</v>
      </c>
      <c r="CG7" s="140">
        <f t="shared" si="4"/>
        <v>35985</v>
      </c>
      <c r="CH7" s="140">
        <f t="shared" si="4"/>
        <v>1936170</v>
      </c>
      <c r="CI7" s="140">
        <f t="shared" si="4"/>
        <v>35657759</v>
      </c>
    </row>
    <row r="8" spans="1:87" s="136" customFormat="1" ht="13.5" customHeight="1" x14ac:dyDescent="0.15">
      <c r="A8" s="119" t="s">
        <v>31</v>
      </c>
      <c r="B8" s="120" t="s">
        <v>324</v>
      </c>
      <c r="C8" s="119" t="s">
        <v>325</v>
      </c>
      <c r="D8" s="121">
        <f>+SUM(E8,J8)</f>
        <v>567136</v>
      </c>
      <c r="E8" s="121">
        <f>+SUM(F8:I8)</f>
        <v>562574</v>
      </c>
      <c r="F8" s="121">
        <v>0</v>
      </c>
      <c r="G8" s="121">
        <v>78063</v>
      </c>
      <c r="H8" s="121">
        <v>484511</v>
      </c>
      <c r="I8" s="121">
        <v>0</v>
      </c>
      <c r="J8" s="121">
        <v>4562</v>
      </c>
      <c r="K8" s="121">
        <v>0</v>
      </c>
      <c r="L8" s="121">
        <f>+SUM(M8,R8,V8,W8,AC8)</f>
        <v>4928249</v>
      </c>
      <c r="M8" s="121">
        <f>+SUM(N8:Q8)</f>
        <v>2718245</v>
      </c>
      <c r="N8" s="121">
        <v>598477</v>
      </c>
      <c r="O8" s="121">
        <v>1637314</v>
      </c>
      <c r="P8" s="121">
        <v>437227</v>
      </c>
      <c r="Q8" s="121">
        <v>45227</v>
      </c>
      <c r="R8" s="121">
        <f>+SUM(S8:U8)</f>
        <v>1405172</v>
      </c>
      <c r="S8" s="121">
        <v>73988</v>
      </c>
      <c r="T8" s="121">
        <v>1025323</v>
      </c>
      <c r="U8" s="121">
        <v>305861</v>
      </c>
      <c r="V8" s="121">
        <v>0</v>
      </c>
      <c r="W8" s="121">
        <f>+SUM(X8:AA8)</f>
        <v>803255</v>
      </c>
      <c r="X8" s="121">
        <v>405827</v>
      </c>
      <c r="Y8" s="121">
        <v>288358</v>
      </c>
      <c r="Z8" s="121">
        <v>79110</v>
      </c>
      <c r="AA8" s="121">
        <v>29960</v>
      </c>
      <c r="AB8" s="121">
        <v>0</v>
      </c>
      <c r="AC8" s="121">
        <v>1577</v>
      </c>
      <c r="AD8" s="121">
        <v>74949</v>
      </c>
      <c r="AE8" s="121">
        <f>+SUM(D8,L8,AD8)</f>
        <v>5570334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434250</v>
      </c>
      <c r="AO8" s="121">
        <f>+SUM(AP8:AS8)</f>
        <v>22769</v>
      </c>
      <c r="AP8" s="121">
        <v>22769</v>
      </c>
      <c r="AQ8" s="121">
        <v>0</v>
      </c>
      <c r="AR8" s="121">
        <v>0</v>
      </c>
      <c r="AS8" s="121">
        <v>0</v>
      </c>
      <c r="AT8" s="121">
        <f>+SUM(AU8:AW8)</f>
        <v>162309</v>
      </c>
      <c r="AU8" s="121">
        <v>13910</v>
      </c>
      <c r="AV8" s="121">
        <v>148399</v>
      </c>
      <c r="AW8" s="121">
        <v>0</v>
      </c>
      <c r="AX8" s="121">
        <v>0</v>
      </c>
      <c r="AY8" s="121">
        <f>+SUM(AZ8:BC8)</f>
        <v>249172</v>
      </c>
      <c r="AZ8" s="121">
        <v>159748</v>
      </c>
      <c r="BA8" s="121">
        <v>0</v>
      </c>
      <c r="BB8" s="121">
        <v>0</v>
      </c>
      <c r="BC8" s="121">
        <v>89424</v>
      </c>
      <c r="BD8" s="121">
        <v>27709</v>
      </c>
      <c r="BE8" s="121">
        <v>0</v>
      </c>
      <c r="BF8" s="121">
        <v>0</v>
      </c>
      <c r="BG8" s="121">
        <f>+SUM(BF8,AN8,AF8)</f>
        <v>434250</v>
      </c>
      <c r="BH8" s="121">
        <f>SUM(D8,AF8)</f>
        <v>567136</v>
      </c>
      <c r="BI8" s="121">
        <f>SUM(E8,AG8)</f>
        <v>562574</v>
      </c>
      <c r="BJ8" s="121">
        <f>SUM(F8,AH8)</f>
        <v>0</v>
      </c>
      <c r="BK8" s="121">
        <f>SUM(G8,AI8)</f>
        <v>78063</v>
      </c>
      <c r="BL8" s="121">
        <f>SUM(H8,AJ8)</f>
        <v>484511</v>
      </c>
      <c r="BM8" s="121">
        <f>SUM(I8,AK8)</f>
        <v>0</v>
      </c>
      <c r="BN8" s="121">
        <f>SUM(J8,AL8)</f>
        <v>4562</v>
      </c>
      <c r="BO8" s="121">
        <f>SUM(K8,AM8)</f>
        <v>0</v>
      </c>
      <c r="BP8" s="121">
        <f>SUM(L8,AN8)</f>
        <v>5362499</v>
      </c>
      <c r="BQ8" s="121">
        <f>SUM(M8,AO8)</f>
        <v>2741014</v>
      </c>
      <c r="BR8" s="121">
        <f>SUM(N8,AP8)</f>
        <v>621246</v>
      </c>
      <c r="BS8" s="121">
        <f>SUM(O8,AQ8)</f>
        <v>1637314</v>
      </c>
      <c r="BT8" s="121">
        <f>SUM(P8,AR8)</f>
        <v>437227</v>
      </c>
      <c r="BU8" s="121">
        <f>SUM(Q8,AS8)</f>
        <v>45227</v>
      </c>
      <c r="BV8" s="121">
        <f>SUM(R8,AT8)</f>
        <v>1567481</v>
      </c>
      <c r="BW8" s="121">
        <f>SUM(S8,AU8)</f>
        <v>87898</v>
      </c>
      <c r="BX8" s="121">
        <f>SUM(T8,AV8)</f>
        <v>1173722</v>
      </c>
      <c r="BY8" s="121">
        <f>SUM(U8,AW8)</f>
        <v>305861</v>
      </c>
      <c r="BZ8" s="121">
        <f>SUM(V8,AX8)</f>
        <v>0</v>
      </c>
      <c r="CA8" s="121">
        <f>SUM(W8,AY8)</f>
        <v>1052427</v>
      </c>
      <c r="CB8" s="121">
        <f>SUM(X8,AZ8)</f>
        <v>565575</v>
      </c>
      <c r="CC8" s="121">
        <f>SUM(Y8,BA8)</f>
        <v>288358</v>
      </c>
      <c r="CD8" s="121">
        <f>SUM(Z8,BB8)</f>
        <v>79110</v>
      </c>
      <c r="CE8" s="121">
        <f>SUM(AA8,BC8)</f>
        <v>119384</v>
      </c>
      <c r="CF8" s="121">
        <f>SUM(AB8,BD8)</f>
        <v>27709</v>
      </c>
      <c r="CG8" s="121">
        <f>SUM(AC8,BE8)</f>
        <v>1577</v>
      </c>
      <c r="CH8" s="121">
        <f>SUM(AD8,BF8)</f>
        <v>74949</v>
      </c>
      <c r="CI8" s="121">
        <f>SUM(AE8,BG8)</f>
        <v>6004584</v>
      </c>
    </row>
    <row r="9" spans="1:87" s="136" customFormat="1" ht="13.5" customHeight="1" x14ac:dyDescent="0.15">
      <c r="A9" s="119" t="s">
        <v>31</v>
      </c>
      <c r="B9" s="120" t="s">
        <v>329</v>
      </c>
      <c r="C9" s="119" t="s">
        <v>330</v>
      </c>
      <c r="D9" s="121">
        <f>+SUM(E9,J9)</f>
        <v>52380</v>
      </c>
      <c r="E9" s="121">
        <f>+SUM(F9:I9)</f>
        <v>52380</v>
      </c>
      <c r="F9" s="121">
        <v>0</v>
      </c>
      <c r="G9" s="121">
        <v>52380</v>
      </c>
      <c r="H9" s="121">
        <v>0</v>
      </c>
      <c r="I9" s="121">
        <v>0</v>
      </c>
      <c r="J9" s="121">
        <v>0</v>
      </c>
      <c r="K9" s="121">
        <v>41640</v>
      </c>
      <c r="L9" s="121">
        <f>+SUM(M9,R9,V9,W9,AC9)</f>
        <v>1016169</v>
      </c>
      <c r="M9" s="121">
        <f>+SUM(N9:Q9)</f>
        <v>431560</v>
      </c>
      <c r="N9" s="121">
        <v>231030</v>
      </c>
      <c r="O9" s="121">
        <v>117359</v>
      </c>
      <c r="P9" s="121">
        <v>83171</v>
      </c>
      <c r="Q9" s="121">
        <v>0</v>
      </c>
      <c r="R9" s="121">
        <f>+SUM(S9:U9)</f>
        <v>375727</v>
      </c>
      <c r="S9" s="121">
        <v>63130</v>
      </c>
      <c r="T9" s="121">
        <v>312597</v>
      </c>
      <c r="U9" s="121">
        <v>0</v>
      </c>
      <c r="V9" s="121">
        <v>17537</v>
      </c>
      <c r="W9" s="121">
        <f>+SUM(X9:AA9)</f>
        <v>191345</v>
      </c>
      <c r="X9" s="121">
        <v>93380</v>
      </c>
      <c r="Y9" s="121">
        <v>68504</v>
      </c>
      <c r="Z9" s="121">
        <v>29461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1068549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125680</v>
      </c>
      <c r="AO9" s="121">
        <f>+SUM(AP9:AS9)</f>
        <v>38123</v>
      </c>
      <c r="AP9" s="121">
        <v>38123</v>
      </c>
      <c r="AQ9" s="121">
        <v>0</v>
      </c>
      <c r="AR9" s="121">
        <v>0</v>
      </c>
      <c r="AS9" s="121">
        <v>0</v>
      </c>
      <c r="AT9" s="121">
        <f>+SUM(AU9:AW9)</f>
        <v>3932</v>
      </c>
      <c r="AU9" s="121">
        <v>0</v>
      </c>
      <c r="AV9" s="121">
        <v>3932</v>
      </c>
      <c r="AW9" s="121">
        <v>0</v>
      </c>
      <c r="AX9" s="121">
        <v>0</v>
      </c>
      <c r="AY9" s="121">
        <f>+SUM(AZ9:BC9)</f>
        <v>83625</v>
      </c>
      <c r="AZ9" s="121">
        <v>83625</v>
      </c>
      <c r="BA9" s="121">
        <v>0</v>
      </c>
      <c r="BB9" s="121">
        <v>0</v>
      </c>
      <c r="BC9" s="121">
        <v>0</v>
      </c>
      <c r="BD9" s="121">
        <v>410521</v>
      </c>
      <c r="BE9" s="121">
        <v>0</v>
      </c>
      <c r="BF9" s="121">
        <v>142343</v>
      </c>
      <c r="BG9" s="121">
        <f>+SUM(BF9,AN9,AF9)</f>
        <v>268023</v>
      </c>
      <c r="BH9" s="121">
        <f>SUM(D9,AF9)</f>
        <v>52380</v>
      </c>
      <c r="BI9" s="121">
        <f>SUM(E9,AG9)</f>
        <v>52380</v>
      </c>
      <c r="BJ9" s="121">
        <f>SUM(F9,AH9)</f>
        <v>0</v>
      </c>
      <c r="BK9" s="121">
        <f>SUM(G9,AI9)</f>
        <v>52380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41640</v>
      </c>
      <c r="BP9" s="121">
        <f>SUM(L9,AN9)</f>
        <v>1141849</v>
      </c>
      <c r="BQ9" s="121">
        <f>SUM(M9,AO9)</f>
        <v>469683</v>
      </c>
      <c r="BR9" s="121">
        <f>SUM(N9,AP9)</f>
        <v>269153</v>
      </c>
      <c r="BS9" s="121">
        <f>SUM(O9,AQ9)</f>
        <v>117359</v>
      </c>
      <c r="BT9" s="121">
        <f>SUM(P9,AR9)</f>
        <v>83171</v>
      </c>
      <c r="BU9" s="121">
        <f>SUM(Q9,AS9)</f>
        <v>0</v>
      </c>
      <c r="BV9" s="121">
        <f>SUM(R9,AT9)</f>
        <v>379659</v>
      </c>
      <c r="BW9" s="121">
        <f>SUM(S9,AU9)</f>
        <v>63130</v>
      </c>
      <c r="BX9" s="121">
        <f>SUM(T9,AV9)</f>
        <v>316529</v>
      </c>
      <c r="BY9" s="121">
        <f>SUM(U9,AW9)</f>
        <v>0</v>
      </c>
      <c r="BZ9" s="121">
        <f>SUM(V9,AX9)</f>
        <v>17537</v>
      </c>
      <c r="CA9" s="121">
        <f>SUM(W9,AY9)</f>
        <v>274970</v>
      </c>
      <c r="CB9" s="121">
        <f>SUM(X9,AZ9)</f>
        <v>177005</v>
      </c>
      <c r="CC9" s="121">
        <f>SUM(Y9,BA9)</f>
        <v>68504</v>
      </c>
      <c r="CD9" s="121">
        <f>SUM(Z9,BB9)</f>
        <v>29461</v>
      </c>
      <c r="CE9" s="121">
        <f>SUM(AA9,BC9)</f>
        <v>0</v>
      </c>
      <c r="CF9" s="121">
        <f>SUM(AB9,BD9)</f>
        <v>410521</v>
      </c>
      <c r="CG9" s="121">
        <f>SUM(AC9,BE9)</f>
        <v>0</v>
      </c>
      <c r="CH9" s="121">
        <f>SUM(AD9,BF9)</f>
        <v>142343</v>
      </c>
      <c r="CI9" s="121">
        <f>SUM(AE9,BG9)</f>
        <v>1336572</v>
      </c>
    </row>
    <row r="10" spans="1:87" s="136" customFormat="1" ht="13.5" customHeight="1" x14ac:dyDescent="0.15">
      <c r="A10" s="119" t="s">
        <v>31</v>
      </c>
      <c r="B10" s="120" t="s">
        <v>336</v>
      </c>
      <c r="C10" s="119" t="s">
        <v>337</v>
      </c>
      <c r="D10" s="121">
        <f>+SUM(E10,J10)</f>
        <v>2544732</v>
      </c>
      <c r="E10" s="121">
        <f>+SUM(F10:I10)</f>
        <v>2544732</v>
      </c>
      <c r="F10" s="121">
        <v>0</v>
      </c>
      <c r="G10" s="121">
        <v>2544732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1166972</v>
      </c>
      <c r="M10" s="121">
        <f>+SUM(N10:Q10)</f>
        <v>393591</v>
      </c>
      <c r="N10" s="121">
        <v>43167</v>
      </c>
      <c r="O10" s="121">
        <v>250044</v>
      </c>
      <c r="P10" s="121">
        <v>83006</v>
      </c>
      <c r="Q10" s="121">
        <v>17374</v>
      </c>
      <c r="R10" s="121">
        <f>+SUM(S10:U10)</f>
        <v>216325</v>
      </c>
      <c r="S10" s="121">
        <v>25988</v>
      </c>
      <c r="T10" s="121">
        <v>173085</v>
      </c>
      <c r="U10" s="121">
        <v>17252</v>
      </c>
      <c r="V10" s="121">
        <v>0</v>
      </c>
      <c r="W10" s="121">
        <f>+SUM(X10:AA10)</f>
        <v>557056</v>
      </c>
      <c r="X10" s="121">
        <v>122457</v>
      </c>
      <c r="Y10" s="121">
        <v>389739</v>
      </c>
      <c r="Z10" s="121">
        <v>44860</v>
      </c>
      <c r="AA10" s="121">
        <v>0</v>
      </c>
      <c r="AB10" s="121">
        <v>0</v>
      </c>
      <c r="AC10" s="121">
        <v>0</v>
      </c>
      <c r="AD10" s="121">
        <v>0</v>
      </c>
      <c r="AE10" s="121">
        <f>+SUM(D10,L10,AD10)</f>
        <v>3711704</v>
      </c>
      <c r="AF10" s="121">
        <f>+SUM(AG10,AL10)</f>
        <v>286994</v>
      </c>
      <c r="AG10" s="121">
        <f>+SUM(AH10:AK10)</f>
        <v>278452</v>
      </c>
      <c r="AH10" s="121">
        <v>0</v>
      </c>
      <c r="AI10" s="121">
        <v>278452</v>
      </c>
      <c r="AJ10" s="121">
        <v>0</v>
      </c>
      <c r="AK10" s="121">
        <v>0</v>
      </c>
      <c r="AL10" s="121">
        <v>8542</v>
      </c>
      <c r="AM10" s="121">
        <v>0</v>
      </c>
      <c r="AN10" s="121">
        <f>+SUM(AO10,AT10,AX10,AY10,BE10)</f>
        <v>254431</v>
      </c>
      <c r="AO10" s="121">
        <f>+SUM(AP10:AS10)</f>
        <v>174224</v>
      </c>
      <c r="AP10" s="121">
        <v>19551</v>
      </c>
      <c r="AQ10" s="121">
        <v>109946</v>
      </c>
      <c r="AR10" s="121">
        <v>44727</v>
      </c>
      <c r="AS10" s="121">
        <v>0</v>
      </c>
      <c r="AT10" s="121">
        <f>+SUM(AU10:AW10)</f>
        <v>57908</v>
      </c>
      <c r="AU10" s="121">
        <v>4629</v>
      </c>
      <c r="AV10" s="121">
        <v>51508</v>
      </c>
      <c r="AW10" s="121">
        <v>1771</v>
      </c>
      <c r="AX10" s="121">
        <v>7668</v>
      </c>
      <c r="AY10" s="121">
        <f>+SUM(AZ10:BC10)</f>
        <v>14631</v>
      </c>
      <c r="AZ10" s="121">
        <v>0</v>
      </c>
      <c r="BA10" s="121">
        <v>14504</v>
      </c>
      <c r="BB10" s="121">
        <v>127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541425</v>
      </c>
      <c r="BH10" s="121">
        <f>SUM(D10,AF10)</f>
        <v>2831726</v>
      </c>
      <c r="BI10" s="121">
        <f>SUM(E10,AG10)</f>
        <v>2823184</v>
      </c>
      <c r="BJ10" s="121">
        <f>SUM(F10,AH10)</f>
        <v>0</v>
      </c>
      <c r="BK10" s="121">
        <f>SUM(G10,AI10)</f>
        <v>2823184</v>
      </c>
      <c r="BL10" s="121">
        <f>SUM(H10,AJ10)</f>
        <v>0</v>
      </c>
      <c r="BM10" s="121">
        <f>SUM(I10,AK10)</f>
        <v>0</v>
      </c>
      <c r="BN10" s="121">
        <f>SUM(J10,AL10)</f>
        <v>8542</v>
      </c>
      <c r="BO10" s="121">
        <f>SUM(K10,AM10)</f>
        <v>0</v>
      </c>
      <c r="BP10" s="121">
        <f>SUM(L10,AN10)</f>
        <v>1421403</v>
      </c>
      <c r="BQ10" s="121">
        <f>SUM(M10,AO10)</f>
        <v>567815</v>
      </c>
      <c r="BR10" s="121">
        <f>SUM(N10,AP10)</f>
        <v>62718</v>
      </c>
      <c r="BS10" s="121">
        <f>SUM(O10,AQ10)</f>
        <v>359990</v>
      </c>
      <c r="BT10" s="121">
        <f>SUM(P10,AR10)</f>
        <v>127733</v>
      </c>
      <c r="BU10" s="121">
        <f>SUM(Q10,AS10)</f>
        <v>17374</v>
      </c>
      <c r="BV10" s="121">
        <f>SUM(R10,AT10)</f>
        <v>274233</v>
      </c>
      <c r="BW10" s="121">
        <f>SUM(S10,AU10)</f>
        <v>30617</v>
      </c>
      <c r="BX10" s="121">
        <f>SUM(T10,AV10)</f>
        <v>224593</v>
      </c>
      <c r="BY10" s="121">
        <f>SUM(U10,AW10)</f>
        <v>19023</v>
      </c>
      <c r="BZ10" s="121">
        <f>SUM(V10,AX10)</f>
        <v>7668</v>
      </c>
      <c r="CA10" s="121">
        <f>SUM(W10,AY10)</f>
        <v>571687</v>
      </c>
      <c r="CB10" s="121">
        <f>SUM(X10,AZ10)</f>
        <v>122457</v>
      </c>
      <c r="CC10" s="121">
        <f>SUM(Y10,BA10)</f>
        <v>404243</v>
      </c>
      <c r="CD10" s="121">
        <f>SUM(Z10,BB10)</f>
        <v>44987</v>
      </c>
      <c r="CE10" s="121">
        <f>SUM(AA10,BC10)</f>
        <v>0</v>
      </c>
      <c r="CF10" s="121">
        <f>SUM(AB10,BD10)</f>
        <v>0</v>
      </c>
      <c r="CG10" s="121">
        <f>SUM(AC10,BE10)</f>
        <v>0</v>
      </c>
      <c r="CH10" s="121">
        <f>SUM(AD10,BF10)</f>
        <v>0</v>
      </c>
      <c r="CI10" s="121">
        <f>SUM(AE10,BG10)</f>
        <v>4253129</v>
      </c>
    </row>
    <row r="11" spans="1:87" s="136" customFormat="1" ht="13.5" customHeight="1" x14ac:dyDescent="0.15">
      <c r="A11" s="119" t="s">
        <v>31</v>
      </c>
      <c r="B11" s="120" t="s">
        <v>339</v>
      </c>
      <c r="C11" s="119" t="s">
        <v>340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55162</v>
      </c>
      <c r="L11" s="121">
        <f>+SUM(M11,R11,V11,W11,AC11)</f>
        <v>764714</v>
      </c>
      <c r="M11" s="121">
        <f>+SUM(N11:Q11)</f>
        <v>120884</v>
      </c>
      <c r="N11" s="121">
        <v>50459</v>
      </c>
      <c r="O11" s="121">
        <v>9544</v>
      </c>
      <c r="P11" s="121">
        <v>51726</v>
      </c>
      <c r="Q11" s="121">
        <v>9155</v>
      </c>
      <c r="R11" s="121">
        <f>+SUM(S11:U11)</f>
        <v>169367</v>
      </c>
      <c r="S11" s="121">
        <v>2255</v>
      </c>
      <c r="T11" s="121">
        <v>144143</v>
      </c>
      <c r="U11" s="121">
        <v>22969</v>
      </c>
      <c r="V11" s="121">
        <v>6122</v>
      </c>
      <c r="W11" s="121">
        <f>+SUM(X11:AA11)</f>
        <v>468341</v>
      </c>
      <c r="X11" s="121">
        <v>247835</v>
      </c>
      <c r="Y11" s="121">
        <v>175496</v>
      </c>
      <c r="Z11" s="121">
        <v>40218</v>
      </c>
      <c r="AA11" s="121">
        <v>4792</v>
      </c>
      <c r="AB11" s="121">
        <v>0</v>
      </c>
      <c r="AC11" s="121">
        <v>0</v>
      </c>
      <c r="AD11" s="121">
        <v>0</v>
      </c>
      <c r="AE11" s="121">
        <f>+SUM(D11,L11,AD11)</f>
        <v>764714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75682</v>
      </c>
      <c r="AO11" s="121">
        <f>+SUM(AP11:AS11)</f>
        <v>6810</v>
      </c>
      <c r="AP11" s="121">
        <v>6810</v>
      </c>
      <c r="AQ11" s="121">
        <v>0</v>
      </c>
      <c r="AR11" s="121">
        <v>0</v>
      </c>
      <c r="AS11" s="121">
        <v>0</v>
      </c>
      <c r="AT11" s="121">
        <f>+SUM(AU11:AW11)</f>
        <v>34383</v>
      </c>
      <c r="AU11" s="121">
        <v>136</v>
      </c>
      <c r="AV11" s="121">
        <v>34247</v>
      </c>
      <c r="AW11" s="121">
        <v>0</v>
      </c>
      <c r="AX11" s="121">
        <v>0</v>
      </c>
      <c r="AY11" s="121">
        <f>+SUM(AZ11:BC11)</f>
        <v>34489</v>
      </c>
      <c r="AZ11" s="121">
        <v>18008</v>
      </c>
      <c r="BA11" s="121">
        <v>16364</v>
      </c>
      <c r="BB11" s="121">
        <v>0</v>
      </c>
      <c r="BC11" s="121">
        <v>117</v>
      </c>
      <c r="BD11" s="121">
        <v>0</v>
      </c>
      <c r="BE11" s="121">
        <v>0</v>
      </c>
      <c r="BF11" s="121">
        <v>0</v>
      </c>
      <c r="BG11" s="121">
        <f>+SUM(BF11,AN11,AF11)</f>
        <v>75682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55162</v>
      </c>
      <c r="BP11" s="121">
        <f>SUM(L11,AN11)</f>
        <v>840396</v>
      </c>
      <c r="BQ11" s="121">
        <f>SUM(M11,AO11)</f>
        <v>127694</v>
      </c>
      <c r="BR11" s="121">
        <f>SUM(N11,AP11)</f>
        <v>57269</v>
      </c>
      <c r="BS11" s="121">
        <f>SUM(O11,AQ11)</f>
        <v>9544</v>
      </c>
      <c r="BT11" s="121">
        <f>SUM(P11,AR11)</f>
        <v>51726</v>
      </c>
      <c r="BU11" s="121">
        <f>SUM(Q11,AS11)</f>
        <v>9155</v>
      </c>
      <c r="BV11" s="121">
        <f>SUM(R11,AT11)</f>
        <v>203750</v>
      </c>
      <c r="BW11" s="121">
        <f>SUM(S11,AU11)</f>
        <v>2391</v>
      </c>
      <c r="BX11" s="121">
        <f>SUM(T11,AV11)</f>
        <v>178390</v>
      </c>
      <c r="BY11" s="121">
        <f>SUM(U11,AW11)</f>
        <v>22969</v>
      </c>
      <c r="BZ11" s="121">
        <f>SUM(V11,AX11)</f>
        <v>6122</v>
      </c>
      <c r="CA11" s="121">
        <f>SUM(W11,AY11)</f>
        <v>502830</v>
      </c>
      <c r="CB11" s="121">
        <f>SUM(X11,AZ11)</f>
        <v>265843</v>
      </c>
      <c r="CC11" s="121">
        <f>SUM(Y11,BA11)</f>
        <v>191860</v>
      </c>
      <c r="CD11" s="121">
        <f>SUM(Z11,BB11)</f>
        <v>40218</v>
      </c>
      <c r="CE11" s="121">
        <f>SUM(AA11,BC11)</f>
        <v>4909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840396</v>
      </c>
    </row>
    <row r="12" spans="1:87" s="136" customFormat="1" ht="13.5" customHeight="1" x14ac:dyDescent="0.15">
      <c r="A12" s="119" t="s">
        <v>31</v>
      </c>
      <c r="B12" s="120" t="s">
        <v>342</v>
      </c>
      <c r="C12" s="119" t="s">
        <v>343</v>
      </c>
      <c r="D12" s="121">
        <f>+SUM(E12,J12)</f>
        <v>52229</v>
      </c>
      <c r="E12" s="121">
        <f>+SUM(F12:I12)</f>
        <v>52229</v>
      </c>
      <c r="F12" s="121">
        <v>0</v>
      </c>
      <c r="G12" s="121">
        <v>0</v>
      </c>
      <c r="H12" s="121">
        <v>0</v>
      </c>
      <c r="I12" s="121">
        <v>52229</v>
      </c>
      <c r="J12" s="121">
        <v>0</v>
      </c>
      <c r="K12" s="121">
        <v>0</v>
      </c>
      <c r="L12" s="121">
        <f>+SUM(M12,R12,V12,W12,AC12)</f>
        <v>1976514</v>
      </c>
      <c r="M12" s="121">
        <f>+SUM(N12:Q12)</f>
        <v>830230</v>
      </c>
      <c r="N12" s="121">
        <v>170850</v>
      </c>
      <c r="O12" s="121">
        <v>586266</v>
      </c>
      <c r="P12" s="121">
        <v>73114</v>
      </c>
      <c r="Q12" s="121">
        <v>0</v>
      </c>
      <c r="R12" s="121">
        <f>+SUM(S12:U12)</f>
        <v>60186</v>
      </c>
      <c r="S12" s="121">
        <v>38842</v>
      </c>
      <c r="T12" s="121">
        <v>21344</v>
      </c>
      <c r="U12" s="121">
        <v>0</v>
      </c>
      <c r="V12" s="121">
        <v>17937</v>
      </c>
      <c r="W12" s="121">
        <f>+SUM(X12:AA12)</f>
        <v>1068161</v>
      </c>
      <c r="X12" s="121">
        <v>65190</v>
      </c>
      <c r="Y12" s="121">
        <v>947343</v>
      </c>
      <c r="Z12" s="121">
        <v>43750</v>
      </c>
      <c r="AA12" s="121">
        <v>11878</v>
      </c>
      <c r="AB12" s="121">
        <v>0</v>
      </c>
      <c r="AC12" s="121">
        <v>0</v>
      </c>
      <c r="AD12" s="121">
        <v>81908</v>
      </c>
      <c r="AE12" s="121">
        <f>+SUM(D12,L12,AD12)</f>
        <v>2110651</v>
      </c>
      <c r="AF12" s="121">
        <f>+SUM(AG12,AL12)</f>
        <v>83368</v>
      </c>
      <c r="AG12" s="121">
        <f>+SUM(AH12:AK12)</f>
        <v>83368</v>
      </c>
      <c r="AH12" s="121">
        <v>0</v>
      </c>
      <c r="AI12" s="121">
        <v>83368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238037</v>
      </c>
      <c r="AO12" s="121">
        <f>+SUM(AP12:AS12)</f>
        <v>35233</v>
      </c>
      <c r="AP12" s="121">
        <v>35233</v>
      </c>
      <c r="AQ12" s="121">
        <v>0</v>
      </c>
      <c r="AR12" s="121">
        <v>0</v>
      </c>
      <c r="AS12" s="121">
        <v>0</v>
      </c>
      <c r="AT12" s="121">
        <f>+SUM(AU12:AW12)</f>
        <v>88391</v>
      </c>
      <c r="AU12" s="121">
        <v>0</v>
      </c>
      <c r="AV12" s="121">
        <v>88391</v>
      </c>
      <c r="AW12" s="121">
        <v>0</v>
      </c>
      <c r="AX12" s="121">
        <v>0</v>
      </c>
      <c r="AY12" s="121">
        <f>+SUM(AZ12:BC12)</f>
        <v>114413</v>
      </c>
      <c r="AZ12" s="121">
        <v>679</v>
      </c>
      <c r="BA12" s="121">
        <v>113063</v>
      </c>
      <c r="BB12" s="121">
        <v>671</v>
      </c>
      <c r="BC12" s="121">
        <v>0</v>
      </c>
      <c r="BD12" s="121">
        <v>0</v>
      </c>
      <c r="BE12" s="121">
        <v>0</v>
      </c>
      <c r="BF12" s="121">
        <v>25233</v>
      </c>
      <c r="BG12" s="121">
        <f>+SUM(BF12,AN12,AF12)</f>
        <v>346638</v>
      </c>
      <c r="BH12" s="121">
        <f>SUM(D12,AF12)</f>
        <v>135597</v>
      </c>
      <c r="BI12" s="121">
        <f>SUM(E12,AG12)</f>
        <v>135597</v>
      </c>
      <c r="BJ12" s="121">
        <f>SUM(F12,AH12)</f>
        <v>0</v>
      </c>
      <c r="BK12" s="121">
        <f>SUM(G12,AI12)</f>
        <v>83368</v>
      </c>
      <c r="BL12" s="121">
        <f>SUM(H12,AJ12)</f>
        <v>0</v>
      </c>
      <c r="BM12" s="121">
        <f>SUM(I12,AK12)</f>
        <v>52229</v>
      </c>
      <c r="BN12" s="121">
        <f>SUM(J12,AL12)</f>
        <v>0</v>
      </c>
      <c r="BO12" s="121">
        <f>SUM(K12,AM12)</f>
        <v>0</v>
      </c>
      <c r="BP12" s="121">
        <f>SUM(L12,AN12)</f>
        <v>2214551</v>
      </c>
      <c r="BQ12" s="121">
        <f>SUM(M12,AO12)</f>
        <v>865463</v>
      </c>
      <c r="BR12" s="121">
        <f>SUM(N12,AP12)</f>
        <v>206083</v>
      </c>
      <c r="BS12" s="121">
        <f>SUM(O12,AQ12)</f>
        <v>586266</v>
      </c>
      <c r="BT12" s="121">
        <f>SUM(P12,AR12)</f>
        <v>73114</v>
      </c>
      <c r="BU12" s="121">
        <f>SUM(Q12,AS12)</f>
        <v>0</v>
      </c>
      <c r="BV12" s="121">
        <f>SUM(R12,AT12)</f>
        <v>148577</v>
      </c>
      <c r="BW12" s="121">
        <f>SUM(S12,AU12)</f>
        <v>38842</v>
      </c>
      <c r="BX12" s="121">
        <f>SUM(T12,AV12)</f>
        <v>109735</v>
      </c>
      <c r="BY12" s="121">
        <f>SUM(U12,AW12)</f>
        <v>0</v>
      </c>
      <c r="BZ12" s="121">
        <f>SUM(V12,AX12)</f>
        <v>17937</v>
      </c>
      <c r="CA12" s="121">
        <f>SUM(W12,AY12)</f>
        <v>1182574</v>
      </c>
      <c r="CB12" s="121">
        <f>SUM(X12,AZ12)</f>
        <v>65869</v>
      </c>
      <c r="CC12" s="121">
        <f>SUM(Y12,BA12)</f>
        <v>1060406</v>
      </c>
      <c r="CD12" s="121">
        <f>SUM(Z12,BB12)</f>
        <v>44421</v>
      </c>
      <c r="CE12" s="121">
        <f>SUM(AA12,BC12)</f>
        <v>11878</v>
      </c>
      <c r="CF12" s="121">
        <f>SUM(AB12,BD12)</f>
        <v>0</v>
      </c>
      <c r="CG12" s="121">
        <f>SUM(AC12,BE12)</f>
        <v>0</v>
      </c>
      <c r="CH12" s="121">
        <f>SUM(AD12,BF12)</f>
        <v>107141</v>
      </c>
      <c r="CI12" s="121">
        <f>SUM(AE12,BG12)</f>
        <v>2457289</v>
      </c>
    </row>
    <row r="13" spans="1:87" s="136" customFormat="1" ht="13.5" customHeight="1" x14ac:dyDescent="0.15">
      <c r="A13" s="119" t="s">
        <v>31</v>
      </c>
      <c r="B13" s="120" t="s">
        <v>345</v>
      </c>
      <c r="C13" s="119" t="s">
        <v>346</v>
      </c>
      <c r="D13" s="121">
        <f>+SUM(E13,J13)</f>
        <v>71491</v>
      </c>
      <c r="E13" s="121">
        <f>+SUM(F13:I13)</f>
        <v>71491</v>
      </c>
      <c r="F13" s="121">
        <v>0</v>
      </c>
      <c r="G13" s="121">
        <v>71491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1430338</v>
      </c>
      <c r="M13" s="121">
        <f>+SUM(N13:Q13)</f>
        <v>518301</v>
      </c>
      <c r="N13" s="121">
        <v>91340</v>
      </c>
      <c r="O13" s="121">
        <v>291184</v>
      </c>
      <c r="P13" s="121">
        <v>135777</v>
      </c>
      <c r="Q13" s="121">
        <v>0</v>
      </c>
      <c r="R13" s="121">
        <f>+SUM(S13:U13)</f>
        <v>201661</v>
      </c>
      <c r="S13" s="121">
        <v>24920</v>
      </c>
      <c r="T13" s="121">
        <v>158727</v>
      </c>
      <c r="U13" s="121">
        <v>18014</v>
      </c>
      <c r="V13" s="121">
        <v>21520</v>
      </c>
      <c r="W13" s="121">
        <f>+SUM(X13:AA13)</f>
        <v>688856</v>
      </c>
      <c r="X13" s="121">
        <v>0</v>
      </c>
      <c r="Y13" s="121">
        <v>674957</v>
      </c>
      <c r="Z13" s="121">
        <v>13899</v>
      </c>
      <c r="AA13" s="121">
        <v>0</v>
      </c>
      <c r="AB13" s="121">
        <v>0</v>
      </c>
      <c r="AC13" s="121">
        <v>0</v>
      </c>
      <c r="AD13" s="121">
        <v>42649</v>
      </c>
      <c r="AE13" s="121">
        <f>+SUM(D13,L13,AD13)</f>
        <v>1544478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262014</v>
      </c>
      <c r="AO13" s="121">
        <f>+SUM(AP13:AS13)</f>
        <v>23127</v>
      </c>
      <c r="AP13" s="121">
        <v>0</v>
      </c>
      <c r="AQ13" s="121">
        <v>0</v>
      </c>
      <c r="AR13" s="121">
        <v>23127</v>
      </c>
      <c r="AS13" s="121">
        <v>0</v>
      </c>
      <c r="AT13" s="121">
        <f>+SUM(AU13:AW13)</f>
        <v>55165</v>
      </c>
      <c r="AU13" s="121">
        <v>0</v>
      </c>
      <c r="AV13" s="121">
        <v>55165</v>
      </c>
      <c r="AW13" s="121">
        <v>0</v>
      </c>
      <c r="AX13" s="121">
        <v>0</v>
      </c>
      <c r="AY13" s="121">
        <f>+SUM(AZ13:BC13)</f>
        <v>183722</v>
      </c>
      <c r="AZ13" s="121">
        <v>158688</v>
      </c>
      <c r="BA13" s="121">
        <v>25034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262014</v>
      </c>
      <c r="BH13" s="121">
        <f>SUM(D13,AF13)</f>
        <v>71491</v>
      </c>
      <c r="BI13" s="121">
        <f>SUM(E13,AG13)</f>
        <v>71491</v>
      </c>
      <c r="BJ13" s="121">
        <f>SUM(F13,AH13)</f>
        <v>0</v>
      </c>
      <c r="BK13" s="121">
        <f>SUM(G13,AI13)</f>
        <v>71491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1692352</v>
      </c>
      <c r="BQ13" s="121">
        <f>SUM(M13,AO13)</f>
        <v>541428</v>
      </c>
      <c r="BR13" s="121">
        <f>SUM(N13,AP13)</f>
        <v>91340</v>
      </c>
      <c r="BS13" s="121">
        <f>SUM(O13,AQ13)</f>
        <v>291184</v>
      </c>
      <c r="BT13" s="121">
        <f>SUM(P13,AR13)</f>
        <v>158904</v>
      </c>
      <c r="BU13" s="121">
        <f>SUM(Q13,AS13)</f>
        <v>0</v>
      </c>
      <c r="BV13" s="121">
        <f>SUM(R13,AT13)</f>
        <v>256826</v>
      </c>
      <c r="BW13" s="121">
        <f>SUM(S13,AU13)</f>
        <v>24920</v>
      </c>
      <c r="BX13" s="121">
        <f>SUM(T13,AV13)</f>
        <v>213892</v>
      </c>
      <c r="BY13" s="121">
        <f>SUM(U13,AW13)</f>
        <v>18014</v>
      </c>
      <c r="BZ13" s="121">
        <f>SUM(V13,AX13)</f>
        <v>21520</v>
      </c>
      <c r="CA13" s="121">
        <f>SUM(W13,AY13)</f>
        <v>872578</v>
      </c>
      <c r="CB13" s="121">
        <f>SUM(X13,AZ13)</f>
        <v>158688</v>
      </c>
      <c r="CC13" s="121">
        <f>SUM(Y13,BA13)</f>
        <v>699991</v>
      </c>
      <c r="CD13" s="121">
        <f>SUM(Z13,BB13)</f>
        <v>13899</v>
      </c>
      <c r="CE13" s="121">
        <f>SUM(AA13,BC13)</f>
        <v>0</v>
      </c>
      <c r="CF13" s="121">
        <f>SUM(AB13,BD13)</f>
        <v>0</v>
      </c>
      <c r="CG13" s="121">
        <f>SUM(AC13,BE13)</f>
        <v>0</v>
      </c>
      <c r="CH13" s="121">
        <f>SUM(AD13,BF13)</f>
        <v>42649</v>
      </c>
      <c r="CI13" s="121">
        <f>SUM(AE13,BG13)</f>
        <v>1806492</v>
      </c>
    </row>
    <row r="14" spans="1:87" s="136" customFormat="1" ht="13.5" customHeight="1" x14ac:dyDescent="0.15">
      <c r="A14" s="119" t="s">
        <v>31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1059848</v>
      </c>
      <c r="L14" s="121">
        <f>+SUM(M14,R14,V14,W14,AC14)</f>
        <v>620554</v>
      </c>
      <c r="M14" s="121">
        <f>+SUM(N14:Q14)</f>
        <v>114134</v>
      </c>
      <c r="N14" s="121">
        <v>42141</v>
      </c>
      <c r="O14" s="121">
        <v>21425</v>
      </c>
      <c r="P14" s="121">
        <v>42883</v>
      </c>
      <c r="Q14" s="121">
        <v>7685</v>
      </c>
      <c r="R14" s="121">
        <f>+SUM(S14:U14)</f>
        <v>90956</v>
      </c>
      <c r="S14" s="121">
        <v>5792</v>
      </c>
      <c r="T14" s="121">
        <v>85164</v>
      </c>
      <c r="U14" s="121">
        <v>0</v>
      </c>
      <c r="V14" s="121">
        <v>23020</v>
      </c>
      <c r="W14" s="121">
        <f>+SUM(X14:AA14)</f>
        <v>392444</v>
      </c>
      <c r="X14" s="121">
        <v>116849</v>
      </c>
      <c r="Y14" s="121">
        <v>86119</v>
      </c>
      <c r="Z14" s="121">
        <v>1996</v>
      </c>
      <c r="AA14" s="121">
        <v>187480</v>
      </c>
      <c r="AB14" s="121">
        <v>0</v>
      </c>
      <c r="AC14" s="121">
        <v>0</v>
      </c>
      <c r="AD14" s="121">
        <v>0</v>
      </c>
      <c r="AE14" s="121">
        <f>+SUM(D14,L14,AD14)</f>
        <v>620554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137159</v>
      </c>
      <c r="AO14" s="121">
        <f>+SUM(AP14:AS14)</f>
        <v>35173</v>
      </c>
      <c r="AP14" s="121">
        <v>18993</v>
      </c>
      <c r="AQ14" s="121">
        <v>0</v>
      </c>
      <c r="AR14" s="121">
        <v>16180</v>
      </c>
      <c r="AS14" s="121">
        <v>0</v>
      </c>
      <c r="AT14" s="121">
        <f>+SUM(AU14:AW14)</f>
        <v>57114</v>
      </c>
      <c r="AU14" s="121">
        <v>0</v>
      </c>
      <c r="AV14" s="121">
        <v>57114</v>
      </c>
      <c r="AW14" s="121">
        <v>0</v>
      </c>
      <c r="AX14" s="121">
        <v>0</v>
      </c>
      <c r="AY14" s="121">
        <f>+SUM(AZ14:BC14)</f>
        <v>44872</v>
      </c>
      <c r="AZ14" s="121">
        <v>18588</v>
      </c>
      <c r="BA14" s="121">
        <v>0</v>
      </c>
      <c r="BB14" s="121">
        <v>14109</v>
      </c>
      <c r="BC14" s="121">
        <v>12175</v>
      </c>
      <c r="BD14" s="121">
        <v>0</v>
      </c>
      <c r="BE14" s="121">
        <v>0</v>
      </c>
      <c r="BF14" s="121">
        <v>0</v>
      </c>
      <c r="BG14" s="121">
        <f>+SUM(BF14,AN14,AF14)</f>
        <v>137159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1059848</v>
      </c>
      <c r="BP14" s="121">
        <f>SUM(L14,AN14)</f>
        <v>757713</v>
      </c>
      <c r="BQ14" s="121">
        <f>SUM(M14,AO14)</f>
        <v>149307</v>
      </c>
      <c r="BR14" s="121">
        <f>SUM(N14,AP14)</f>
        <v>61134</v>
      </c>
      <c r="BS14" s="121">
        <f>SUM(O14,AQ14)</f>
        <v>21425</v>
      </c>
      <c r="BT14" s="121">
        <f>SUM(P14,AR14)</f>
        <v>59063</v>
      </c>
      <c r="BU14" s="121">
        <f>SUM(Q14,AS14)</f>
        <v>7685</v>
      </c>
      <c r="BV14" s="121">
        <f>SUM(R14,AT14)</f>
        <v>148070</v>
      </c>
      <c r="BW14" s="121">
        <f>SUM(S14,AU14)</f>
        <v>5792</v>
      </c>
      <c r="BX14" s="121">
        <f>SUM(T14,AV14)</f>
        <v>142278</v>
      </c>
      <c r="BY14" s="121">
        <f>SUM(U14,AW14)</f>
        <v>0</v>
      </c>
      <c r="BZ14" s="121">
        <f>SUM(V14,AX14)</f>
        <v>23020</v>
      </c>
      <c r="CA14" s="121">
        <f>SUM(W14,AY14)</f>
        <v>437316</v>
      </c>
      <c r="CB14" s="121">
        <f>SUM(X14,AZ14)</f>
        <v>135437</v>
      </c>
      <c r="CC14" s="121">
        <f>SUM(Y14,BA14)</f>
        <v>86119</v>
      </c>
      <c r="CD14" s="121">
        <f>SUM(Z14,BB14)</f>
        <v>16105</v>
      </c>
      <c r="CE14" s="121">
        <f>SUM(AA14,BC14)</f>
        <v>199655</v>
      </c>
      <c r="CF14" s="121">
        <f>SUM(AB14,BD14)</f>
        <v>0</v>
      </c>
      <c r="CG14" s="121">
        <f>SUM(AC14,BE14)</f>
        <v>0</v>
      </c>
      <c r="CH14" s="121">
        <f>SUM(AD14,BF14)</f>
        <v>0</v>
      </c>
      <c r="CI14" s="121">
        <f>SUM(AE14,BG14)</f>
        <v>757713</v>
      </c>
    </row>
    <row r="15" spans="1:87" s="136" customFormat="1" ht="13.5" customHeight="1" x14ac:dyDescent="0.15">
      <c r="A15" s="119" t="s">
        <v>31</v>
      </c>
      <c r="B15" s="120" t="s">
        <v>353</v>
      </c>
      <c r="C15" s="119" t="s">
        <v>354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800855</v>
      </c>
      <c r="L15" s="121">
        <f>+SUM(M15,R15,V15,W15,AC15)</f>
        <v>578793</v>
      </c>
      <c r="M15" s="121">
        <f>+SUM(N15:Q15)</f>
        <v>333522</v>
      </c>
      <c r="N15" s="121">
        <v>80600</v>
      </c>
      <c r="O15" s="121">
        <v>181777</v>
      </c>
      <c r="P15" s="121">
        <v>71145</v>
      </c>
      <c r="Q15" s="121">
        <v>0</v>
      </c>
      <c r="R15" s="121">
        <f>+SUM(S15:U15)</f>
        <v>34880</v>
      </c>
      <c r="S15" s="121">
        <v>12293</v>
      </c>
      <c r="T15" s="121">
        <v>16826</v>
      </c>
      <c r="U15" s="121">
        <v>5761</v>
      </c>
      <c r="V15" s="121">
        <v>1575</v>
      </c>
      <c r="W15" s="121">
        <f>+SUM(X15:AA15)</f>
        <v>208816</v>
      </c>
      <c r="X15" s="121">
        <v>0</v>
      </c>
      <c r="Y15" s="121">
        <v>199643</v>
      </c>
      <c r="Z15" s="121">
        <v>5084</v>
      </c>
      <c r="AA15" s="121">
        <v>4089</v>
      </c>
      <c r="AB15" s="121">
        <v>15760</v>
      </c>
      <c r="AC15" s="121">
        <v>0</v>
      </c>
      <c r="AD15" s="121">
        <v>9218</v>
      </c>
      <c r="AE15" s="121">
        <f>+SUM(D15,L15,AD15)</f>
        <v>588011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6679</v>
      </c>
      <c r="AO15" s="121">
        <f>+SUM(AP15:AS15)</f>
        <v>5745</v>
      </c>
      <c r="AP15" s="121">
        <v>5745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934</v>
      </c>
      <c r="AZ15" s="121">
        <v>0</v>
      </c>
      <c r="BA15" s="121">
        <v>0</v>
      </c>
      <c r="BB15" s="121">
        <v>0</v>
      </c>
      <c r="BC15" s="121">
        <v>934</v>
      </c>
      <c r="BD15" s="121">
        <v>253814</v>
      </c>
      <c r="BE15" s="121">
        <v>0</v>
      </c>
      <c r="BF15" s="121">
        <v>7642</v>
      </c>
      <c r="BG15" s="121">
        <f>+SUM(BF15,AN15,AF15)</f>
        <v>14321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800855</v>
      </c>
      <c r="BP15" s="121">
        <f>SUM(L15,AN15)</f>
        <v>585472</v>
      </c>
      <c r="BQ15" s="121">
        <f>SUM(M15,AO15)</f>
        <v>339267</v>
      </c>
      <c r="BR15" s="121">
        <f>SUM(N15,AP15)</f>
        <v>86345</v>
      </c>
      <c r="BS15" s="121">
        <f>SUM(O15,AQ15)</f>
        <v>181777</v>
      </c>
      <c r="BT15" s="121">
        <f>SUM(P15,AR15)</f>
        <v>71145</v>
      </c>
      <c r="BU15" s="121">
        <f>SUM(Q15,AS15)</f>
        <v>0</v>
      </c>
      <c r="BV15" s="121">
        <f>SUM(R15,AT15)</f>
        <v>34880</v>
      </c>
      <c r="BW15" s="121">
        <f>SUM(S15,AU15)</f>
        <v>12293</v>
      </c>
      <c r="BX15" s="121">
        <f>SUM(T15,AV15)</f>
        <v>16826</v>
      </c>
      <c r="BY15" s="121">
        <f>SUM(U15,AW15)</f>
        <v>5761</v>
      </c>
      <c r="BZ15" s="121">
        <f>SUM(V15,AX15)</f>
        <v>1575</v>
      </c>
      <c r="CA15" s="121">
        <f>SUM(W15,AY15)</f>
        <v>209750</v>
      </c>
      <c r="CB15" s="121">
        <f>SUM(X15,AZ15)</f>
        <v>0</v>
      </c>
      <c r="CC15" s="121">
        <f>SUM(Y15,BA15)</f>
        <v>199643</v>
      </c>
      <c r="CD15" s="121">
        <f>SUM(Z15,BB15)</f>
        <v>5084</v>
      </c>
      <c r="CE15" s="121">
        <f>SUM(AA15,BC15)</f>
        <v>5023</v>
      </c>
      <c r="CF15" s="121">
        <f>SUM(AB15,BD15)</f>
        <v>269574</v>
      </c>
      <c r="CG15" s="121">
        <f>SUM(AC15,BE15)</f>
        <v>0</v>
      </c>
      <c r="CH15" s="121">
        <f>SUM(AD15,BF15)</f>
        <v>16860</v>
      </c>
      <c r="CI15" s="121">
        <f>SUM(AE15,BG15)</f>
        <v>602332</v>
      </c>
    </row>
    <row r="16" spans="1:87" s="136" customFormat="1" ht="13.5" customHeight="1" x14ac:dyDescent="0.15">
      <c r="A16" s="119" t="s">
        <v>31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1648996</v>
      </c>
      <c r="M16" s="121">
        <f>+SUM(N16:Q16)</f>
        <v>188031</v>
      </c>
      <c r="N16" s="121">
        <v>129443</v>
      </c>
      <c r="O16" s="121">
        <v>0</v>
      </c>
      <c r="P16" s="121">
        <v>58588</v>
      </c>
      <c r="Q16" s="121">
        <v>0</v>
      </c>
      <c r="R16" s="121">
        <f>+SUM(S16:U16)</f>
        <v>13912</v>
      </c>
      <c r="S16" s="121">
        <v>13175</v>
      </c>
      <c r="T16" s="121">
        <v>737</v>
      </c>
      <c r="U16" s="121">
        <v>0</v>
      </c>
      <c r="V16" s="121">
        <v>0</v>
      </c>
      <c r="W16" s="121">
        <f>+SUM(X16:AA16)</f>
        <v>1447053</v>
      </c>
      <c r="X16" s="121">
        <v>723529</v>
      </c>
      <c r="Y16" s="121">
        <v>699278</v>
      </c>
      <c r="Z16" s="121">
        <v>737</v>
      </c>
      <c r="AA16" s="121">
        <v>23509</v>
      </c>
      <c r="AB16" s="121">
        <v>0</v>
      </c>
      <c r="AC16" s="121">
        <v>0</v>
      </c>
      <c r="AD16" s="121">
        <v>72278</v>
      </c>
      <c r="AE16" s="121">
        <f>+SUM(D16,L16,AD16)</f>
        <v>1721274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347939</v>
      </c>
      <c r="AO16" s="121">
        <f>+SUM(AP16:AS16)</f>
        <v>29525</v>
      </c>
      <c r="AP16" s="121">
        <v>29525</v>
      </c>
      <c r="AQ16" s="121">
        <v>0</v>
      </c>
      <c r="AR16" s="121">
        <v>0</v>
      </c>
      <c r="AS16" s="121">
        <v>0</v>
      </c>
      <c r="AT16" s="121">
        <f>+SUM(AU16:AW16)</f>
        <v>2276</v>
      </c>
      <c r="AU16" s="121">
        <v>2276</v>
      </c>
      <c r="AV16" s="121">
        <v>0</v>
      </c>
      <c r="AW16" s="121">
        <v>0</v>
      </c>
      <c r="AX16" s="121">
        <v>0</v>
      </c>
      <c r="AY16" s="121">
        <f>+SUM(AZ16:BC16)</f>
        <v>316138</v>
      </c>
      <c r="AZ16" s="121">
        <v>98280</v>
      </c>
      <c r="BA16" s="121">
        <v>217858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347939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1996935</v>
      </c>
      <c r="BQ16" s="121">
        <f>SUM(M16,AO16)</f>
        <v>217556</v>
      </c>
      <c r="BR16" s="121">
        <f>SUM(N16,AP16)</f>
        <v>158968</v>
      </c>
      <c r="BS16" s="121">
        <f>SUM(O16,AQ16)</f>
        <v>0</v>
      </c>
      <c r="BT16" s="121">
        <f>SUM(P16,AR16)</f>
        <v>58588</v>
      </c>
      <c r="BU16" s="121">
        <f>SUM(Q16,AS16)</f>
        <v>0</v>
      </c>
      <c r="BV16" s="121">
        <f>SUM(R16,AT16)</f>
        <v>16188</v>
      </c>
      <c r="BW16" s="121">
        <f>SUM(S16,AU16)</f>
        <v>15451</v>
      </c>
      <c r="BX16" s="121">
        <f>SUM(T16,AV16)</f>
        <v>737</v>
      </c>
      <c r="BY16" s="121">
        <f>SUM(U16,AW16)</f>
        <v>0</v>
      </c>
      <c r="BZ16" s="121">
        <f>SUM(V16,AX16)</f>
        <v>0</v>
      </c>
      <c r="CA16" s="121">
        <f>SUM(W16,AY16)</f>
        <v>1763191</v>
      </c>
      <c r="CB16" s="121">
        <f>SUM(X16,AZ16)</f>
        <v>821809</v>
      </c>
      <c r="CC16" s="121">
        <f>SUM(Y16,BA16)</f>
        <v>917136</v>
      </c>
      <c r="CD16" s="121">
        <f>SUM(Z16,BB16)</f>
        <v>737</v>
      </c>
      <c r="CE16" s="121">
        <f>SUM(AA16,BC16)</f>
        <v>23509</v>
      </c>
      <c r="CF16" s="121">
        <f>SUM(AB16,BD16)</f>
        <v>0</v>
      </c>
      <c r="CG16" s="121">
        <f>SUM(AC16,BE16)</f>
        <v>0</v>
      </c>
      <c r="CH16" s="121">
        <f>SUM(AD16,BF16)</f>
        <v>72278</v>
      </c>
      <c r="CI16" s="121">
        <f>SUM(AE16,BG16)</f>
        <v>2069213</v>
      </c>
    </row>
    <row r="17" spans="1:87" s="136" customFormat="1" ht="13.5" customHeight="1" x14ac:dyDescent="0.15">
      <c r="A17" s="119" t="s">
        <v>31</v>
      </c>
      <c r="B17" s="120" t="s">
        <v>359</v>
      </c>
      <c r="C17" s="119" t="s">
        <v>360</v>
      </c>
      <c r="D17" s="121">
        <f>+SUM(E17,J17)</f>
        <v>728</v>
      </c>
      <c r="E17" s="121">
        <f>+SUM(F17:I17)</f>
        <v>728</v>
      </c>
      <c r="F17" s="121">
        <v>0</v>
      </c>
      <c r="G17" s="121">
        <v>0</v>
      </c>
      <c r="H17" s="121">
        <v>728</v>
      </c>
      <c r="I17" s="121">
        <v>0</v>
      </c>
      <c r="J17" s="121">
        <v>0</v>
      </c>
      <c r="K17" s="121">
        <v>2675</v>
      </c>
      <c r="L17" s="121">
        <f>+SUM(M17,R17,V17,W17,AC17)</f>
        <v>406285</v>
      </c>
      <c r="M17" s="121">
        <f>+SUM(N17:Q17)</f>
        <v>209519</v>
      </c>
      <c r="N17" s="121">
        <v>27393</v>
      </c>
      <c r="O17" s="121">
        <v>168013</v>
      </c>
      <c r="P17" s="121">
        <v>14098</v>
      </c>
      <c r="Q17" s="121">
        <v>15</v>
      </c>
      <c r="R17" s="121">
        <f>+SUM(S17:U17)</f>
        <v>41612</v>
      </c>
      <c r="S17" s="121">
        <v>11897</v>
      </c>
      <c r="T17" s="121">
        <v>440</v>
      </c>
      <c r="U17" s="121">
        <v>29275</v>
      </c>
      <c r="V17" s="121">
        <v>7430</v>
      </c>
      <c r="W17" s="121">
        <f>+SUM(X17:AA17)</f>
        <v>147724</v>
      </c>
      <c r="X17" s="121">
        <v>134953</v>
      </c>
      <c r="Y17" s="121">
        <v>153</v>
      </c>
      <c r="Z17" s="121">
        <v>1487</v>
      </c>
      <c r="AA17" s="121">
        <v>11131</v>
      </c>
      <c r="AB17" s="121">
        <v>369113</v>
      </c>
      <c r="AC17" s="121">
        <v>0</v>
      </c>
      <c r="AD17" s="121">
        <v>0</v>
      </c>
      <c r="AE17" s="121">
        <f>+SUM(D17,L17,AD17)</f>
        <v>407013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21622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21622</v>
      </c>
      <c r="AU17" s="121">
        <v>21622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271161</v>
      </c>
      <c r="BE17" s="121">
        <v>0</v>
      </c>
      <c r="BF17" s="121">
        <v>0</v>
      </c>
      <c r="BG17" s="121">
        <f>+SUM(BF17,AN17,AF17)</f>
        <v>21622</v>
      </c>
      <c r="BH17" s="121">
        <f>SUM(D17,AF17)</f>
        <v>728</v>
      </c>
      <c r="BI17" s="121">
        <f>SUM(E17,AG17)</f>
        <v>728</v>
      </c>
      <c r="BJ17" s="121">
        <f>SUM(F17,AH17)</f>
        <v>0</v>
      </c>
      <c r="BK17" s="121">
        <f>SUM(G17,AI17)</f>
        <v>0</v>
      </c>
      <c r="BL17" s="121">
        <f>SUM(H17,AJ17)</f>
        <v>728</v>
      </c>
      <c r="BM17" s="121">
        <f>SUM(I17,AK17)</f>
        <v>0</v>
      </c>
      <c r="BN17" s="121">
        <f>SUM(J17,AL17)</f>
        <v>0</v>
      </c>
      <c r="BO17" s="121">
        <f>SUM(K17,AM17)</f>
        <v>2675</v>
      </c>
      <c r="BP17" s="121">
        <f>SUM(L17,AN17)</f>
        <v>427907</v>
      </c>
      <c r="BQ17" s="121">
        <f>SUM(M17,AO17)</f>
        <v>209519</v>
      </c>
      <c r="BR17" s="121">
        <f>SUM(N17,AP17)</f>
        <v>27393</v>
      </c>
      <c r="BS17" s="121">
        <f>SUM(O17,AQ17)</f>
        <v>168013</v>
      </c>
      <c r="BT17" s="121">
        <f>SUM(P17,AR17)</f>
        <v>14098</v>
      </c>
      <c r="BU17" s="121">
        <f>SUM(Q17,AS17)</f>
        <v>15</v>
      </c>
      <c r="BV17" s="121">
        <f>SUM(R17,AT17)</f>
        <v>63234</v>
      </c>
      <c r="BW17" s="121">
        <f>SUM(S17,AU17)</f>
        <v>33519</v>
      </c>
      <c r="BX17" s="121">
        <f>SUM(T17,AV17)</f>
        <v>440</v>
      </c>
      <c r="BY17" s="121">
        <f>SUM(U17,AW17)</f>
        <v>29275</v>
      </c>
      <c r="BZ17" s="121">
        <f>SUM(V17,AX17)</f>
        <v>7430</v>
      </c>
      <c r="CA17" s="121">
        <f>SUM(W17,AY17)</f>
        <v>147724</v>
      </c>
      <c r="CB17" s="121">
        <f>SUM(X17,AZ17)</f>
        <v>134953</v>
      </c>
      <c r="CC17" s="121">
        <f>SUM(Y17,BA17)</f>
        <v>153</v>
      </c>
      <c r="CD17" s="121">
        <f>SUM(Z17,BB17)</f>
        <v>1487</v>
      </c>
      <c r="CE17" s="121">
        <f>SUM(AA17,BC17)</f>
        <v>11131</v>
      </c>
      <c r="CF17" s="121">
        <f>SUM(AB17,BD17)</f>
        <v>640274</v>
      </c>
      <c r="CG17" s="121">
        <f>SUM(AC17,BE17)</f>
        <v>0</v>
      </c>
      <c r="CH17" s="121">
        <f>SUM(AD17,BF17)</f>
        <v>0</v>
      </c>
      <c r="CI17" s="121">
        <f>SUM(AE17,BG17)</f>
        <v>428635</v>
      </c>
    </row>
    <row r="18" spans="1:87" s="136" customFormat="1" ht="13.5" customHeight="1" x14ac:dyDescent="0.15">
      <c r="A18" s="119" t="s">
        <v>31</v>
      </c>
      <c r="B18" s="120" t="s">
        <v>364</v>
      </c>
      <c r="C18" s="119" t="s">
        <v>365</v>
      </c>
      <c r="D18" s="121">
        <f>+SUM(E18,J18)</f>
        <v>30650</v>
      </c>
      <c r="E18" s="121">
        <f>+SUM(F18:I18)</f>
        <v>30650</v>
      </c>
      <c r="F18" s="121">
        <v>0</v>
      </c>
      <c r="G18" s="121">
        <v>30650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545201</v>
      </c>
      <c r="M18" s="121">
        <f>+SUM(N18:Q18)</f>
        <v>172960</v>
      </c>
      <c r="N18" s="121">
        <v>30732</v>
      </c>
      <c r="O18" s="121">
        <v>142228</v>
      </c>
      <c r="P18" s="121">
        <v>0</v>
      </c>
      <c r="Q18" s="121">
        <v>0</v>
      </c>
      <c r="R18" s="121">
        <f>+SUM(S18:U18)</f>
        <v>85882</v>
      </c>
      <c r="S18" s="121">
        <v>8863</v>
      </c>
      <c r="T18" s="121">
        <v>55396</v>
      </c>
      <c r="U18" s="121">
        <v>21623</v>
      </c>
      <c r="V18" s="121">
        <v>0</v>
      </c>
      <c r="W18" s="121">
        <f>+SUM(X18:AA18)</f>
        <v>286359</v>
      </c>
      <c r="X18" s="121">
        <v>47520</v>
      </c>
      <c r="Y18" s="121">
        <v>22854</v>
      </c>
      <c r="Z18" s="121">
        <v>212767</v>
      </c>
      <c r="AA18" s="121">
        <v>3218</v>
      </c>
      <c r="AB18" s="121">
        <v>0</v>
      </c>
      <c r="AC18" s="121">
        <v>0</v>
      </c>
      <c r="AD18" s="121">
        <v>33390</v>
      </c>
      <c r="AE18" s="121">
        <f>+SUM(D18,L18,AD18)</f>
        <v>609241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87336</v>
      </c>
      <c r="AO18" s="121">
        <f>+SUM(AP18:AS18)</f>
        <v>77836</v>
      </c>
      <c r="AP18" s="121">
        <v>20272</v>
      </c>
      <c r="AQ18" s="121">
        <v>57564</v>
      </c>
      <c r="AR18" s="121">
        <v>0</v>
      </c>
      <c r="AS18" s="121">
        <v>0</v>
      </c>
      <c r="AT18" s="121">
        <f>+SUM(AU18:AW18)</f>
        <v>3834</v>
      </c>
      <c r="AU18" s="121">
        <v>3834</v>
      </c>
      <c r="AV18" s="121">
        <v>0</v>
      </c>
      <c r="AW18" s="121">
        <v>0</v>
      </c>
      <c r="AX18" s="121">
        <v>0</v>
      </c>
      <c r="AY18" s="121">
        <f>+SUM(AZ18:BC18)</f>
        <v>5666</v>
      </c>
      <c r="AZ18" s="121">
        <v>5666</v>
      </c>
      <c r="BA18" s="121">
        <v>0</v>
      </c>
      <c r="BB18" s="121">
        <v>0</v>
      </c>
      <c r="BC18" s="121">
        <v>0</v>
      </c>
      <c r="BD18" s="121">
        <v>86707</v>
      </c>
      <c r="BE18" s="121">
        <v>0</v>
      </c>
      <c r="BF18" s="121">
        <v>3418</v>
      </c>
      <c r="BG18" s="121">
        <f>+SUM(BF18,AN18,AF18)</f>
        <v>90754</v>
      </c>
      <c r="BH18" s="121">
        <f>SUM(D18,AF18)</f>
        <v>30650</v>
      </c>
      <c r="BI18" s="121">
        <f>SUM(E18,AG18)</f>
        <v>30650</v>
      </c>
      <c r="BJ18" s="121">
        <f>SUM(F18,AH18)</f>
        <v>0</v>
      </c>
      <c r="BK18" s="121">
        <f>SUM(G18,AI18)</f>
        <v>30650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632537</v>
      </c>
      <c r="BQ18" s="121">
        <f>SUM(M18,AO18)</f>
        <v>250796</v>
      </c>
      <c r="BR18" s="121">
        <f>SUM(N18,AP18)</f>
        <v>51004</v>
      </c>
      <c r="BS18" s="121">
        <f>SUM(O18,AQ18)</f>
        <v>199792</v>
      </c>
      <c r="BT18" s="121">
        <f>SUM(P18,AR18)</f>
        <v>0</v>
      </c>
      <c r="BU18" s="121">
        <f>SUM(Q18,AS18)</f>
        <v>0</v>
      </c>
      <c r="BV18" s="121">
        <f>SUM(R18,AT18)</f>
        <v>89716</v>
      </c>
      <c r="BW18" s="121">
        <f>SUM(S18,AU18)</f>
        <v>12697</v>
      </c>
      <c r="BX18" s="121">
        <f>SUM(T18,AV18)</f>
        <v>55396</v>
      </c>
      <c r="BY18" s="121">
        <f>SUM(U18,AW18)</f>
        <v>21623</v>
      </c>
      <c r="BZ18" s="121">
        <f>SUM(V18,AX18)</f>
        <v>0</v>
      </c>
      <c r="CA18" s="121">
        <f>SUM(W18,AY18)</f>
        <v>292025</v>
      </c>
      <c r="CB18" s="121">
        <f>SUM(X18,AZ18)</f>
        <v>53186</v>
      </c>
      <c r="CC18" s="121">
        <f>SUM(Y18,BA18)</f>
        <v>22854</v>
      </c>
      <c r="CD18" s="121">
        <f>SUM(Z18,BB18)</f>
        <v>212767</v>
      </c>
      <c r="CE18" s="121">
        <f>SUM(AA18,BC18)</f>
        <v>3218</v>
      </c>
      <c r="CF18" s="121">
        <f>SUM(AB18,BD18)</f>
        <v>86707</v>
      </c>
      <c r="CG18" s="121">
        <f>SUM(AC18,BE18)</f>
        <v>0</v>
      </c>
      <c r="CH18" s="121">
        <f>SUM(AD18,BF18)</f>
        <v>36808</v>
      </c>
      <c r="CI18" s="121">
        <f>SUM(AE18,BG18)</f>
        <v>699995</v>
      </c>
    </row>
    <row r="19" spans="1:87" s="136" customFormat="1" ht="13.5" customHeight="1" x14ac:dyDescent="0.15">
      <c r="A19" s="119" t="s">
        <v>31</v>
      </c>
      <c r="B19" s="120" t="s">
        <v>367</v>
      </c>
      <c r="C19" s="119" t="s">
        <v>368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241111</v>
      </c>
      <c r="M19" s="121">
        <f>+SUM(N19:Q19)</f>
        <v>68003</v>
      </c>
      <c r="N19" s="121">
        <v>68003</v>
      </c>
      <c r="O19" s="121">
        <v>0</v>
      </c>
      <c r="P19" s="121">
        <v>0</v>
      </c>
      <c r="Q19" s="121">
        <v>0</v>
      </c>
      <c r="R19" s="121">
        <f>+SUM(S19:U19)</f>
        <v>173108</v>
      </c>
      <c r="S19" s="121">
        <v>87680</v>
      </c>
      <c r="T19" s="121">
        <v>64550</v>
      </c>
      <c r="U19" s="121">
        <v>20878</v>
      </c>
      <c r="V19" s="121">
        <v>0</v>
      </c>
      <c r="W19" s="121">
        <f>+SUM(X19:AA19)</f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84316</v>
      </c>
      <c r="AC19" s="121">
        <v>0</v>
      </c>
      <c r="AD19" s="121">
        <v>0</v>
      </c>
      <c r="AE19" s="121">
        <f>+SUM(D19,L19,AD19)</f>
        <v>241111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8833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8833</v>
      </c>
      <c r="AU19" s="121">
        <v>8833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99603</v>
      </c>
      <c r="BE19" s="121">
        <v>0</v>
      </c>
      <c r="BF19" s="121">
        <v>0</v>
      </c>
      <c r="BG19" s="121">
        <f>+SUM(BF19,AN19,AF19)</f>
        <v>8833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249944</v>
      </c>
      <c r="BQ19" s="121">
        <f>SUM(M19,AO19)</f>
        <v>68003</v>
      </c>
      <c r="BR19" s="121">
        <f>SUM(N19,AP19)</f>
        <v>68003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181941</v>
      </c>
      <c r="BW19" s="121">
        <f>SUM(S19,AU19)</f>
        <v>96513</v>
      </c>
      <c r="BX19" s="121">
        <f>SUM(T19,AV19)</f>
        <v>64550</v>
      </c>
      <c r="BY19" s="121">
        <f>SUM(U19,AW19)</f>
        <v>20878</v>
      </c>
      <c r="BZ19" s="121">
        <f>SUM(V19,AX19)</f>
        <v>0</v>
      </c>
      <c r="CA19" s="121">
        <f>SUM(W19,AY19)</f>
        <v>0</v>
      </c>
      <c r="CB19" s="121">
        <f>SUM(X19,AZ19)</f>
        <v>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183919</v>
      </c>
      <c r="CG19" s="121">
        <f>SUM(AC19,BE19)</f>
        <v>0</v>
      </c>
      <c r="CH19" s="121">
        <f>SUM(AD19,BF19)</f>
        <v>0</v>
      </c>
      <c r="CI19" s="121">
        <f>SUM(AE19,BG19)</f>
        <v>249944</v>
      </c>
    </row>
    <row r="20" spans="1:87" s="136" customFormat="1" ht="13.5" customHeight="1" x14ac:dyDescent="0.15">
      <c r="A20" s="119" t="s">
        <v>31</v>
      </c>
      <c r="B20" s="120" t="s">
        <v>374</v>
      </c>
      <c r="C20" s="119" t="s">
        <v>375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32022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1056</v>
      </c>
      <c r="S20" s="121">
        <v>1056</v>
      </c>
      <c r="T20" s="121">
        <v>0</v>
      </c>
      <c r="U20" s="121">
        <v>0</v>
      </c>
      <c r="V20" s="121">
        <v>903</v>
      </c>
      <c r="W20" s="121">
        <f>+SUM(X20:AA20)</f>
        <v>30063</v>
      </c>
      <c r="X20" s="121">
        <v>10121</v>
      </c>
      <c r="Y20" s="121">
        <v>15137</v>
      </c>
      <c r="Z20" s="121">
        <v>4805</v>
      </c>
      <c r="AA20" s="121">
        <v>0</v>
      </c>
      <c r="AB20" s="121">
        <v>1765</v>
      </c>
      <c r="AC20" s="121">
        <v>0</v>
      </c>
      <c r="AD20" s="121">
        <v>0</v>
      </c>
      <c r="AE20" s="121">
        <f>+SUM(D20,L20,AD20)</f>
        <v>32022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20836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32022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1056</v>
      </c>
      <c r="BW20" s="121">
        <f>SUM(S20,AU20)</f>
        <v>1056</v>
      </c>
      <c r="BX20" s="121">
        <f>SUM(T20,AV20)</f>
        <v>0</v>
      </c>
      <c r="BY20" s="121">
        <f>SUM(U20,AW20)</f>
        <v>0</v>
      </c>
      <c r="BZ20" s="121">
        <f>SUM(V20,AX20)</f>
        <v>903</v>
      </c>
      <c r="CA20" s="121">
        <f>SUM(W20,AY20)</f>
        <v>30063</v>
      </c>
      <c r="CB20" s="121">
        <f>SUM(X20,AZ20)</f>
        <v>10121</v>
      </c>
      <c r="CC20" s="121">
        <f>SUM(Y20,BA20)</f>
        <v>15137</v>
      </c>
      <c r="CD20" s="121">
        <f>SUM(Z20,BB20)</f>
        <v>4805</v>
      </c>
      <c r="CE20" s="121">
        <f>SUM(AA20,BC20)</f>
        <v>0</v>
      </c>
      <c r="CF20" s="121">
        <f>SUM(AB20,BD20)</f>
        <v>22601</v>
      </c>
      <c r="CG20" s="121">
        <f>SUM(AC20,BE20)</f>
        <v>0</v>
      </c>
      <c r="CH20" s="121">
        <f>SUM(AD20,BF20)</f>
        <v>0</v>
      </c>
      <c r="CI20" s="121">
        <f>SUM(AE20,BG20)</f>
        <v>32022</v>
      </c>
    </row>
    <row r="21" spans="1:87" s="136" customFormat="1" ht="13.5" customHeight="1" x14ac:dyDescent="0.15">
      <c r="A21" s="119" t="s">
        <v>31</v>
      </c>
      <c r="B21" s="120" t="s">
        <v>377</v>
      </c>
      <c r="C21" s="119" t="s">
        <v>378</v>
      </c>
      <c r="D21" s="121">
        <f>+SUM(E21,J21)</f>
        <v>106881</v>
      </c>
      <c r="E21" s="121">
        <f>+SUM(F21:I21)</f>
        <v>106881</v>
      </c>
      <c r="F21" s="121">
        <v>0</v>
      </c>
      <c r="G21" s="121">
        <v>22209</v>
      </c>
      <c r="H21" s="121">
        <v>84002</v>
      </c>
      <c r="I21" s="121">
        <v>670</v>
      </c>
      <c r="J21" s="121">
        <v>0</v>
      </c>
      <c r="K21" s="121">
        <v>0</v>
      </c>
      <c r="L21" s="121">
        <f>+SUM(M21,R21,V21,W21,AC21)</f>
        <v>343589</v>
      </c>
      <c r="M21" s="121">
        <f>+SUM(N21:Q21)</f>
        <v>107718</v>
      </c>
      <c r="N21" s="121">
        <v>22619</v>
      </c>
      <c r="O21" s="121">
        <v>78183</v>
      </c>
      <c r="P21" s="121">
        <v>6916</v>
      </c>
      <c r="Q21" s="121">
        <v>0</v>
      </c>
      <c r="R21" s="121">
        <f>+SUM(S21:U21)</f>
        <v>38849</v>
      </c>
      <c r="S21" s="121">
        <v>11536</v>
      </c>
      <c r="T21" s="121">
        <v>25256</v>
      </c>
      <c r="U21" s="121">
        <v>2057</v>
      </c>
      <c r="V21" s="121">
        <v>0</v>
      </c>
      <c r="W21" s="121">
        <f>+SUM(X21:AA21)</f>
        <v>197022</v>
      </c>
      <c r="X21" s="121">
        <v>40204</v>
      </c>
      <c r="Y21" s="121">
        <v>45776</v>
      </c>
      <c r="Z21" s="121">
        <v>110259</v>
      </c>
      <c r="AA21" s="121">
        <v>783</v>
      </c>
      <c r="AB21" s="121">
        <v>0</v>
      </c>
      <c r="AC21" s="121">
        <v>0</v>
      </c>
      <c r="AD21" s="121">
        <v>1272</v>
      </c>
      <c r="AE21" s="121">
        <f>+SUM(D21,L21,AD21)</f>
        <v>451742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96416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96416</v>
      </c>
      <c r="AZ21" s="121">
        <v>19202</v>
      </c>
      <c r="BA21" s="121">
        <v>0</v>
      </c>
      <c r="BB21" s="121">
        <v>77214</v>
      </c>
      <c r="BC21" s="121">
        <v>0</v>
      </c>
      <c r="BD21" s="121">
        <v>0</v>
      </c>
      <c r="BE21" s="121">
        <v>0</v>
      </c>
      <c r="BF21" s="121">
        <v>360</v>
      </c>
      <c r="BG21" s="121">
        <f>+SUM(BF21,AN21,AF21)</f>
        <v>96776</v>
      </c>
      <c r="BH21" s="121">
        <f>SUM(D21,AF21)</f>
        <v>106881</v>
      </c>
      <c r="BI21" s="121">
        <f>SUM(E21,AG21)</f>
        <v>106881</v>
      </c>
      <c r="BJ21" s="121">
        <f>SUM(F21,AH21)</f>
        <v>0</v>
      </c>
      <c r="BK21" s="121">
        <f>SUM(G21,AI21)</f>
        <v>22209</v>
      </c>
      <c r="BL21" s="121">
        <f>SUM(H21,AJ21)</f>
        <v>84002</v>
      </c>
      <c r="BM21" s="121">
        <f>SUM(I21,AK21)</f>
        <v>670</v>
      </c>
      <c r="BN21" s="121">
        <f>SUM(J21,AL21)</f>
        <v>0</v>
      </c>
      <c r="BO21" s="121">
        <f>SUM(K21,AM21)</f>
        <v>0</v>
      </c>
      <c r="BP21" s="121">
        <f>SUM(L21,AN21)</f>
        <v>440005</v>
      </c>
      <c r="BQ21" s="121">
        <f>SUM(M21,AO21)</f>
        <v>107718</v>
      </c>
      <c r="BR21" s="121">
        <f>SUM(N21,AP21)</f>
        <v>22619</v>
      </c>
      <c r="BS21" s="121">
        <f>SUM(O21,AQ21)</f>
        <v>78183</v>
      </c>
      <c r="BT21" s="121">
        <f>SUM(P21,AR21)</f>
        <v>6916</v>
      </c>
      <c r="BU21" s="121">
        <f>SUM(Q21,AS21)</f>
        <v>0</v>
      </c>
      <c r="BV21" s="121">
        <f>SUM(R21,AT21)</f>
        <v>38849</v>
      </c>
      <c r="BW21" s="121">
        <f>SUM(S21,AU21)</f>
        <v>11536</v>
      </c>
      <c r="BX21" s="121">
        <f>SUM(T21,AV21)</f>
        <v>25256</v>
      </c>
      <c r="BY21" s="121">
        <f>SUM(U21,AW21)</f>
        <v>2057</v>
      </c>
      <c r="BZ21" s="121">
        <f>SUM(V21,AX21)</f>
        <v>0</v>
      </c>
      <c r="CA21" s="121">
        <f>SUM(W21,AY21)</f>
        <v>293438</v>
      </c>
      <c r="CB21" s="121">
        <f>SUM(X21,AZ21)</f>
        <v>59406</v>
      </c>
      <c r="CC21" s="121">
        <f>SUM(Y21,BA21)</f>
        <v>45776</v>
      </c>
      <c r="CD21" s="121">
        <f>SUM(Z21,BB21)</f>
        <v>187473</v>
      </c>
      <c r="CE21" s="121">
        <f>SUM(AA21,BC21)</f>
        <v>783</v>
      </c>
      <c r="CF21" s="121">
        <f>SUM(AB21,BD21)</f>
        <v>0</v>
      </c>
      <c r="CG21" s="121">
        <f>SUM(AC21,BE21)</f>
        <v>0</v>
      </c>
      <c r="CH21" s="121">
        <f>SUM(AD21,BF21)</f>
        <v>1632</v>
      </c>
      <c r="CI21" s="121">
        <f>SUM(AE21,BG21)</f>
        <v>548518</v>
      </c>
    </row>
    <row r="22" spans="1:87" s="136" customFormat="1" ht="13.5" customHeight="1" x14ac:dyDescent="0.15">
      <c r="A22" s="119" t="s">
        <v>31</v>
      </c>
      <c r="B22" s="120" t="s">
        <v>380</v>
      </c>
      <c r="C22" s="119" t="s">
        <v>381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365026</v>
      </c>
      <c r="M22" s="121">
        <f>+SUM(N22:Q22)</f>
        <v>140846</v>
      </c>
      <c r="N22" s="121">
        <v>45911</v>
      </c>
      <c r="O22" s="121">
        <v>69771</v>
      </c>
      <c r="P22" s="121">
        <v>14378</v>
      </c>
      <c r="Q22" s="121">
        <v>10786</v>
      </c>
      <c r="R22" s="121">
        <f>+SUM(S22:U22)</f>
        <v>188796</v>
      </c>
      <c r="S22" s="121">
        <v>15239</v>
      </c>
      <c r="T22" s="121">
        <v>141717</v>
      </c>
      <c r="U22" s="121">
        <v>31840</v>
      </c>
      <c r="V22" s="121">
        <v>0</v>
      </c>
      <c r="W22" s="121">
        <f>+SUM(X22:AA22)</f>
        <v>35384</v>
      </c>
      <c r="X22" s="121">
        <v>0</v>
      </c>
      <c r="Y22" s="121">
        <v>28728</v>
      </c>
      <c r="Z22" s="121">
        <v>0</v>
      </c>
      <c r="AA22" s="121">
        <v>6656</v>
      </c>
      <c r="AB22" s="121">
        <v>13008</v>
      </c>
      <c r="AC22" s="121">
        <v>0</v>
      </c>
      <c r="AD22" s="121">
        <v>0</v>
      </c>
      <c r="AE22" s="121">
        <f>+SUM(D22,L22,AD22)</f>
        <v>365026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365026</v>
      </c>
      <c r="BQ22" s="121">
        <f>SUM(M22,AO22)</f>
        <v>140846</v>
      </c>
      <c r="BR22" s="121">
        <f>SUM(N22,AP22)</f>
        <v>45911</v>
      </c>
      <c r="BS22" s="121">
        <f>SUM(O22,AQ22)</f>
        <v>69771</v>
      </c>
      <c r="BT22" s="121">
        <f>SUM(P22,AR22)</f>
        <v>14378</v>
      </c>
      <c r="BU22" s="121">
        <f>SUM(Q22,AS22)</f>
        <v>10786</v>
      </c>
      <c r="BV22" s="121">
        <f>SUM(R22,AT22)</f>
        <v>188796</v>
      </c>
      <c r="BW22" s="121">
        <f>SUM(S22,AU22)</f>
        <v>15239</v>
      </c>
      <c r="BX22" s="121">
        <f>SUM(T22,AV22)</f>
        <v>141717</v>
      </c>
      <c r="BY22" s="121">
        <f>SUM(U22,AW22)</f>
        <v>31840</v>
      </c>
      <c r="BZ22" s="121">
        <f>SUM(V22,AX22)</f>
        <v>0</v>
      </c>
      <c r="CA22" s="121">
        <f>SUM(W22,AY22)</f>
        <v>35384</v>
      </c>
      <c r="CB22" s="121">
        <f>SUM(X22,AZ22)</f>
        <v>0</v>
      </c>
      <c r="CC22" s="121">
        <f>SUM(Y22,BA22)</f>
        <v>28728</v>
      </c>
      <c r="CD22" s="121">
        <f>SUM(Z22,BB22)</f>
        <v>0</v>
      </c>
      <c r="CE22" s="121">
        <f>SUM(AA22,BC22)</f>
        <v>6656</v>
      </c>
      <c r="CF22" s="121">
        <f>SUM(AB22,BD22)</f>
        <v>13008</v>
      </c>
      <c r="CG22" s="121">
        <f>SUM(AC22,BE22)</f>
        <v>0</v>
      </c>
      <c r="CH22" s="121">
        <f>SUM(AD22,BF22)</f>
        <v>0</v>
      </c>
      <c r="CI22" s="121">
        <f>SUM(AE22,BG22)</f>
        <v>365026</v>
      </c>
    </row>
    <row r="23" spans="1:87" s="136" customFormat="1" ht="13.5" customHeight="1" x14ac:dyDescent="0.15">
      <c r="A23" s="119" t="s">
        <v>31</v>
      </c>
      <c r="B23" s="120" t="s">
        <v>383</v>
      </c>
      <c r="C23" s="119" t="s">
        <v>384</v>
      </c>
      <c r="D23" s="121">
        <f>+SUM(E23,J23)</f>
        <v>82242</v>
      </c>
      <c r="E23" s="121">
        <f>+SUM(F23:I23)</f>
        <v>82242</v>
      </c>
      <c r="F23" s="121">
        <v>0</v>
      </c>
      <c r="G23" s="121">
        <v>82242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338394</v>
      </c>
      <c r="M23" s="121">
        <f>+SUM(N23:Q23)</f>
        <v>110327</v>
      </c>
      <c r="N23" s="121">
        <v>6858</v>
      </c>
      <c r="O23" s="121">
        <v>74306</v>
      </c>
      <c r="P23" s="121">
        <v>29163</v>
      </c>
      <c r="Q23" s="121">
        <v>0</v>
      </c>
      <c r="R23" s="121">
        <f>+SUM(S23:U23)</f>
        <v>12809</v>
      </c>
      <c r="S23" s="121">
        <v>7126</v>
      </c>
      <c r="T23" s="121">
        <v>1862</v>
      </c>
      <c r="U23" s="121">
        <v>3821</v>
      </c>
      <c r="V23" s="121">
        <v>4968</v>
      </c>
      <c r="W23" s="121">
        <f>+SUM(X23:AA23)</f>
        <v>208982</v>
      </c>
      <c r="X23" s="121">
        <v>21334</v>
      </c>
      <c r="Y23" s="121">
        <v>34105</v>
      </c>
      <c r="Z23" s="121">
        <v>153543</v>
      </c>
      <c r="AA23" s="121">
        <v>0</v>
      </c>
      <c r="AB23" s="121">
        <v>0</v>
      </c>
      <c r="AC23" s="121">
        <v>1308</v>
      </c>
      <c r="AD23" s="121">
        <v>0</v>
      </c>
      <c r="AE23" s="121">
        <f>+SUM(D23,L23,AD23)</f>
        <v>420636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101548</v>
      </c>
      <c r="AO23" s="121">
        <f>+SUM(AP23:AS23)</f>
        <v>5519</v>
      </c>
      <c r="AP23" s="121">
        <v>5519</v>
      </c>
      <c r="AQ23" s="121">
        <v>0</v>
      </c>
      <c r="AR23" s="121">
        <v>0</v>
      </c>
      <c r="AS23" s="121">
        <v>0</v>
      </c>
      <c r="AT23" s="121">
        <f>+SUM(AU23:AW23)</f>
        <v>44494</v>
      </c>
      <c r="AU23" s="121">
        <v>0</v>
      </c>
      <c r="AV23" s="121">
        <v>44494</v>
      </c>
      <c r="AW23" s="121">
        <v>0</v>
      </c>
      <c r="AX23" s="121">
        <v>0</v>
      </c>
      <c r="AY23" s="121">
        <f>+SUM(AZ23:BC23)</f>
        <v>51535</v>
      </c>
      <c r="AZ23" s="121">
        <v>30000</v>
      </c>
      <c r="BA23" s="121">
        <v>21535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f>+SUM(BF23,AN23,AF23)</f>
        <v>101548</v>
      </c>
      <c r="BH23" s="121">
        <f>SUM(D23,AF23)</f>
        <v>82242</v>
      </c>
      <c r="BI23" s="121">
        <f>SUM(E23,AG23)</f>
        <v>82242</v>
      </c>
      <c r="BJ23" s="121">
        <f>SUM(F23,AH23)</f>
        <v>0</v>
      </c>
      <c r="BK23" s="121">
        <f>SUM(G23,AI23)</f>
        <v>82242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439942</v>
      </c>
      <c r="BQ23" s="121">
        <f>SUM(M23,AO23)</f>
        <v>115846</v>
      </c>
      <c r="BR23" s="121">
        <f>SUM(N23,AP23)</f>
        <v>12377</v>
      </c>
      <c r="BS23" s="121">
        <f>SUM(O23,AQ23)</f>
        <v>74306</v>
      </c>
      <c r="BT23" s="121">
        <f>SUM(P23,AR23)</f>
        <v>29163</v>
      </c>
      <c r="BU23" s="121">
        <f>SUM(Q23,AS23)</f>
        <v>0</v>
      </c>
      <c r="BV23" s="121">
        <f>SUM(R23,AT23)</f>
        <v>57303</v>
      </c>
      <c r="BW23" s="121">
        <f>SUM(S23,AU23)</f>
        <v>7126</v>
      </c>
      <c r="BX23" s="121">
        <f>SUM(T23,AV23)</f>
        <v>46356</v>
      </c>
      <c r="BY23" s="121">
        <f>SUM(U23,AW23)</f>
        <v>3821</v>
      </c>
      <c r="BZ23" s="121">
        <f>SUM(V23,AX23)</f>
        <v>4968</v>
      </c>
      <c r="CA23" s="121">
        <f>SUM(W23,AY23)</f>
        <v>260517</v>
      </c>
      <c r="CB23" s="121">
        <f>SUM(X23,AZ23)</f>
        <v>51334</v>
      </c>
      <c r="CC23" s="121">
        <f>SUM(Y23,BA23)</f>
        <v>55640</v>
      </c>
      <c r="CD23" s="121">
        <f>SUM(Z23,BB23)</f>
        <v>153543</v>
      </c>
      <c r="CE23" s="121">
        <f>SUM(AA23,BC23)</f>
        <v>0</v>
      </c>
      <c r="CF23" s="121">
        <f>SUM(AB23,BD23)</f>
        <v>0</v>
      </c>
      <c r="CG23" s="121">
        <f>SUM(AC23,BE23)</f>
        <v>1308</v>
      </c>
      <c r="CH23" s="121">
        <f>SUM(AD23,BF23)</f>
        <v>0</v>
      </c>
      <c r="CI23" s="121">
        <f>SUM(AE23,BG23)</f>
        <v>522184</v>
      </c>
    </row>
    <row r="24" spans="1:87" s="136" customFormat="1" ht="13.5" customHeight="1" x14ac:dyDescent="0.15">
      <c r="A24" s="119" t="s">
        <v>31</v>
      </c>
      <c r="B24" s="120" t="s">
        <v>386</v>
      </c>
      <c r="C24" s="119" t="s">
        <v>387</v>
      </c>
      <c r="D24" s="121">
        <f>+SUM(E24,J24)</f>
        <v>60279</v>
      </c>
      <c r="E24" s="121">
        <f>+SUM(F24:I24)</f>
        <v>60279</v>
      </c>
      <c r="F24" s="121">
        <v>60279</v>
      </c>
      <c r="G24" s="121">
        <v>0</v>
      </c>
      <c r="H24" s="121">
        <v>0</v>
      </c>
      <c r="I24" s="121">
        <v>0</v>
      </c>
      <c r="J24" s="121">
        <v>0</v>
      </c>
      <c r="K24" s="121">
        <v>5101</v>
      </c>
      <c r="L24" s="121">
        <f>+SUM(M24,R24,V24,W24,AC24)</f>
        <v>128293</v>
      </c>
      <c r="M24" s="121">
        <f>+SUM(N24:Q24)</f>
        <v>46082</v>
      </c>
      <c r="N24" s="121">
        <v>46082</v>
      </c>
      <c r="O24" s="121">
        <v>0</v>
      </c>
      <c r="P24" s="121">
        <v>0</v>
      </c>
      <c r="Q24" s="121">
        <v>0</v>
      </c>
      <c r="R24" s="121">
        <f>+SUM(S24:U24)</f>
        <v>29346</v>
      </c>
      <c r="S24" s="121">
        <v>29346</v>
      </c>
      <c r="T24" s="121">
        <v>0</v>
      </c>
      <c r="U24" s="121">
        <v>0</v>
      </c>
      <c r="V24" s="121">
        <v>0</v>
      </c>
      <c r="W24" s="121">
        <f>+SUM(X24:AA24)</f>
        <v>52865</v>
      </c>
      <c r="X24" s="121">
        <v>13400</v>
      </c>
      <c r="Y24" s="121">
        <v>6480</v>
      </c>
      <c r="Z24" s="121">
        <v>7560</v>
      </c>
      <c r="AA24" s="121">
        <v>25425</v>
      </c>
      <c r="AB24" s="121">
        <v>0</v>
      </c>
      <c r="AC24" s="121">
        <v>0</v>
      </c>
      <c r="AD24" s="121">
        <v>3612</v>
      </c>
      <c r="AE24" s="121">
        <f>+SUM(D24,L24,AD24)</f>
        <v>192184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76282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76282</v>
      </c>
      <c r="AZ24" s="121">
        <v>0</v>
      </c>
      <c r="BA24" s="121">
        <v>0</v>
      </c>
      <c r="BB24" s="121">
        <v>0</v>
      </c>
      <c r="BC24" s="121">
        <v>76282</v>
      </c>
      <c r="BD24" s="121">
        <v>0</v>
      </c>
      <c r="BE24" s="121">
        <v>0</v>
      </c>
      <c r="BF24" s="121">
        <v>24</v>
      </c>
      <c r="BG24" s="121">
        <f>+SUM(BF24,AN24,AF24)</f>
        <v>76306</v>
      </c>
      <c r="BH24" s="121">
        <f>SUM(D24,AF24)</f>
        <v>60279</v>
      </c>
      <c r="BI24" s="121">
        <f>SUM(E24,AG24)</f>
        <v>60279</v>
      </c>
      <c r="BJ24" s="121">
        <f>SUM(F24,AH24)</f>
        <v>60279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5101</v>
      </c>
      <c r="BP24" s="121">
        <f>SUM(L24,AN24)</f>
        <v>204575</v>
      </c>
      <c r="BQ24" s="121">
        <f>SUM(M24,AO24)</f>
        <v>46082</v>
      </c>
      <c r="BR24" s="121">
        <f>SUM(N24,AP24)</f>
        <v>46082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29346</v>
      </c>
      <c r="BW24" s="121">
        <f>SUM(S24,AU24)</f>
        <v>29346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129147</v>
      </c>
      <c r="CB24" s="121">
        <f>SUM(X24,AZ24)</f>
        <v>13400</v>
      </c>
      <c r="CC24" s="121">
        <f>SUM(Y24,BA24)</f>
        <v>6480</v>
      </c>
      <c r="CD24" s="121">
        <f>SUM(Z24,BB24)</f>
        <v>7560</v>
      </c>
      <c r="CE24" s="121">
        <f>SUM(AA24,BC24)</f>
        <v>101707</v>
      </c>
      <c r="CF24" s="121">
        <f>SUM(AB24,BD24)</f>
        <v>0</v>
      </c>
      <c r="CG24" s="121">
        <f>SUM(AC24,BE24)</f>
        <v>0</v>
      </c>
      <c r="CH24" s="121">
        <f>SUM(AD24,BF24)</f>
        <v>3636</v>
      </c>
      <c r="CI24" s="121">
        <f>SUM(AE24,BG24)</f>
        <v>268490</v>
      </c>
    </row>
    <row r="25" spans="1:87" s="136" customFormat="1" ht="13.5" customHeight="1" x14ac:dyDescent="0.15">
      <c r="A25" s="119" t="s">
        <v>31</v>
      </c>
      <c r="B25" s="120" t="s">
        <v>389</v>
      </c>
      <c r="C25" s="119" t="s">
        <v>390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5625</v>
      </c>
      <c r="L25" s="121">
        <f>+SUM(M25,R25,V25,W25,AC25)</f>
        <v>103209</v>
      </c>
      <c r="M25" s="121">
        <f>+SUM(N25:Q25)</f>
        <v>36456</v>
      </c>
      <c r="N25" s="121">
        <v>0</v>
      </c>
      <c r="O25" s="121">
        <v>36456</v>
      </c>
      <c r="P25" s="121">
        <v>0</v>
      </c>
      <c r="Q25" s="121">
        <v>0</v>
      </c>
      <c r="R25" s="121">
        <f>+SUM(S25:U25)</f>
        <v>13105</v>
      </c>
      <c r="S25" s="121">
        <v>13105</v>
      </c>
      <c r="T25" s="121">
        <v>0</v>
      </c>
      <c r="U25" s="121">
        <v>0</v>
      </c>
      <c r="V25" s="121">
        <v>0</v>
      </c>
      <c r="W25" s="121">
        <f>+SUM(X25:AA25)</f>
        <v>53648</v>
      </c>
      <c r="X25" s="121">
        <v>0</v>
      </c>
      <c r="Y25" s="121">
        <v>44769</v>
      </c>
      <c r="Z25" s="121">
        <v>8879</v>
      </c>
      <c r="AA25" s="121">
        <v>0</v>
      </c>
      <c r="AB25" s="121">
        <v>0</v>
      </c>
      <c r="AC25" s="121">
        <v>0</v>
      </c>
      <c r="AD25" s="121">
        <v>3390</v>
      </c>
      <c r="AE25" s="121">
        <f>+SUM(D25,L25,AD25)</f>
        <v>106599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3960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3960</v>
      </c>
      <c r="AZ25" s="121">
        <v>0</v>
      </c>
      <c r="BA25" s="121">
        <v>3960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3960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5625</v>
      </c>
      <c r="BP25" s="121">
        <f>SUM(L25,AN25)</f>
        <v>107169</v>
      </c>
      <c r="BQ25" s="121">
        <f>SUM(M25,AO25)</f>
        <v>36456</v>
      </c>
      <c r="BR25" s="121">
        <f>SUM(N25,AP25)</f>
        <v>0</v>
      </c>
      <c r="BS25" s="121">
        <f>SUM(O25,AQ25)</f>
        <v>36456</v>
      </c>
      <c r="BT25" s="121">
        <f>SUM(P25,AR25)</f>
        <v>0</v>
      </c>
      <c r="BU25" s="121">
        <f>SUM(Q25,AS25)</f>
        <v>0</v>
      </c>
      <c r="BV25" s="121">
        <f>SUM(R25,AT25)</f>
        <v>13105</v>
      </c>
      <c r="BW25" s="121">
        <f>SUM(S25,AU25)</f>
        <v>13105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57608</v>
      </c>
      <c r="CB25" s="121">
        <f>SUM(X25,AZ25)</f>
        <v>0</v>
      </c>
      <c r="CC25" s="121">
        <f>SUM(Y25,BA25)</f>
        <v>48729</v>
      </c>
      <c r="CD25" s="121">
        <f>SUM(Z25,BB25)</f>
        <v>8879</v>
      </c>
      <c r="CE25" s="121">
        <f>SUM(AA25,BC25)</f>
        <v>0</v>
      </c>
      <c r="CF25" s="121">
        <f>SUM(AB25,BD25)</f>
        <v>0</v>
      </c>
      <c r="CG25" s="121">
        <f>SUM(AC25,BE25)</f>
        <v>0</v>
      </c>
      <c r="CH25" s="121">
        <f>SUM(AD25,BF25)</f>
        <v>3390</v>
      </c>
      <c r="CI25" s="121">
        <f>SUM(AE25,BG25)</f>
        <v>110559</v>
      </c>
    </row>
    <row r="26" spans="1:87" s="136" customFormat="1" ht="13.5" customHeight="1" x14ac:dyDescent="0.15">
      <c r="A26" s="119" t="s">
        <v>31</v>
      </c>
      <c r="B26" s="120" t="s">
        <v>392</v>
      </c>
      <c r="C26" s="119" t="s">
        <v>393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71511</v>
      </c>
      <c r="M26" s="121">
        <f>+SUM(N26:Q26)</f>
        <v>21967</v>
      </c>
      <c r="N26" s="121">
        <v>0</v>
      </c>
      <c r="O26" s="121">
        <v>21967</v>
      </c>
      <c r="P26" s="121">
        <v>0</v>
      </c>
      <c r="Q26" s="121">
        <v>0</v>
      </c>
      <c r="R26" s="121">
        <f>+SUM(S26:U26)</f>
        <v>8986</v>
      </c>
      <c r="S26" s="121">
        <v>0</v>
      </c>
      <c r="T26" s="121">
        <v>8986</v>
      </c>
      <c r="U26" s="121">
        <v>0</v>
      </c>
      <c r="V26" s="121">
        <v>0</v>
      </c>
      <c r="W26" s="121">
        <f>+SUM(X26:AA26)</f>
        <v>40558</v>
      </c>
      <c r="X26" s="121">
        <v>0</v>
      </c>
      <c r="Y26" s="121">
        <v>33041</v>
      </c>
      <c r="Z26" s="121">
        <v>7517</v>
      </c>
      <c r="AA26" s="121">
        <v>0</v>
      </c>
      <c r="AB26" s="121">
        <v>4375</v>
      </c>
      <c r="AC26" s="121">
        <v>0</v>
      </c>
      <c r="AD26" s="121">
        <v>1053</v>
      </c>
      <c r="AE26" s="121">
        <f>+SUM(D26,L26,AD26)</f>
        <v>72564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16134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16</v>
      </c>
      <c r="AU26" s="121">
        <v>0</v>
      </c>
      <c r="AV26" s="121">
        <v>16</v>
      </c>
      <c r="AW26" s="121">
        <v>0</v>
      </c>
      <c r="AX26" s="121">
        <v>0</v>
      </c>
      <c r="AY26" s="121">
        <f>+SUM(AZ26:BC26)</f>
        <v>16118</v>
      </c>
      <c r="AZ26" s="121">
        <v>3300</v>
      </c>
      <c r="BA26" s="121">
        <v>12818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f>+SUM(BF26,AN26,AF26)</f>
        <v>16134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87645</v>
      </c>
      <c r="BQ26" s="121">
        <f>SUM(M26,AO26)</f>
        <v>21967</v>
      </c>
      <c r="BR26" s="121">
        <f>SUM(N26,AP26)</f>
        <v>0</v>
      </c>
      <c r="BS26" s="121">
        <f>SUM(O26,AQ26)</f>
        <v>21967</v>
      </c>
      <c r="BT26" s="121">
        <f>SUM(P26,AR26)</f>
        <v>0</v>
      </c>
      <c r="BU26" s="121">
        <f>SUM(Q26,AS26)</f>
        <v>0</v>
      </c>
      <c r="BV26" s="121">
        <f>SUM(R26,AT26)</f>
        <v>9002</v>
      </c>
      <c r="BW26" s="121">
        <f>SUM(S26,AU26)</f>
        <v>0</v>
      </c>
      <c r="BX26" s="121">
        <f>SUM(T26,AV26)</f>
        <v>9002</v>
      </c>
      <c r="BY26" s="121">
        <f>SUM(U26,AW26)</f>
        <v>0</v>
      </c>
      <c r="BZ26" s="121">
        <f>SUM(V26,AX26)</f>
        <v>0</v>
      </c>
      <c r="CA26" s="121">
        <f>SUM(W26,AY26)</f>
        <v>56676</v>
      </c>
      <c r="CB26" s="121">
        <f>SUM(X26,AZ26)</f>
        <v>3300</v>
      </c>
      <c r="CC26" s="121">
        <f>SUM(Y26,BA26)</f>
        <v>45859</v>
      </c>
      <c r="CD26" s="121">
        <f>SUM(Z26,BB26)</f>
        <v>7517</v>
      </c>
      <c r="CE26" s="121">
        <f>SUM(AA26,BC26)</f>
        <v>0</v>
      </c>
      <c r="CF26" s="121">
        <f>SUM(AB26,BD26)</f>
        <v>4375</v>
      </c>
      <c r="CG26" s="121">
        <f>SUM(AC26,BE26)</f>
        <v>0</v>
      </c>
      <c r="CH26" s="121">
        <f>SUM(AD26,BF26)</f>
        <v>1053</v>
      </c>
      <c r="CI26" s="121">
        <f>SUM(AE26,BG26)</f>
        <v>88698</v>
      </c>
    </row>
    <row r="27" spans="1:87" s="136" customFormat="1" ht="13.5" customHeight="1" x14ac:dyDescent="0.15">
      <c r="A27" s="119" t="s">
        <v>31</v>
      </c>
      <c r="B27" s="120" t="s">
        <v>395</v>
      </c>
      <c r="C27" s="119" t="s">
        <v>396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1035598</v>
      </c>
      <c r="L27" s="121">
        <f>+SUM(M27,R27,V27,W27,AC27)</f>
        <v>366071</v>
      </c>
      <c r="M27" s="121">
        <f>+SUM(N27:Q27)</f>
        <v>185427</v>
      </c>
      <c r="N27" s="121">
        <v>54811</v>
      </c>
      <c r="O27" s="121">
        <v>96246</v>
      </c>
      <c r="P27" s="121">
        <v>34370</v>
      </c>
      <c r="Q27" s="121">
        <v>0</v>
      </c>
      <c r="R27" s="121">
        <f>+SUM(S27:U27)</f>
        <v>93653</v>
      </c>
      <c r="S27" s="121">
        <v>11370</v>
      </c>
      <c r="T27" s="121">
        <v>82283</v>
      </c>
      <c r="U27" s="121">
        <v>0</v>
      </c>
      <c r="V27" s="121">
        <v>0</v>
      </c>
      <c r="W27" s="121">
        <f>+SUM(X27:AA27)</f>
        <v>86991</v>
      </c>
      <c r="X27" s="121">
        <v>0</v>
      </c>
      <c r="Y27" s="121">
        <v>74246</v>
      </c>
      <c r="Z27" s="121">
        <v>12745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366071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120956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44165</v>
      </c>
      <c r="AU27" s="121">
        <v>0</v>
      </c>
      <c r="AV27" s="121">
        <v>44165</v>
      </c>
      <c r="AW27" s="121">
        <v>0</v>
      </c>
      <c r="AX27" s="121">
        <v>0</v>
      </c>
      <c r="AY27" s="121">
        <f>+SUM(AZ27:BC27)</f>
        <v>76791</v>
      </c>
      <c r="AZ27" s="121">
        <v>0</v>
      </c>
      <c r="BA27" s="121">
        <v>76791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120956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1035598</v>
      </c>
      <c r="BP27" s="121">
        <f>SUM(L27,AN27)</f>
        <v>487027</v>
      </c>
      <c r="BQ27" s="121">
        <f>SUM(M27,AO27)</f>
        <v>185427</v>
      </c>
      <c r="BR27" s="121">
        <f>SUM(N27,AP27)</f>
        <v>54811</v>
      </c>
      <c r="BS27" s="121">
        <f>SUM(O27,AQ27)</f>
        <v>96246</v>
      </c>
      <c r="BT27" s="121">
        <f>SUM(P27,AR27)</f>
        <v>34370</v>
      </c>
      <c r="BU27" s="121">
        <f>SUM(Q27,AS27)</f>
        <v>0</v>
      </c>
      <c r="BV27" s="121">
        <f>SUM(R27,AT27)</f>
        <v>137818</v>
      </c>
      <c r="BW27" s="121">
        <f>SUM(S27,AU27)</f>
        <v>11370</v>
      </c>
      <c r="BX27" s="121">
        <f>SUM(T27,AV27)</f>
        <v>126448</v>
      </c>
      <c r="BY27" s="121">
        <f>SUM(U27,AW27)</f>
        <v>0</v>
      </c>
      <c r="BZ27" s="121">
        <f>SUM(V27,AX27)</f>
        <v>0</v>
      </c>
      <c r="CA27" s="121">
        <f>SUM(W27,AY27)</f>
        <v>163782</v>
      </c>
      <c r="CB27" s="121">
        <f>SUM(X27,AZ27)</f>
        <v>0</v>
      </c>
      <c r="CC27" s="121">
        <f>SUM(Y27,BA27)</f>
        <v>151037</v>
      </c>
      <c r="CD27" s="121">
        <f>SUM(Z27,BB27)</f>
        <v>12745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487027</v>
      </c>
    </row>
    <row r="28" spans="1:87" s="136" customFormat="1" ht="13.5" customHeight="1" x14ac:dyDescent="0.15">
      <c r="A28" s="119" t="s">
        <v>31</v>
      </c>
      <c r="B28" s="120" t="s">
        <v>398</v>
      </c>
      <c r="C28" s="119" t="s">
        <v>399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4299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234</v>
      </c>
      <c r="S28" s="121">
        <v>234</v>
      </c>
      <c r="T28" s="121">
        <v>0</v>
      </c>
      <c r="U28" s="121">
        <v>0</v>
      </c>
      <c r="V28" s="121">
        <v>0</v>
      </c>
      <c r="W28" s="121">
        <f>+SUM(X28:AA28)</f>
        <v>4065</v>
      </c>
      <c r="X28" s="121">
        <v>4065</v>
      </c>
      <c r="Y28" s="121">
        <v>0</v>
      </c>
      <c r="Z28" s="121">
        <v>0</v>
      </c>
      <c r="AA28" s="121">
        <v>0</v>
      </c>
      <c r="AB28" s="121">
        <v>25965</v>
      </c>
      <c r="AC28" s="121">
        <v>0</v>
      </c>
      <c r="AD28" s="121">
        <v>0</v>
      </c>
      <c r="AE28" s="121">
        <f>+SUM(D28,L28,AD28)</f>
        <v>4299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4032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4032</v>
      </c>
      <c r="AZ28" s="121">
        <v>4032</v>
      </c>
      <c r="BA28" s="121">
        <v>0</v>
      </c>
      <c r="BB28" s="121">
        <v>0</v>
      </c>
      <c r="BC28" s="121">
        <v>0</v>
      </c>
      <c r="BD28" s="121">
        <v>17111</v>
      </c>
      <c r="BE28" s="121">
        <v>0</v>
      </c>
      <c r="BF28" s="121">
        <v>0</v>
      </c>
      <c r="BG28" s="121">
        <f>+SUM(BF28,AN28,AF28)</f>
        <v>4032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8331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234</v>
      </c>
      <c r="BW28" s="121">
        <f>SUM(S28,AU28)</f>
        <v>234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8097</v>
      </c>
      <c r="CB28" s="121">
        <f>SUM(X28,AZ28)</f>
        <v>8097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43076</v>
      </c>
      <c r="CG28" s="121">
        <f>SUM(AC28,BE28)</f>
        <v>0</v>
      </c>
      <c r="CH28" s="121">
        <f>SUM(AD28,BF28)</f>
        <v>0</v>
      </c>
      <c r="CI28" s="121">
        <f>SUM(AE28,BG28)</f>
        <v>8331</v>
      </c>
    </row>
    <row r="29" spans="1:87" s="136" customFormat="1" ht="13.5" customHeight="1" x14ac:dyDescent="0.15">
      <c r="A29" s="119" t="s">
        <v>31</v>
      </c>
      <c r="B29" s="120" t="s">
        <v>401</v>
      </c>
      <c r="C29" s="119" t="s">
        <v>402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2560</v>
      </c>
      <c r="L29" s="121">
        <f>+SUM(M29,R29,V29,W29,AC29)</f>
        <v>4020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4020</v>
      </c>
      <c r="X29" s="121">
        <v>0</v>
      </c>
      <c r="Y29" s="121">
        <v>0</v>
      </c>
      <c r="Z29" s="121">
        <v>0</v>
      </c>
      <c r="AA29" s="121">
        <v>4020</v>
      </c>
      <c r="AB29" s="121">
        <v>23650</v>
      </c>
      <c r="AC29" s="121">
        <v>0</v>
      </c>
      <c r="AD29" s="121">
        <v>508</v>
      </c>
      <c r="AE29" s="121">
        <f>+SUM(D29,L29,AD29)</f>
        <v>4528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17092</v>
      </c>
      <c r="BE29" s="121">
        <v>0</v>
      </c>
      <c r="BF29" s="121">
        <v>18167</v>
      </c>
      <c r="BG29" s="121">
        <f>+SUM(BF29,AN29,AF29)</f>
        <v>18167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2560</v>
      </c>
      <c r="BP29" s="121">
        <f>SUM(L29,AN29)</f>
        <v>4020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4020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4020</v>
      </c>
      <c r="CF29" s="121">
        <f>SUM(AB29,BD29)</f>
        <v>40742</v>
      </c>
      <c r="CG29" s="121">
        <f>SUM(AC29,BE29)</f>
        <v>0</v>
      </c>
      <c r="CH29" s="121">
        <f>SUM(AD29,BF29)</f>
        <v>18675</v>
      </c>
      <c r="CI29" s="121">
        <f>SUM(AE29,BG29)</f>
        <v>22695</v>
      </c>
    </row>
    <row r="30" spans="1:87" s="136" customFormat="1" ht="13.5" customHeight="1" x14ac:dyDescent="0.15">
      <c r="A30" s="119" t="s">
        <v>31</v>
      </c>
      <c r="B30" s="120" t="s">
        <v>404</v>
      </c>
      <c r="C30" s="119" t="s">
        <v>405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61695</v>
      </c>
      <c r="M30" s="121">
        <f>+SUM(N30:Q30)</f>
        <v>53861</v>
      </c>
      <c r="N30" s="121">
        <v>5339</v>
      </c>
      <c r="O30" s="121">
        <v>48522</v>
      </c>
      <c r="P30" s="121">
        <v>0</v>
      </c>
      <c r="Q30" s="121">
        <v>0</v>
      </c>
      <c r="R30" s="121">
        <f>+SUM(S30:U30)</f>
        <v>7834</v>
      </c>
      <c r="S30" s="121">
        <v>7834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97308</v>
      </c>
      <c r="AC30" s="121">
        <v>0</v>
      </c>
      <c r="AD30" s="121">
        <v>0</v>
      </c>
      <c r="AE30" s="121">
        <f>+SUM(D30,L30,AD30)</f>
        <v>61695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68643</v>
      </c>
      <c r="AO30" s="121">
        <f>+SUM(AP30:AS30)</f>
        <v>5339</v>
      </c>
      <c r="AP30" s="121">
        <v>5339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63304</v>
      </c>
      <c r="AZ30" s="121">
        <v>13428</v>
      </c>
      <c r="BA30" s="121">
        <v>0</v>
      </c>
      <c r="BB30" s="121">
        <v>49876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68643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130338</v>
      </c>
      <c r="BQ30" s="121">
        <f>SUM(M30,AO30)</f>
        <v>59200</v>
      </c>
      <c r="BR30" s="121">
        <f>SUM(N30,AP30)</f>
        <v>10678</v>
      </c>
      <c r="BS30" s="121">
        <f>SUM(O30,AQ30)</f>
        <v>48522</v>
      </c>
      <c r="BT30" s="121">
        <f>SUM(P30,AR30)</f>
        <v>0</v>
      </c>
      <c r="BU30" s="121">
        <f>SUM(Q30,AS30)</f>
        <v>0</v>
      </c>
      <c r="BV30" s="121">
        <f>SUM(R30,AT30)</f>
        <v>7834</v>
      </c>
      <c r="BW30" s="121">
        <f>SUM(S30,AU30)</f>
        <v>7834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63304</v>
      </c>
      <c r="CB30" s="121">
        <f>SUM(X30,AZ30)</f>
        <v>13428</v>
      </c>
      <c r="CC30" s="121">
        <f>SUM(Y30,BA30)</f>
        <v>0</v>
      </c>
      <c r="CD30" s="121">
        <f>SUM(Z30,BB30)</f>
        <v>49876</v>
      </c>
      <c r="CE30" s="121">
        <f>SUM(AA30,BC30)</f>
        <v>0</v>
      </c>
      <c r="CF30" s="121">
        <f>SUM(AB30,BD30)</f>
        <v>97308</v>
      </c>
      <c r="CG30" s="121">
        <f>SUM(AC30,BE30)</f>
        <v>0</v>
      </c>
      <c r="CH30" s="121">
        <f>SUM(AD30,BF30)</f>
        <v>0</v>
      </c>
      <c r="CI30" s="121">
        <f>SUM(AE30,BG30)</f>
        <v>130338</v>
      </c>
    </row>
    <row r="31" spans="1:87" s="136" customFormat="1" ht="13.5" customHeight="1" x14ac:dyDescent="0.15">
      <c r="A31" s="119" t="s">
        <v>31</v>
      </c>
      <c r="B31" s="120" t="s">
        <v>409</v>
      </c>
      <c r="C31" s="119" t="s">
        <v>410</v>
      </c>
      <c r="D31" s="121">
        <f>+SUM(E31,J31)</f>
        <v>24840</v>
      </c>
      <c r="E31" s="121">
        <f>+SUM(F31:I31)</f>
        <v>24840</v>
      </c>
      <c r="F31" s="121">
        <v>0</v>
      </c>
      <c r="G31" s="121">
        <v>24840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95308</v>
      </c>
      <c r="M31" s="121">
        <f>+SUM(N31:Q31)</f>
        <v>40448</v>
      </c>
      <c r="N31" s="121">
        <v>0</v>
      </c>
      <c r="O31" s="121">
        <v>20224</v>
      </c>
      <c r="P31" s="121">
        <v>20224</v>
      </c>
      <c r="Q31" s="121">
        <v>0</v>
      </c>
      <c r="R31" s="121">
        <f>+SUM(S31:U31)</f>
        <v>25763</v>
      </c>
      <c r="S31" s="121">
        <v>9310</v>
      </c>
      <c r="T31" s="121">
        <v>16175</v>
      </c>
      <c r="U31" s="121">
        <v>278</v>
      </c>
      <c r="V31" s="121">
        <v>0</v>
      </c>
      <c r="W31" s="121">
        <f>+SUM(X31:AA31)</f>
        <v>29097</v>
      </c>
      <c r="X31" s="121">
        <v>0</v>
      </c>
      <c r="Y31" s="121">
        <v>20929</v>
      </c>
      <c r="Z31" s="121">
        <v>6342</v>
      </c>
      <c r="AA31" s="121">
        <v>1826</v>
      </c>
      <c r="AB31" s="121">
        <v>0</v>
      </c>
      <c r="AC31" s="121">
        <v>0</v>
      </c>
      <c r="AD31" s="121">
        <v>0</v>
      </c>
      <c r="AE31" s="121">
        <f>+SUM(D31,L31,AD31)</f>
        <v>120148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16932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2194</v>
      </c>
      <c r="AU31" s="121">
        <v>2194</v>
      </c>
      <c r="AV31" s="121">
        <v>0</v>
      </c>
      <c r="AW31" s="121">
        <v>0</v>
      </c>
      <c r="AX31" s="121">
        <v>0</v>
      </c>
      <c r="AY31" s="121">
        <f>+SUM(AZ31:BC31)</f>
        <v>14738</v>
      </c>
      <c r="AZ31" s="121">
        <v>1785</v>
      </c>
      <c r="BA31" s="121">
        <v>12953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16932</v>
      </c>
      <c r="BH31" s="121">
        <f>SUM(D31,AF31)</f>
        <v>24840</v>
      </c>
      <c r="BI31" s="121">
        <f>SUM(E31,AG31)</f>
        <v>24840</v>
      </c>
      <c r="BJ31" s="121">
        <f>SUM(F31,AH31)</f>
        <v>0</v>
      </c>
      <c r="BK31" s="121">
        <f>SUM(G31,AI31)</f>
        <v>24840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112240</v>
      </c>
      <c r="BQ31" s="121">
        <f>SUM(M31,AO31)</f>
        <v>40448</v>
      </c>
      <c r="BR31" s="121">
        <f>SUM(N31,AP31)</f>
        <v>0</v>
      </c>
      <c r="BS31" s="121">
        <f>SUM(O31,AQ31)</f>
        <v>20224</v>
      </c>
      <c r="BT31" s="121">
        <f>SUM(P31,AR31)</f>
        <v>20224</v>
      </c>
      <c r="BU31" s="121">
        <f>SUM(Q31,AS31)</f>
        <v>0</v>
      </c>
      <c r="BV31" s="121">
        <f>SUM(R31,AT31)</f>
        <v>27957</v>
      </c>
      <c r="BW31" s="121">
        <f>SUM(S31,AU31)</f>
        <v>11504</v>
      </c>
      <c r="BX31" s="121">
        <f>SUM(T31,AV31)</f>
        <v>16175</v>
      </c>
      <c r="BY31" s="121">
        <f>SUM(U31,AW31)</f>
        <v>278</v>
      </c>
      <c r="BZ31" s="121">
        <f>SUM(V31,AX31)</f>
        <v>0</v>
      </c>
      <c r="CA31" s="121">
        <f>SUM(W31,AY31)</f>
        <v>43835</v>
      </c>
      <c r="CB31" s="121">
        <f>SUM(X31,AZ31)</f>
        <v>1785</v>
      </c>
      <c r="CC31" s="121">
        <f>SUM(Y31,BA31)</f>
        <v>33882</v>
      </c>
      <c r="CD31" s="121">
        <f>SUM(Z31,BB31)</f>
        <v>6342</v>
      </c>
      <c r="CE31" s="121">
        <f>SUM(AA31,BC31)</f>
        <v>1826</v>
      </c>
      <c r="CF31" s="121">
        <f>SUM(AB31,BD31)</f>
        <v>0</v>
      </c>
      <c r="CG31" s="121">
        <f>SUM(AC31,BE31)</f>
        <v>0</v>
      </c>
      <c r="CH31" s="121">
        <f>SUM(AD31,BF31)</f>
        <v>0</v>
      </c>
      <c r="CI31" s="121">
        <f>SUM(AE31,BG31)</f>
        <v>137080</v>
      </c>
    </row>
    <row r="32" spans="1:87" s="136" customFormat="1" ht="13.5" customHeight="1" x14ac:dyDescent="0.15">
      <c r="A32" s="119" t="s">
        <v>31</v>
      </c>
      <c r="B32" s="120" t="s">
        <v>412</v>
      </c>
      <c r="C32" s="119" t="s">
        <v>413</v>
      </c>
      <c r="D32" s="121">
        <f>+SUM(E32,J32)</f>
        <v>321036</v>
      </c>
      <c r="E32" s="121">
        <f>+SUM(F32:I32)</f>
        <v>320527</v>
      </c>
      <c r="F32" s="121">
        <v>304324</v>
      </c>
      <c r="G32" s="121">
        <v>16203</v>
      </c>
      <c r="H32" s="121">
        <v>0</v>
      </c>
      <c r="I32" s="121">
        <v>0</v>
      </c>
      <c r="J32" s="121">
        <v>509</v>
      </c>
      <c r="K32" s="121">
        <v>13990</v>
      </c>
      <c r="L32" s="121">
        <f>+SUM(M32,R32,V32,W32,AC32)</f>
        <v>258452</v>
      </c>
      <c r="M32" s="121">
        <f>+SUM(N32:Q32)</f>
        <v>120453</v>
      </c>
      <c r="N32" s="121">
        <v>0</v>
      </c>
      <c r="O32" s="121">
        <v>120453</v>
      </c>
      <c r="P32" s="121">
        <v>0</v>
      </c>
      <c r="Q32" s="121">
        <v>0</v>
      </c>
      <c r="R32" s="121">
        <f>+SUM(S32:U32)</f>
        <v>9622</v>
      </c>
      <c r="S32" s="121">
        <v>5220</v>
      </c>
      <c r="T32" s="121">
        <v>4402</v>
      </c>
      <c r="U32" s="121">
        <v>0</v>
      </c>
      <c r="V32" s="121">
        <v>0</v>
      </c>
      <c r="W32" s="121">
        <f>+SUM(X32:AA32)</f>
        <v>128377</v>
      </c>
      <c r="X32" s="121">
        <v>1600</v>
      </c>
      <c r="Y32" s="121">
        <v>1026</v>
      </c>
      <c r="Z32" s="121">
        <v>125751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579488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1800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1800</v>
      </c>
      <c r="AZ32" s="121">
        <v>1800</v>
      </c>
      <c r="BA32" s="121">
        <v>0</v>
      </c>
      <c r="BB32" s="121">
        <v>0</v>
      </c>
      <c r="BC32" s="121">
        <v>0</v>
      </c>
      <c r="BD32" s="121">
        <v>36151</v>
      </c>
      <c r="BE32" s="121">
        <v>0</v>
      </c>
      <c r="BF32" s="121">
        <v>0</v>
      </c>
      <c r="BG32" s="121">
        <f>+SUM(BF32,AN32,AF32)</f>
        <v>1800</v>
      </c>
      <c r="BH32" s="121">
        <f>SUM(D32,AF32)</f>
        <v>321036</v>
      </c>
      <c r="BI32" s="121">
        <f>SUM(E32,AG32)</f>
        <v>320527</v>
      </c>
      <c r="BJ32" s="121">
        <f>SUM(F32,AH32)</f>
        <v>304324</v>
      </c>
      <c r="BK32" s="121">
        <f>SUM(G32,AI32)</f>
        <v>16203</v>
      </c>
      <c r="BL32" s="121">
        <f>SUM(H32,AJ32)</f>
        <v>0</v>
      </c>
      <c r="BM32" s="121">
        <f>SUM(I32,AK32)</f>
        <v>0</v>
      </c>
      <c r="BN32" s="121">
        <f>SUM(J32,AL32)</f>
        <v>509</v>
      </c>
      <c r="BO32" s="121">
        <f>SUM(K32,AM32)</f>
        <v>13990</v>
      </c>
      <c r="BP32" s="121">
        <f>SUM(L32,AN32)</f>
        <v>260252</v>
      </c>
      <c r="BQ32" s="121">
        <f>SUM(M32,AO32)</f>
        <v>120453</v>
      </c>
      <c r="BR32" s="121">
        <f>SUM(N32,AP32)</f>
        <v>0</v>
      </c>
      <c r="BS32" s="121">
        <f>SUM(O32,AQ32)</f>
        <v>120453</v>
      </c>
      <c r="BT32" s="121">
        <f>SUM(P32,AR32)</f>
        <v>0</v>
      </c>
      <c r="BU32" s="121">
        <f>SUM(Q32,AS32)</f>
        <v>0</v>
      </c>
      <c r="BV32" s="121">
        <f>SUM(R32,AT32)</f>
        <v>9622</v>
      </c>
      <c r="BW32" s="121">
        <f>SUM(S32,AU32)</f>
        <v>5220</v>
      </c>
      <c r="BX32" s="121">
        <f>SUM(T32,AV32)</f>
        <v>4402</v>
      </c>
      <c r="BY32" s="121">
        <f>SUM(U32,AW32)</f>
        <v>0</v>
      </c>
      <c r="BZ32" s="121">
        <f>SUM(V32,AX32)</f>
        <v>0</v>
      </c>
      <c r="CA32" s="121">
        <f>SUM(W32,AY32)</f>
        <v>130177</v>
      </c>
      <c r="CB32" s="121">
        <f>SUM(X32,AZ32)</f>
        <v>3400</v>
      </c>
      <c r="CC32" s="121">
        <f>SUM(Y32,BA32)</f>
        <v>1026</v>
      </c>
      <c r="CD32" s="121">
        <f>SUM(Z32,BB32)</f>
        <v>125751</v>
      </c>
      <c r="CE32" s="121">
        <f>SUM(AA32,BC32)</f>
        <v>0</v>
      </c>
      <c r="CF32" s="121">
        <f>SUM(AB32,BD32)</f>
        <v>36151</v>
      </c>
      <c r="CG32" s="121">
        <f>SUM(AC32,BE32)</f>
        <v>0</v>
      </c>
      <c r="CH32" s="121">
        <f>SUM(AD32,BF32)</f>
        <v>0</v>
      </c>
      <c r="CI32" s="121">
        <f>SUM(AE32,BG32)</f>
        <v>581288</v>
      </c>
    </row>
    <row r="33" spans="1:87" s="136" customFormat="1" ht="13.5" customHeight="1" x14ac:dyDescent="0.15">
      <c r="A33" s="119" t="s">
        <v>31</v>
      </c>
      <c r="B33" s="120" t="s">
        <v>416</v>
      </c>
      <c r="C33" s="119" t="s">
        <v>417</v>
      </c>
      <c r="D33" s="121">
        <f>+SUM(E33,J33)</f>
        <v>29</v>
      </c>
      <c r="E33" s="121">
        <f>+SUM(F33:I33)</f>
        <v>29</v>
      </c>
      <c r="F33" s="121">
        <v>29</v>
      </c>
      <c r="G33" s="121">
        <v>0</v>
      </c>
      <c r="H33" s="121">
        <v>0</v>
      </c>
      <c r="I33" s="121">
        <v>0</v>
      </c>
      <c r="J33" s="121">
        <v>0</v>
      </c>
      <c r="K33" s="121">
        <v>1209</v>
      </c>
      <c r="L33" s="121">
        <f>+SUM(M33,R33,V33,W33,AC33)</f>
        <v>100204</v>
      </c>
      <c r="M33" s="121">
        <f>+SUM(N33:Q33)</f>
        <v>4783</v>
      </c>
      <c r="N33" s="121">
        <v>4783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1530</v>
      </c>
      <c r="W33" s="121">
        <f>+SUM(X33:AA33)</f>
        <v>93891</v>
      </c>
      <c r="X33" s="121">
        <v>82778</v>
      </c>
      <c r="Y33" s="121">
        <v>0</v>
      </c>
      <c r="Z33" s="121">
        <v>9925</v>
      </c>
      <c r="AA33" s="121">
        <v>1188</v>
      </c>
      <c r="AB33" s="121">
        <v>160843</v>
      </c>
      <c r="AC33" s="121">
        <v>0</v>
      </c>
      <c r="AD33" s="121">
        <v>3884</v>
      </c>
      <c r="AE33" s="121">
        <f>+SUM(D33,L33,AD33)</f>
        <v>104117</v>
      </c>
      <c r="AF33" s="121">
        <f>+SUM(AG33,AL33)</f>
        <v>43</v>
      </c>
      <c r="AG33" s="121">
        <f>+SUM(AH33:AK33)</f>
        <v>43</v>
      </c>
      <c r="AH33" s="121">
        <v>43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9574</v>
      </c>
      <c r="AO33" s="121">
        <f>+SUM(AP33:AS33)</f>
        <v>1594</v>
      </c>
      <c r="AP33" s="121">
        <v>1594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7980</v>
      </c>
      <c r="AZ33" s="121">
        <v>0</v>
      </c>
      <c r="BA33" s="121">
        <v>0</v>
      </c>
      <c r="BB33" s="121">
        <v>0</v>
      </c>
      <c r="BC33" s="121">
        <v>7980</v>
      </c>
      <c r="BD33" s="121">
        <v>51743</v>
      </c>
      <c r="BE33" s="121">
        <v>0</v>
      </c>
      <c r="BF33" s="121">
        <v>0</v>
      </c>
      <c r="BG33" s="121">
        <f>+SUM(BF33,AN33,AF33)</f>
        <v>9617</v>
      </c>
      <c r="BH33" s="121">
        <f>SUM(D33,AF33)</f>
        <v>72</v>
      </c>
      <c r="BI33" s="121">
        <f>SUM(E33,AG33)</f>
        <v>72</v>
      </c>
      <c r="BJ33" s="121">
        <f>SUM(F33,AH33)</f>
        <v>72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1209</v>
      </c>
      <c r="BP33" s="121">
        <f>SUM(L33,AN33)</f>
        <v>109778</v>
      </c>
      <c r="BQ33" s="121">
        <f>SUM(M33,AO33)</f>
        <v>6377</v>
      </c>
      <c r="BR33" s="121">
        <f>SUM(N33,AP33)</f>
        <v>6377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1530</v>
      </c>
      <c r="CA33" s="121">
        <f>SUM(W33,AY33)</f>
        <v>101871</v>
      </c>
      <c r="CB33" s="121">
        <f>SUM(X33,AZ33)</f>
        <v>82778</v>
      </c>
      <c r="CC33" s="121">
        <f>SUM(Y33,BA33)</f>
        <v>0</v>
      </c>
      <c r="CD33" s="121">
        <f>SUM(Z33,BB33)</f>
        <v>9925</v>
      </c>
      <c r="CE33" s="121">
        <f>SUM(AA33,BC33)</f>
        <v>9168</v>
      </c>
      <c r="CF33" s="121">
        <f>SUM(AB33,BD33)</f>
        <v>212586</v>
      </c>
      <c r="CG33" s="121">
        <f>SUM(AC33,BE33)</f>
        <v>0</v>
      </c>
      <c r="CH33" s="121">
        <f>SUM(AD33,BF33)</f>
        <v>3884</v>
      </c>
      <c r="CI33" s="121">
        <f>SUM(AE33,BG33)</f>
        <v>113734</v>
      </c>
    </row>
    <row r="34" spans="1:87" s="136" customFormat="1" ht="13.5" customHeight="1" x14ac:dyDescent="0.15">
      <c r="A34" s="119" t="s">
        <v>31</v>
      </c>
      <c r="B34" s="120" t="s">
        <v>419</v>
      </c>
      <c r="C34" s="119" t="s">
        <v>420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17654</v>
      </c>
      <c r="L34" s="121">
        <f>+SUM(M34,R34,V34,W34,AC34)</f>
        <v>718156</v>
      </c>
      <c r="M34" s="121">
        <f>+SUM(N34:Q34)</f>
        <v>53403</v>
      </c>
      <c r="N34" s="121">
        <v>46208</v>
      </c>
      <c r="O34" s="121">
        <v>0</v>
      </c>
      <c r="P34" s="121">
        <v>7195</v>
      </c>
      <c r="Q34" s="121">
        <v>0</v>
      </c>
      <c r="R34" s="121">
        <f>+SUM(S34:U34)</f>
        <v>338502</v>
      </c>
      <c r="S34" s="121">
        <v>5007</v>
      </c>
      <c r="T34" s="121">
        <v>333495</v>
      </c>
      <c r="U34" s="121">
        <v>0</v>
      </c>
      <c r="V34" s="121">
        <v>0</v>
      </c>
      <c r="W34" s="121">
        <f>+SUM(X34:AA34)</f>
        <v>301802</v>
      </c>
      <c r="X34" s="121">
        <v>149148</v>
      </c>
      <c r="Y34" s="121">
        <v>105914</v>
      </c>
      <c r="Z34" s="121">
        <v>35842</v>
      </c>
      <c r="AA34" s="121">
        <v>10898</v>
      </c>
      <c r="AB34" s="121">
        <v>0</v>
      </c>
      <c r="AC34" s="121">
        <v>24449</v>
      </c>
      <c r="AD34" s="121">
        <v>14965</v>
      </c>
      <c r="AE34" s="121">
        <f>+SUM(D34,L34,AD34)</f>
        <v>733121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58536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17654</v>
      </c>
      <c r="BP34" s="121">
        <f>SUM(L34,AN34)</f>
        <v>718156</v>
      </c>
      <c r="BQ34" s="121">
        <f>SUM(M34,AO34)</f>
        <v>53403</v>
      </c>
      <c r="BR34" s="121">
        <f>SUM(N34,AP34)</f>
        <v>46208</v>
      </c>
      <c r="BS34" s="121">
        <f>SUM(O34,AQ34)</f>
        <v>0</v>
      </c>
      <c r="BT34" s="121">
        <f>SUM(P34,AR34)</f>
        <v>7195</v>
      </c>
      <c r="BU34" s="121">
        <f>SUM(Q34,AS34)</f>
        <v>0</v>
      </c>
      <c r="BV34" s="121">
        <f>SUM(R34,AT34)</f>
        <v>338502</v>
      </c>
      <c r="BW34" s="121">
        <f>SUM(S34,AU34)</f>
        <v>5007</v>
      </c>
      <c r="BX34" s="121">
        <f>SUM(T34,AV34)</f>
        <v>333495</v>
      </c>
      <c r="BY34" s="121">
        <f>SUM(U34,AW34)</f>
        <v>0</v>
      </c>
      <c r="BZ34" s="121">
        <f>SUM(V34,AX34)</f>
        <v>0</v>
      </c>
      <c r="CA34" s="121">
        <f>SUM(W34,AY34)</f>
        <v>301802</v>
      </c>
      <c r="CB34" s="121">
        <f>SUM(X34,AZ34)</f>
        <v>149148</v>
      </c>
      <c r="CC34" s="121">
        <f>SUM(Y34,BA34)</f>
        <v>105914</v>
      </c>
      <c r="CD34" s="121">
        <f>SUM(Z34,BB34)</f>
        <v>35842</v>
      </c>
      <c r="CE34" s="121">
        <f>SUM(AA34,BC34)</f>
        <v>10898</v>
      </c>
      <c r="CF34" s="121">
        <f>SUM(AB34,BD34)</f>
        <v>58536</v>
      </c>
      <c r="CG34" s="121">
        <f>SUM(AC34,BE34)</f>
        <v>24449</v>
      </c>
      <c r="CH34" s="121">
        <f>SUM(AD34,BF34)</f>
        <v>14965</v>
      </c>
      <c r="CI34" s="121">
        <f>SUM(AE34,BG34)</f>
        <v>733121</v>
      </c>
    </row>
    <row r="35" spans="1:87" s="136" customFormat="1" ht="13.5" customHeight="1" x14ac:dyDescent="0.15">
      <c r="A35" s="119" t="s">
        <v>31</v>
      </c>
      <c r="B35" s="120" t="s">
        <v>422</v>
      </c>
      <c r="C35" s="119" t="s">
        <v>423</v>
      </c>
      <c r="D35" s="121">
        <f>+SUM(E35,J35)</f>
        <v>23698</v>
      </c>
      <c r="E35" s="121">
        <f>+SUM(F35:I35)</f>
        <v>23698</v>
      </c>
      <c r="F35" s="121">
        <v>0</v>
      </c>
      <c r="G35" s="121">
        <v>23698</v>
      </c>
      <c r="H35" s="121">
        <v>0</v>
      </c>
      <c r="I35" s="121">
        <v>0</v>
      </c>
      <c r="J35" s="121">
        <v>0</v>
      </c>
      <c r="K35" s="121">
        <v>10707</v>
      </c>
      <c r="L35" s="121">
        <f>+SUM(M35,R35,V35,W35,AC35)</f>
        <v>310291</v>
      </c>
      <c r="M35" s="121">
        <f>+SUM(N35:Q35)</f>
        <v>85880</v>
      </c>
      <c r="N35" s="121">
        <v>33990</v>
      </c>
      <c r="O35" s="121">
        <v>0</v>
      </c>
      <c r="P35" s="121">
        <v>51890</v>
      </c>
      <c r="Q35" s="121">
        <v>0</v>
      </c>
      <c r="R35" s="121">
        <f>+SUM(S35:U35)</f>
        <v>28897</v>
      </c>
      <c r="S35" s="121">
        <v>0</v>
      </c>
      <c r="T35" s="121">
        <v>28897</v>
      </c>
      <c r="U35" s="121">
        <v>0</v>
      </c>
      <c r="V35" s="121">
        <v>0</v>
      </c>
      <c r="W35" s="121">
        <f>+SUM(X35:AA35)</f>
        <v>195514</v>
      </c>
      <c r="X35" s="121">
        <v>73473</v>
      </c>
      <c r="Y35" s="121">
        <v>70955</v>
      </c>
      <c r="Z35" s="121">
        <v>27705</v>
      </c>
      <c r="AA35" s="121">
        <v>23381</v>
      </c>
      <c r="AB35" s="121">
        <v>0</v>
      </c>
      <c r="AC35" s="121">
        <v>0</v>
      </c>
      <c r="AD35" s="121">
        <v>100938</v>
      </c>
      <c r="AE35" s="121">
        <f>+SUM(D35,L35,AD35)</f>
        <v>434927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38477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23698</v>
      </c>
      <c r="BI35" s="121">
        <f>SUM(E35,AG35)</f>
        <v>23698</v>
      </c>
      <c r="BJ35" s="121">
        <f>SUM(F35,AH35)</f>
        <v>0</v>
      </c>
      <c r="BK35" s="121">
        <f>SUM(G35,AI35)</f>
        <v>23698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10707</v>
      </c>
      <c r="BP35" s="121">
        <f>SUM(L35,AN35)</f>
        <v>310291</v>
      </c>
      <c r="BQ35" s="121">
        <f>SUM(M35,AO35)</f>
        <v>85880</v>
      </c>
      <c r="BR35" s="121">
        <f>SUM(N35,AP35)</f>
        <v>33990</v>
      </c>
      <c r="BS35" s="121">
        <f>SUM(O35,AQ35)</f>
        <v>0</v>
      </c>
      <c r="BT35" s="121">
        <f>SUM(P35,AR35)</f>
        <v>51890</v>
      </c>
      <c r="BU35" s="121">
        <f>SUM(Q35,AS35)</f>
        <v>0</v>
      </c>
      <c r="BV35" s="121">
        <f>SUM(R35,AT35)</f>
        <v>28897</v>
      </c>
      <c r="BW35" s="121">
        <f>SUM(S35,AU35)</f>
        <v>0</v>
      </c>
      <c r="BX35" s="121">
        <f>SUM(T35,AV35)</f>
        <v>28897</v>
      </c>
      <c r="BY35" s="121">
        <f>SUM(U35,AW35)</f>
        <v>0</v>
      </c>
      <c r="BZ35" s="121">
        <f>SUM(V35,AX35)</f>
        <v>0</v>
      </c>
      <c r="CA35" s="121">
        <f>SUM(W35,AY35)</f>
        <v>195514</v>
      </c>
      <c r="CB35" s="121">
        <f>SUM(X35,AZ35)</f>
        <v>73473</v>
      </c>
      <c r="CC35" s="121">
        <f>SUM(Y35,BA35)</f>
        <v>70955</v>
      </c>
      <c r="CD35" s="121">
        <f>SUM(Z35,BB35)</f>
        <v>27705</v>
      </c>
      <c r="CE35" s="121">
        <f>SUM(AA35,BC35)</f>
        <v>23381</v>
      </c>
      <c r="CF35" s="121">
        <f>SUM(AB35,BD35)</f>
        <v>38477</v>
      </c>
      <c r="CG35" s="121">
        <f>SUM(AC35,BE35)</f>
        <v>0</v>
      </c>
      <c r="CH35" s="121">
        <f>SUM(AD35,BF35)</f>
        <v>100938</v>
      </c>
      <c r="CI35" s="121">
        <f>SUM(AE35,BG35)</f>
        <v>434927</v>
      </c>
    </row>
    <row r="36" spans="1:87" s="136" customFormat="1" ht="13.5" customHeight="1" x14ac:dyDescent="0.15">
      <c r="A36" s="119" t="s">
        <v>31</v>
      </c>
      <c r="B36" s="120" t="s">
        <v>425</v>
      </c>
      <c r="C36" s="119" t="s">
        <v>426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312</v>
      </c>
      <c r="L36" s="121">
        <f>+SUM(M36,R36,V36,W36,AC36)</f>
        <v>38372</v>
      </c>
      <c r="M36" s="121">
        <f>+SUM(N36:Q36)</f>
        <v>38372</v>
      </c>
      <c r="N36" s="121">
        <v>38372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122367</v>
      </c>
      <c r="AC36" s="121">
        <v>0</v>
      </c>
      <c r="AD36" s="121">
        <v>0</v>
      </c>
      <c r="AE36" s="121">
        <f>+SUM(D36,L36,AD36)</f>
        <v>38372</v>
      </c>
      <c r="AF36" s="121">
        <f>+SUM(AG36,AL36)</f>
        <v>98</v>
      </c>
      <c r="AG36" s="121">
        <f>+SUM(AH36:AK36)</f>
        <v>98</v>
      </c>
      <c r="AH36" s="121">
        <v>0</v>
      </c>
      <c r="AI36" s="121">
        <v>0</v>
      </c>
      <c r="AJ36" s="121">
        <v>98</v>
      </c>
      <c r="AK36" s="121">
        <v>0</v>
      </c>
      <c r="AL36" s="121">
        <v>0</v>
      </c>
      <c r="AM36" s="121">
        <v>0</v>
      </c>
      <c r="AN36" s="121">
        <f>+SUM(AO36,AT36,AX36,AY36,BE36)</f>
        <v>83347</v>
      </c>
      <c r="AO36" s="121">
        <f>+SUM(AP36:AS36)</f>
        <v>13951</v>
      </c>
      <c r="AP36" s="121">
        <v>13951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69396</v>
      </c>
      <c r="AZ36" s="121">
        <v>10927</v>
      </c>
      <c r="BA36" s="121">
        <v>21322</v>
      </c>
      <c r="BB36" s="121">
        <v>37147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83445</v>
      </c>
      <c r="BH36" s="121">
        <f>SUM(D36,AF36)</f>
        <v>98</v>
      </c>
      <c r="BI36" s="121">
        <f>SUM(E36,AG36)</f>
        <v>98</v>
      </c>
      <c r="BJ36" s="121">
        <f>SUM(F36,AH36)</f>
        <v>0</v>
      </c>
      <c r="BK36" s="121">
        <f>SUM(G36,AI36)</f>
        <v>0</v>
      </c>
      <c r="BL36" s="121">
        <f>SUM(H36,AJ36)</f>
        <v>98</v>
      </c>
      <c r="BM36" s="121">
        <f>SUM(I36,AK36)</f>
        <v>0</v>
      </c>
      <c r="BN36" s="121">
        <f>SUM(J36,AL36)</f>
        <v>0</v>
      </c>
      <c r="BO36" s="121">
        <f>SUM(K36,AM36)</f>
        <v>312</v>
      </c>
      <c r="BP36" s="121">
        <f>SUM(L36,AN36)</f>
        <v>121719</v>
      </c>
      <c r="BQ36" s="121">
        <f>SUM(M36,AO36)</f>
        <v>52323</v>
      </c>
      <c r="BR36" s="121">
        <f>SUM(N36,AP36)</f>
        <v>52323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69396</v>
      </c>
      <c r="CB36" s="121">
        <f>SUM(X36,AZ36)</f>
        <v>10927</v>
      </c>
      <c r="CC36" s="121">
        <f>SUM(Y36,BA36)</f>
        <v>21322</v>
      </c>
      <c r="CD36" s="121">
        <f>SUM(Z36,BB36)</f>
        <v>37147</v>
      </c>
      <c r="CE36" s="121">
        <f>SUM(AA36,BC36)</f>
        <v>0</v>
      </c>
      <c r="CF36" s="121">
        <f>SUM(AB36,BD36)</f>
        <v>122367</v>
      </c>
      <c r="CG36" s="121">
        <f>SUM(AC36,BE36)</f>
        <v>0</v>
      </c>
      <c r="CH36" s="121">
        <f>SUM(AD36,BF36)</f>
        <v>0</v>
      </c>
      <c r="CI36" s="121">
        <f>SUM(AE36,BG36)</f>
        <v>121817</v>
      </c>
    </row>
    <row r="37" spans="1:87" s="136" customFormat="1" ht="13.5" customHeight="1" x14ac:dyDescent="0.15">
      <c r="A37" s="119" t="s">
        <v>31</v>
      </c>
      <c r="B37" s="120" t="s">
        <v>432</v>
      </c>
      <c r="C37" s="119" t="s">
        <v>433</v>
      </c>
      <c r="D37" s="121">
        <f>+SUM(E37,J37)</f>
        <v>1504</v>
      </c>
      <c r="E37" s="121">
        <f>+SUM(F37:I37)</f>
        <v>1504</v>
      </c>
      <c r="F37" s="121">
        <v>0</v>
      </c>
      <c r="G37" s="121">
        <v>0</v>
      </c>
      <c r="H37" s="121">
        <v>1504</v>
      </c>
      <c r="I37" s="121">
        <v>0</v>
      </c>
      <c r="J37" s="121">
        <v>0</v>
      </c>
      <c r="K37" s="121">
        <v>660</v>
      </c>
      <c r="L37" s="121">
        <f>+SUM(M37,R37,V37,W37,AC37)</f>
        <v>29653</v>
      </c>
      <c r="M37" s="121">
        <f>+SUM(N37:Q37)</f>
        <v>24258</v>
      </c>
      <c r="N37" s="121">
        <v>20799</v>
      </c>
      <c r="O37" s="121">
        <v>0</v>
      </c>
      <c r="P37" s="121">
        <v>0</v>
      </c>
      <c r="Q37" s="121">
        <v>3459</v>
      </c>
      <c r="R37" s="121">
        <f>+SUM(S37:U37)</f>
        <v>4102</v>
      </c>
      <c r="S37" s="121">
        <v>0</v>
      </c>
      <c r="T37" s="121">
        <v>0</v>
      </c>
      <c r="U37" s="121">
        <v>4102</v>
      </c>
      <c r="V37" s="121">
        <v>0</v>
      </c>
      <c r="W37" s="121">
        <f>+SUM(X37:AA37)</f>
        <v>1293</v>
      </c>
      <c r="X37" s="121">
        <v>0</v>
      </c>
      <c r="Y37" s="121">
        <v>0</v>
      </c>
      <c r="Z37" s="121">
        <v>1293</v>
      </c>
      <c r="AA37" s="121">
        <v>0</v>
      </c>
      <c r="AB37" s="121">
        <v>362666</v>
      </c>
      <c r="AC37" s="121">
        <v>0</v>
      </c>
      <c r="AD37" s="121">
        <v>34524</v>
      </c>
      <c r="AE37" s="121">
        <f>+SUM(D37,L37,AD37)</f>
        <v>65681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61142</v>
      </c>
      <c r="AO37" s="121">
        <f>+SUM(AP37:AS37)</f>
        <v>15429</v>
      </c>
      <c r="AP37" s="121">
        <v>15429</v>
      </c>
      <c r="AQ37" s="121">
        <v>0</v>
      </c>
      <c r="AR37" s="121">
        <v>0</v>
      </c>
      <c r="AS37" s="121">
        <v>0</v>
      </c>
      <c r="AT37" s="121">
        <f>+SUM(AU37:AW37)</f>
        <v>66</v>
      </c>
      <c r="AU37" s="121">
        <v>0</v>
      </c>
      <c r="AV37" s="121">
        <v>66</v>
      </c>
      <c r="AW37" s="121">
        <v>0</v>
      </c>
      <c r="AX37" s="121">
        <v>0</v>
      </c>
      <c r="AY37" s="121">
        <f>+SUM(AZ37:BC37)</f>
        <v>45647</v>
      </c>
      <c r="AZ37" s="121">
        <v>0</v>
      </c>
      <c r="BA37" s="121">
        <v>45647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61142</v>
      </c>
      <c r="BH37" s="121">
        <f>SUM(D37,AF37)</f>
        <v>1504</v>
      </c>
      <c r="BI37" s="121">
        <f>SUM(E37,AG37)</f>
        <v>1504</v>
      </c>
      <c r="BJ37" s="121">
        <f>SUM(F37,AH37)</f>
        <v>0</v>
      </c>
      <c r="BK37" s="121">
        <f>SUM(G37,AI37)</f>
        <v>0</v>
      </c>
      <c r="BL37" s="121">
        <f>SUM(H37,AJ37)</f>
        <v>1504</v>
      </c>
      <c r="BM37" s="121">
        <f>SUM(I37,AK37)</f>
        <v>0</v>
      </c>
      <c r="BN37" s="121">
        <f>SUM(J37,AL37)</f>
        <v>0</v>
      </c>
      <c r="BO37" s="121">
        <f>SUM(K37,AM37)</f>
        <v>660</v>
      </c>
      <c r="BP37" s="121">
        <f>SUM(L37,AN37)</f>
        <v>90795</v>
      </c>
      <c r="BQ37" s="121">
        <f>SUM(M37,AO37)</f>
        <v>39687</v>
      </c>
      <c r="BR37" s="121">
        <f>SUM(N37,AP37)</f>
        <v>36228</v>
      </c>
      <c r="BS37" s="121">
        <f>SUM(O37,AQ37)</f>
        <v>0</v>
      </c>
      <c r="BT37" s="121">
        <f>SUM(P37,AR37)</f>
        <v>0</v>
      </c>
      <c r="BU37" s="121">
        <f>SUM(Q37,AS37)</f>
        <v>3459</v>
      </c>
      <c r="BV37" s="121">
        <f>SUM(R37,AT37)</f>
        <v>4168</v>
      </c>
      <c r="BW37" s="121">
        <f>SUM(S37,AU37)</f>
        <v>0</v>
      </c>
      <c r="BX37" s="121">
        <f>SUM(T37,AV37)</f>
        <v>66</v>
      </c>
      <c r="BY37" s="121">
        <f>SUM(U37,AW37)</f>
        <v>4102</v>
      </c>
      <c r="BZ37" s="121">
        <f>SUM(V37,AX37)</f>
        <v>0</v>
      </c>
      <c r="CA37" s="121">
        <f>SUM(W37,AY37)</f>
        <v>46940</v>
      </c>
      <c r="CB37" s="121">
        <f>SUM(X37,AZ37)</f>
        <v>0</v>
      </c>
      <c r="CC37" s="121">
        <f>SUM(Y37,BA37)</f>
        <v>45647</v>
      </c>
      <c r="CD37" s="121">
        <f>SUM(Z37,BB37)</f>
        <v>1293</v>
      </c>
      <c r="CE37" s="121">
        <f>SUM(AA37,BC37)</f>
        <v>0</v>
      </c>
      <c r="CF37" s="121">
        <f>SUM(AB37,BD37)</f>
        <v>362666</v>
      </c>
      <c r="CG37" s="121">
        <f>SUM(AC37,BE37)</f>
        <v>0</v>
      </c>
      <c r="CH37" s="121">
        <f>SUM(AD37,BF37)</f>
        <v>34524</v>
      </c>
      <c r="CI37" s="121">
        <f>SUM(AE37,BG37)</f>
        <v>126823</v>
      </c>
    </row>
    <row r="38" spans="1:87" s="136" customFormat="1" ht="13.5" customHeight="1" x14ac:dyDescent="0.15">
      <c r="A38" s="119" t="s">
        <v>31</v>
      </c>
      <c r="B38" s="120" t="s">
        <v>435</v>
      </c>
      <c r="C38" s="119" t="s">
        <v>436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163</v>
      </c>
      <c r="L38" s="121">
        <f>+SUM(M38,R38,V38,W38,AC38)</f>
        <v>40839</v>
      </c>
      <c r="M38" s="121">
        <f>+SUM(N38:Q38)</f>
        <v>38021</v>
      </c>
      <c r="N38" s="121">
        <v>23153</v>
      </c>
      <c r="O38" s="121">
        <v>14868</v>
      </c>
      <c r="P38" s="121">
        <v>0</v>
      </c>
      <c r="Q38" s="121">
        <v>0</v>
      </c>
      <c r="R38" s="121">
        <f>+SUM(S38:U38)</f>
        <v>2818</v>
      </c>
      <c r="S38" s="121">
        <v>2818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96335</v>
      </c>
      <c r="AC38" s="121">
        <v>0</v>
      </c>
      <c r="AD38" s="121">
        <v>0</v>
      </c>
      <c r="AE38" s="121">
        <f>+SUM(D38,L38,AD38)</f>
        <v>40839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102331</v>
      </c>
      <c r="AO38" s="121">
        <f>+SUM(AP38:AS38)</f>
        <v>14357</v>
      </c>
      <c r="AP38" s="121">
        <v>14357</v>
      </c>
      <c r="AQ38" s="121">
        <v>0</v>
      </c>
      <c r="AR38" s="121">
        <v>0</v>
      </c>
      <c r="AS38" s="121">
        <v>0</v>
      </c>
      <c r="AT38" s="121">
        <f>+SUM(AU38:AW38)</f>
        <v>33168</v>
      </c>
      <c r="AU38" s="121">
        <v>0</v>
      </c>
      <c r="AV38" s="121">
        <v>33168</v>
      </c>
      <c r="AW38" s="121">
        <v>0</v>
      </c>
      <c r="AX38" s="121">
        <v>0</v>
      </c>
      <c r="AY38" s="121">
        <f>+SUM(AZ38:BC38)</f>
        <v>53607</v>
      </c>
      <c r="AZ38" s="121">
        <v>31380</v>
      </c>
      <c r="BA38" s="121">
        <v>20280</v>
      </c>
      <c r="BB38" s="121">
        <v>1947</v>
      </c>
      <c r="BC38" s="121">
        <v>0</v>
      </c>
      <c r="BD38" s="121">
        <v>0</v>
      </c>
      <c r="BE38" s="121">
        <v>1199</v>
      </c>
      <c r="BF38" s="121">
        <v>0</v>
      </c>
      <c r="BG38" s="121">
        <f>+SUM(BF38,AN38,AF38)</f>
        <v>102331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163</v>
      </c>
      <c r="BP38" s="121">
        <f>SUM(L38,AN38)</f>
        <v>143170</v>
      </c>
      <c r="BQ38" s="121">
        <f>SUM(M38,AO38)</f>
        <v>52378</v>
      </c>
      <c r="BR38" s="121">
        <f>SUM(N38,AP38)</f>
        <v>37510</v>
      </c>
      <c r="BS38" s="121">
        <f>SUM(O38,AQ38)</f>
        <v>14868</v>
      </c>
      <c r="BT38" s="121">
        <f>SUM(P38,AR38)</f>
        <v>0</v>
      </c>
      <c r="BU38" s="121">
        <f>SUM(Q38,AS38)</f>
        <v>0</v>
      </c>
      <c r="BV38" s="121">
        <f>SUM(R38,AT38)</f>
        <v>35986</v>
      </c>
      <c r="BW38" s="121">
        <f>SUM(S38,AU38)</f>
        <v>2818</v>
      </c>
      <c r="BX38" s="121">
        <f>SUM(T38,AV38)</f>
        <v>33168</v>
      </c>
      <c r="BY38" s="121">
        <f>SUM(U38,AW38)</f>
        <v>0</v>
      </c>
      <c r="BZ38" s="121">
        <f>SUM(V38,AX38)</f>
        <v>0</v>
      </c>
      <c r="CA38" s="121">
        <f>SUM(W38,AY38)</f>
        <v>53607</v>
      </c>
      <c r="CB38" s="121">
        <f>SUM(X38,AZ38)</f>
        <v>31380</v>
      </c>
      <c r="CC38" s="121">
        <f>SUM(Y38,BA38)</f>
        <v>20280</v>
      </c>
      <c r="CD38" s="121">
        <f>SUM(Z38,BB38)</f>
        <v>1947</v>
      </c>
      <c r="CE38" s="121">
        <f>SUM(AA38,BC38)</f>
        <v>0</v>
      </c>
      <c r="CF38" s="121">
        <f>SUM(AB38,BD38)</f>
        <v>96335</v>
      </c>
      <c r="CG38" s="121">
        <f>SUM(AC38,BE38)</f>
        <v>1199</v>
      </c>
      <c r="CH38" s="121">
        <f>SUM(AD38,BF38)</f>
        <v>0</v>
      </c>
      <c r="CI38" s="121">
        <f>SUM(AE38,BG38)</f>
        <v>143170</v>
      </c>
    </row>
    <row r="39" spans="1:87" s="136" customFormat="1" ht="13.5" customHeight="1" x14ac:dyDescent="0.15">
      <c r="A39" s="119" t="s">
        <v>31</v>
      </c>
      <c r="B39" s="120" t="s">
        <v>438</v>
      </c>
      <c r="C39" s="119" t="s">
        <v>439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23</v>
      </c>
      <c r="L39" s="121">
        <f>+SUM(M39,R39,V39,W39,AC39)</f>
        <v>8794</v>
      </c>
      <c r="M39" s="121">
        <f>+SUM(N39:Q39)</f>
        <v>7592</v>
      </c>
      <c r="N39" s="121">
        <v>0</v>
      </c>
      <c r="O39" s="121">
        <v>7592</v>
      </c>
      <c r="P39" s="121">
        <v>0</v>
      </c>
      <c r="Q39" s="121">
        <v>0</v>
      </c>
      <c r="R39" s="121">
        <f>+SUM(S39:U39)</f>
        <v>1202</v>
      </c>
      <c r="S39" s="121">
        <v>1202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13867</v>
      </c>
      <c r="AC39" s="121">
        <v>0</v>
      </c>
      <c r="AD39" s="121">
        <v>0</v>
      </c>
      <c r="AE39" s="121">
        <f>+SUM(D39,L39,AD39)</f>
        <v>8794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28358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28358</v>
      </c>
      <c r="AZ39" s="121">
        <v>3909</v>
      </c>
      <c r="BA39" s="121">
        <v>0</v>
      </c>
      <c r="BB39" s="121">
        <v>0</v>
      </c>
      <c r="BC39" s="121">
        <v>24449</v>
      </c>
      <c r="BD39" s="121">
        <v>0</v>
      </c>
      <c r="BE39" s="121">
        <v>0</v>
      </c>
      <c r="BF39" s="121">
        <v>0</v>
      </c>
      <c r="BG39" s="121">
        <f>+SUM(BF39,AN39,AF39)</f>
        <v>28358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23</v>
      </c>
      <c r="BP39" s="121">
        <f>SUM(L39,AN39)</f>
        <v>37152</v>
      </c>
      <c r="BQ39" s="121">
        <f>SUM(M39,AO39)</f>
        <v>7592</v>
      </c>
      <c r="BR39" s="121">
        <f>SUM(N39,AP39)</f>
        <v>0</v>
      </c>
      <c r="BS39" s="121">
        <f>SUM(O39,AQ39)</f>
        <v>7592</v>
      </c>
      <c r="BT39" s="121">
        <f>SUM(P39,AR39)</f>
        <v>0</v>
      </c>
      <c r="BU39" s="121">
        <f>SUM(Q39,AS39)</f>
        <v>0</v>
      </c>
      <c r="BV39" s="121">
        <f>SUM(R39,AT39)</f>
        <v>1202</v>
      </c>
      <c r="BW39" s="121">
        <f>SUM(S39,AU39)</f>
        <v>1202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28358</v>
      </c>
      <c r="CB39" s="121">
        <f>SUM(X39,AZ39)</f>
        <v>3909</v>
      </c>
      <c r="CC39" s="121">
        <f>SUM(Y39,BA39)</f>
        <v>0</v>
      </c>
      <c r="CD39" s="121">
        <f>SUM(Z39,BB39)</f>
        <v>0</v>
      </c>
      <c r="CE39" s="121">
        <f>SUM(AA39,BC39)</f>
        <v>24449</v>
      </c>
      <c r="CF39" s="121">
        <f>SUM(AB39,BD39)</f>
        <v>13867</v>
      </c>
      <c r="CG39" s="121">
        <f>SUM(AC39,BE39)</f>
        <v>0</v>
      </c>
      <c r="CH39" s="121">
        <f>SUM(AD39,BF39)</f>
        <v>0</v>
      </c>
      <c r="CI39" s="121">
        <f>SUM(AE39,BG39)</f>
        <v>37152</v>
      </c>
    </row>
    <row r="40" spans="1:87" s="136" customFormat="1" ht="13.5" customHeight="1" x14ac:dyDescent="0.15">
      <c r="A40" s="119" t="s">
        <v>31</v>
      </c>
      <c r="B40" s="120" t="s">
        <v>441</v>
      </c>
      <c r="C40" s="119" t="s">
        <v>442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66</v>
      </c>
      <c r="L40" s="121">
        <f>+SUM(M40,R40,V40,W40,AC40)</f>
        <v>26649</v>
      </c>
      <c r="M40" s="121">
        <f>+SUM(N40:Q40)</f>
        <v>20066</v>
      </c>
      <c r="N40" s="121">
        <v>0</v>
      </c>
      <c r="O40" s="121">
        <v>20066</v>
      </c>
      <c r="P40" s="121">
        <v>0</v>
      </c>
      <c r="Q40" s="121">
        <v>0</v>
      </c>
      <c r="R40" s="121">
        <f>+SUM(S40:U40)</f>
        <v>6583</v>
      </c>
      <c r="S40" s="121">
        <v>6583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36004</v>
      </c>
      <c r="AC40" s="121">
        <v>0</v>
      </c>
      <c r="AD40" s="121">
        <v>0</v>
      </c>
      <c r="AE40" s="121">
        <f>+SUM(D40,L40,AD40)</f>
        <v>26649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15300</v>
      </c>
      <c r="BG40" s="121">
        <f>+SUM(BF40,AN40,AF40)</f>
        <v>15300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66</v>
      </c>
      <c r="BP40" s="121">
        <f>SUM(L40,AN40)</f>
        <v>26649</v>
      </c>
      <c r="BQ40" s="121">
        <f>SUM(M40,AO40)</f>
        <v>20066</v>
      </c>
      <c r="BR40" s="121">
        <f>SUM(N40,AP40)</f>
        <v>0</v>
      </c>
      <c r="BS40" s="121">
        <f>SUM(O40,AQ40)</f>
        <v>20066</v>
      </c>
      <c r="BT40" s="121">
        <f>SUM(P40,AR40)</f>
        <v>0</v>
      </c>
      <c r="BU40" s="121">
        <f>SUM(Q40,AS40)</f>
        <v>0</v>
      </c>
      <c r="BV40" s="121">
        <f>SUM(R40,AT40)</f>
        <v>6583</v>
      </c>
      <c r="BW40" s="121">
        <f>SUM(S40,AU40)</f>
        <v>6583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36004</v>
      </c>
      <c r="CG40" s="121">
        <f>SUM(AC40,BE40)</f>
        <v>0</v>
      </c>
      <c r="CH40" s="121">
        <f>SUM(AD40,BF40)</f>
        <v>15300</v>
      </c>
      <c r="CI40" s="121">
        <f>SUM(AE40,BG40)</f>
        <v>41949</v>
      </c>
    </row>
    <row r="41" spans="1:87" s="136" customFormat="1" ht="13.5" customHeight="1" x14ac:dyDescent="0.15">
      <c r="A41" s="119" t="s">
        <v>31</v>
      </c>
      <c r="B41" s="120" t="s">
        <v>444</v>
      </c>
      <c r="C41" s="119" t="s">
        <v>445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13758</v>
      </c>
      <c r="M41" s="121">
        <f>+SUM(N41:Q41)</f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13758</v>
      </c>
      <c r="X41" s="121">
        <v>6000</v>
      </c>
      <c r="Y41" s="121">
        <v>0</v>
      </c>
      <c r="Z41" s="121">
        <v>7758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13758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6172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6172</v>
      </c>
      <c r="AZ41" s="121">
        <v>0</v>
      </c>
      <c r="BA41" s="121">
        <v>0</v>
      </c>
      <c r="BB41" s="121">
        <v>6172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6172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19930</v>
      </c>
      <c r="BQ41" s="121">
        <f>SUM(M41,AO41)</f>
        <v>0</v>
      </c>
      <c r="BR41" s="121">
        <f>SUM(N41,AP41)</f>
        <v>0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0</v>
      </c>
      <c r="BW41" s="121">
        <f>SUM(S41,AU41)</f>
        <v>0</v>
      </c>
      <c r="BX41" s="121">
        <f>SUM(T41,AV41)</f>
        <v>0</v>
      </c>
      <c r="BY41" s="121">
        <f>SUM(U41,AW41)</f>
        <v>0</v>
      </c>
      <c r="BZ41" s="121">
        <f>SUM(V41,AX41)</f>
        <v>0</v>
      </c>
      <c r="CA41" s="121">
        <f>SUM(W41,AY41)</f>
        <v>19930</v>
      </c>
      <c r="CB41" s="121">
        <f>SUM(X41,AZ41)</f>
        <v>6000</v>
      </c>
      <c r="CC41" s="121">
        <f>SUM(Y41,BA41)</f>
        <v>0</v>
      </c>
      <c r="CD41" s="121">
        <f>SUM(Z41,BB41)</f>
        <v>13930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19930</v>
      </c>
    </row>
    <row r="42" spans="1:87" s="136" customFormat="1" ht="13.5" customHeight="1" x14ac:dyDescent="0.15">
      <c r="A42" s="119" t="s">
        <v>31</v>
      </c>
      <c r="B42" s="120" t="s">
        <v>447</v>
      </c>
      <c r="C42" s="119" t="s">
        <v>448</v>
      </c>
      <c r="D42" s="121">
        <f>+SUM(E42,J42)</f>
        <v>56144</v>
      </c>
      <c r="E42" s="121">
        <f>+SUM(F42:I42)</f>
        <v>56144</v>
      </c>
      <c r="F42" s="121">
        <v>0</v>
      </c>
      <c r="G42" s="121">
        <v>56144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65703</v>
      </c>
      <c r="M42" s="121">
        <f>+SUM(N42:Q42)</f>
        <v>5811</v>
      </c>
      <c r="N42" s="121">
        <v>0</v>
      </c>
      <c r="O42" s="121">
        <v>0</v>
      </c>
      <c r="P42" s="121">
        <v>5811</v>
      </c>
      <c r="Q42" s="121">
        <v>0</v>
      </c>
      <c r="R42" s="121">
        <f>+SUM(S42:U42)</f>
        <v>15719</v>
      </c>
      <c r="S42" s="121">
        <v>4112</v>
      </c>
      <c r="T42" s="121">
        <v>11607</v>
      </c>
      <c r="U42" s="121">
        <v>0</v>
      </c>
      <c r="V42" s="121">
        <v>0</v>
      </c>
      <c r="W42" s="121">
        <f>+SUM(X42:AA42)</f>
        <v>44173</v>
      </c>
      <c r="X42" s="121">
        <v>27670</v>
      </c>
      <c r="Y42" s="121">
        <v>0</v>
      </c>
      <c r="Z42" s="121">
        <v>6212</v>
      </c>
      <c r="AA42" s="121">
        <v>10291</v>
      </c>
      <c r="AB42" s="121">
        <v>0</v>
      </c>
      <c r="AC42" s="121">
        <v>0</v>
      </c>
      <c r="AD42" s="121">
        <v>5542</v>
      </c>
      <c r="AE42" s="121">
        <f>+SUM(D42,L42,AD42)</f>
        <v>127389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47363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2733</v>
      </c>
      <c r="AU42" s="121">
        <v>2605</v>
      </c>
      <c r="AV42" s="121">
        <v>128</v>
      </c>
      <c r="AW42" s="121">
        <v>0</v>
      </c>
      <c r="AX42" s="121">
        <v>0</v>
      </c>
      <c r="AY42" s="121">
        <f>+SUM(AZ42:BC42)</f>
        <v>44630</v>
      </c>
      <c r="AZ42" s="121">
        <v>16137</v>
      </c>
      <c r="BA42" s="121">
        <v>28294</v>
      </c>
      <c r="BB42" s="121">
        <v>0</v>
      </c>
      <c r="BC42" s="121">
        <v>199</v>
      </c>
      <c r="BD42" s="121">
        <v>0</v>
      </c>
      <c r="BE42" s="121">
        <v>0</v>
      </c>
      <c r="BF42" s="121">
        <v>378</v>
      </c>
      <c r="BG42" s="121">
        <f>+SUM(BF42,AN42,AF42)</f>
        <v>47741</v>
      </c>
      <c r="BH42" s="121">
        <f>SUM(D42,AF42)</f>
        <v>56144</v>
      </c>
      <c r="BI42" s="121">
        <f>SUM(E42,AG42)</f>
        <v>56144</v>
      </c>
      <c r="BJ42" s="121">
        <f>SUM(F42,AH42)</f>
        <v>0</v>
      </c>
      <c r="BK42" s="121">
        <f>SUM(G42,AI42)</f>
        <v>56144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113066</v>
      </c>
      <c r="BQ42" s="121">
        <f>SUM(M42,AO42)</f>
        <v>5811</v>
      </c>
      <c r="BR42" s="121">
        <f>SUM(N42,AP42)</f>
        <v>0</v>
      </c>
      <c r="BS42" s="121">
        <f>SUM(O42,AQ42)</f>
        <v>0</v>
      </c>
      <c r="BT42" s="121">
        <f>SUM(P42,AR42)</f>
        <v>5811</v>
      </c>
      <c r="BU42" s="121">
        <f>SUM(Q42,AS42)</f>
        <v>0</v>
      </c>
      <c r="BV42" s="121">
        <f>SUM(R42,AT42)</f>
        <v>18452</v>
      </c>
      <c r="BW42" s="121">
        <f>SUM(S42,AU42)</f>
        <v>6717</v>
      </c>
      <c r="BX42" s="121">
        <f>SUM(T42,AV42)</f>
        <v>11735</v>
      </c>
      <c r="BY42" s="121">
        <f>SUM(U42,AW42)</f>
        <v>0</v>
      </c>
      <c r="BZ42" s="121">
        <f>SUM(V42,AX42)</f>
        <v>0</v>
      </c>
      <c r="CA42" s="121">
        <f>SUM(W42,AY42)</f>
        <v>88803</v>
      </c>
      <c r="CB42" s="121">
        <f>SUM(X42,AZ42)</f>
        <v>43807</v>
      </c>
      <c r="CC42" s="121">
        <f>SUM(Y42,BA42)</f>
        <v>28294</v>
      </c>
      <c r="CD42" s="121">
        <f>SUM(Z42,BB42)</f>
        <v>6212</v>
      </c>
      <c r="CE42" s="121">
        <f>SUM(AA42,BC42)</f>
        <v>10490</v>
      </c>
      <c r="CF42" s="121">
        <f>SUM(AB42,BD42)</f>
        <v>0</v>
      </c>
      <c r="CG42" s="121">
        <f>SUM(AC42,BE42)</f>
        <v>0</v>
      </c>
      <c r="CH42" s="121">
        <f>SUM(AD42,BF42)</f>
        <v>5920</v>
      </c>
      <c r="CI42" s="121">
        <f>SUM(AE42,BG42)</f>
        <v>175130</v>
      </c>
    </row>
    <row r="43" spans="1:87" s="136" customFormat="1" ht="13.5" customHeight="1" x14ac:dyDescent="0.15">
      <c r="A43" s="119" t="s">
        <v>31</v>
      </c>
      <c r="B43" s="120" t="s">
        <v>450</v>
      </c>
      <c r="C43" s="119" t="s">
        <v>451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34811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3638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0</v>
      </c>
      <c r="BQ43" s="121">
        <f>SUM(M43,AO43)</f>
        <v>0</v>
      </c>
      <c r="BR43" s="121">
        <f>SUM(N43,AP43)</f>
        <v>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38449</v>
      </c>
      <c r="CG43" s="121">
        <f>SUM(AC43,BE43)</f>
        <v>0</v>
      </c>
      <c r="CH43" s="121">
        <f>SUM(AD43,BF43)</f>
        <v>0</v>
      </c>
      <c r="CI43" s="121">
        <f>SUM(AE43,BG43)</f>
        <v>0</v>
      </c>
    </row>
    <row r="44" spans="1:87" s="136" customFormat="1" ht="13.5" customHeight="1" x14ac:dyDescent="0.15">
      <c r="A44" s="119" t="s">
        <v>31</v>
      </c>
      <c r="B44" s="120" t="s">
        <v>455</v>
      </c>
      <c r="C44" s="119" t="s">
        <v>456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0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23208</v>
      </c>
      <c r="AC44" s="121">
        <v>0</v>
      </c>
      <c r="AD44" s="121">
        <v>0</v>
      </c>
      <c r="AE44" s="121">
        <f>+SUM(D44,L44,AD44)</f>
        <v>0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2426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0</v>
      </c>
      <c r="BQ44" s="121">
        <f>SUM(M44,AO44)</f>
        <v>0</v>
      </c>
      <c r="BR44" s="121">
        <f>SUM(N44,AP44)</f>
        <v>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25634</v>
      </c>
      <c r="CG44" s="121">
        <f>SUM(AC44,BE44)</f>
        <v>0</v>
      </c>
      <c r="CH44" s="121">
        <f>SUM(AD44,BF44)</f>
        <v>0</v>
      </c>
      <c r="CI44" s="121">
        <f>SUM(AE44,BG44)</f>
        <v>0</v>
      </c>
    </row>
    <row r="45" spans="1:87" s="136" customFormat="1" ht="13.5" customHeight="1" x14ac:dyDescent="0.15">
      <c r="A45" s="119" t="s">
        <v>31</v>
      </c>
      <c r="B45" s="120" t="s">
        <v>458</v>
      </c>
      <c r="C45" s="119" t="s">
        <v>459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30573</v>
      </c>
      <c r="M45" s="121">
        <f>+SUM(N45:Q45)</f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30573</v>
      </c>
      <c r="X45" s="121">
        <v>30573</v>
      </c>
      <c r="Y45" s="121">
        <v>0</v>
      </c>
      <c r="Z45" s="121">
        <v>0</v>
      </c>
      <c r="AA45" s="121">
        <v>0</v>
      </c>
      <c r="AB45" s="121">
        <v>48658</v>
      </c>
      <c r="AC45" s="121">
        <v>0</v>
      </c>
      <c r="AD45" s="121">
        <v>0</v>
      </c>
      <c r="AE45" s="121">
        <f>+SUM(D45,L45,AD45)</f>
        <v>30573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12680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12680</v>
      </c>
      <c r="AZ45" s="121">
        <v>12680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>+SUM(BF45,AN45,AF45)</f>
        <v>12680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43253</v>
      </c>
      <c r="BQ45" s="121">
        <f>SUM(M45,AO45)</f>
        <v>0</v>
      </c>
      <c r="BR45" s="121">
        <f>SUM(N45,AP45)</f>
        <v>0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43253</v>
      </c>
      <c r="CB45" s="121">
        <f>SUM(X45,AZ45)</f>
        <v>43253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48658</v>
      </c>
      <c r="CG45" s="121">
        <f>SUM(AC45,BE45)</f>
        <v>0</v>
      </c>
      <c r="CH45" s="121">
        <f>SUM(AD45,BF45)</f>
        <v>0</v>
      </c>
      <c r="CI45" s="121">
        <f>SUM(AE45,BG45)</f>
        <v>43253</v>
      </c>
    </row>
    <row r="46" spans="1:87" s="136" customFormat="1" ht="13.5" customHeight="1" x14ac:dyDescent="0.15">
      <c r="A46" s="119" t="s">
        <v>31</v>
      </c>
      <c r="B46" s="120" t="s">
        <v>462</v>
      </c>
      <c r="C46" s="119" t="s">
        <v>463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59</v>
      </c>
      <c r="L46" s="121">
        <f>+SUM(M46,R46,V46,W46,AC46)</f>
        <v>0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50367</v>
      </c>
      <c r="AC46" s="121">
        <v>0</v>
      </c>
      <c r="AD46" s="121">
        <v>0</v>
      </c>
      <c r="AE46" s="121">
        <f>+SUM(D46,L46,AD46)</f>
        <v>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18887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59</v>
      </c>
      <c r="BP46" s="121">
        <f>SUM(L46,AN46)</f>
        <v>0</v>
      </c>
      <c r="BQ46" s="121">
        <f>SUM(M46,AO46)</f>
        <v>0</v>
      </c>
      <c r="BR46" s="121">
        <f>SUM(N46,AP46)</f>
        <v>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0</v>
      </c>
      <c r="BW46" s="121">
        <f>SUM(S46,AU46)</f>
        <v>0</v>
      </c>
      <c r="BX46" s="121">
        <f>SUM(T46,AV46)</f>
        <v>0</v>
      </c>
      <c r="BY46" s="121">
        <f>SUM(U46,AW46)</f>
        <v>0</v>
      </c>
      <c r="BZ46" s="121">
        <f>SUM(V46,AX46)</f>
        <v>0</v>
      </c>
      <c r="CA46" s="121">
        <f>SUM(W46,AY46)</f>
        <v>0</v>
      </c>
      <c r="CB46" s="121">
        <f>SUM(X46,AZ46)</f>
        <v>0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69254</v>
      </c>
      <c r="CG46" s="121">
        <f>SUM(AC46,BE46)</f>
        <v>0</v>
      </c>
      <c r="CH46" s="121">
        <f>SUM(AD46,BF46)</f>
        <v>0</v>
      </c>
      <c r="CI46" s="121">
        <f>SUM(AE46,BG46)</f>
        <v>0</v>
      </c>
    </row>
    <row r="47" spans="1:87" s="136" customFormat="1" ht="13.5" customHeight="1" x14ac:dyDescent="0.15">
      <c r="A47" s="119" t="s">
        <v>31</v>
      </c>
      <c r="B47" s="120" t="s">
        <v>332</v>
      </c>
      <c r="C47" s="119" t="s">
        <v>333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1033621</v>
      </c>
      <c r="AO47" s="121">
        <f>+SUM(AP47:AS47)</f>
        <v>688</v>
      </c>
      <c r="AP47" s="121">
        <v>688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1032933</v>
      </c>
      <c r="AZ47" s="121">
        <v>221971</v>
      </c>
      <c r="BA47" s="121">
        <v>810000</v>
      </c>
      <c r="BB47" s="121">
        <v>962</v>
      </c>
      <c r="BC47" s="121">
        <v>0</v>
      </c>
      <c r="BD47" s="121">
        <v>0</v>
      </c>
      <c r="BE47" s="121">
        <v>0</v>
      </c>
      <c r="BF47" s="121">
        <v>441153</v>
      </c>
      <c r="BG47" s="121">
        <f>+SUM(BF47,AN47,AF47)</f>
        <v>1474774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1033621</v>
      </c>
      <c r="BQ47" s="121">
        <f>SUM(M47,AO47)</f>
        <v>688</v>
      </c>
      <c r="BR47" s="121">
        <f>SUM(N47,AP47)</f>
        <v>688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1032933</v>
      </c>
      <c r="CB47" s="121">
        <f>SUM(X47,AZ47)</f>
        <v>221971</v>
      </c>
      <c r="CC47" s="121">
        <f>SUM(Y47,BA47)</f>
        <v>810000</v>
      </c>
      <c r="CD47" s="121">
        <f>SUM(Z47,BB47)</f>
        <v>962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441153</v>
      </c>
      <c r="CI47" s="121">
        <f>SUM(AE47,BG47)</f>
        <v>1474774</v>
      </c>
    </row>
    <row r="48" spans="1:87" s="136" customFormat="1" ht="13.5" customHeight="1" x14ac:dyDescent="0.15">
      <c r="A48" s="119" t="s">
        <v>31</v>
      </c>
      <c r="B48" s="120" t="s">
        <v>370</v>
      </c>
      <c r="C48" s="119" t="s">
        <v>371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0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f>+SUM(D48,L48,AD48)</f>
        <v>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174508</v>
      </c>
      <c r="AO48" s="121">
        <f>+SUM(AP48:AS48)</f>
        <v>59812</v>
      </c>
      <c r="AP48" s="121">
        <v>17908</v>
      </c>
      <c r="AQ48" s="121">
        <v>0</v>
      </c>
      <c r="AR48" s="121">
        <v>41904</v>
      </c>
      <c r="AS48" s="121">
        <v>0</v>
      </c>
      <c r="AT48" s="121">
        <f>+SUM(AU48:AW48)</f>
        <v>107473</v>
      </c>
      <c r="AU48" s="121">
        <v>0</v>
      </c>
      <c r="AV48" s="121">
        <v>107473</v>
      </c>
      <c r="AW48" s="121">
        <v>0</v>
      </c>
      <c r="AX48" s="121">
        <v>0</v>
      </c>
      <c r="AY48" s="121">
        <f>+SUM(AZ48:BC48)</f>
        <v>7223</v>
      </c>
      <c r="AZ48" s="121">
        <v>2452</v>
      </c>
      <c r="BA48" s="121">
        <v>0</v>
      </c>
      <c r="BB48" s="121">
        <v>4527</v>
      </c>
      <c r="BC48" s="121">
        <v>244</v>
      </c>
      <c r="BD48" s="121">
        <v>0</v>
      </c>
      <c r="BE48" s="121">
        <v>0</v>
      </c>
      <c r="BF48" s="121">
        <v>0</v>
      </c>
      <c r="BG48" s="121">
        <f>+SUM(BF48,AN48,AF48)</f>
        <v>174508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174508</v>
      </c>
      <c r="BQ48" s="121">
        <f>SUM(M48,AO48)</f>
        <v>59812</v>
      </c>
      <c r="BR48" s="121">
        <f>SUM(N48,AP48)</f>
        <v>17908</v>
      </c>
      <c r="BS48" s="121">
        <f>SUM(O48,AQ48)</f>
        <v>0</v>
      </c>
      <c r="BT48" s="121">
        <f>SUM(P48,AR48)</f>
        <v>41904</v>
      </c>
      <c r="BU48" s="121">
        <f>SUM(Q48,AS48)</f>
        <v>0</v>
      </c>
      <c r="BV48" s="121">
        <f>SUM(R48,AT48)</f>
        <v>107473</v>
      </c>
      <c r="BW48" s="121">
        <f>SUM(S48,AU48)</f>
        <v>0</v>
      </c>
      <c r="BX48" s="121">
        <f>SUM(T48,AV48)</f>
        <v>107473</v>
      </c>
      <c r="BY48" s="121">
        <f>SUM(U48,AW48)</f>
        <v>0</v>
      </c>
      <c r="BZ48" s="121">
        <f>SUM(V48,AX48)</f>
        <v>0</v>
      </c>
      <c r="CA48" s="121">
        <f>SUM(W48,AY48)</f>
        <v>7223</v>
      </c>
      <c r="CB48" s="121">
        <f>SUM(X48,AZ48)</f>
        <v>2452</v>
      </c>
      <c r="CC48" s="121">
        <f>SUM(Y48,BA48)</f>
        <v>0</v>
      </c>
      <c r="CD48" s="121">
        <f>SUM(Z48,BB48)</f>
        <v>4527</v>
      </c>
      <c r="CE48" s="121">
        <f>SUM(AA48,BC48)</f>
        <v>244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174508</v>
      </c>
    </row>
    <row r="49" spans="1:87" s="136" customFormat="1" ht="13.5" customHeight="1" x14ac:dyDescent="0.15">
      <c r="A49" s="119" t="s">
        <v>31</v>
      </c>
      <c r="B49" s="120" t="s">
        <v>453</v>
      </c>
      <c r="C49" s="119" t="s">
        <v>454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58019</v>
      </c>
      <c r="M49" s="121">
        <f>+SUM(N49:Q49)</f>
        <v>31513</v>
      </c>
      <c r="N49" s="121">
        <v>5609</v>
      </c>
      <c r="O49" s="121">
        <v>14132</v>
      </c>
      <c r="P49" s="121">
        <v>11772</v>
      </c>
      <c r="Q49" s="121">
        <v>0</v>
      </c>
      <c r="R49" s="121">
        <f>+SUM(S49:U49)</f>
        <v>14793</v>
      </c>
      <c r="S49" s="121">
        <v>3394</v>
      </c>
      <c r="T49" s="121">
        <v>11399</v>
      </c>
      <c r="U49" s="121">
        <v>0</v>
      </c>
      <c r="V49" s="121">
        <v>0</v>
      </c>
      <c r="W49" s="121">
        <f>+SUM(X49:AA49)</f>
        <v>11713</v>
      </c>
      <c r="X49" s="121">
        <v>0</v>
      </c>
      <c r="Y49" s="121">
        <v>1704</v>
      </c>
      <c r="Z49" s="121">
        <v>2981</v>
      </c>
      <c r="AA49" s="121">
        <v>7028</v>
      </c>
      <c r="AB49" s="121">
        <v>0</v>
      </c>
      <c r="AC49" s="121">
        <v>0</v>
      </c>
      <c r="AD49" s="121">
        <v>0</v>
      </c>
      <c r="AE49" s="121">
        <f>+SUM(D49,L49,AD49)</f>
        <v>58019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6064</v>
      </c>
      <c r="AO49" s="121">
        <f>+SUM(AP49:AS49)</f>
        <v>3209</v>
      </c>
      <c r="AP49" s="121">
        <v>0</v>
      </c>
      <c r="AQ49" s="121">
        <v>3209</v>
      </c>
      <c r="AR49" s="121">
        <v>0</v>
      </c>
      <c r="AS49" s="121">
        <v>0</v>
      </c>
      <c r="AT49" s="121">
        <f>+SUM(AU49:AW49)</f>
        <v>2855</v>
      </c>
      <c r="AU49" s="121">
        <v>0</v>
      </c>
      <c r="AV49" s="121">
        <v>2855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>+SUM(BF49,AN49,AF49)</f>
        <v>6064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64083</v>
      </c>
      <c r="BQ49" s="121">
        <f>SUM(M49,AO49)</f>
        <v>34722</v>
      </c>
      <c r="BR49" s="121">
        <f>SUM(N49,AP49)</f>
        <v>5609</v>
      </c>
      <c r="BS49" s="121">
        <f>SUM(O49,AQ49)</f>
        <v>17341</v>
      </c>
      <c r="BT49" s="121">
        <f>SUM(P49,AR49)</f>
        <v>11772</v>
      </c>
      <c r="BU49" s="121">
        <f>SUM(Q49,AS49)</f>
        <v>0</v>
      </c>
      <c r="BV49" s="121">
        <f>SUM(R49,AT49)</f>
        <v>17648</v>
      </c>
      <c r="BW49" s="121">
        <f>SUM(S49,AU49)</f>
        <v>3394</v>
      </c>
      <c r="BX49" s="121">
        <f>SUM(T49,AV49)</f>
        <v>14254</v>
      </c>
      <c r="BY49" s="121">
        <f>SUM(U49,AW49)</f>
        <v>0</v>
      </c>
      <c r="BZ49" s="121">
        <f>SUM(V49,AX49)</f>
        <v>0</v>
      </c>
      <c r="CA49" s="121">
        <f>SUM(W49,AY49)</f>
        <v>11713</v>
      </c>
      <c r="CB49" s="121">
        <f>SUM(X49,AZ49)</f>
        <v>0</v>
      </c>
      <c r="CC49" s="121">
        <f>SUM(Y49,BA49)</f>
        <v>1704</v>
      </c>
      <c r="CD49" s="121">
        <f>SUM(Z49,BB49)</f>
        <v>2981</v>
      </c>
      <c r="CE49" s="121">
        <f>SUM(AA49,BC49)</f>
        <v>7028</v>
      </c>
      <c r="CF49" s="121">
        <f>SUM(AB49,BD49)</f>
        <v>0</v>
      </c>
      <c r="CG49" s="121">
        <f>SUM(AC49,BE49)</f>
        <v>0</v>
      </c>
      <c r="CH49" s="121">
        <f>SUM(AD49,BF49)</f>
        <v>0</v>
      </c>
      <c r="CI49" s="121">
        <f>SUM(AE49,BG49)</f>
        <v>64083</v>
      </c>
    </row>
    <row r="50" spans="1:87" s="136" customFormat="1" ht="13.5" customHeight="1" x14ac:dyDescent="0.15">
      <c r="A50" s="119" t="s">
        <v>31</v>
      </c>
      <c r="B50" s="120" t="s">
        <v>362</v>
      </c>
      <c r="C50" s="119" t="s">
        <v>363</v>
      </c>
      <c r="D50" s="121">
        <f>+SUM(E50,J50)</f>
        <v>239080</v>
      </c>
      <c r="E50" s="121">
        <f>+SUM(F50:I50)</f>
        <v>179248</v>
      </c>
      <c r="F50" s="121">
        <v>0</v>
      </c>
      <c r="G50" s="121">
        <v>179248</v>
      </c>
      <c r="H50" s="121">
        <v>0</v>
      </c>
      <c r="I50" s="121">
        <v>0</v>
      </c>
      <c r="J50" s="121">
        <v>59832</v>
      </c>
      <c r="K50" s="121">
        <v>0</v>
      </c>
      <c r="L50" s="121">
        <f>+SUM(M50,R50,V50,W50,AC50)</f>
        <v>428762</v>
      </c>
      <c r="M50" s="121">
        <f>+SUM(N50:Q50)</f>
        <v>56021</v>
      </c>
      <c r="N50" s="121">
        <v>56021</v>
      </c>
      <c r="O50" s="121">
        <v>0</v>
      </c>
      <c r="P50" s="121">
        <v>0</v>
      </c>
      <c r="Q50" s="121">
        <v>0</v>
      </c>
      <c r="R50" s="121">
        <f>+SUM(S50:U50)</f>
        <v>135569</v>
      </c>
      <c r="S50" s="121">
        <v>0</v>
      </c>
      <c r="T50" s="121">
        <v>135569</v>
      </c>
      <c r="U50" s="121">
        <v>0</v>
      </c>
      <c r="V50" s="121">
        <v>0</v>
      </c>
      <c r="W50" s="121">
        <f>+SUM(X50:AA50)</f>
        <v>237172</v>
      </c>
      <c r="X50" s="121">
        <v>0</v>
      </c>
      <c r="Y50" s="121">
        <v>237172</v>
      </c>
      <c r="Z50" s="121">
        <v>0</v>
      </c>
      <c r="AA50" s="121">
        <v>0</v>
      </c>
      <c r="AB50" s="121">
        <v>0</v>
      </c>
      <c r="AC50" s="121">
        <v>0</v>
      </c>
      <c r="AD50" s="121">
        <v>39870</v>
      </c>
      <c r="AE50" s="121">
        <f>+SUM(D50,L50,AD50)</f>
        <v>707712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0</v>
      </c>
      <c r="AO50" s="121">
        <f>+SUM(AP50:AS50)</f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f>+SUM(BF50,AN50,AF50)</f>
        <v>0</v>
      </c>
      <c r="BH50" s="121">
        <f>SUM(D50,AF50)</f>
        <v>239080</v>
      </c>
      <c r="BI50" s="121">
        <f>SUM(E50,AG50)</f>
        <v>179248</v>
      </c>
      <c r="BJ50" s="121">
        <f>SUM(F50,AH50)</f>
        <v>0</v>
      </c>
      <c r="BK50" s="121">
        <f>SUM(G50,AI50)</f>
        <v>179248</v>
      </c>
      <c r="BL50" s="121">
        <f>SUM(H50,AJ50)</f>
        <v>0</v>
      </c>
      <c r="BM50" s="121">
        <f>SUM(I50,AK50)</f>
        <v>0</v>
      </c>
      <c r="BN50" s="121">
        <f>SUM(J50,AL50)</f>
        <v>59832</v>
      </c>
      <c r="BO50" s="121">
        <f>SUM(K50,AM50)</f>
        <v>0</v>
      </c>
      <c r="BP50" s="121">
        <f>SUM(L50,AN50)</f>
        <v>428762</v>
      </c>
      <c r="BQ50" s="121">
        <f>SUM(M50,AO50)</f>
        <v>56021</v>
      </c>
      <c r="BR50" s="121">
        <f>SUM(N50,AP50)</f>
        <v>56021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135569</v>
      </c>
      <c r="BW50" s="121">
        <f>SUM(S50,AU50)</f>
        <v>0</v>
      </c>
      <c r="BX50" s="121">
        <f>SUM(T50,AV50)</f>
        <v>135569</v>
      </c>
      <c r="BY50" s="121">
        <f>SUM(U50,AW50)</f>
        <v>0</v>
      </c>
      <c r="BZ50" s="121">
        <f>SUM(V50,AX50)</f>
        <v>0</v>
      </c>
      <c r="CA50" s="121">
        <f>SUM(W50,AY50)</f>
        <v>237172</v>
      </c>
      <c r="CB50" s="121">
        <f>SUM(X50,AZ50)</f>
        <v>0</v>
      </c>
      <c r="CC50" s="121">
        <f>SUM(Y50,BA50)</f>
        <v>237172</v>
      </c>
      <c r="CD50" s="121">
        <f>SUM(Z50,BB50)</f>
        <v>0</v>
      </c>
      <c r="CE50" s="121">
        <f>SUM(AA50,BC50)</f>
        <v>0</v>
      </c>
      <c r="CF50" s="121">
        <f>SUM(AB50,BD50)</f>
        <v>0</v>
      </c>
      <c r="CG50" s="121">
        <f>SUM(AC50,BE50)</f>
        <v>0</v>
      </c>
      <c r="CH50" s="121">
        <f>SUM(AD50,BF50)</f>
        <v>39870</v>
      </c>
      <c r="CI50" s="121">
        <f>SUM(AE50,BG50)</f>
        <v>707712</v>
      </c>
    </row>
    <row r="51" spans="1:87" s="136" customFormat="1" ht="13.5" customHeight="1" x14ac:dyDescent="0.15">
      <c r="A51" s="119" t="s">
        <v>31</v>
      </c>
      <c r="B51" s="120" t="s">
        <v>428</v>
      </c>
      <c r="C51" s="119" t="s">
        <v>461</v>
      </c>
      <c r="D51" s="121">
        <f>+SUM(E51,J51)</f>
        <v>4450</v>
      </c>
      <c r="E51" s="121">
        <f>+SUM(F51:I51)</f>
        <v>4450</v>
      </c>
      <c r="F51" s="121">
        <v>0</v>
      </c>
      <c r="G51" s="121">
        <v>4450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176045</v>
      </c>
      <c r="M51" s="121">
        <f>+SUM(N51:Q51)</f>
        <v>121258</v>
      </c>
      <c r="N51" s="121">
        <v>69268</v>
      </c>
      <c r="O51" s="121">
        <v>0</v>
      </c>
      <c r="P51" s="121">
        <v>37136</v>
      </c>
      <c r="Q51" s="121">
        <v>14854</v>
      </c>
      <c r="R51" s="121">
        <f>+SUM(S51:U51)</f>
        <v>40024</v>
      </c>
      <c r="S51" s="121">
        <v>10251</v>
      </c>
      <c r="T51" s="121">
        <v>28760</v>
      </c>
      <c r="U51" s="121">
        <v>1013</v>
      </c>
      <c r="V51" s="121">
        <v>7268</v>
      </c>
      <c r="W51" s="121">
        <f>+SUM(X51:AA51)</f>
        <v>7495</v>
      </c>
      <c r="X51" s="121">
        <v>0</v>
      </c>
      <c r="Y51" s="121">
        <v>1602</v>
      </c>
      <c r="Z51" s="121">
        <v>2881</v>
      </c>
      <c r="AA51" s="121">
        <v>3012</v>
      </c>
      <c r="AB51" s="121">
        <v>0</v>
      </c>
      <c r="AC51" s="121">
        <v>0</v>
      </c>
      <c r="AD51" s="121">
        <v>76557</v>
      </c>
      <c r="AE51" s="121">
        <f>+SUM(D51,L51,AD51)</f>
        <v>257052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4450</v>
      </c>
      <c r="BI51" s="121">
        <f>SUM(E51,AG51)</f>
        <v>4450</v>
      </c>
      <c r="BJ51" s="121">
        <f>SUM(F51,AH51)</f>
        <v>0</v>
      </c>
      <c r="BK51" s="121">
        <f>SUM(G51,AI51)</f>
        <v>4450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176045</v>
      </c>
      <c r="BQ51" s="121">
        <f>SUM(M51,AO51)</f>
        <v>121258</v>
      </c>
      <c r="BR51" s="121">
        <f>SUM(N51,AP51)</f>
        <v>69268</v>
      </c>
      <c r="BS51" s="121">
        <f>SUM(O51,AQ51)</f>
        <v>0</v>
      </c>
      <c r="BT51" s="121">
        <f>SUM(P51,AR51)</f>
        <v>37136</v>
      </c>
      <c r="BU51" s="121">
        <f>SUM(Q51,AS51)</f>
        <v>14854</v>
      </c>
      <c r="BV51" s="121">
        <f>SUM(R51,AT51)</f>
        <v>40024</v>
      </c>
      <c r="BW51" s="121">
        <f>SUM(S51,AU51)</f>
        <v>10251</v>
      </c>
      <c r="BX51" s="121">
        <f>SUM(T51,AV51)</f>
        <v>28760</v>
      </c>
      <c r="BY51" s="121">
        <f>SUM(U51,AW51)</f>
        <v>1013</v>
      </c>
      <c r="BZ51" s="121">
        <f>SUM(V51,AX51)</f>
        <v>7268</v>
      </c>
      <c r="CA51" s="121">
        <f>SUM(W51,AY51)</f>
        <v>7495</v>
      </c>
      <c r="CB51" s="121">
        <f>SUM(X51,AZ51)</f>
        <v>0</v>
      </c>
      <c r="CC51" s="121">
        <f>SUM(Y51,BA51)</f>
        <v>1602</v>
      </c>
      <c r="CD51" s="121">
        <f>SUM(Z51,BB51)</f>
        <v>2881</v>
      </c>
      <c r="CE51" s="121">
        <f>SUM(AA51,BC51)</f>
        <v>3012</v>
      </c>
      <c r="CF51" s="121">
        <f>SUM(AB51,BD51)</f>
        <v>0</v>
      </c>
      <c r="CG51" s="121">
        <f>SUM(AC51,BE51)</f>
        <v>0</v>
      </c>
      <c r="CH51" s="121">
        <f>SUM(AD51,BF51)</f>
        <v>76557</v>
      </c>
      <c r="CI51" s="121">
        <f>SUM(AE51,BG51)</f>
        <v>257052</v>
      </c>
    </row>
    <row r="52" spans="1:87" s="136" customFormat="1" ht="13.5" customHeight="1" x14ac:dyDescent="0.15">
      <c r="A52" s="119" t="s">
        <v>31</v>
      </c>
      <c r="B52" s="120" t="s">
        <v>327</v>
      </c>
      <c r="C52" s="119" t="s">
        <v>328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0</v>
      </c>
      <c r="M52" s="121">
        <f>+SUM(N52:Q52)</f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f>+SUM(D52,L52,AD52)</f>
        <v>0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80429</v>
      </c>
      <c r="AO52" s="121">
        <f>+SUM(AP52:AS52)</f>
        <v>34245</v>
      </c>
      <c r="AP52" s="121">
        <v>34245</v>
      </c>
      <c r="AQ52" s="121">
        <v>0</v>
      </c>
      <c r="AR52" s="121">
        <v>0</v>
      </c>
      <c r="AS52" s="121">
        <v>0</v>
      </c>
      <c r="AT52" s="121">
        <f>+SUM(AU52:AW52)</f>
        <v>37039</v>
      </c>
      <c r="AU52" s="121">
        <v>0</v>
      </c>
      <c r="AV52" s="121">
        <v>37039</v>
      </c>
      <c r="AW52" s="121">
        <v>0</v>
      </c>
      <c r="AX52" s="121">
        <v>0</v>
      </c>
      <c r="AY52" s="121">
        <f>+SUM(AZ52:BC52)</f>
        <v>9145</v>
      </c>
      <c r="AZ52" s="121">
        <v>9145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27661</v>
      </c>
      <c r="BG52" s="121">
        <f>+SUM(BF52,AN52,AF52)</f>
        <v>108090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80429</v>
      </c>
      <c r="BQ52" s="121">
        <f>SUM(M52,AO52)</f>
        <v>34245</v>
      </c>
      <c r="BR52" s="121">
        <f>SUM(N52,AP52)</f>
        <v>34245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37039</v>
      </c>
      <c r="BW52" s="121">
        <f>SUM(S52,AU52)</f>
        <v>0</v>
      </c>
      <c r="BX52" s="121">
        <f>SUM(T52,AV52)</f>
        <v>37039</v>
      </c>
      <c r="BY52" s="121">
        <f>SUM(U52,AW52)</f>
        <v>0</v>
      </c>
      <c r="BZ52" s="121">
        <f>SUM(V52,AX52)</f>
        <v>0</v>
      </c>
      <c r="CA52" s="121">
        <f>SUM(W52,AY52)</f>
        <v>9145</v>
      </c>
      <c r="CB52" s="121">
        <f>SUM(X52,AZ52)</f>
        <v>9145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27661</v>
      </c>
      <c r="CI52" s="121">
        <f>SUM(AE52,BG52)</f>
        <v>108090</v>
      </c>
    </row>
    <row r="53" spans="1:87" s="136" customFormat="1" ht="13.5" customHeight="1" x14ac:dyDescent="0.15">
      <c r="A53" s="119" t="s">
        <v>31</v>
      </c>
      <c r="B53" s="120" t="s">
        <v>407</v>
      </c>
      <c r="C53" s="119" t="s">
        <v>408</v>
      </c>
      <c r="D53" s="121">
        <f>+SUM(E53,J53)</f>
        <v>11178</v>
      </c>
      <c r="E53" s="121">
        <f>+SUM(F53:I53)</f>
        <v>11178</v>
      </c>
      <c r="F53" s="121">
        <v>0</v>
      </c>
      <c r="G53" s="121">
        <v>11178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307431</v>
      </c>
      <c r="M53" s="121">
        <f>+SUM(N53:Q53)</f>
        <v>215430</v>
      </c>
      <c r="N53" s="121">
        <v>25884</v>
      </c>
      <c r="O53" s="121">
        <v>96020</v>
      </c>
      <c r="P53" s="121">
        <v>93526</v>
      </c>
      <c r="Q53" s="121">
        <v>0</v>
      </c>
      <c r="R53" s="121">
        <f>+SUM(S53:U53)</f>
        <v>92001</v>
      </c>
      <c r="S53" s="121">
        <v>8515</v>
      </c>
      <c r="T53" s="121">
        <v>76531</v>
      </c>
      <c r="U53" s="121">
        <v>6955</v>
      </c>
      <c r="V53" s="121">
        <v>0</v>
      </c>
      <c r="W53" s="121">
        <f>+SUM(X53:AA53)</f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350147</v>
      </c>
      <c r="AE53" s="121">
        <f>+SUM(D53,L53,AD53)</f>
        <v>668756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11178</v>
      </c>
      <c r="BI53" s="121">
        <f>SUM(E53,AG53)</f>
        <v>11178</v>
      </c>
      <c r="BJ53" s="121">
        <f>SUM(F53,AH53)</f>
        <v>0</v>
      </c>
      <c r="BK53" s="121">
        <f>SUM(G53,AI53)</f>
        <v>11178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307431</v>
      </c>
      <c r="BQ53" s="121">
        <f>SUM(M53,AO53)</f>
        <v>215430</v>
      </c>
      <c r="BR53" s="121">
        <f>SUM(N53,AP53)</f>
        <v>25884</v>
      </c>
      <c r="BS53" s="121">
        <f>SUM(O53,AQ53)</f>
        <v>96020</v>
      </c>
      <c r="BT53" s="121">
        <f>SUM(P53,AR53)</f>
        <v>93526</v>
      </c>
      <c r="BU53" s="121">
        <f>SUM(Q53,AS53)</f>
        <v>0</v>
      </c>
      <c r="BV53" s="121">
        <f>SUM(R53,AT53)</f>
        <v>92001</v>
      </c>
      <c r="BW53" s="121">
        <f>SUM(S53,AU53)</f>
        <v>8515</v>
      </c>
      <c r="BX53" s="121">
        <f>SUM(T53,AV53)</f>
        <v>76531</v>
      </c>
      <c r="BY53" s="121">
        <f>SUM(U53,AW53)</f>
        <v>6955</v>
      </c>
      <c r="BZ53" s="121">
        <f>SUM(V53,AX53)</f>
        <v>0</v>
      </c>
      <c r="CA53" s="121">
        <f>SUM(W53,AY53)</f>
        <v>0</v>
      </c>
      <c r="CB53" s="121">
        <f>SUM(X53,AZ53)</f>
        <v>0</v>
      </c>
      <c r="CC53" s="121">
        <f>SUM(Y53,BA53)</f>
        <v>0</v>
      </c>
      <c r="CD53" s="121">
        <f>SUM(Z53,BB53)</f>
        <v>0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350147</v>
      </c>
      <c r="CI53" s="121">
        <f>SUM(AE53,BG53)</f>
        <v>668756</v>
      </c>
    </row>
    <row r="54" spans="1:87" s="136" customFormat="1" ht="13.5" customHeight="1" x14ac:dyDescent="0.15">
      <c r="A54" s="119" t="s">
        <v>31</v>
      </c>
      <c r="B54" s="120" t="s">
        <v>372</v>
      </c>
      <c r="C54" s="119" t="s">
        <v>373</v>
      </c>
      <c r="D54" s="121">
        <f>+SUM(E54,J54)</f>
        <v>19980</v>
      </c>
      <c r="E54" s="121">
        <f>+SUM(F54:I54)</f>
        <v>19980</v>
      </c>
      <c r="F54" s="121">
        <v>0</v>
      </c>
      <c r="G54" s="121">
        <v>19980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139636</v>
      </c>
      <c r="M54" s="121">
        <f>+SUM(N54:Q54)</f>
        <v>97860</v>
      </c>
      <c r="N54" s="121">
        <v>22106</v>
      </c>
      <c r="O54" s="121">
        <v>45452</v>
      </c>
      <c r="P54" s="121">
        <v>30302</v>
      </c>
      <c r="Q54" s="121">
        <v>0</v>
      </c>
      <c r="R54" s="121">
        <f>+SUM(S54:U54)</f>
        <v>30424</v>
      </c>
      <c r="S54" s="121">
        <v>7288</v>
      </c>
      <c r="T54" s="121">
        <v>23136</v>
      </c>
      <c r="U54" s="121">
        <v>0</v>
      </c>
      <c r="V54" s="121">
        <v>0</v>
      </c>
      <c r="W54" s="121">
        <f>+SUM(X54:AA54)</f>
        <v>11352</v>
      </c>
      <c r="X54" s="121">
        <v>113</v>
      </c>
      <c r="Y54" s="121">
        <v>2754</v>
      </c>
      <c r="Z54" s="121">
        <v>6173</v>
      </c>
      <c r="AA54" s="121">
        <v>2312</v>
      </c>
      <c r="AB54" s="121">
        <v>0</v>
      </c>
      <c r="AC54" s="121">
        <v>0</v>
      </c>
      <c r="AD54" s="121">
        <v>10829</v>
      </c>
      <c r="AE54" s="121">
        <f>+SUM(D54,L54,AD54)</f>
        <v>170445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0</v>
      </c>
      <c r="AO54" s="121">
        <f>+SUM(AP54:AS54)</f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0</v>
      </c>
      <c r="BH54" s="121">
        <f>SUM(D54,AF54)</f>
        <v>19980</v>
      </c>
      <c r="BI54" s="121">
        <f>SUM(E54,AG54)</f>
        <v>19980</v>
      </c>
      <c r="BJ54" s="121">
        <f>SUM(F54,AH54)</f>
        <v>0</v>
      </c>
      <c r="BK54" s="121">
        <f>SUM(G54,AI54)</f>
        <v>19980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139636</v>
      </c>
      <c r="BQ54" s="121">
        <f>SUM(M54,AO54)</f>
        <v>97860</v>
      </c>
      <c r="BR54" s="121">
        <f>SUM(N54,AP54)</f>
        <v>22106</v>
      </c>
      <c r="BS54" s="121">
        <f>SUM(O54,AQ54)</f>
        <v>45452</v>
      </c>
      <c r="BT54" s="121">
        <f>SUM(P54,AR54)</f>
        <v>30302</v>
      </c>
      <c r="BU54" s="121">
        <f>SUM(Q54,AS54)</f>
        <v>0</v>
      </c>
      <c r="BV54" s="121">
        <f>SUM(R54,AT54)</f>
        <v>30424</v>
      </c>
      <c r="BW54" s="121">
        <f>SUM(S54,AU54)</f>
        <v>7288</v>
      </c>
      <c r="BX54" s="121">
        <f>SUM(T54,AV54)</f>
        <v>23136</v>
      </c>
      <c r="BY54" s="121">
        <f>SUM(U54,AW54)</f>
        <v>0</v>
      </c>
      <c r="BZ54" s="121">
        <f>SUM(V54,AX54)</f>
        <v>0</v>
      </c>
      <c r="CA54" s="121">
        <f>SUM(W54,AY54)</f>
        <v>11352</v>
      </c>
      <c r="CB54" s="121">
        <f>SUM(X54,AZ54)</f>
        <v>113</v>
      </c>
      <c r="CC54" s="121">
        <f>SUM(Y54,BA54)</f>
        <v>2754</v>
      </c>
      <c r="CD54" s="121">
        <f>SUM(Z54,BB54)</f>
        <v>6173</v>
      </c>
      <c r="CE54" s="121">
        <f>SUM(AA54,BC54)</f>
        <v>2312</v>
      </c>
      <c r="CF54" s="121">
        <f>SUM(AB54,BD54)</f>
        <v>0</v>
      </c>
      <c r="CG54" s="121">
        <f>SUM(AC54,BE54)</f>
        <v>0</v>
      </c>
      <c r="CH54" s="121">
        <f>SUM(AD54,BF54)</f>
        <v>10829</v>
      </c>
      <c r="CI54" s="121">
        <f>SUM(AE54,BG54)</f>
        <v>170445</v>
      </c>
    </row>
    <row r="55" spans="1:87" s="136" customFormat="1" ht="13.5" customHeight="1" x14ac:dyDescent="0.15">
      <c r="A55" s="119" t="s">
        <v>31</v>
      </c>
      <c r="B55" s="120" t="s">
        <v>351</v>
      </c>
      <c r="C55" s="119" t="s">
        <v>352</v>
      </c>
      <c r="D55" s="121">
        <f>+SUM(E55,J55)</f>
        <v>4907600</v>
      </c>
      <c r="E55" s="121">
        <f>+SUM(F55:I55)</f>
        <v>4907600</v>
      </c>
      <c r="F55" s="121">
        <v>0</v>
      </c>
      <c r="G55" s="121">
        <v>4907600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109</v>
      </c>
      <c r="M55" s="121">
        <f>+SUM(N55:Q55)</f>
        <v>109</v>
      </c>
      <c r="N55" s="121">
        <v>109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146550</v>
      </c>
      <c r="AE55" s="121">
        <f>+SUM(D55,L55,AD55)</f>
        <v>5054259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4907600</v>
      </c>
      <c r="BI55" s="121">
        <f>SUM(E55,AG55)</f>
        <v>4907600</v>
      </c>
      <c r="BJ55" s="121">
        <f>SUM(F55,AH55)</f>
        <v>0</v>
      </c>
      <c r="BK55" s="121">
        <f>SUM(G55,AI55)</f>
        <v>4907600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109</v>
      </c>
      <c r="BQ55" s="121">
        <f>SUM(M55,AO55)</f>
        <v>109</v>
      </c>
      <c r="BR55" s="121">
        <f>SUM(N55,AP55)</f>
        <v>109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0</v>
      </c>
      <c r="BW55" s="121">
        <f>SUM(S55,AU55)</f>
        <v>0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0</v>
      </c>
      <c r="CB55" s="121">
        <f>SUM(X55,AZ55)</f>
        <v>0</v>
      </c>
      <c r="CC55" s="121">
        <f>SUM(Y55,BA55)</f>
        <v>0</v>
      </c>
      <c r="CD55" s="121">
        <f>SUM(Z55,BB55)</f>
        <v>0</v>
      </c>
      <c r="CE55" s="121">
        <f>SUM(AA55,BC55)</f>
        <v>0</v>
      </c>
      <c r="CF55" s="121">
        <f>SUM(AB55,BD55)</f>
        <v>0</v>
      </c>
      <c r="CG55" s="121">
        <f>SUM(AC55,BE55)</f>
        <v>0</v>
      </c>
      <c r="CH55" s="121">
        <f>SUM(AD55,BF55)</f>
        <v>146550</v>
      </c>
      <c r="CI55" s="121">
        <f>SUM(AE55,BG55)</f>
        <v>5054259</v>
      </c>
    </row>
    <row r="56" spans="1:87" s="136" customFormat="1" ht="13.5" customHeight="1" x14ac:dyDescent="0.15">
      <c r="A56" s="119" t="s">
        <v>31</v>
      </c>
      <c r="B56" s="120" t="s">
        <v>334</v>
      </c>
      <c r="C56" s="119" t="s">
        <v>335</v>
      </c>
      <c r="D56" s="121">
        <f>+SUM(E56,J56)</f>
        <v>22462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22462</v>
      </c>
      <c r="K56" s="121">
        <v>0</v>
      </c>
      <c r="L56" s="121">
        <f>+SUM(M56,R56,V56,W56,AC56)</f>
        <v>7604</v>
      </c>
      <c r="M56" s="121">
        <f>+SUM(N56:Q56)</f>
        <v>152</v>
      </c>
      <c r="N56" s="121">
        <v>152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7452</v>
      </c>
      <c r="AD56" s="121">
        <v>146458</v>
      </c>
      <c r="AE56" s="121">
        <f>+SUM(D56,L56,AD56)</f>
        <v>176524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22462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22462</v>
      </c>
      <c r="BO56" s="121">
        <f>SUM(K56,AM56)</f>
        <v>0</v>
      </c>
      <c r="BP56" s="121">
        <f>SUM(L56,AN56)</f>
        <v>7604</v>
      </c>
      <c r="BQ56" s="121">
        <f>SUM(M56,AO56)</f>
        <v>152</v>
      </c>
      <c r="BR56" s="121">
        <f>SUM(N56,AP56)</f>
        <v>152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0</v>
      </c>
      <c r="CB56" s="121">
        <f>SUM(X56,AZ56)</f>
        <v>0</v>
      </c>
      <c r="CC56" s="121">
        <f>SUM(Y56,BA56)</f>
        <v>0</v>
      </c>
      <c r="CD56" s="121">
        <f>SUM(Z56,BB56)</f>
        <v>0</v>
      </c>
      <c r="CE56" s="121">
        <f>SUM(AA56,BC56)</f>
        <v>0</v>
      </c>
      <c r="CF56" s="121">
        <f>SUM(AB56,BD56)</f>
        <v>0</v>
      </c>
      <c r="CG56" s="121">
        <f>SUM(AC56,BE56)</f>
        <v>7452</v>
      </c>
      <c r="CH56" s="121">
        <f>SUM(AD56,BF56)</f>
        <v>146458</v>
      </c>
      <c r="CI56" s="121">
        <f>SUM(AE56,BG56)</f>
        <v>176524</v>
      </c>
    </row>
    <row r="57" spans="1:87" s="136" customFormat="1" ht="13.5" customHeight="1" x14ac:dyDescent="0.15">
      <c r="A57" s="119" t="s">
        <v>31</v>
      </c>
      <c r="B57" s="120" t="s">
        <v>430</v>
      </c>
      <c r="C57" s="119" t="s">
        <v>431</v>
      </c>
      <c r="D57" s="121">
        <f>+SUM(E57,J57)</f>
        <v>2000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2000</v>
      </c>
      <c r="K57" s="121">
        <v>0</v>
      </c>
      <c r="L57" s="121">
        <f>+SUM(M57,R57,V57,W57,AC57)</f>
        <v>0</v>
      </c>
      <c r="M57" s="121">
        <f>+SUM(N57:Q57)</f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f>+SUM(D57,L57,AD57)</f>
        <v>2000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2000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2000</v>
      </c>
      <c r="BO57" s="121">
        <f>SUM(K57,AM57)</f>
        <v>0</v>
      </c>
      <c r="BP57" s="121">
        <f>SUM(L57,AN57)</f>
        <v>0</v>
      </c>
      <c r="BQ57" s="121">
        <f>SUM(M57,AO57)</f>
        <v>0</v>
      </c>
      <c r="BR57" s="121">
        <f>SUM(N57,AP57)</f>
        <v>0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0</v>
      </c>
      <c r="CB57" s="121">
        <f>SUM(X57,AZ57)</f>
        <v>0</v>
      </c>
      <c r="CC57" s="121">
        <f>SUM(Y57,BA57)</f>
        <v>0</v>
      </c>
      <c r="CD57" s="121">
        <f>SUM(Z57,BB57)</f>
        <v>0</v>
      </c>
      <c r="CE57" s="121">
        <f>SUM(AA57,BC57)</f>
        <v>0</v>
      </c>
      <c r="CF57" s="121">
        <f>SUM(AB57,BD57)</f>
        <v>0</v>
      </c>
      <c r="CG57" s="121">
        <f>SUM(AC57,BE57)</f>
        <v>0</v>
      </c>
      <c r="CH57" s="121">
        <f>SUM(AD57,BF57)</f>
        <v>0</v>
      </c>
      <c r="CI57" s="121">
        <f>SUM(AE57,BG57)</f>
        <v>2000</v>
      </c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57">
    <sortCondition ref="A8:A57"/>
    <sortCondition ref="B8:B57"/>
    <sortCondition ref="C8:C5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奈良県</v>
      </c>
      <c r="B7" s="139" t="str">
        <f>'廃棄物事業経費（市町村）'!B7</f>
        <v>29000</v>
      </c>
      <c r="C7" s="138" t="s">
        <v>279</v>
      </c>
      <c r="D7" s="140">
        <f>SUM(L7,T7,AB7,AJ7,AR7,AZ7)</f>
        <v>3053907</v>
      </c>
      <c r="E7" s="140">
        <f>SUM(M7,U7,AC7,AK7,AS7,BA7)</f>
        <v>1584386</v>
      </c>
      <c r="F7" s="140">
        <f>SUM(D7:E7)</f>
        <v>4638293</v>
      </c>
      <c r="G7" s="140">
        <f>SUM(O7,W7,AE7,AM7,AU7,BC7)</f>
        <v>0</v>
      </c>
      <c r="H7" s="140">
        <f>SUM(P7,X7,AF7,AN7,AV7,BD7)</f>
        <v>1414412</v>
      </c>
      <c r="I7" s="140">
        <f>SUM(G7:H7)</f>
        <v>1414412</v>
      </c>
      <c r="J7" s="141">
        <f>COUNTIF(J$8:J$1000,"&lt;&gt;")</f>
        <v>30</v>
      </c>
      <c r="K7" s="141">
        <f>COUNTIF(K$8:K$1000,"&lt;&gt;")</f>
        <v>30</v>
      </c>
      <c r="L7" s="140">
        <f>SUM(L$8:L$1000)</f>
        <v>2965958</v>
      </c>
      <c r="M7" s="140">
        <f>SUM(M$8:M$1000)</f>
        <v>1129141</v>
      </c>
      <c r="N7" s="140">
        <f>IF(AND(L7&lt;&gt;"",M7&lt;&gt;""),SUM(L7:M7),"")</f>
        <v>4095099</v>
      </c>
      <c r="O7" s="140">
        <f>SUM(O$8:O$1000)</f>
        <v>0</v>
      </c>
      <c r="P7" s="140">
        <f>SUM(P$8:P$1000)</f>
        <v>1055765</v>
      </c>
      <c r="Q7" s="140">
        <f>IF(AND(O7&lt;&gt;"",P7&lt;&gt;""),SUM(O7:P7),"")</f>
        <v>1055765</v>
      </c>
      <c r="R7" s="141">
        <f>COUNTIF(R$8:R$1000,"&lt;&gt;")</f>
        <v>18</v>
      </c>
      <c r="S7" s="141">
        <f>COUNTIF(S$8:S$1000,"&lt;&gt;")</f>
        <v>18</v>
      </c>
      <c r="T7" s="140">
        <f>SUM(T$8:T$1000)</f>
        <v>87890</v>
      </c>
      <c r="U7" s="140">
        <f>SUM(U$8:U$1000)</f>
        <v>455245</v>
      </c>
      <c r="V7" s="140">
        <f>IF(AND(T7&lt;&gt;"",U7&lt;&gt;""),SUM(T7:U7),"")</f>
        <v>543135</v>
      </c>
      <c r="W7" s="140">
        <f>SUM(W$8:W$1000)</f>
        <v>0</v>
      </c>
      <c r="X7" s="140">
        <f>SUM(X$8:X$1000)</f>
        <v>358647</v>
      </c>
      <c r="Y7" s="140">
        <f>IF(AND(W7&lt;&gt;"",X7&lt;&gt;""),SUM(W7:X7),"")</f>
        <v>358647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59</v>
      </c>
      <c r="AC7" s="140">
        <f>SUM(AC$8:AC$1000)</f>
        <v>0</v>
      </c>
      <c r="AD7" s="140">
        <f>IF(AND(AB7&lt;&gt;"",AC7&lt;&gt;""),SUM(AB7:AC7),"")</f>
        <v>59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31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27709</v>
      </c>
      <c r="I8" s="121">
        <f>SUM(G8:H8)</f>
        <v>27709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27709</v>
      </c>
      <c r="Q8" s="121">
        <f>IF(AND(O8&lt;&gt;"",P8&lt;&gt;""),SUM(O8:P8),"")</f>
        <v>27709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31</v>
      </c>
      <c r="B9" s="120" t="s">
        <v>329</v>
      </c>
      <c r="C9" s="119" t="s">
        <v>330</v>
      </c>
      <c r="D9" s="121">
        <f>SUM(L9,T9,AB9,AJ9,AR9,AZ9)</f>
        <v>41640</v>
      </c>
      <c r="E9" s="121">
        <f>SUM(M9,U9,AC9,AK9,AS9,BA9)</f>
        <v>0</v>
      </c>
      <c r="F9" s="121">
        <f>SUM(D9:E9)</f>
        <v>41640</v>
      </c>
      <c r="G9" s="121">
        <f>SUM(O9,W9,AE9,AM9,AU9,BC9)</f>
        <v>0</v>
      </c>
      <c r="H9" s="121">
        <f>SUM(P9,X9,AF9,AN9,AV9,BD9)</f>
        <v>410521</v>
      </c>
      <c r="I9" s="121">
        <f>SUM(G9:H9)</f>
        <v>410521</v>
      </c>
      <c r="J9" s="120" t="s">
        <v>332</v>
      </c>
      <c r="K9" s="119" t="s">
        <v>333</v>
      </c>
      <c r="L9" s="121">
        <v>0</v>
      </c>
      <c r="M9" s="121">
        <v>0</v>
      </c>
      <c r="N9" s="121">
        <f>IF(AND(L9&lt;&gt;"",M9&lt;&gt;""),SUM(L9:M9),"")</f>
        <v>0</v>
      </c>
      <c r="O9" s="121">
        <v>0</v>
      </c>
      <c r="P9" s="121">
        <v>410521</v>
      </c>
      <c r="Q9" s="121">
        <f>IF(AND(O9&lt;&gt;"",P9&lt;&gt;""),SUM(O9:P9),"")</f>
        <v>410521</v>
      </c>
      <c r="R9" s="120" t="s">
        <v>334</v>
      </c>
      <c r="S9" s="119" t="s">
        <v>335</v>
      </c>
      <c r="T9" s="121">
        <v>41640</v>
      </c>
      <c r="U9" s="121">
        <v>0</v>
      </c>
      <c r="V9" s="121">
        <f>IF(AND(T9&lt;&gt;"",U9&lt;&gt;""),SUM(T9:U9),"")</f>
        <v>41640</v>
      </c>
      <c r="W9" s="121">
        <v>0</v>
      </c>
      <c r="X9" s="121">
        <v>0</v>
      </c>
      <c r="Y9" s="121">
        <f>IF(AND(W9&lt;&gt;"",X9&lt;&gt;""),SUM(W9:X9),"")</f>
        <v>0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31</v>
      </c>
      <c r="B10" s="120" t="s">
        <v>336</v>
      </c>
      <c r="C10" s="119" t="s">
        <v>337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31</v>
      </c>
      <c r="B11" s="120" t="s">
        <v>339</v>
      </c>
      <c r="C11" s="119" t="s">
        <v>340</v>
      </c>
      <c r="D11" s="121">
        <f>SUM(L11,T11,AB11,AJ11,AR11,AZ11)</f>
        <v>55162</v>
      </c>
      <c r="E11" s="121">
        <f>SUM(M11,U11,AC11,AK11,AS11,BA11)</f>
        <v>0</v>
      </c>
      <c r="F11" s="121">
        <f>SUM(D11:E11)</f>
        <v>55162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334</v>
      </c>
      <c r="K11" s="119" t="s">
        <v>335</v>
      </c>
      <c r="L11" s="121">
        <v>55162</v>
      </c>
      <c r="M11" s="121">
        <v>0</v>
      </c>
      <c r="N11" s="121">
        <f>IF(AND(L11&lt;&gt;"",M11&lt;&gt;""),SUM(L11:M11),"")</f>
        <v>55162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31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31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31</v>
      </c>
      <c r="B14" s="120" t="s">
        <v>348</v>
      </c>
      <c r="C14" s="119" t="s">
        <v>349</v>
      </c>
      <c r="D14" s="121">
        <f>SUM(L14,T14,AB14,AJ14,AR14,AZ14)</f>
        <v>1059848</v>
      </c>
      <c r="E14" s="121">
        <f>SUM(M14,U14,AC14,AK14,AS14,BA14)</f>
        <v>0</v>
      </c>
      <c r="F14" s="121">
        <f>SUM(D14:E14)</f>
        <v>1059848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 t="s">
        <v>351</v>
      </c>
      <c r="K14" s="119" t="s">
        <v>352</v>
      </c>
      <c r="L14" s="121">
        <v>1059848</v>
      </c>
      <c r="M14" s="121">
        <v>0</v>
      </c>
      <c r="N14" s="121">
        <f>IF(AND(L14&lt;&gt;"",M14&lt;&gt;""),SUM(L14:M14),"")</f>
        <v>1059848</v>
      </c>
      <c r="O14" s="121">
        <v>0</v>
      </c>
      <c r="P14" s="121">
        <v>0</v>
      </c>
      <c r="Q14" s="121">
        <f>IF(AND(O14&lt;&gt;"",P14&lt;&gt;""),SUM(O14:P14),"")</f>
        <v>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31</v>
      </c>
      <c r="B15" s="120" t="s">
        <v>353</v>
      </c>
      <c r="C15" s="119" t="s">
        <v>354</v>
      </c>
      <c r="D15" s="121">
        <f>SUM(L15,T15,AB15,AJ15,AR15,AZ15)</f>
        <v>800855</v>
      </c>
      <c r="E15" s="121">
        <f>SUM(M15,U15,AC15,AK15,AS15,BA15)</f>
        <v>15760</v>
      </c>
      <c r="F15" s="121">
        <f>SUM(D15:E15)</f>
        <v>816615</v>
      </c>
      <c r="G15" s="121">
        <f>SUM(O15,W15,AE15,AM15,AU15,BC15)</f>
        <v>0</v>
      </c>
      <c r="H15" s="121">
        <f>SUM(P15,X15,AF15,AN15,AV15,BD15)</f>
        <v>253814</v>
      </c>
      <c r="I15" s="121">
        <f>SUM(G15:H15)</f>
        <v>253814</v>
      </c>
      <c r="J15" s="120" t="s">
        <v>351</v>
      </c>
      <c r="K15" s="119" t="s">
        <v>352</v>
      </c>
      <c r="L15" s="121">
        <v>800855</v>
      </c>
      <c r="M15" s="121">
        <v>15760</v>
      </c>
      <c r="N15" s="121">
        <f>IF(AND(L15&lt;&gt;"",M15&lt;&gt;""),SUM(L15:M15),"")</f>
        <v>816615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332</v>
      </c>
      <c r="S15" s="119" t="s">
        <v>333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0</v>
      </c>
      <c r="X15" s="121">
        <v>253814</v>
      </c>
      <c r="Y15" s="121">
        <f>IF(AND(W15&lt;&gt;"",X15&lt;&gt;""),SUM(W15:X15),"")</f>
        <v>253814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31</v>
      </c>
      <c r="B16" s="120" t="s">
        <v>356</v>
      </c>
      <c r="C16" s="119" t="s">
        <v>357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31</v>
      </c>
      <c r="B17" s="120" t="s">
        <v>359</v>
      </c>
      <c r="C17" s="119" t="s">
        <v>360</v>
      </c>
      <c r="D17" s="121">
        <f>SUM(L17,T17,AB17,AJ17,AR17,AZ17)</f>
        <v>2675</v>
      </c>
      <c r="E17" s="121">
        <f>SUM(M17,U17,AC17,AK17,AS17,BA17)</f>
        <v>369113</v>
      </c>
      <c r="F17" s="121">
        <f>SUM(D17:E17)</f>
        <v>371788</v>
      </c>
      <c r="G17" s="121">
        <f>SUM(O17,W17,AE17,AM17,AU17,BC17)</f>
        <v>0</v>
      </c>
      <c r="H17" s="121">
        <f>SUM(P17,X17,AF17,AN17,AV17,BD17)</f>
        <v>271161</v>
      </c>
      <c r="I17" s="121">
        <f>SUM(G17:H17)</f>
        <v>271161</v>
      </c>
      <c r="J17" s="120" t="s">
        <v>332</v>
      </c>
      <c r="K17" s="119" t="s">
        <v>333</v>
      </c>
      <c r="L17" s="121">
        <v>0</v>
      </c>
      <c r="M17" s="121">
        <v>0</v>
      </c>
      <c r="N17" s="121">
        <f>IF(AND(L17&lt;&gt;"",M17&lt;&gt;""),SUM(L17:M17),"")</f>
        <v>0</v>
      </c>
      <c r="O17" s="121">
        <v>0</v>
      </c>
      <c r="P17" s="121">
        <v>271161</v>
      </c>
      <c r="Q17" s="121">
        <f>IF(AND(O17&lt;&gt;"",P17&lt;&gt;""),SUM(O17:P17),"")</f>
        <v>271161</v>
      </c>
      <c r="R17" s="120" t="s">
        <v>362</v>
      </c>
      <c r="S17" s="119" t="s">
        <v>363</v>
      </c>
      <c r="T17" s="121">
        <v>2675</v>
      </c>
      <c r="U17" s="121">
        <v>369113</v>
      </c>
      <c r="V17" s="121">
        <f>IF(AND(T17&lt;&gt;"",U17&lt;&gt;""),SUM(T17:U17),"")</f>
        <v>371788</v>
      </c>
      <c r="W17" s="121">
        <v>0</v>
      </c>
      <c r="X17" s="121">
        <v>0</v>
      </c>
      <c r="Y17" s="121">
        <f>IF(AND(W17&lt;&gt;"",X17&lt;&gt;""),SUM(W17:X17),"")</f>
        <v>0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31</v>
      </c>
      <c r="B18" s="120" t="s">
        <v>364</v>
      </c>
      <c r="C18" s="119" t="s">
        <v>365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86707</v>
      </c>
      <c r="I18" s="121">
        <f>SUM(G18:H18)</f>
        <v>86707</v>
      </c>
      <c r="J18" s="120" t="s">
        <v>332</v>
      </c>
      <c r="K18" s="119" t="s">
        <v>333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86707</v>
      </c>
      <c r="Q18" s="121">
        <f>IF(AND(O18&lt;&gt;"",P18&lt;&gt;""),SUM(O18:P18),"")</f>
        <v>86707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31</v>
      </c>
      <c r="B19" s="120" t="s">
        <v>367</v>
      </c>
      <c r="C19" s="119" t="s">
        <v>368</v>
      </c>
      <c r="D19" s="121">
        <f>SUM(L19,T19,AB19,AJ19,AR19,AZ19)</f>
        <v>0</v>
      </c>
      <c r="E19" s="121">
        <f>SUM(M19,U19,AC19,AK19,AS19,BA19)</f>
        <v>84316</v>
      </c>
      <c r="F19" s="121">
        <f>SUM(D19:E19)</f>
        <v>84316</v>
      </c>
      <c r="G19" s="121">
        <f>SUM(O19,W19,AE19,AM19,AU19,BC19)</f>
        <v>0</v>
      </c>
      <c r="H19" s="121">
        <f>SUM(P19,X19,AF19,AN19,AV19,BD19)</f>
        <v>99603</v>
      </c>
      <c r="I19" s="121">
        <f>SUM(G19:H19)</f>
        <v>99603</v>
      </c>
      <c r="J19" s="120" t="s">
        <v>370</v>
      </c>
      <c r="K19" s="119" t="s">
        <v>371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99603</v>
      </c>
      <c r="Q19" s="121">
        <f>IF(AND(O19&lt;&gt;"",P19&lt;&gt;""),SUM(O19:P19),"")</f>
        <v>99603</v>
      </c>
      <c r="R19" s="120" t="s">
        <v>372</v>
      </c>
      <c r="S19" s="119" t="s">
        <v>373</v>
      </c>
      <c r="T19" s="121">
        <v>0</v>
      </c>
      <c r="U19" s="121">
        <v>84316</v>
      </c>
      <c r="V19" s="121">
        <f>IF(AND(T19&lt;&gt;"",U19&lt;&gt;""),SUM(T19:U19),"")</f>
        <v>84316</v>
      </c>
      <c r="W19" s="121">
        <v>0</v>
      </c>
      <c r="X19" s="121">
        <v>0</v>
      </c>
      <c r="Y19" s="121">
        <f>IF(AND(W19&lt;&gt;"",X19&lt;&gt;""),SUM(W19:X19),"")</f>
        <v>0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31</v>
      </c>
      <c r="B20" s="120" t="s">
        <v>374</v>
      </c>
      <c r="C20" s="119" t="s">
        <v>375</v>
      </c>
      <c r="D20" s="121">
        <f>SUM(L20,T20,AB20,AJ20,AR20,AZ20)</f>
        <v>0</v>
      </c>
      <c r="E20" s="121">
        <f>SUM(M20,U20,AC20,AK20,AS20,BA20)</f>
        <v>1765</v>
      </c>
      <c r="F20" s="121">
        <f>SUM(D20:E20)</f>
        <v>1765</v>
      </c>
      <c r="G20" s="121">
        <f>SUM(O20,W20,AE20,AM20,AU20,BC20)</f>
        <v>0</v>
      </c>
      <c r="H20" s="121">
        <f>SUM(P20,X20,AF20,AN20,AV20,BD20)</f>
        <v>20836</v>
      </c>
      <c r="I20" s="121">
        <f>SUM(G20:H20)</f>
        <v>20836</v>
      </c>
      <c r="J20" s="120" t="s">
        <v>327</v>
      </c>
      <c r="K20" s="119" t="s">
        <v>328</v>
      </c>
      <c r="L20" s="121">
        <v>0</v>
      </c>
      <c r="M20" s="121">
        <v>0</v>
      </c>
      <c r="N20" s="121">
        <f>IF(AND(L20&lt;&gt;"",M20&lt;&gt;""),SUM(L20:M20),"")</f>
        <v>0</v>
      </c>
      <c r="O20" s="121">
        <v>0</v>
      </c>
      <c r="P20" s="121">
        <v>20836</v>
      </c>
      <c r="Q20" s="121">
        <f>IF(AND(O20&lt;&gt;"",P20&lt;&gt;""),SUM(O20:P20),"")</f>
        <v>20836</v>
      </c>
      <c r="R20" s="120" t="s">
        <v>334</v>
      </c>
      <c r="S20" s="119" t="s">
        <v>335</v>
      </c>
      <c r="T20" s="121">
        <v>0</v>
      </c>
      <c r="U20" s="121">
        <v>1765</v>
      </c>
      <c r="V20" s="121">
        <f>IF(AND(T20&lt;&gt;"",U20&lt;&gt;""),SUM(T20:U20),"")</f>
        <v>1765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31</v>
      </c>
      <c r="B21" s="120" t="s">
        <v>377</v>
      </c>
      <c r="C21" s="119" t="s">
        <v>378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31</v>
      </c>
      <c r="B22" s="120" t="s">
        <v>380</v>
      </c>
      <c r="C22" s="119" t="s">
        <v>381</v>
      </c>
      <c r="D22" s="121">
        <f>SUM(L22,T22,AB22,AJ22,AR22,AZ22)</f>
        <v>0</v>
      </c>
      <c r="E22" s="121">
        <f>SUM(M22,U22,AC22,AK22,AS22,BA22)</f>
        <v>13008</v>
      </c>
      <c r="F22" s="121">
        <f>SUM(D22:E22)</f>
        <v>13008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 t="s">
        <v>334</v>
      </c>
      <c r="K22" s="119" t="s">
        <v>335</v>
      </c>
      <c r="L22" s="121">
        <v>0</v>
      </c>
      <c r="M22" s="121">
        <v>13008</v>
      </c>
      <c r="N22" s="121">
        <f>IF(AND(L22&lt;&gt;"",M22&lt;&gt;""),SUM(L22:M22),"")</f>
        <v>13008</v>
      </c>
      <c r="O22" s="121">
        <v>0</v>
      </c>
      <c r="P22" s="121">
        <v>0</v>
      </c>
      <c r="Q22" s="121">
        <f>IF(AND(O22&lt;&gt;"",P22&lt;&gt;""),SUM(O22:P22),"")</f>
        <v>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31</v>
      </c>
      <c r="B23" s="120" t="s">
        <v>383</v>
      </c>
      <c r="C23" s="119" t="s">
        <v>384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/>
      <c r="K23" s="119"/>
      <c r="L23" s="121"/>
      <c r="M23" s="121"/>
      <c r="N23" s="121" t="str">
        <f>IF(AND(L23&lt;&gt;"",M23&lt;&gt;""),SUM(L23:M23),"")</f>
        <v/>
      </c>
      <c r="O23" s="121"/>
      <c r="P23" s="121"/>
      <c r="Q23" s="121" t="str">
        <f>IF(AND(O23&lt;&gt;"",P23&lt;&gt;""),SUM(O23:P23),"")</f>
        <v/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31</v>
      </c>
      <c r="B24" s="120" t="s">
        <v>386</v>
      </c>
      <c r="C24" s="119" t="s">
        <v>387</v>
      </c>
      <c r="D24" s="121">
        <f>SUM(L24,T24,AB24,AJ24,AR24,AZ24)</f>
        <v>5101</v>
      </c>
      <c r="E24" s="121">
        <f>SUM(M24,U24,AC24,AK24,AS24,BA24)</f>
        <v>0</v>
      </c>
      <c r="F24" s="121">
        <f>SUM(D24:E24)</f>
        <v>5101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 t="s">
        <v>334</v>
      </c>
      <c r="K24" s="119" t="s">
        <v>335</v>
      </c>
      <c r="L24" s="121">
        <v>5101</v>
      </c>
      <c r="M24" s="121">
        <v>0</v>
      </c>
      <c r="N24" s="121">
        <f>IF(AND(L24&lt;&gt;"",M24&lt;&gt;""),SUM(L24:M24),"")</f>
        <v>5101</v>
      </c>
      <c r="O24" s="121">
        <v>0</v>
      </c>
      <c r="P24" s="121">
        <v>0</v>
      </c>
      <c r="Q24" s="121">
        <f>IF(AND(O24&lt;&gt;"",P24&lt;&gt;""),SUM(O24:P24),"")</f>
        <v>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31</v>
      </c>
      <c r="B25" s="120" t="s">
        <v>389</v>
      </c>
      <c r="C25" s="119" t="s">
        <v>390</v>
      </c>
      <c r="D25" s="121">
        <f>SUM(L25,T25,AB25,AJ25,AR25,AZ25)</f>
        <v>5625</v>
      </c>
      <c r="E25" s="121">
        <f>SUM(M25,U25,AC25,AK25,AS25,BA25)</f>
        <v>0</v>
      </c>
      <c r="F25" s="121">
        <f>SUM(D25:E25)</f>
        <v>5625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 t="s">
        <v>334</v>
      </c>
      <c r="K25" s="119" t="s">
        <v>335</v>
      </c>
      <c r="L25" s="121">
        <v>5625</v>
      </c>
      <c r="M25" s="121">
        <v>0</v>
      </c>
      <c r="N25" s="121">
        <f>IF(AND(L25&lt;&gt;"",M25&lt;&gt;""),SUM(L25:M25),"")</f>
        <v>5625</v>
      </c>
      <c r="O25" s="121">
        <v>0</v>
      </c>
      <c r="P25" s="121">
        <v>0</v>
      </c>
      <c r="Q25" s="121">
        <f>IF(AND(O25&lt;&gt;"",P25&lt;&gt;""),SUM(O25:P25),"")</f>
        <v>0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31</v>
      </c>
      <c r="B26" s="120" t="s">
        <v>392</v>
      </c>
      <c r="C26" s="119" t="s">
        <v>393</v>
      </c>
      <c r="D26" s="121">
        <f>SUM(L26,T26,AB26,AJ26,AR26,AZ26)</f>
        <v>0</v>
      </c>
      <c r="E26" s="121">
        <f>SUM(M26,U26,AC26,AK26,AS26,BA26)</f>
        <v>4375</v>
      </c>
      <c r="F26" s="121">
        <f>SUM(D26:E26)</f>
        <v>4375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 t="s">
        <v>334</v>
      </c>
      <c r="K26" s="119" t="s">
        <v>335</v>
      </c>
      <c r="L26" s="121">
        <v>0</v>
      </c>
      <c r="M26" s="121">
        <v>4375</v>
      </c>
      <c r="N26" s="121">
        <f>IF(AND(L26&lt;&gt;"",M26&lt;&gt;""),SUM(L26:M26),"")</f>
        <v>4375</v>
      </c>
      <c r="O26" s="121">
        <v>0</v>
      </c>
      <c r="P26" s="121">
        <v>0</v>
      </c>
      <c r="Q26" s="121">
        <f>IF(AND(O26&lt;&gt;"",P26&lt;&gt;""),SUM(O26:P26),"")</f>
        <v>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31</v>
      </c>
      <c r="B27" s="120" t="s">
        <v>395</v>
      </c>
      <c r="C27" s="119" t="s">
        <v>396</v>
      </c>
      <c r="D27" s="121">
        <f>SUM(L27,T27,AB27,AJ27,AR27,AZ27)</f>
        <v>1035598</v>
      </c>
      <c r="E27" s="121">
        <f>SUM(M27,U27,AC27,AK27,AS27,BA27)</f>
        <v>0</v>
      </c>
      <c r="F27" s="121">
        <f>SUM(D27:E27)</f>
        <v>1035598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 t="s">
        <v>351</v>
      </c>
      <c r="K27" s="119" t="s">
        <v>352</v>
      </c>
      <c r="L27" s="121">
        <v>1035598</v>
      </c>
      <c r="M27" s="121">
        <v>0</v>
      </c>
      <c r="N27" s="121">
        <f>IF(AND(L27&lt;&gt;"",M27&lt;&gt;""),SUM(L27:M27),"")</f>
        <v>1035598</v>
      </c>
      <c r="O27" s="121">
        <v>0</v>
      </c>
      <c r="P27" s="121">
        <v>0</v>
      </c>
      <c r="Q27" s="121">
        <f>IF(AND(O27&lt;&gt;"",P27&lt;&gt;""),SUM(O27:P27),"")</f>
        <v>0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31</v>
      </c>
      <c r="B28" s="120" t="s">
        <v>398</v>
      </c>
      <c r="C28" s="119" t="s">
        <v>399</v>
      </c>
      <c r="D28" s="121">
        <f>SUM(L28,T28,AB28,AJ28,AR28,AZ28)</f>
        <v>0</v>
      </c>
      <c r="E28" s="121">
        <f>SUM(M28,U28,AC28,AK28,AS28,BA28)</f>
        <v>25965</v>
      </c>
      <c r="F28" s="121">
        <f>SUM(D28:E28)</f>
        <v>25965</v>
      </c>
      <c r="G28" s="121">
        <f>SUM(O28,W28,AE28,AM28,AU28,BC28)</f>
        <v>0</v>
      </c>
      <c r="H28" s="121">
        <f>SUM(P28,X28,AF28,AN28,AV28,BD28)</f>
        <v>17111</v>
      </c>
      <c r="I28" s="121">
        <f>SUM(G28:H28)</f>
        <v>17111</v>
      </c>
      <c r="J28" s="120" t="s">
        <v>372</v>
      </c>
      <c r="K28" s="119" t="s">
        <v>373</v>
      </c>
      <c r="L28" s="121">
        <v>0</v>
      </c>
      <c r="M28" s="121">
        <v>25965</v>
      </c>
      <c r="N28" s="121">
        <f>IF(AND(L28&lt;&gt;"",M28&lt;&gt;""),SUM(L28:M28),"")</f>
        <v>25965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370</v>
      </c>
      <c r="S28" s="119" t="s">
        <v>371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17111</v>
      </c>
      <c r="Y28" s="121">
        <f>IF(AND(W28&lt;&gt;"",X28&lt;&gt;""),SUM(W28:X28),"")</f>
        <v>17111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31</v>
      </c>
      <c r="B29" s="120" t="s">
        <v>401</v>
      </c>
      <c r="C29" s="119" t="s">
        <v>402</v>
      </c>
      <c r="D29" s="121">
        <f>SUM(L29,T29,AB29,AJ29,AR29,AZ29)</f>
        <v>2560</v>
      </c>
      <c r="E29" s="121">
        <f>SUM(M29,U29,AC29,AK29,AS29,BA29)</f>
        <v>23650</v>
      </c>
      <c r="F29" s="121">
        <f>SUM(D29:E29)</f>
        <v>26210</v>
      </c>
      <c r="G29" s="121">
        <f>SUM(O29,W29,AE29,AM29,AU29,BC29)</f>
        <v>0</v>
      </c>
      <c r="H29" s="121">
        <f>SUM(P29,X29,AF29,AN29,AV29,BD29)</f>
        <v>17092</v>
      </c>
      <c r="I29" s="121">
        <f>SUM(G29:H29)</f>
        <v>17092</v>
      </c>
      <c r="J29" s="120" t="s">
        <v>372</v>
      </c>
      <c r="K29" s="119" t="s">
        <v>373</v>
      </c>
      <c r="L29" s="121">
        <v>2560</v>
      </c>
      <c r="M29" s="121">
        <v>23650</v>
      </c>
      <c r="N29" s="121">
        <f>IF(AND(L29&lt;&gt;"",M29&lt;&gt;""),SUM(L29:M29),"")</f>
        <v>26210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370</v>
      </c>
      <c r="S29" s="119" t="s">
        <v>371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17092</v>
      </c>
      <c r="Y29" s="121">
        <f>IF(AND(W29&lt;&gt;"",X29&lt;&gt;""),SUM(W29:X29),"")</f>
        <v>17092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31</v>
      </c>
      <c r="B30" s="120" t="s">
        <v>404</v>
      </c>
      <c r="C30" s="119" t="s">
        <v>405</v>
      </c>
      <c r="D30" s="121">
        <f>SUM(L30,T30,AB30,AJ30,AR30,AZ30)</f>
        <v>0</v>
      </c>
      <c r="E30" s="121">
        <f>SUM(M30,U30,AC30,AK30,AS30,BA30)</f>
        <v>97308</v>
      </c>
      <c r="F30" s="121">
        <f>SUM(D30:E30)</f>
        <v>97308</v>
      </c>
      <c r="G30" s="121">
        <f>SUM(O30,W30,AE30,AM30,AU30,BC30)</f>
        <v>0</v>
      </c>
      <c r="H30" s="121">
        <f>SUM(P30,X30,AF30,AN30,AV30,BD30)</f>
        <v>0</v>
      </c>
      <c r="I30" s="121">
        <f>SUM(G30:H30)</f>
        <v>0</v>
      </c>
      <c r="J30" s="120" t="s">
        <v>407</v>
      </c>
      <c r="K30" s="119" t="s">
        <v>408</v>
      </c>
      <c r="L30" s="121">
        <v>0</v>
      </c>
      <c r="M30" s="121">
        <v>97308</v>
      </c>
      <c r="N30" s="121">
        <f>IF(AND(L30&lt;&gt;"",M30&lt;&gt;""),SUM(L30:M30),"")</f>
        <v>97308</v>
      </c>
      <c r="O30" s="121">
        <v>0</v>
      </c>
      <c r="P30" s="121">
        <v>0</v>
      </c>
      <c r="Q30" s="121">
        <f>IF(AND(O30&lt;&gt;"",P30&lt;&gt;""),SUM(O30:P30),"")</f>
        <v>0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31</v>
      </c>
      <c r="B31" s="120" t="s">
        <v>409</v>
      </c>
      <c r="C31" s="119" t="s">
        <v>410</v>
      </c>
      <c r="D31" s="121">
        <f>SUM(L31,T31,AB31,AJ31,AR31,AZ31)</f>
        <v>0</v>
      </c>
      <c r="E31" s="121">
        <f>SUM(M31,U31,AC31,AK31,AS31,BA31)</f>
        <v>0</v>
      </c>
      <c r="F31" s="121">
        <f>SUM(D31:E31)</f>
        <v>0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/>
      <c r="K31" s="119"/>
      <c r="L31" s="121"/>
      <c r="M31" s="121"/>
      <c r="N31" s="121" t="str">
        <f>IF(AND(L31&lt;&gt;"",M31&lt;&gt;""),SUM(L31:M31),"")</f>
        <v/>
      </c>
      <c r="O31" s="121"/>
      <c r="P31" s="121"/>
      <c r="Q31" s="121" t="str">
        <f>IF(AND(O31&lt;&gt;"",P31&lt;&gt;""),SUM(O31:P31),"")</f>
        <v/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31</v>
      </c>
      <c r="B32" s="120" t="s">
        <v>412</v>
      </c>
      <c r="C32" s="119" t="s">
        <v>413</v>
      </c>
      <c r="D32" s="121">
        <f>SUM(L32,T32,AB32,AJ32,AR32,AZ32)</f>
        <v>13990</v>
      </c>
      <c r="E32" s="121">
        <f>SUM(M32,U32,AC32,AK32,AS32,BA32)</f>
        <v>0</v>
      </c>
      <c r="F32" s="121">
        <f>SUM(D32:E32)</f>
        <v>13990</v>
      </c>
      <c r="G32" s="121">
        <f>SUM(O32,W32,AE32,AM32,AU32,BC32)</f>
        <v>0</v>
      </c>
      <c r="H32" s="121">
        <f>SUM(P32,X32,AF32,AN32,AV32,BD32)</f>
        <v>36151</v>
      </c>
      <c r="I32" s="121">
        <f>SUM(G32:H32)</f>
        <v>36151</v>
      </c>
      <c r="J32" s="120" t="s">
        <v>332</v>
      </c>
      <c r="K32" s="119" t="s">
        <v>333</v>
      </c>
      <c r="L32" s="121">
        <v>0</v>
      </c>
      <c r="M32" s="121">
        <v>0</v>
      </c>
      <c r="N32" s="121">
        <f>IF(AND(L32&lt;&gt;"",M32&lt;&gt;""),SUM(L32:M32),"")</f>
        <v>0</v>
      </c>
      <c r="O32" s="121">
        <v>0</v>
      </c>
      <c r="P32" s="121">
        <v>36151</v>
      </c>
      <c r="Q32" s="121">
        <f>IF(AND(O32&lt;&gt;"",P32&lt;&gt;""),SUM(O32:P32),"")</f>
        <v>36151</v>
      </c>
      <c r="R32" s="120" t="s">
        <v>334</v>
      </c>
      <c r="S32" s="119" t="s">
        <v>415</v>
      </c>
      <c r="T32" s="121">
        <v>13990</v>
      </c>
      <c r="U32" s="121">
        <v>0</v>
      </c>
      <c r="V32" s="121">
        <f>IF(AND(T32&lt;&gt;"",U32&lt;&gt;""),SUM(T32:U32),"")</f>
        <v>13990</v>
      </c>
      <c r="W32" s="121">
        <v>0</v>
      </c>
      <c r="X32" s="121">
        <v>0</v>
      </c>
      <c r="Y32" s="121">
        <f>IF(AND(W32&lt;&gt;"",X32&lt;&gt;""),SUM(W32:X32),"")</f>
        <v>0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31</v>
      </c>
      <c r="B33" s="120" t="s">
        <v>416</v>
      </c>
      <c r="C33" s="119" t="s">
        <v>417</v>
      </c>
      <c r="D33" s="121">
        <f>SUM(L33,T33,AB33,AJ33,AR33,AZ33)</f>
        <v>1209</v>
      </c>
      <c r="E33" s="121">
        <f>SUM(M33,U33,AC33,AK33,AS33,BA33)</f>
        <v>160843</v>
      </c>
      <c r="F33" s="121">
        <f>SUM(D33:E33)</f>
        <v>162052</v>
      </c>
      <c r="G33" s="121">
        <f>SUM(O33,W33,AE33,AM33,AU33,BC33)</f>
        <v>0</v>
      </c>
      <c r="H33" s="121">
        <f>SUM(P33,X33,AF33,AN33,AV33,BD33)</f>
        <v>51743</v>
      </c>
      <c r="I33" s="121">
        <f>SUM(G33:H33)</f>
        <v>51743</v>
      </c>
      <c r="J33" s="120" t="s">
        <v>362</v>
      </c>
      <c r="K33" s="119" t="s">
        <v>363</v>
      </c>
      <c r="L33" s="121">
        <v>1209</v>
      </c>
      <c r="M33" s="121">
        <v>160843</v>
      </c>
      <c r="N33" s="121">
        <f>IF(AND(L33&lt;&gt;"",M33&lt;&gt;""),SUM(L33:M33),"")</f>
        <v>162052</v>
      </c>
      <c r="O33" s="121">
        <v>0</v>
      </c>
      <c r="P33" s="121">
        <v>0</v>
      </c>
      <c r="Q33" s="121">
        <f>IF(AND(O33&lt;&gt;"",P33&lt;&gt;""),SUM(O33:P33),"")</f>
        <v>0</v>
      </c>
      <c r="R33" s="120" t="s">
        <v>332</v>
      </c>
      <c r="S33" s="119" t="s">
        <v>333</v>
      </c>
      <c r="T33" s="121">
        <v>0</v>
      </c>
      <c r="U33" s="121">
        <v>0</v>
      </c>
      <c r="V33" s="121">
        <f>IF(AND(T33&lt;&gt;"",U33&lt;&gt;""),SUM(T33:U33),"")</f>
        <v>0</v>
      </c>
      <c r="W33" s="121">
        <v>0</v>
      </c>
      <c r="X33" s="121">
        <v>51743</v>
      </c>
      <c r="Y33" s="121">
        <f>IF(AND(W33&lt;&gt;"",X33&lt;&gt;""),SUM(W33:X33),"")</f>
        <v>51743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31</v>
      </c>
      <c r="B34" s="120" t="s">
        <v>419</v>
      </c>
      <c r="C34" s="119" t="s">
        <v>420</v>
      </c>
      <c r="D34" s="121">
        <f>SUM(L34,T34,AB34,AJ34,AR34,AZ34)</f>
        <v>17654</v>
      </c>
      <c r="E34" s="121">
        <f>SUM(M34,U34,AC34,AK34,AS34,BA34)</f>
        <v>0</v>
      </c>
      <c r="F34" s="121">
        <f>SUM(D34:E34)</f>
        <v>17654</v>
      </c>
      <c r="G34" s="121">
        <f>SUM(O34,W34,AE34,AM34,AU34,BC34)</f>
        <v>0</v>
      </c>
      <c r="H34" s="121">
        <f>SUM(P34,X34,AF34,AN34,AV34,BD34)</f>
        <v>58536</v>
      </c>
      <c r="I34" s="121">
        <f>SUM(G34:H34)</f>
        <v>58536</v>
      </c>
      <c r="J34" s="120" t="s">
        <v>332</v>
      </c>
      <c r="K34" s="119" t="s">
        <v>333</v>
      </c>
      <c r="L34" s="121">
        <v>0</v>
      </c>
      <c r="M34" s="121">
        <v>0</v>
      </c>
      <c r="N34" s="121">
        <f>IF(AND(L34&lt;&gt;"",M34&lt;&gt;""),SUM(L34:M34),"")</f>
        <v>0</v>
      </c>
      <c r="O34" s="121">
        <v>0</v>
      </c>
      <c r="P34" s="121">
        <v>58536</v>
      </c>
      <c r="Q34" s="121">
        <f>IF(AND(O34&lt;&gt;"",P34&lt;&gt;""),SUM(O34:P34),"")</f>
        <v>58536</v>
      </c>
      <c r="R34" s="120" t="s">
        <v>334</v>
      </c>
      <c r="S34" s="119" t="s">
        <v>335</v>
      </c>
      <c r="T34" s="121">
        <v>17654</v>
      </c>
      <c r="U34" s="121">
        <v>0</v>
      </c>
      <c r="V34" s="121">
        <f>IF(AND(T34&lt;&gt;"",U34&lt;&gt;""),SUM(T34:U34),"")</f>
        <v>17654</v>
      </c>
      <c r="W34" s="121">
        <v>0</v>
      </c>
      <c r="X34" s="121">
        <v>0</v>
      </c>
      <c r="Y34" s="121">
        <f>IF(AND(W34&lt;&gt;"",X34&lt;&gt;""),SUM(W34:X34),"")</f>
        <v>0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31</v>
      </c>
      <c r="B35" s="120" t="s">
        <v>422</v>
      </c>
      <c r="C35" s="119" t="s">
        <v>423</v>
      </c>
      <c r="D35" s="121">
        <f>SUM(L35,T35,AB35,AJ35,AR35,AZ35)</f>
        <v>10707</v>
      </c>
      <c r="E35" s="121">
        <f>SUM(M35,U35,AC35,AK35,AS35,BA35)</f>
        <v>0</v>
      </c>
      <c r="F35" s="121">
        <f>SUM(D35:E35)</f>
        <v>10707</v>
      </c>
      <c r="G35" s="121">
        <f>SUM(O35,W35,AE35,AM35,AU35,BC35)</f>
        <v>0</v>
      </c>
      <c r="H35" s="121">
        <f>SUM(P35,X35,AF35,AN35,AV35,BD35)</f>
        <v>38477</v>
      </c>
      <c r="I35" s="121">
        <f>SUM(G35:H35)</f>
        <v>38477</v>
      </c>
      <c r="J35" s="120" t="s">
        <v>332</v>
      </c>
      <c r="K35" s="119" t="s">
        <v>333</v>
      </c>
      <c r="L35" s="121">
        <v>0</v>
      </c>
      <c r="M35" s="121">
        <v>0</v>
      </c>
      <c r="N35" s="121">
        <f>IF(AND(L35&lt;&gt;"",M35&lt;&gt;""),SUM(L35:M35),"")</f>
        <v>0</v>
      </c>
      <c r="O35" s="121">
        <v>0</v>
      </c>
      <c r="P35" s="121">
        <v>38477</v>
      </c>
      <c r="Q35" s="121">
        <f>IF(AND(O35&lt;&gt;"",P35&lt;&gt;""),SUM(O35:P35),"")</f>
        <v>38477</v>
      </c>
      <c r="R35" s="120" t="s">
        <v>334</v>
      </c>
      <c r="S35" s="119" t="s">
        <v>335</v>
      </c>
      <c r="T35" s="121">
        <v>10707</v>
      </c>
      <c r="U35" s="121">
        <v>0</v>
      </c>
      <c r="V35" s="121">
        <f>IF(AND(T35&lt;&gt;"",U35&lt;&gt;""),SUM(T35:U35),"")</f>
        <v>10707</v>
      </c>
      <c r="W35" s="121">
        <v>0</v>
      </c>
      <c r="X35" s="121">
        <v>0</v>
      </c>
      <c r="Y35" s="121">
        <f>IF(AND(W35&lt;&gt;"",X35&lt;&gt;""),SUM(W35:X35),"")</f>
        <v>0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31</v>
      </c>
      <c r="B36" s="120" t="s">
        <v>425</v>
      </c>
      <c r="C36" s="119" t="s">
        <v>426</v>
      </c>
      <c r="D36" s="121">
        <f>SUM(L36,T36,AB36,AJ36,AR36,AZ36)</f>
        <v>312</v>
      </c>
      <c r="E36" s="121">
        <f>SUM(M36,U36,AC36,AK36,AS36,BA36)</f>
        <v>122367</v>
      </c>
      <c r="F36" s="121">
        <f>SUM(D36:E36)</f>
        <v>122679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 t="s">
        <v>428</v>
      </c>
      <c r="K36" s="119" t="s">
        <v>429</v>
      </c>
      <c r="L36" s="121">
        <v>0</v>
      </c>
      <c r="M36" s="121">
        <v>122367</v>
      </c>
      <c r="N36" s="121">
        <f>IF(AND(L36&lt;&gt;"",M36&lt;&gt;""),SUM(L36:M36),"")</f>
        <v>122367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430</v>
      </c>
      <c r="S36" s="119" t="s">
        <v>431</v>
      </c>
      <c r="T36" s="121">
        <v>312</v>
      </c>
      <c r="U36" s="121">
        <v>0</v>
      </c>
      <c r="V36" s="121">
        <f>IF(AND(T36&lt;&gt;"",U36&lt;&gt;""),SUM(T36:U36),"")</f>
        <v>312</v>
      </c>
      <c r="W36" s="121">
        <v>0</v>
      </c>
      <c r="X36" s="121">
        <v>0</v>
      </c>
      <c r="Y36" s="121">
        <f>IF(AND(W36&lt;&gt;"",X36&lt;&gt;""),SUM(W36:X36),"")</f>
        <v>0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31</v>
      </c>
      <c r="B37" s="120" t="s">
        <v>432</v>
      </c>
      <c r="C37" s="119" t="s">
        <v>433</v>
      </c>
      <c r="D37" s="121">
        <f>SUM(L37,T37,AB37,AJ37,AR37,AZ37)</f>
        <v>660</v>
      </c>
      <c r="E37" s="121">
        <f>SUM(M37,U37,AC37,AK37,AS37,BA37)</f>
        <v>362666</v>
      </c>
      <c r="F37" s="121">
        <f>SUM(D37:E37)</f>
        <v>363326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 t="s">
        <v>407</v>
      </c>
      <c r="K37" s="119" t="s">
        <v>408</v>
      </c>
      <c r="L37" s="121">
        <v>0</v>
      </c>
      <c r="M37" s="121">
        <v>362666</v>
      </c>
      <c r="N37" s="121">
        <f>IF(AND(L37&lt;&gt;"",M37&lt;&gt;""),SUM(L37:M37),"")</f>
        <v>362666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430</v>
      </c>
      <c r="S37" s="119" t="s">
        <v>431</v>
      </c>
      <c r="T37" s="121">
        <v>660</v>
      </c>
      <c r="U37" s="121">
        <v>0</v>
      </c>
      <c r="V37" s="121">
        <f>IF(AND(T37&lt;&gt;"",U37&lt;&gt;""),SUM(T37:U37),"")</f>
        <v>660</v>
      </c>
      <c r="W37" s="121">
        <v>0</v>
      </c>
      <c r="X37" s="121">
        <v>0</v>
      </c>
      <c r="Y37" s="121">
        <f>IF(AND(W37&lt;&gt;"",X37&lt;&gt;""),SUM(W37:X37),"")</f>
        <v>0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31</v>
      </c>
      <c r="B38" s="120" t="s">
        <v>435</v>
      </c>
      <c r="C38" s="119" t="s">
        <v>436</v>
      </c>
      <c r="D38" s="121">
        <f>SUM(L38,T38,AB38,AJ38,AR38,AZ38)</f>
        <v>163</v>
      </c>
      <c r="E38" s="121">
        <f>SUM(M38,U38,AC38,AK38,AS38,BA38)</f>
        <v>96335</v>
      </c>
      <c r="F38" s="121">
        <f>SUM(D38:E38)</f>
        <v>96498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 t="s">
        <v>407</v>
      </c>
      <c r="K38" s="119" t="s">
        <v>408</v>
      </c>
      <c r="L38" s="121">
        <v>0</v>
      </c>
      <c r="M38" s="121">
        <v>96335</v>
      </c>
      <c r="N38" s="121">
        <f>IF(AND(L38&lt;&gt;"",M38&lt;&gt;""),SUM(L38:M38),"")</f>
        <v>96335</v>
      </c>
      <c r="O38" s="121">
        <v>0</v>
      </c>
      <c r="P38" s="121">
        <v>0</v>
      </c>
      <c r="Q38" s="121">
        <f>IF(AND(O38&lt;&gt;"",P38&lt;&gt;""),SUM(O38:P38),"")</f>
        <v>0</v>
      </c>
      <c r="R38" s="120" t="s">
        <v>430</v>
      </c>
      <c r="S38" s="119" t="s">
        <v>431</v>
      </c>
      <c r="T38" s="121">
        <v>163</v>
      </c>
      <c r="U38" s="121">
        <v>0</v>
      </c>
      <c r="V38" s="121">
        <f>IF(AND(T38&lt;&gt;"",U38&lt;&gt;""),SUM(T38:U38),"")</f>
        <v>163</v>
      </c>
      <c r="W38" s="121">
        <v>0</v>
      </c>
      <c r="X38" s="121">
        <v>0</v>
      </c>
      <c r="Y38" s="121">
        <f>IF(AND(W38&lt;&gt;"",X38&lt;&gt;""),SUM(W38:X38),"")</f>
        <v>0</v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31</v>
      </c>
      <c r="B39" s="120" t="s">
        <v>438</v>
      </c>
      <c r="C39" s="119" t="s">
        <v>439</v>
      </c>
      <c r="D39" s="121">
        <f>SUM(L39,T39,AB39,AJ39,AR39,AZ39)</f>
        <v>23</v>
      </c>
      <c r="E39" s="121">
        <f>SUM(M39,U39,AC39,AK39,AS39,BA39)</f>
        <v>13867</v>
      </c>
      <c r="F39" s="121">
        <f>SUM(D39:E39)</f>
        <v>13890</v>
      </c>
      <c r="G39" s="121">
        <f>SUM(O39,W39,AE39,AM39,AU39,BC39)</f>
        <v>0</v>
      </c>
      <c r="H39" s="121">
        <f>SUM(P39,X39,AF39,AN39,AV39,BD39)</f>
        <v>0</v>
      </c>
      <c r="I39" s="121">
        <f>SUM(G39:H39)</f>
        <v>0</v>
      </c>
      <c r="J39" s="120" t="s">
        <v>407</v>
      </c>
      <c r="K39" s="119" t="s">
        <v>408</v>
      </c>
      <c r="L39" s="121">
        <v>0</v>
      </c>
      <c r="M39" s="121">
        <v>13867</v>
      </c>
      <c r="N39" s="121">
        <f>IF(AND(L39&lt;&gt;"",M39&lt;&gt;""),SUM(L39:M39),"")</f>
        <v>13867</v>
      </c>
      <c r="O39" s="121">
        <v>0</v>
      </c>
      <c r="P39" s="121">
        <v>0</v>
      </c>
      <c r="Q39" s="121">
        <f>IF(AND(O39&lt;&gt;"",P39&lt;&gt;""),SUM(O39:P39),"")</f>
        <v>0</v>
      </c>
      <c r="R39" s="120" t="s">
        <v>430</v>
      </c>
      <c r="S39" s="119" t="s">
        <v>431</v>
      </c>
      <c r="T39" s="121">
        <v>23</v>
      </c>
      <c r="U39" s="121">
        <v>0</v>
      </c>
      <c r="V39" s="121">
        <f>IF(AND(T39&lt;&gt;"",U39&lt;&gt;""),SUM(T39:U39),"")</f>
        <v>23</v>
      </c>
      <c r="W39" s="121">
        <v>0</v>
      </c>
      <c r="X39" s="121">
        <v>0</v>
      </c>
      <c r="Y39" s="121">
        <f>IF(AND(W39&lt;&gt;"",X39&lt;&gt;""),SUM(W39:X39),"")</f>
        <v>0</v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31</v>
      </c>
      <c r="B40" s="120" t="s">
        <v>441</v>
      </c>
      <c r="C40" s="119" t="s">
        <v>442</v>
      </c>
      <c r="D40" s="121">
        <f>SUM(L40,T40,AB40,AJ40,AR40,AZ40)</f>
        <v>66</v>
      </c>
      <c r="E40" s="121">
        <f>SUM(M40,U40,AC40,AK40,AS40,BA40)</f>
        <v>36004</v>
      </c>
      <c r="F40" s="121">
        <f>SUM(D40:E40)</f>
        <v>36070</v>
      </c>
      <c r="G40" s="121">
        <f>SUM(O40,W40,AE40,AM40,AU40,BC40)</f>
        <v>0</v>
      </c>
      <c r="H40" s="121">
        <f>SUM(P40,X40,AF40,AN40,AV40,BD40)</f>
        <v>0</v>
      </c>
      <c r="I40" s="121">
        <f>SUM(G40:H40)</f>
        <v>0</v>
      </c>
      <c r="J40" s="120" t="s">
        <v>407</v>
      </c>
      <c r="K40" s="119" t="s">
        <v>408</v>
      </c>
      <c r="L40" s="121">
        <v>0</v>
      </c>
      <c r="M40" s="121">
        <v>36004</v>
      </c>
      <c r="N40" s="121">
        <f>IF(AND(L40&lt;&gt;"",M40&lt;&gt;""),SUM(L40:M40),"")</f>
        <v>36004</v>
      </c>
      <c r="O40" s="121">
        <v>0</v>
      </c>
      <c r="P40" s="121">
        <v>0</v>
      </c>
      <c r="Q40" s="121">
        <f>IF(AND(O40&lt;&gt;"",P40&lt;&gt;""),SUM(O40:P40),"")</f>
        <v>0</v>
      </c>
      <c r="R40" s="120" t="s">
        <v>430</v>
      </c>
      <c r="S40" s="119" t="s">
        <v>431</v>
      </c>
      <c r="T40" s="121">
        <v>66</v>
      </c>
      <c r="U40" s="121">
        <v>0</v>
      </c>
      <c r="V40" s="121">
        <f>IF(AND(T40&lt;&gt;"",U40&lt;&gt;""),SUM(T40:U40),"")</f>
        <v>66</v>
      </c>
      <c r="W40" s="121">
        <v>0</v>
      </c>
      <c r="X40" s="121">
        <v>0</v>
      </c>
      <c r="Y40" s="121">
        <f>IF(AND(W40&lt;&gt;"",X40&lt;&gt;""),SUM(W40:X40),"")</f>
        <v>0</v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31</v>
      </c>
      <c r="B41" s="120" t="s">
        <v>444</v>
      </c>
      <c r="C41" s="119" t="s">
        <v>445</v>
      </c>
      <c r="D41" s="121">
        <f>SUM(L41,T41,AB41,AJ41,AR41,AZ41)</f>
        <v>0</v>
      </c>
      <c r="E41" s="121">
        <f>SUM(M41,U41,AC41,AK41,AS41,BA41)</f>
        <v>0</v>
      </c>
      <c r="F41" s="121">
        <f>SUM(D41:E41)</f>
        <v>0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/>
      <c r="K41" s="119"/>
      <c r="L41" s="121"/>
      <c r="M41" s="121"/>
      <c r="N41" s="121" t="str">
        <f>IF(AND(L41&lt;&gt;"",M41&lt;&gt;""),SUM(L41:M41),"")</f>
        <v/>
      </c>
      <c r="O41" s="121"/>
      <c r="P41" s="121"/>
      <c r="Q41" s="121" t="str">
        <f>IF(AND(O41&lt;&gt;"",P41&lt;&gt;""),SUM(O41:P41),"")</f>
        <v/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31</v>
      </c>
      <c r="B42" s="120" t="s">
        <v>447</v>
      </c>
      <c r="C42" s="119" t="s">
        <v>448</v>
      </c>
      <c r="D42" s="121">
        <f>SUM(L42,T42,AB42,AJ42,AR42,AZ42)</f>
        <v>0</v>
      </c>
      <c r="E42" s="121">
        <f>SUM(M42,U42,AC42,AK42,AS42,BA42)</f>
        <v>0</v>
      </c>
      <c r="F42" s="121">
        <f>SUM(D42:E42)</f>
        <v>0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/>
      <c r="K42" s="119"/>
      <c r="L42" s="121"/>
      <c r="M42" s="121"/>
      <c r="N42" s="121" t="str">
        <f>IF(AND(L42&lt;&gt;"",M42&lt;&gt;""),SUM(L42:M42),"")</f>
        <v/>
      </c>
      <c r="O42" s="121"/>
      <c r="P42" s="121"/>
      <c r="Q42" s="121" t="str">
        <f>IF(AND(O42&lt;&gt;"",P42&lt;&gt;""),SUM(O42:P42),"")</f>
        <v/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31</v>
      </c>
      <c r="B43" s="120" t="s">
        <v>450</v>
      </c>
      <c r="C43" s="119" t="s">
        <v>451</v>
      </c>
      <c r="D43" s="121">
        <f>SUM(L43,T43,AB43,AJ43,AR43,AZ43)</f>
        <v>0</v>
      </c>
      <c r="E43" s="121">
        <f>SUM(M43,U43,AC43,AK43,AS43,BA43)</f>
        <v>34811</v>
      </c>
      <c r="F43" s="121">
        <f>SUM(D43:E43)</f>
        <v>34811</v>
      </c>
      <c r="G43" s="121">
        <f>SUM(O43,W43,AE43,AM43,AU43,BC43)</f>
        <v>0</v>
      </c>
      <c r="H43" s="121">
        <f>SUM(P43,X43,AF43,AN43,AV43,BD43)</f>
        <v>3638</v>
      </c>
      <c r="I43" s="121">
        <f>SUM(G43:H43)</f>
        <v>3638</v>
      </c>
      <c r="J43" s="120" t="s">
        <v>453</v>
      </c>
      <c r="K43" s="119" t="s">
        <v>454</v>
      </c>
      <c r="L43" s="121">
        <v>0</v>
      </c>
      <c r="M43" s="121">
        <v>34811</v>
      </c>
      <c r="N43" s="121">
        <f>IF(AND(L43&lt;&gt;"",M43&lt;&gt;""),SUM(L43:M43),"")</f>
        <v>34811</v>
      </c>
      <c r="O43" s="121">
        <v>0</v>
      </c>
      <c r="P43" s="121">
        <v>3638</v>
      </c>
      <c r="Q43" s="121">
        <f>IF(AND(O43&lt;&gt;"",P43&lt;&gt;""),SUM(O43:P43),"")</f>
        <v>3638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31</v>
      </c>
      <c r="B44" s="120" t="s">
        <v>455</v>
      </c>
      <c r="C44" s="119" t="s">
        <v>456</v>
      </c>
      <c r="D44" s="121">
        <f>SUM(L44,T44,AB44,AJ44,AR44,AZ44)</f>
        <v>0</v>
      </c>
      <c r="E44" s="121">
        <f>SUM(M44,U44,AC44,AK44,AS44,BA44)</f>
        <v>23208</v>
      </c>
      <c r="F44" s="121">
        <f>SUM(D44:E44)</f>
        <v>23208</v>
      </c>
      <c r="G44" s="121">
        <f>SUM(O44,W44,AE44,AM44,AU44,BC44)</f>
        <v>0</v>
      </c>
      <c r="H44" s="121">
        <f>SUM(P44,X44,AF44,AN44,AV44,BD44)</f>
        <v>2426</v>
      </c>
      <c r="I44" s="121">
        <f>SUM(G44:H44)</f>
        <v>2426</v>
      </c>
      <c r="J44" s="120" t="s">
        <v>453</v>
      </c>
      <c r="K44" s="119" t="s">
        <v>454</v>
      </c>
      <c r="L44" s="121">
        <v>0</v>
      </c>
      <c r="M44" s="121">
        <v>23208</v>
      </c>
      <c r="N44" s="121">
        <f>IF(AND(L44&lt;&gt;"",M44&lt;&gt;""),SUM(L44:M44),"")</f>
        <v>23208</v>
      </c>
      <c r="O44" s="121">
        <v>0</v>
      </c>
      <c r="P44" s="121">
        <v>2426</v>
      </c>
      <c r="Q44" s="121">
        <f>IF(AND(O44&lt;&gt;"",P44&lt;&gt;""),SUM(O44:P44),"")</f>
        <v>2426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31</v>
      </c>
      <c r="B45" s="120" t="s">
        <v>458</v>
      </c>
      <c r="C45" s="119" t="s">
        <v>459</v>
      </c>
      <c r="D45" s="121">
        <f>SUM(L45,T45,AB45,AJ45,AR45,AZ45)</f>
        <v>0</v>
      </c>
      <c r="E45" s="121">
        <f>SUM(M45,U45,AC45,AK45,AS45,BA45)</f>
        <v>48658</v>
      </c>
      <c r="F45" s="121">
        <f>SUM(D45:E45)</f>
        <v>48658</v>
      </c>
      <c r="G45" s="121">
        <f>SUM(O45,W45,AE45,AM45,AU45,BC45)</f>
        <v>0</v>
      </c>
      <c r="H45" s="121">
        <f>SUM(P45,X45,AF45,AN45,AV45,BD45)</f>
        <v>0</v>
      </c>
      <c r="I45" s="121">
        <f>SUM(G45:H45)</f>
        <v>0</v>
      </c>
      <c r="J45" s="120" t="s">
        <v>428</v>
      </c>
      <c r="K45" s="119" t="s">
        <v>461</v>
      </c>
      <c r="L45" s="121">
        <v>0</v>
      </c>
      <c r="M45" s="121">
        <v>48607</v>
      </c>
      <c r="N45" s="121">
        <f>IF(AND(L45&lt;&gt;"",M45&lt;&gt;""),SUM(L45:M45),"")</f>
        <v>48607</v>
      </c>
      <c r="O45" s="121">
        <v>0</v>
      </c>
      <c r="P45" s="121">
        <v>0</v>
      </c>
      <c r="Q45" s="121">
        <f>IF(AND(O45&lt;&gt;"",P45&lt;&gt;""),SUM(O45:P45),"")</f>
        <v>0</v>
      </c>
      <c r="R45" s="120" t="s">
        <v>430</v>
      </c>
      <c r="S45" s="119" t="s">
        <v>431</v>
      </c>
      <c r="T45" s="121">
        <v>0</v>
      </c>
      <c r="U45" s="121">
        <v>51</v>
      </c>
      <c r="V45" s="121">
        <f>IF(AND(T45&lt;&gt;"",U45&lt;&gt;""),SUM(T45:U45),"")</f>
        <v>51</v>
      </c>
      <c r="W45" s="121">
        <v>0</v>
      </c>
      <c r="X45" s="121">
        <v>0</v>
      </c>
      <c r="Y45" s="121">
        <f>IF(AND(W45&lt;&gt;"",X45&lt;&gt;""),SUM(W45:X45),"")</f>
        <v>0</v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31</v>
      </c>
      <c r="B46" s="120" t="s">
        <v>462</v>
      </c>
      <c r="C46" s="119" t="s">
        <v>463</v>
      </c>
      <c r="D46" s="121">
        <f>SUM(L46,T46,AB46,AJ46,AR46,AZ46)</f>
        <v>59</v>
      </c>
      <c r="E46" s="121">
        <f>SUM(M46,U46,AC46,AK46,AS46,BA46)</f>
        <v>50367</v>
      </c>
      <c r="F46" s="121">
        <f>SUM(D46:E46)</f>
        <v>50426</v>
      </c>
      <c r="G46" s="121">
        <f>SUM(O46,W46,AE46,AM46,AU46,BC46)</f>
        <v>0</v>
      </c>
      <c r="H46" s="121">
        <f>SUM(P46,X46,AF46,AN46,AV46,BD46)</f>
        <v>18887</v>
      </c>
      <c r="I46" s="121">
        <f>SUM(G46:H46)</f>
        <v>18887</v>
      </c>
      <c r="J46" s="120" t="s">
        <v>428</v>
      </c>
      <c r="K46" s="119" t="s">
        <v>461</v>
      </c>
      <c r="L46" s="121">
        <v>0</v>
      </c>
      <c r="M46" s="121">
        <v>50367</v>
      </c>
      <c r="N46" s="121">
        <f>IF(AND(L46&lt;&gt;"",M46&lt;&gt;""),SUM(L46:M46),"")</f>
        <v>50367</v>
      </c>
      <c r="O46" s="121">
        <v>0</v>
      </c>
      <c r="P46" s="121">
        <v>0</v>
      </c>
      <c r="Q46" s="121">
        <f>IF(AND(O46&lt;&gt;"",P46&lt;&gt;""),SUM(O46:P46),"")</f>
        <v>0</v>
      </c>
      <c r="R46" s="120" t="s">
        <v>370</v>
      </c>
      <c r="S46" s="119" t="s">
        <v>371</v>
      </c>
      <c r="T46" s="121">
        <v>0</v>
      </c>
      <c r="U46" s="121">
        <v>0</v>
      </c>
      <c r="V46" s="121">
        <f>IF(AND(T46&lt;&gt;"",U46&lt;&gt;""),SUM(T46:U46),"")</f>
        <v>0</v>
      </c>
      <c r="W46" s="121">
        <v>0</v>
      </c>
      <c r="X46" s="121">
        <v>18887</v>
      </c>
      <c r="Y46" s="121">
        <f>IF(AND(W46&lt;&gt;"",X46&lt;&gt;""),SUM(W46:X46),"")</f>
        <v>18887</v>
      </c>
      <c r="Z46" s="120" t="s">
        <v>430</v>
      </c>
      <c r="AA46" s="119" t="s">
        <v>431</v>
      </c>
      <c r="AB46" s="121">
        <v>59</v>
      </c>
      <c r="AC46" s="121">
        <v>0</v>
      </c>
      <c r="AD46" s="121">
        <f>IF(AND(AB46&lt;&gt;"",AC46&lt;&gt;""),SUM(AB46:AC46),"")</f>
        <v>59</v>
      </c>
      <c r="AE46" s="121">
        <v>0</v>
      </c>
      <c r="AF46" s="121">
        <v>0</v>
      </c>
      <c r="AG46" s="121">
        <f>IF(AND(AE46&lt;&gt;"",AF46&lt;&gt;""),SUM(AE46:AF46),"")</f>
        <v>0</v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6">
    <sortCondition ref="A8:A46"/>
    <sortCondition ref="B8:B46"/>
    <sortCondition ref="C8:C4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奈良県</v>
      </c>
      <c r="B7" s="139" t="str">
        <f>'廃棄物事業経費（市町村）'!B7</f>
        <v>29000</v>
      </c>
      <c r="C7" s="138" t="s">
        <v>33</v>
      </c>
      <c r="D7" s="140">
        <f>SUM(H7,L7,P7,T7,X7,AB7,AF7,AJ7,AN7,AR7,AV7,AZ7,BD7,BH7,BL7,BP7,BT7,BX7,CB7,CF7,CJ7,CN7,CR7,CV7,CZ7,DD7,DH7,DL7,DP7,DT7)</f>
        <v>4638293</v>
      </c>
      <c r="E7" s="140">
        <f>SUM(I7,M7,Q7,U7,Y7,AC7,AG7,AK7,AO7,AS7,AW7,BA7,BE7,BI7,BM7,BQ7,BU7,BY7,CC7,CG7,CK7,CO7,CS7,CW7,DA7,DE7,DI7,DM7,DQ7,DU7)</f>
        <v>1414412</v>
      </c>
      <c r="F7" s="141">
        <f>COUNTIF(F$8:F$1000,"&lt;&gt;")</f>
        <v>11</v>
      </c>
      <c r="G7" s="141">
        <f>COUNTIF(G$8:G$1000,"&lt;&gt;")</f>
        <v>11</v>
      </c>
      <c r="H7" s="140">
        <f>SUM(H$8:H$1000)</f>
        <v>1834515</v>
      </c>
      <c r="I7" s="140">
        <f>SUM(I$8:I$1000)</f>
        <v>541471</v>
      </c>
      <c r="J7" s="141">
        <f>COUNTIF(J$8:J$1000,"&lt;&gt;")</f>
        <v>11</v>
      </c>
      <c r="K7" s="141">
        <f>COUNTIF(K$8:K$1000,"&lt;&gt;")</f>
        <v>11</v>
      </c>
      <c r="L7" s="140">
        <f>SUM(L$8:L$1000)</f>
        <v>1448560</v>
      </c>
      <c r="M7" s="140">
        <f>SUM(M$8:M$1000)</f>
        <v>294187</v>
      </c>
      <c r="N7" s="141">
        <f>COUNTIF(N$8:N$1000,"&lt;&gt;")</f>
        <v>8</v>
      </c>
      <c r="O7" s="141">
        <f>COUNTIF(O$8:O$1000,"&lt;&gt;")</f>
        <v>8</v>
      </c>
      <c r="P7" s="140">
        <f>SUM(P$8:P$1000)</f>
        <v>1234688</v>
      </c>
      <c r="Q7" s="140">
        <f>SUM(Q$8:Q$1000)</f>
        <v>288253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26898</v>
      </c>
      <c r="U7" s="140">
        <f>SUM(U$8:U$1000)</f>
        <v>105594</v>
      </c>
      <c r="V7" s="141">
        <f>COUNTIF(V$8:V$1000,"&lt;&gt;")</f>
        <v>4</v>
      </c>
      <c r="W7" s="141">
        <f>COUNTIF(W$8:W$1000,"&lt;&gt;")</f>
        <v>4</v>
      </c>
      <c r="X7" s="140">
        <f>SUM(X$8:X$1000)</f>
        <v>41171</v>
      </c>
      <c r="Y7" s="140">
        <f>SUM(Y$8:Y$1000)</f>
        <v>36151</v>
      </c>
      <c r="Z7" s="141">
        <f>COUNTIF(Z$8:Z$1000,"&lt;&gt;")</f>
        <v>3</v>
      </c>
      <c r="AA7" s="141">
        <f>COUNTIF(AA$8:AA$1000,"&lt;&gt;")</f>
        <v>3</v>
      </c>
      <c r="AB7" s="140">
        <f>SUM(AB$8:AB$1000)</f>
        <v>5676</v>
      </c>
      <c r="AC7" s="140">
        <f>SUM(AC$8:AC$1000)</f>
        <v>51743</v>
      </c>
      <c r="AD7" s="141">
        <f>COUNTIF(AD$8:AD$1000,"&lt;&gt;")</f>
        <v>3</v>
      </c>
      <c r="AE7" s="141">
        <f>COUNTIF(AE$8:AE$1000,"&lt;&gt;")</f>
        <v>3</v>
      </c>
      <c r="AF7" s="140">
        <f>SUM(AF$8:AF$1000)</f>
        <v>4434</v>
      </c>
      <c r="AG7" s="140">
        <f>SUM(AG$8:AG$1000)</f>
        <v>58536</v>
      </c>
      <c r="AH7" s="141">
        <f>COUNTIF(AH$8:AH$1000,"&lt;&gt;")</f>
        <v>2</v>
      </c>
      <c r="AI7" s="141">
        <f>COUNTIF(AI$8:AI$1000,"&lt;&gt;")</f>
        <v>2</v>
      </c>
      <c r="AJ7" s="140">
        <f>SUM(AJ$8:AJ$1000)</f>
        <v>13990</v>
      </c>
      <c r="AK7" s="140">
        <f>SUM(AK$8:AK$1000)</f>
        <v>38477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17654</v>
      </c>
      <c r="AO7" s="140">
        <f>SUM(AO$8:AO$1000)</f>
        <v>0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10707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31</v>
      </c>
      <c r="B8" s="120" t="s">
        <v>332</v>
      </c>
      <c r="C8" s="119" t="s">
        <v>333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1207110</v>
      </c>
      <c r="F8" s="120" t="s">
        <v>329</v>
      </c>
      <c r="G8" s="119" t="s">
        <v>330</v>
      </c>
      <c r="H8" s="121">
        <v>0</v>
      </c>
      <c r="I8" s="121">
        <v>410521</v>
      </c>
      <c r="J8" s="120" t="s">
        <v>353</v>
      </c>
      <c r="K8" s="119" t="s">
        <v>354</v>
      </c>
      <c r="L8" s="121">
        <v>0</v>
      </c>
      <c r="M8" s="121">
        <v>253814</v>
      </c>
      <c r="N8" s="120" t="s">
        <v>359</v>
      </c>
      <c r="O8" s="119" t="s">
        <v>360</v>
      </c>
      <c r="P8" s="121">
        <v>0</v>
      </c>
      <c r="Q8" s="121">
        <v>271161</v>
      </c>
      <c r="R8" s="120" t="s">
        <v>364</v>
      </c>
      <c r="S8" s="119" t="s">
        <v>365</v>
      </c>
      <c r="T8" s="121">
        <v>0</v>
      </c>
      <c r="U8" s="121">
        <v>86707</v>
      </c>
      <c r="V8" s="120" t="s">
        <v>412</v>
      </c>
      <c r="W8" s="119" t="s">
        <v>413</v>
      </c>
      <c r="X8" s="121">
        <v>0</v>
      </c>
      <c r="Y8" s="121">
        <v>36151</v>
      </c>
      <c r="Z8" s="120" t="s">
        <v>416</v>
      </c>
      <c r="AA8" s="119" t="s">
        <v>417</v>
      </c>
      <c r="AB8" s="121">
        <v>0</v>
      </c>
      <c r="AC8" s="121">
        <v>51743</v>
      </c>
      <c r="AD8" s="120" t="s">
        <v>419</v>
      </c>
      <c r="AE8" s="119" t="s">
        <v>420</v>
      </c>
      <c r="AF8" s="121">
        <v>0</v>
      </c>
      <c r="AG8" s="121">
        <v>58536</v>
      </c>
      <c r="AH8" s="120" t="s">
        <v>422</v>
      </c>
      <c r="AI8" s="119" t="s">
        <v>423</v>
      </c>
      <c r="AJ8" s="121">
        <v>0</v>
      </c>
      <c r="AK8" s="121">
        <v>38477</v>
      </c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31</v>
      </c>
      <c r="B9" s="120" t="s">
        <v>370</v>
      </c>
      <c r="C9" s="119" t="s">
        <v>371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152693</v>
      </c>
      <c r="F9" s="120" t="s">
        <v>367</v>
      </c>
      <c r="G9" s="119" t="s">
        <v>368</v>
      </c>
      <c r="H9" s="121">
        <v>0</v>
      </c>
      <c r="I9" s="121">
        <v>99603</v>
      </c>
      <c r="J9" s="120" t="s">
        <v>398</v>
      </c>
      <c r="K9" s="119" t="s">
        <v>399</v>
      </c>
      <c r="L9" s="121">
        <v>0</v>
      </c>
      <c r="M9" s="121">
        <v>17111</v>
      </c>
      <c r="N9" s="120" t="s">
        <v>401</v>
      </c>
      <c r="O9" s="119" t="s">
        <v>402</v>
      </c>
      <c r="P9" s="121">
        <v>0</v>
      </c>
      <c r="Q9" s="121">
        <v>17092</v>
      </c>
      <c r="R9" s="120" t="s">
        <v>462</v>
      </c>
      <c r="S9" s="119" t="s">
        <v>463</v>
      </c>
      <c r="T9" s="121">
        <v>0</v>
      </c>
      <c r="U9" s="121">
        <v>18887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31</v>
      </c>
      <c r="B10" s="120" t="s">
        <v>453</v>
      </c>
      <c r="C10" s="119" t="s">
        <v>454</v>
      </c>
      <c r="D10" s="121">
        <f>SUM(H10,L10,P10,T10,X10,AB10,AF10,AJ10,AN10,AR10,AV10,AZ10,BD10,BH10,BL10,BP10,BT10,BX10,CB10,CF10,CJ10,CN10,CR10,CV10,CZ10,DD10,DH10,DL10,DP10,DT10)</f>
        <v>58019</v>
      </c>
      <c r="E10" s="121">
        <f>SUM(I10,M10,Q10,U10,Y10,AC10,AG10,AK10,AO10,AS10,AW10,BA10,BE10,BI10,BM10,BQ10,BU10,BY10,CC10,CG10,CK10,CO10,CS10,CW10,DA10,DE10,DI10,DM10,DQ10,DU10)</f>
        <v>6064</v>
      </c>
      <c r="F10" s="120" t="s">
        <v>450</v>
      </c>
      <c r="G10" s="119" t="s">
        <v>451</v>
      </c>
      <c r="H10" s="121">
        <v>34811</v>
      </c>
      <c r="I10" s="121">
        <v>3638</v>
      </c>
      <c r="J10" s="120" t="s">
        <v>455</v>
      </c>
      <c r="K10" s="119" t="s">
        <v>456</v>
      </c>
      <c r="L10" s="121">
        <v>23208</v>
      </c>
      <c r="M10" s="121">
        <v>2426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31</v>
      </c>
      <c r="B11" s="120" t="s">
        <v>362</v>
      </c>
      <c r="C11" s="119" t="s">
        <v>363</v>
      </c>
      <c r="D11" s="121">
        <f>SUM(H11,L11,P11,T11,X11,AB11,AF11,AJ11,AN11,AR11,AV11,AZ11,BD11,BH11,BL11,BP11,BT11,BX11,CB11,CF11,CJ11,CN11,CR11,CV11,CZ11,DD11,DH11,DL11,DP11,DT11)</f>
        <v>533840</v>
      </c>
      <c r="E11" s="121">
        <f>SUM(I11,M11,Q11,U11,Y11,AC11,AG11,AK11,AO11,AS11,AW11,BA11,BE11,BI11,BM11,BQ11,BU11,BY11,CC11,CG11,CK11,CO11,CS11,CW11,DA11,DE11,DI11,DM11,DQ11,DU11)</f>
        <v>0</v>
      </c>
      <c r="F11" s="120" t="s">
        <v>359</v>
      </c>
      <c r="G11" s="119" t="s">
        <v>360</v>
      </c>
      <c r="H11" s="121">
        <v>371788</v>
      </c>
      <c r="I11" s="121">
        <v>0</v>
      </c>
      <c r="J11" s="120" t="s">
        <v>416</v>
      </c>
      <c r="K11" s="119" t="s">
        <v>417</v>
      </c>
      <c r="L11" s="121">
        <v>162052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31</v>
      </c>
      <c r="B12" s="120" t="s">
        <v>428</v>
      </c>
      <c r="C12" s="119" t="s">
        <v>461</v>
      </c>
      <c r="D12" s="121">
        <f>SUM(H12,L12,P12,T12,X12,AB12,AF12,AJ12,AN12,AR12,AV12,AZ12,BD12,BH12,BL12,BP12,BT12,BX12,CB12,CF12,CJ12,CN12,CR12,CV12,CZ12,DD12,DH12,DL12,DP12,DT12)</f>
        <v>221341</v>
      </c>
      <c r="E12" s="121">
        <f>SUM(I12,M12,Q12,U12,Y12,AC12,AG12,AK12,AO12,AS12,AW12,BA12,BE12,BI12,BM12,BQ12,BU12,BY12,CC12,CG12,CK12,CO12,CS12,CW12,DA12,DE12,DI12,DM12,DQ12,DU12)</f>
        <v>0</v>
      </c>
      <c r="F12" s="120" t="s">
        <v>425</v>
      </c>
      <c r="G12" s="119" t="s">
        <v>426</v>
      </c>
      <c r="H12" s="121">
        <v>122367</v>
      </c>
      <c r="I12" s="121">
        <v>0</v>
      </c>
      <c r="J12" s="120" t="s">
        <v>458</v>
      </c>
      <c r="K12" s="119" t="s">
        <v>459</v>
      </c>
      <c r="L12" s="121">
        <v>48607</v>
      </c>
      <c r="M12" s="121">
        <v>0</v>
      </c>
      <c r="N12" s="120" t="s">
        <v>462</v>
      </c>
      <c r="O12" s="119" t="s">
        <v>463</v>
      </c>
      <c r="P12" s="121">
        <v>50367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31</v>
      </c>
      <c r="B13" s="120" t="s">
        <v>327</v>
      </c>
      <c r="C13" s="119" t="s">
        <v>328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48545</v>
      </c>
      <c r="F13" s="120" t="s">
        <v>324</v>
      </c>
      <c r="G13" s="119" t="s">
        <v>325</v>
      </c>
      <c r="H13" s="121">
        <v>0</v>
      </c>
      <c r="I13" s="121">
        <v>27709</v>
      </c>
      <c r="J13" s="120" t="s">
        <v>374</v>
      </c>
      <c r="K13" s="119" t="s">
        <v>375</v>
      </c>
      <c r="L13" s="121">
        <v>0</v>
      </c>
      <c r="M13" s="121">
        <v>20836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31</v>
      </c>
      <c r="B14" s="120" t="s">
        <v>407</v>
      </c>
      <c r="C14" s="119" t="s">
        <v>408</v>
      </c>
      <c r="D14" s="121">
        <f>SUM(H14,L14,P14,T14,X14,AB14,AF14,AJ14,AN14,AR14,AV14,AZ14,BD14,BH14,BL14,BP14,BT14,BX14,CB14,CF14,CJ14,CN14,CR14,CV14,CZ14,DD14,DH14,DL14,DP14,DT14)</f>
        <v>606180</v>
      </c>
      <c r="E14" s="121">
        <f>SUM(I14,M14,Q14,U14,Y14,AC14,AG14,AK14,AO14,AS14,AW14,BA14,BE14,BI14,BM14,BQ14,BU14,BY14,CC14,CG14,CK14,CO14,CS14,CW14,DA14,DE14,DI14,DM14,DQ14,DU14)</f>
        <v>0</v>
      </c>
      <c r="F14" s="120" t="s">
        <v>432</v>
      </c>
      <c r="G14" s="119" t="s">
        <v>433</v>
      </c>
      <c r="H14" s="121">
        <v>362666</v>
      </c>
      <c r="I14" s="121">
        <v>0</v>
      </c>
      <c r="J14" s="120" t="s">
        <v>404</v>
      </c>
      <c r="K14" s="119" t="s">
        <v>405</v>
      </c>
      <c r="L14" s="121">
        <v>97308</v>
      </c>
      <c r="M14" s="121">
        <v>0</v>
      </c>
      <c r="N14" s="120" t="s">
        <v>435</v>
      </c>
      <c r="O14" s="119" t="s">
        <v>436</v>
      </c>
      <c r="P14" s="121">
        <v>96335</v>
      </c>
      <c r="Q14" s="121">
        <v>0</v>
      </c>
      <c r="R14" s="120" t="s">
        <v>438</v>
      </c>
      <c r="S14" s="119" t="s">
        <v>439</v>
      </c>
      <c r="T14" s="121">
        <v>13867</v>
      </c>
      <c r="U14" s="121">
        <v>0</v>
      </c>
      <c r="V14" s="120" t="s">
        <v>441</v>
      </c>
      <c r="W14" s="119" t="s">
        <v>442</v>
      </c>
      <c r="X14" s="121">
        <v>36004</v>
      </c>
      <c r="Y14" s="121">
        <v>0</v>
      </c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31</v>
      </c>
      <c r="B15" s="120" t="s">
        <v>372</v>
      </c>
      <c r="C15" s="119" t="s">
        <v>373</v>
      </c>
      <c r="D15" s="121">
        <f>SUM(H15,L15,P15,T15,X15,AB15,AF15,AJ15,AN15,AR15,AV15,AZ15,BD15,BH15,BL15,BP15,BT15,BX15,CB15,CF15,CJ15,CN15,CR15,CV15,CZ15,DD15,DH15,DL15,DP15,DT15)</f>
        <v>136491</v>
      </c>
      <c r="E15" s="121">
        <f>SUM(I15,M15,Q15,U15,Y15,AC15,AG15,AK15,AO15,AS15,AW15,BA15,BE15,BI15,BM15,BQ15,BU15,BY15,CC15,CG15,CK15,CO15,CS15,CW15,DA15,DE15,DI15,DM15,DQ15,DU15)</f>
        <v>0</v>
      </c>
      <c r="F15" s="120" t="s">
        <v>367</v>
      </c>
      <c r="G15" s="119" t="s">
        <v>368</v>
      </c>
      <c r="H15" s="121">
        <v>84316</v>
      </c>
      <c r="I15" s="121">
        <v>0</v>
      </c>
      <c r="J15" s="120" t="s">
        <v>398</v>
      </c>
      <c r="K15" s="119" t="s">
        <v>399</v>
      </c>
      <c r="L15" s="121">
        <v>25965</v>
      </c>
      <c r="M15" s="121">
        <v>0</v>
      </c>
      <c r="N15" s="120" t="s">
        <v>401</v>
      </c>
      <c r="O15" s="119" t="s">
        <v>402</v>
      </c>
      <c r="P15" s="121">
        <v>26210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31</v>
      </c>
      <c r="B16" s="120" t="s">
        <v>351</v>
      </c>
      <c r="C16" s="119" t="s">
        <v>352</v>
      </c>
      <c r="D16" s="121">
        <f>SUM(H16,L16,P16,T16,X16,AB16,AF16,AJ16,AN16,AR16,AV16,AZ16,BD16,BH16,BL16,BP16,BT16,BX16,CB16,CF16,CJ16,CN16,CR16,CV16,CZ16,DD16,DH16,DL16,DP16,DT16)</f>
        <v>2912061</v>
      </c>
      <c r="E16" s="121">
        <f>SUM(I16,M16,Q16,U16,Y16,AC16,AG16,AK16,AO16,AS16,AW16,BA16,BE16,BI16,BM16,BQ16,BU16,BY16,CC16,CG16,CK16,CO16,CS16,CW16,DA16,DE16,DI16,DM16,DQ16,DU16)</f>
        <v>0</v>
      </c>
      <c r="F16" s="120" t="s">
        <v>353</v>
      </c>
      <c r="G16" s="119" t="s">
        <v>354</v>
      </c>
      <c r="H16" s="121">
        <v>816615</v>
      </c>
      <c r="I16" s="121">
        <v>0</v>
      </c>
      <c r="J16" s="120" t="s">
        <v>395</v>
      </c>
      <c r="K16" s="119" t="s">
        <v>396</v>
      </c>
      <c r="L16" s="121">
        <v>1035598</v>
      </c>
      <c r="M16" s="121">
        <v>0</v>
      </c>
      <c r="N16" s="120" t="s">
        <v>348</v>
      </c>
      <c r="O16" s="119" t="s">
        <v>349</v>
      </c>
      <c r="P16" s="121">
        <v>1059848</v>
      </c>
      <c r="Q16" s="121">
        <v>0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31</v>
      </c>
      <c r="B17" s="120" t="s">
        <v>334</v>
      </c>
      <c r="C17" s="119" t="s">
        <v>335</v>
      </c>
      <c r="D17" s="121">
        <f>SUM(H17,L17,P17,T17,X17,AB17,AF17,AJ17,AN17,AR17,AV17,AZ17,BD17,BH17,BL17,BP17,BT17,BX17,CB17,CF17,CJ17,CN17,CR17,CV17,CZ17,DD17,DH17,DL17,DP17,DT17)</f>
        <v>169027</v>
      </c>
      <c r="E17" s="121">
        <f>SUM(I17,M17,Q17,U17,Y17,AC17,AG17,AK17,AO17,AS17,AW17,BA17,BE17,BI17,BM17,BQ17,BU17,BY17,CC17,CG17,CK17,CO17,CS17,CW17,DA17,DE17,DI17,DM17,DQ17,DU17)</f>
        <v>0</v>
      </c>
      <c r="F17" s="120" t="s">
        <v>329</v>
      </c>
      <c r="G17" s="119" t="s">
        <v>330</v>
      </c>
      <c r="H17" s="121">
        <v>41640</v>
      </c>
      <c r="I17" s="121">
        <v>0</v>
      </c>
      <c r="J17" s="120" t="s">
        <v>339</v>
      </c>
      <c r="K17" s="119" t="s">
        <v>340</v>
      </c>
      <c r="L17" s="121">
        <v>55162</v>
      </c>
      <c r="M17" s="121">
        <v>0</v>
      </c>
      <c r="N17" s="120" t="s">
        <v>374</v>
      </c>
      <c r="O17" s="119" t="s">
        <v>375</v>
      </c>
      <c r="P17" s="121">
        <v>1765</v>
      </c>
      <c r="Q17" s="121">
        <v>0</v>
      </c>
      <c r="R17" s="120" t="s">
        <v>380</v>
      </c>
      <c r="S17" s="119" t="s">
        <v>381</v>
      </c>
      <c r="T17" s="121">
        <v>13008</v>
      </c>
      <c r="U17" s="121">
        <v>0</v>
      </c>
      <c r="V17" s="120" t="s">
        <v>386</v>
      </c>
      <c r="W17" s="119" t="s">
        <v>387</v>
      </c>
      <c r="X17" s="121">
        <v>5101</v>
      </c>
      <c r="Y17" s="121">
        <v>0</v>
      </c>
      <c r="Z17" s="120" t="s">
        <v>389</v>
      </c>
      <c r="AA17" s="119" t="s">
        <v>390</v>
      </c>
      <c r="AB17" s="121">
        <v>5625</v>
      </c>
      <c r="AC17" s="121">
        <v>0</v>
      </c>
      <c r="AD17" s="120" t="s">
        <v>392</v>
      </c>
      <c r="AE17" s="119" t="s">
        <v>393</v>
      </c>
      <c r="AF17" s="121">
        <v>4375</v>
      </c>
      <c r="AG17" s="121">
        <v>0</v>
      </c>
      <c r="AH17" s="120" t="s">
        <v>412</v>
      </c>
      <c r="AI17" s="119" t="s">
        <v>413</v>
      </c>
      <c r="AJ17" s="121">
        <v>13990</v>
      </c>
      <c r="AK17" s="121">
        <v>0</v>
      </c>
      <c r="AL17" s="120" t="s">
        <v>419</v>
      </c>
      <c r="AM17" s="119" t="s">
        <v>420</v>
      </c>
      <c r="AN17" s="121">
        <v>17654</v>
      </c>
      <c r="AO17" s="121">
        <v>0</v>
      </c>
      <c r="AP17" s="120" t="s">
        <v>422</v>
      </c>
      <c r="AQ17" s="119" t="s">
        <v>423</v>
      </c>
      <c r="AR17" s="121">
        <v>10707</v>
      </c>
      <c r="AS17" s="121">
        <v>0</v>
      </c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31</v>
      </c>
      <c r="B18" s="120" t="s">
        <v>430</v>
      </c>
      <c r="C18" s="119" t="s">
        <v>431</v>
      </c>
      <c r="D18" s="121">
        <f>SUM(H18,L18,P18,T18,X18,AB18,AF18,AJ18,AN18,AR18,AV18,AZ18,BD18,BH18,BL18,BP18,BT18,BX18,CB18,CF18,CJ18,CN18,CR18,CV18,CZ18,DD18,DH18,DL18,DP18,DT18)</f>
        <v>1334</v>
      </c>
      <c r="E18" s="121">
        <f>SUM(I18,M18,Q18,U18,Y18,AC18,AG18,AK18,AO18,AS18,AW18,BA18,BE18,BI18,BM18,BQ18,BU18,BY18,CC18,CG18,CK18,CO18,CS18,CW18,DA18,DE18,DI18,DM18,DQ18,DU18)</f>
        <v>0</v>
      </c>
      <c r="F18" s="120" t="s">
        <v>425</v>
      </c>
      <c r="G18" s="119" t="s">
        <v>426</v>
      </c>
      <c r="H18" s="121">
        <v>312</v>
      </c>
      <c r="I18" s="121">
        <v>0</v>
      </c>
      <c r="J18" s="120" t="s">
        <v>432</v>
      </c>
      <c r="K18" s="119" t="s">
        <v>433</v>
      </c>
      <c r="L18" s="121">
        <v>660</v>
      </c>
      <c r="M18" s="121">
        <v>0</v>
      </c>
      <c r="N18" s="120" t="s">
        <v>435</v>
      </c>
      <c r="O18" s="119" t="s">
        <v>436</v>
      </c>
      <c r="P18" s="121">
        <v>163</v>
      </c>
      <c r="Q18" s="121">
        <v>0</v>
      </c>
      <c r="R18" s="120" t="s">
        <v>438</v>
      </c>
      <c r="S18" s="119" t="s">
        <v>439</v>
      </c>
      <c r="T18" s="121">
        <v>23</v>
      </c>
      <c r="U18" s="121">
        <v>0</v>
      </c>
      <c r="V18" s="120" t="s">
        <v>441</v>
      </c>
      <c r="W18" s="119" t="s">
        <v>442</v>
      </c>
      <c r="X18" s="121">
        <v>66</v>
      </c>
      <c r="Y18" s="121">
        <v>0</v>
      </c>
      <c r="Z18" s="120" t="s">
        <v>458</v>
      </c>
      <c r="AA18" s="119" t="s">
        <v>459</v>
      </c>
      <c r="AB18" s="121">
        <v>51</v>
      </c>
      <c r="AC18" s="121">
        <v>0</v>
      </c>
      <c r="AD18" s="120" t="s">
        <v>462</v>
      </c>
      <c r="AE18" s="119" t="s">
        <v>463</v>
      </c>
      <c r="AF18" s="121">
        <v>59</v>
      </c>
      <c r="AG18" s="121">
        <v>0</v>
      </c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8">
    <sortCondition ref="A8:A18"/>
    <sortCondition ref="B8:B18"/>
    <sortCondition ref="C8:C18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29000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29201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29202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29203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29204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29205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29206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29207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29208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29209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29210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29211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29212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29322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29342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29343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29344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29345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29361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29362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29363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29385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29386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29401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29402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29424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29425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29426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29427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29441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29442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29443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29444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29446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29447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29449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29450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29451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29452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29453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29809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29810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29823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29828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29834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29835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29843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29844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29852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29855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29856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2018-02-28T01:32:26Z</dcterms:modified>
</cp:coreProperties>
</file>