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90" yWindow="105" windowWidth="20610" windowHeight="5730" tabRatio="820"/>
  </bookViews>
  <sheets>
    <sheet name="ごみ処理概要" sheetId="1" r:id="rId1"/>
    <sheet name="ごみ搬入量内訳" sheetId="10" r:id="rId2"/>
    <sheet name="施設区分別搬入量内訳" sheetId="8" r:id="rId3"/>
    <sheet name="ごみ処理量内訳" sheetId="3" r:id="rId4"/>
    <sheet name="資源化量内訳" sheetId="4" r:id="rId5"/>
    <sheet name="施設資源化量内訳" sheetId="9" r:id="rId6"/>
    <sheet name="災害廃棄物搬入量" sheetId="5" r:id="rId7"/>
    <sheet name="ごみ集計結果" sheetId="13" r:id="rId8"/>
    <sheet name="ごみフローシート" sheetId="14" r:id="rId9"/>
  </sheets>
  <definedNames>
    <definedName name="_xlnm._FilterDatabase" localSheetId="0" hidden="1">ごみ処理概要!$A$6:$AP$45</definedName>
    <definedName name="_xlnm.Print_Area" localSheetId="8">ごみフローシート!$A$1:$P$40</definedName>
    <definedName name="_xlnm.Print_Area" localSheetId="7">ごみ集計結果!$A$1:$Q$51</definedName>
    <definedName name="_xlnm.Print_Area" localSheetId="0">ごみ処理概要!$2:$46</definedName>
    <definedName name="_xlnm.Print_Area" localSheetId="3">ごみ処理量内訳!$2:$46</definedName>
    <definedName name="_xlnm.Print_Area" localSheetId="1">ごみ搬入量内訳!$2:$46</definedName>
    <definedName name="_xlnm.Print_Area" localSheetId="6">災害廃棄物搬入量!$2:$46</definedName>
    <definedName name="_xlnm.Print_Area" localSheetId="2">施設区分別搬入量内訳!$2:$46</definedName>
    <definedName name="_xlnm.Print_Area" localSheetId="5">施設資源化量内訳!$2:$46</definedName>
    <definedName name="_xlnm.Print_Area" localSheetId="4">資源化量内訳!$2:$46</definedName>
    <definedName name="_xlnm.Print_Titles" localSheetId="0">ごみ処理概要!$A:$B,ごみ処理概要!$2:$6</definedName>
    <definedName name="_xlnm.Print_Titles" localSheetId="3">ごみ処理量内訳!$A:$B,ごみ処理量内訳!$2:$6</definedName>
    <definedName name="_xlnm.Print_Titles" localSheetId="1">ごみ搬入量内訳!$A:$B,ごみ搬入量内訳!$2:$6</definedName>
    <definedName name="_xlnm.Print_Titles" localSheetId="6">災害廃棄物搬入量!$A:$B,災害廃棄物搬入量!$2:$6</definedName>
    <definedName name="_xlnm.Print_Titles" localSheetId="2">施設区分別搬入量内訳!$A:$B,施設区分別搬入量内訳!$2:$6</definedName>
    <definedName name="_xlnm.Print_Titles" localSheetId="5">施設資源化量内訳!$A:$B,施設資源化量内訳!$2:$6</definedName>
    <definedName name="_xlnm.Print_Titles" localSheetId="4">資源化量内訳!$A:$B,資源化量内訳!$2:$6</definedName>
  </definedNames>
  <calcPr calcId="152511"/>
</workbook>
</file>

<file path=xl/calcChain.xml><?xml version="1.0" encoding="utf-8"?>
<calcChain xmlns="http://schemas.openxmlformats.org/spreadsheetml/2006/main">
  <c r="CY8" i="5" l="1"/>
  <c r="CY9" i="5"/>
  <c r="CY10" i="5"/>
  <c r="CY11" i="5"/>
  <c r="CY12" i="5"/>
  <c r="CY13" i="5"/>
  <c r="CY14" i="5"/>
  <c r="CY15" i="5"/>
  <c r="CY16" i="5"/>
  <c r="CY17" i="5"/>
  <c r="CY18" i="5"/>
  <c r="CY19" i="5"/>
  <c r="CY20" i="5"/>
  <c r="CY21" i="5"/>
  <c r="CY22" i="5"/>
  <c r="CY23" i="5"/>
  <c r="CY24" i="5"/>
  <c r="CY25" i="5"/>
  <c r="CY26" i="5"/>
  <c r="CY27" i="5"/>
  <c r="CY28" i="5"/>
  <c r="CY29" i="5"/>
  <c r="CY30" i="5"/>
  <c r="CY31" i="5"/>
  <c r="CY32" i="5"/>
  <c r="CY33" i="5"/>
  <c r="CY34" i="5"/>
  <c r="CY35" i="5"/>
  <c r="CY36" i="5"/>
  <c r="CY37" i="5"/>
  <c r="CY38" i="5"/>
  <c r="CY39" i="5"/>
  <c r="CY40" i="5"/>
  <c r="CY41" i="5"/>
  <c r="CY42" i="5"/>
  <c r="CY43" i="5"/>
  <c r="CY44" i="5"/>
  <c r="CY45" i="5"/>
  <c r="CY46" i="5"/>
  <c r="CX8" i="5"/>
  <c r="CX9" i="5"/>
  <c r="CX10" i="5"/>
  <c r="CX11" i="5"/>
  <c r="CX12" i="5"/>
  <c r="CX13" i="5"/>
  <c r="CX14" i="5"/>
  <c r="CX15" i="5"/>
  <c r="CX16" i="5"/>
  <c r="CX17" i="5"/>
  <c r="CX18" i="5"/>
  <c r="CX19" i="5"/>
  <c r="CX20" i="5"/>
  <c r="CX21" i="5"/>
  <c r="CX22" i="5"/>
  <c r="CX23" i="5"/>
  <c r="CX24" i="5"/>
  <c r="CX25" i="5"/>
  <c r="CX26" i="5"/>
  <c r="CX27" i="5"/>
  <c r="CX28" i="5"/>
  <c r="CX29" i="5"/>
  <c r="CX30" i="5"/>
  <c r="CX31" i="5"/>
  <c r="CX32" i="5"/>
  <c r="CX33" i="5"/>
  <c r="CX34" i="5"/>
  <c r="CX35" i="5"/>
  <c r="CX36" i="5"/>
  <c r="CX37" i="5"/>
  <c r="CX38" i="5"/>
  <c r="CX39" i="5"/>
  <c r="CX40" i="5"/>
  <c r="CX41" i="5"/>
  <c r="CX42" i="5"/>
  <c r="CX43" i="5"/>
  <c r="CX44" i="5"/>
  <c r="CX45" i="5"/>
  <c r="CX46" i="5"/>
  <c r="CW8" i="5"/>
  <c r="CW9" i="5"/>
  <c r="CW10" i="5"/>
  <c r="CW11" i="5"/>
  <c r="CW12" i="5"/>
  <c r="CW13" i="5"/>
  <c r="CW14" i="5"/>
  <c r="CW15" i="5"/>
  <c r="CW16" i="5"/>
  <c r="CW17" i="5"/>
  <c r="CW18" i="5"/>
  <c r="CW19" i="5"/>
  <c r="CW20" i="5"/>
  <c r="CW21" i="5"/>
  <c r="CW22" i="5"/>
  <c r="CW23" i="5"/>
  <c r="CW24" i="5"/>
  <c r="CW25" i="5"/>
  <c r="CW26" i="5"/>
  <c r="CW27" i="5"/>
  <c r="CW28" i="5"/>
  <c r="CW29" i="5"/>
  <c r="CW30" i="5"/>
  <c r="CW31" i="5"/>
  <c r="CW32" i="5"/>
  <c r="CW33" i="5"/>
  <c r="CW34" i="5"/>
  <c r="CW35" i="5"/>
  <c r="CW36" i="5"/>
  <c r="CW37" i="5"/>
  <c r="CW38" i="5"/>
  <c r="CW39" i="5"/>
  <c r="CW40" i="5"/>
  <c r="CW41" i="5"/>
  <c r="CW42" i="5"/>
  <c r="CW43" i="5"/>
  <c r="CW44" i="5"/>
  <c r="CW45" i="5"/>
  <c r="CW46" i="5"/>
  <c r="CV8" i="5"/>
  <c r="CV9" i="5"/>
  <c r="CV10" i="5"/>
  <c r="CV11" i="5"/>
  <c r="CV12" i="5"/>
  <c r="CV13" i="5"/>
  <c r="CV14" i="5"/>
  <c r="CV15" i="5"/>
  <c r="CV16" i="5"/>
  <c r="CV17" i="5"/>
  <c r="CV18" i="5"/>
  <c r="CV19" i="5"/>
  <c r="CV20" i="5"/>
  <c r="CV21" i="5"/>
  <c r="CV22" i="5"/>
  <c r="CV23" i="5"/>
  <c r="CV24" i="5"/>
  <c r="CV25" i="5"/>
  <c r="CV26" i="5"/>
  <c r="CV27" i="5"/>
  <c r="CV28" i="5"/>
  <c r="CV29" i="5"/>
  <c r="CV30" i="5"/>
  <c r="CV31" i="5"/>
  <c r="CV32" i="5"/>
  <c r="CV33" i="5"/>
  <c r="CV34" i="5"/>
  <c r="CV35" i="5"/>
  <c r="CV36" i="5"/>
  <c r="CV37" i="5"/>
  <c r="CV38" i="5"/>
  <c r="CV39" i="5"/>
  <c r="CV40" i="5"/>
  <c r="CV41" i="5"/>
  <c r="CV42" i="5"/>
  <c r="CV43" i="5"/>
  <c r="CV44" i="5"/>
  <c r="CV45" i="5"/>
  <c r="CV46" i="5"/>
  <c r="CU8" i="5"/>
  <c r="CU9" i="5"/>
  <c r="CU10" i="5"/>
  <c r="CU11" i="5"/>
  <c r="CR11" i="5" s="1"/>
  <c r="O11" i="5" s="1"/>
  <c r="CU12" i="5"/>
  <c r="CU13" i="5"/>
  <c r="CU14" i="5"/>
  <c r="CU15" i="5"/>
  <c r="CR15" i="5" s="1"/>
  <c r="O15" i="5" s="1"/>
  <c r="CU16" i="5"/>
  <c r="CU17" i="5"/>
  <c r="CU18" i="5"/>
  <c r="CU19" i="5"/>
  <c r="CR19" i="5" s="1"/>
  <c r="O19" i="5" s="1"/>
  <c r="CU20" i="5"/>
  <c r="CU21" i="5"/>
  <c r="CU22" i="5"/>
  <c r="CU23" i="5"/>
  <c r="CR23" i="5" s="1"/>
  <c r="O23" i="5" s="1"/>
  <c r="CU24" i="5"/>
  <c r="CU25" i="5"/>
  <c r="CU26" i="5"/>
  <c r="CU27" i="5"/>
  <c r="CR27" i="5" s="1"/>
  <c r="O27" i="5" s="1"/>
  <c r="CU28" i="5"/>
  <c r="CU29" i="5"/>
  <c r="CU30" i="5"/>
  <c r="CU31" i="5"/>
  <c r="CR31" i="5" s="1"/>
  <c r="O31" i="5" s="1"/>
  <c r="CU32" i="5"/>
  <c r="CU33" i="5"/>
  <c r="CU34" i="5"/>
  <c r="CU35" i="5"/>
  <c r="CR35" i="5" s="1"/>
  <c r="O35" i="5" s="1"/>
  <c r="CU36" i="5"/>
  <c r="CU37" i="5"/>
  <c r="CU38" i="5"/>
  <c r="CU39" i="5"/>
  <c r="CR39" i="5" s="1"/>
  <c r="O39" i="5" s="1"/>
  <c r="CU40" i="5"/>
  <c r="CU41" i="5"/>
  <c r="CU42" i="5"/>
  <c r="CU43" i="5"/>
  <c r="CR43" i="5" s="1"/>
  <c r="O43" i="5" s="1"/>
  <c r="CU44" i="5"/>
  <c r="CU45" i="5"/>
  <c r="CU46" i="5"/>
  <c r="CT8" i="5"/>
  <c r="CT9" i="5"/>
  <c r="CT10" i="5"/>
  <c r="CT11" i="5"/>
  <c r="CT12" i="5"/>
  <c r="CT13" i="5"/>
  <c r="CT14" i="5"/>
  <c r="CT15" i="5"/>
  <c r="CT16" i="5"/>
  <c r="CT17" i="5"/>
  <c r="CT18" i="5"/>
  <c r="CT19" i="5"/>
  <c r="CT20" i="5"/>
  <c r="CT21" i="5"/>
  <c r="CT22" i="5"/>
  <c r="CT23" i="5"/>
  <c r="CT24" i="5"/>
  <c r="CT25" i="5"/>
  <c r="CT26" i="5"/>
  <c r="CT27" i="5"/>
  <c r="CT28" i="5"/>
  <c r="CT29" i="5"/>
  <c r="CT30" i="5"/>
  <c r="CT31" i="5"/>
  <c r="CT32" i="5"/>
  <c r="CT33" i="5"/>
  <c r="CT34" i="5"/>
  <c r="CT35" i="5"/>
  <c r="CT36" i="5"/>
  <c r="CT37" i="5"/>
  <c r="CT38" i="5"/>
  <c r="CT39" i="5"/>
  <c r="CT40" i="5"/>
  <c r="CT41" i="5"/>
  <c r="CT42" i="5"/>
  <c r="CT43" i="5"/>
  <c r="CT44" i="5"/>
  <c r="CT45" i="5"/>
  <c r="CT46" i="5"/>
  <c r="CS8" i="5"/>
  <c r="CS9" i="5"/>
  <c r="CR9" i="5" s="1"/>
  <c r="O9" i="5" s="1"/>
  <c r="CS10" i="5"/>
  <c r="CS11" i="5"/>
  <c r="CS12" i="5"/>
  <c r="CS13" i="5"/>
  <c r="CR13" i="5" s="1"/>
  <c r="O13" i="5" s="1"/>
  <c r="CS14" i="5"/>
  <c r="CS15" i="5"/>
  <c r="CS16" i="5"/>
  <c r="CS17" i="5"/>
  <c r="CR17" i="5" s="1"/>
  <c r="O17" i="5" s="1"/>
  <c r="CS18" i="5"/>
  <c r="CS19" i="5"/>
  <c r="CS20" i="5"/>
  <c r="CS21" i="5"/>
  <c r="CR21" i="5" s="1"/>
  <c r="O21" i="5" s="1"/>
  <c r="CS22" i="5"/>
  <c r="CS23" i="5"/>
  <c r="CS24" i="5"/>
  <c r="CS25" i="5"/>
  <c r="CR25" i="5" s="1"/>
  <c r="O25" i="5" s="1"/>
  <c r="CS26" i="5"/>
  <c r="CS27" i="5"/>
  <c r="CS28" i="5"/>
  <c r="CS29" i="5"/>
  <c r="CR29" i="5" s="1"/>
  <c r="O29" i="5" s="1"/>
  <c r="CS30" i="5"/>
  <c r="CS31" i="5"/>
  <c r="CS32" i="5"/>
  <c r="CS33" i="5"/>
  <c r="CR33" i="5" s="1"/>
  <c r="O33" i="5" s="1"/>
  <c r="CS34" i="5"/>
  <c r="CS35" i="5"/>
  <c r="CS36" i="5"/>
  <c r="CS37" i="5"/>
  <c r="CR37" i="5" s="1"/>
  <c r="O37" i="5" s="1"/>
  <c r="CS38" i="5"/>
  <c r="CS39" i="5"/>
  <c r="CS40" i="5"/>
  <c r="CS41" i="5"/>
  <c r="CR41" i="5" s="1"/>
  <c r="O41" i="5" s="1"/>
  <c r="CS42" i="5"/>
  <c r="CS43" i="5"/>
  <c r="CS44" i="5"/>
  <c r="CS45" i="5"/>
  <c r="CR45" i="5" s="1"/>
  <c r="O45" i="5" s="1"/>
  <c r="CS46" i="5"/>
  <c r="CQ8" i="5"/>
  <c r="CQ9" i="5"/>
  <c r="CQ10" i="5"/>
  <c r="CQ11" i="5"/>
  <c r="CQ12" i="5"/>
  <c r="CQ13" i="5"/>
  <c r="CQ14" i="5"/>
  <c r="CQ15" i="5"/>
  <c r="CQ16" i="5"/>
  <c r="CQ17" i="5"/>
  <c r="CQ18" i="5"/>
  <c r="CQ19" i="5"/>
  <c r="CQ20" i="5"/>
  <c r="CQ21" i="5"/>
  <c r="CQ22" i="5"/>
  <c r="CQ23" i="5"/>
  <c r="CQ24" i="5"/>
  <c r="CQ25" i="5"/>
  <c r="CQ26" i="5"/>
  <c r="CQ27" i="5"/>
  <c r="CQ28" i="5"/>
  <c r="CQ29" i="5"/>
  <c r="CQ30" i="5"/>
  <c r="CQ31" i="5"/>
  <c r="CQ32" i="5"/>
  <c r="CQ33" i="5"/>
  <c r="CQ34" i="5"/>
  <c r="CQ35" i="5"/>
  <c r="CQ36" i="5"/>
  <c r="CQ37" i="5"/>
  <c r="CQ38" i="5"/>
  <c r="CQ39" i="5"/>
  <c r="CQ40" i="5"/>
  <c r="CQ41" i="5"/>
  <c r="CQ42" i="5"/>
  <c r="CQ43" i="5"/>
  <c r="CQ44" i="5"/>
  <c r="CQ45" i="5"/>
  <c r="CQ46" i="5"/>
  <c r="CP8" i="5"/>
  <c r="CP9" i="5"/>
  <c r="CP10" i="5"/>
  <c r="CP11" i="5"/>
  <c r="CP12" i="5"/>
  <c r="CP13" i="5"/>
  <c r="CP14" i="5"/>
  <c r="CP15" i="5"/>
  <c r="CP16" i="5"/>
  <c r="CP17" i="5"/>
  <c r="CP18" i="5"/>
  <c r="CP19" i="5"/>
  <c r="CP20" i="5"/>
  <c r="CP21" i="5"/>
  <c r="CP22" i="5"/>
  <c r="CP23" i="5"/>
  <c r="CP24" i="5"/>
  <c r="CP25" i="5"/>
  <c r="CP26" i="5"/>
  <c r="CP27" i="5"/>
  <c r="CP28" i="5"/>
  <c r="CP29" i="5"/>
  <c r="CP30" i="5"/>
  <c r="CP31" i="5"/>
  <c r="CP32" i="5"/>
  <c r="CP33" i="5"/>
  <c r="CP34" i="5"/>
  <c r="CP35" i="5"/>
  <c r="CP36" i="5"/>
  <c r="CP37" i="5"/>
  <c r="CP38" i="5"/>
  <c r="CP39" i="5"/>
  <c r="CP40" i="5"/>
  <c r="CP41" i="5"/>
  <c r="CP42" i="5"/>
  <c r="CP43" i="5"/>
  <c r="CP44" i="5"/>
  <c r="CP45" i="5"/>
  <c r="CP46" i="5"/>
  <c r="CO8" i="5"/>
  <c r="CO9" i="5"/>
  <c r="CO10" i="5"/>
  <c r="CO11" i="5"/>
  <c r="CO12" i="5"/>
  <c r="CO13" i="5"/>
  <c r="CO14" i="5"/>
  <c r="CO15" i="5"/>
  <c r="CO16" i="5"/>
  <c r="CO17" i="5"/>
  <c r="CO18" i="5"/>
  <c r="CO19" i="5"/>
  <c r="CO20" i="5"/>
  <c r="CO21" i="5"/>
  <c r="CO22" i="5"/>
  <c r="CO23" i="5"/>
  <c r="CO24" i="5"/>
  <c r="CO25" i="5"/>
  <c r="CO26" i="5"/>
  <c r="CO27" i="5"/>
  <c r="CO28" i="5"/>
  <c r="CO29" i="5"/>
  <c r="CO30" i="5"/>
  <c r="CO31" i="5"/>
  <c r="CO32" i="5"/>
  <c r="CO33" i="5"/>
  <c r="CO34" i="5"/>
  <c r="CO35" i="5"/>
  <c r="CO36" i="5"/>
  <c r="CO37" i="5"/>
  <c r="CO38" i="5"/>
  <c r="CO39" i="5"/>
  <c r="CO40" i="5"/>
  <c r="CO41" i="5"/>
  <c r="CO42" i="5"/>
  <c r="CO43" i="5"/>
  <c r="CO44" i="5"/>
  <c r="CO45" i="5"/>
  <c r="CO46" i="5"/>
  <c r="CN8" i="5"/>
  <c r="CN9" i="5"/>
  <c r="CN10" i="5"/>
  <c r="CN11" i="5"/>
  <c r="CN12" i="5"/>
  <c r="CN13" i="5"/>
  <c r="CN14" i="5"/>
  <c r="CN15" i="5"/>
  <c r="CN16" i="5"/>
  <c r="CN17" i="5"/>
  <c r="CN18" i="5"/>
  <c r="CN19" i="5"/>
  <c r="CN20" i="5"/>
  <c r="CN21" i="5"/>
  <c r="CN22" i="5"/>
  <c r="CN23" i="5"/>
  <c r="CN24" i="5"/>
  <c r="CN25" i="5"/>
  <c r="CN26" i="5"/>
  <c r="CN27" i="5"/>
  <c r="CN28" i="5"/>
  <c r="CN29" i="5"/>
  <c r="CN30" i="5"/>
  <c r="CN31" i="5"/>
  <c r="CN32" i="5"/>
  <c r="CN33" i="5"/>
  <c r="CN34" i="5"/>
  <c r="CN35" i="5"/>
  <c r="CN36" i="5"/>
  <c r="CN37" i="5"/>
  <c r="CN38" i="5"/>
  <c r="CN39" i="5"/>
  <c r="CN40" i="5"/>
  <c r="CN41" i="5"/>
  <c r="CN42" i="5"/>
  <c r="CN43" i="5"/>
  <c r="CN44" i="5"/>
  <c r="CN45" i="5"/>
  <c r="CN46" i="5"/>
  <c r="CM8" i="5"/>
  <c r="CM9" i="5"/>
  <c r="CM10" i="5"/>
  <c r="CM11" i="5"/>
  <c r="CM12" i="5"/>
  <c r="CM13" i="5"/>
  <c r="CM14" i="5"/>
  <c r="CM15" i="5"/>
  <c r="CM16" i="5"/>
  <c r="CM17" i="5"/>
  <c r="CM18" i="5"/>
  <c r="CM19" i="5"/>
  <c r="CM20" i="5"/>
  <c r="CM21" i="5"/>
  <c r="CM22" i="5"/>
  <c r="CM23" i="5"/>
  <c r="CM24" i="5"/>
  <c r="CM25" i="5"/>
  <c r="CM26" i="5"/>
  <c r="CM27" i="5"/>
  <c r="CM28" i="5"/>
  <c r="CM29" i="5"/>
  <c r="CJ29" i="5" s="1"/>
  <c r="N29" i="5" s="1"/>
  <c r="CM30" i="5"/>
  <c r="CM31" i="5"/>
  <c r="CM32" i="5"/>
  <c r="CM33" i="5"/>
  <c r="CM34" i="5"/>
  <c r="CM35" i="5"/>
  <c r="CM36" i="5"/>
  <c r="CM37" i="5"/>
  <c r="CM38" i="5"/>
  <c r="CM39" i="5"/>
  <c r="CM40" i="5"/>
  <c r="CM41" i="5"/>
  <c r="CM42" i="5"/>
  <c r="CM43" i="5"/>
  <c r="CM44" i="5"/>
  <c r="CM45" i="5"/>
  <c r="CJ45" i="5" s="1"/>
  <c r="N45" i="5" s="1"/>
  <c r="CM46" i="5"/>
  <c r="CL8" i="5"/>
  <c r="CL9" i="5"/>
  <c r="CL10" i="5"/>
  <c r="CL11" i="5"/>
  <c r="CL12" i="5"/>
  <c r="CL13" i="5"/>
  <c r="CL14" i="5"/>
  <c r="CL15" i="5"/>
  <c r="CL16" i="5"/>
  <c r="CL17" i="5"/>
  <c r="CL18" i="5"/>
  <c r="CL19" i="5"/>
  <c r="CL20" i="5"/>
  <c r="CL21" i="5"/>
  <c r="CL22" i="5"/>
  <c r="CL23" i="5"/>
  <c r="CL24" i="5"/>
  <c r="CL25" i="5"/>
  <c r="CL26" i="5"/>
  <c r="CL27" i="5"/>
  <c r="CL28" i="5"/>
  <c r="CL29" i="5"/>
  <c r="CL30" i="5"/>
  <c r="CL31" i="5"/>
  <c r="CL32" i="5"/>
  <c r="CL33" i="5"/>
  <c r="CL34" i="5"/>
  <c r="CL35" i="5"/>
  <c r="CL36" i="5"/>
  <c r="CL37" i="5"/>
  <c r="CL38" i="5"/>
  <c r="CL39" i="5"/>
  <c r="CL40" i="5"/>
  <c r="CL41" i="5"/>
  <c r="CL42" i="5"/>
  <c r="CL43" i="5"/>
  <c r="CL44" i="5"/>
  <c r="CL45" i="5"/>
  <c r="CL46" i="5"/>
  <c r="CK8" i="5"/>
  <c r="CK9" i="5"/>
  <c r="CK10" i="5"/>
  <c r="CK11" i="5"/>
  <c r="CK12" i="5"/>
  <c r="CK13" i="5"/>
  <c r="CK14" i="5"/>
  <c r="CK15" i="5"/>
  <c r="CK16" i="5"/>
  <c r="CK17" i="5"/>
  <c r="CK18" i="5"/>
  <c r="CK19" i="5"/>
  <c r="CK20" i="5"/>
  <c r="CK21" i="5"/>
  <c r="CK22" i="5"/>
  <c r="CK23" i="5"/>
  <c r="CK24" i="5"/>
  <c r="CK25" i="5"/>
  <c r="CK26" i="5"/>
  <c r="CK27" i="5"/>
  <c r="CK28" i="5"/>
  <c r="CK29" i="5"/>
  <c r="CK30" i="5"/>
  <c r="CK31" i="5"/>
  <c r="CK32" i="5"/>
  <c r="CK33" i="5"/>
  <c r="CK34" i="5"/>
  <c r="CK35" i="5"/>
  <c r="CK36" i="5"/>
  <c r="CK37" i="5"/>
  <c r="CK38" i="5"/>
  <c r="CK39" i="5"/>
  <c r="CK40" i="5"/>
  <c r="CK41" i="5"/>
  <c r="CK42" i="5"/>
  <c r="CK43" i="5"/>
  <c r="CK44" i="5"/>
  <c r="CK45" i="5"/>
  <c r="CK46" i="5"/>
  <c r="CJ13" i="5"/>
  <c r="N13" i="5" s="1"/>
  <c r="CI8" i="5"/>
  <c r="CI9" i="5"/>
  <c r="CI10" i="5"/>
  <c r="CI11" i="5"/>
  <c r="CI12" i="5"/>
  <c r="CI13" i="5"/>
  <c r="CI14" i="5"/>
  <c r="CI15" i="5"/>
  <c r="CI16" i="5"/>
  <c r="CI17" i="5"/>
  <c r="CI18" i="5"/>
  <c r="CI19" i="5"/>
  <c r="CI20" i="5"/>
  <c r="CI21" i="5"/>
  <c r="CI22" i="5"/>
  <c r="CI23" i="5"/>
  <c r="CI24" i="5"/>
  <c r="CI25" i="5"/>
  <c r="CI26" i="5"/>
  <c r="CI27" i="5"/>
  <c r="CI28" i="5"/>
  <c r="CI29" i="5"/>
  <c r="CI30" i="5"/>
  <c r="CI31" i="5"/>
  <c r="CI32" i="5"/>
  <c r="CI33" i="5"/>
  <c r="CI34" i="5"/>
  <c r="CI35" i="5"/>
  <c r="CI36" i="5"/>
  <c r="CI37" i="5"/>
  <c r="CI38" i="5"/>
  <c r="CI39" i="5"/>
  <c r="CI40" i="5"/>
  <c r="CI41" i="5"/>
  <c r="CI42" i="5"/>
  <c r="CI43" i="5"/>
  <c r="CI44" i="5"/>
  <c r="CI45" i="5"/>
  <c r="CI46" i="5"/>
  <c r="CH8" i="5"/>
  <c r="CH9" i="5"/>
  <c r="CH10" i="5"/>
  <c r="CH11" i="5"/>
  <c r="CH12" i="5"/>
  <c r="CH13" i="5"/>
  <c r="CH14" i="5"/>
  <c r="CH15" i="5"/>
  <c r="CH16" i="5"/>
  <c r="CH17" i="5"/>
  <c r="CH18" i="5"/>
  <c r="CH19" i="5"/>
  <c r="CH20" i="5"/>
  <c r="CH21" i="5"/>
  <c r="CH22" i="5"/>
  <c r="CH23" i="5"/>
  <c r="CH24" i="5"/>
  <c r="CH25" i="5"/>
  <c r="CH26" i="5"/>
  <c r="CH27" i="5"/>
  <c r="CH28" i="5"/>
  <c r="CH29" i="5"/>
  <c r="CH30" i="5"/>
  <c r="CH31" i="5"/>
  <c r="CH32" i="5"/>
  <c r="CH33" i="5"/>
  <c r="CH34" i="5"/>
  <c r="CH35" i="5"/>
  <c r="CH36" i="5"/>
  <c r="CH37" i="5"/>
  <c r="CH38" i="5"/>
  <c r="CH39" i="5"/>
  <c r="CH40" i="5"/>
  <c r="CH41" i="5"/>
  <c r="CH42" i="5"/>
  <c r="CH43" i="5"/>
  <c r="CH44" i="5"/>
  <c r="CH45" i="5"/>
  <c r="CH46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21" i="5"/>
  <c r="CG22" i="5"/>
  <c r="CG23" i="5"/>
  <c r="CG24" i="5"/>
  <c r="CG25" i="5"/>
  <c r="CG26" i="5"/>
  <c r="CG27" i="5"/>
  <c r="CG28" i="5"/>
  <c r="CG29" i="5"/>
  <c r="CG30" i="5"/>
  <c r="CG31" i="5"/>
  <c r="CG32" i="5"/>
  <c r="CG33" i="5"/>
  <c r="CG34" i="5"/>
  <c r="CG35" i="5"/>
  <c r="CG36" i="5"/>
  <c r="CG37" i="5"/>
  <c r="CG38" i="5"/>
  <c r="CG39" i="5"/>
  <c r="CG40" i="5"/>
  <c r="CG41" i="5"/>
  <c r="CG42" i="5"/>
  <c r="CG43" i="5"/>
  <c r="CG44" i="5"/>
  <c r="CG45" i="5"/>
  <c r="CG46" i="5"/>
  <c r="CF8" i="5"/>
  <c r="CF9" i="5"/>
  <c r="CF10" i="5"/>
  <c r="CF11" i="5"/>
  <c r="CF12" i="5"/>
  <c r="CF13" i="5"/>
  <c r="CF14" i="5"/>
  <c r="CF15" i="5"/>
  <c r="CF16" i="5"/>
  <c r="CF17" i="5"/>
  <c r="CF18" i="5"/>
  <c r="CF19" i="5"/>
  <c r="CF20" i="5"/>
  <c r="CF21" i="5"/>
  <c r="CF22" i="5"/>
  <c r="CF23" i="5"/>
  <c r="CF24" i="5"/>
  <c r="CF25" i="5"/>
  <c r="CF26" i="5"/>
  <c r="CF27" i="5"/>
  <c r="CF28" i="5"/>
  <c r="CF29" i="5"/>
  <c r="CF30" i="5"/>
  <c r="CF31" i="5"/>
  <c r="CF32" i="5"/>
  <c r="CF33" i="5"/>
  <c r="CF34" i="5"/>
  <c r="CF35" i="5"/>
  <c r="CF36" i="5"/>
  <c r="CF37" i="5"/>
  <c r="CF38" i="5"/>
  <c r="CF39" i="5"/>
  <c r="CF40" i="5"/>
  <c r="CF41" i="5"/>
  <c r="CF42" i="5"/>
  <c r="CF43" i="5"/>
  <c r="CF44" i="5"/>
  <c r="CF45" i="5"/>
  <c r="CF46" i="5"/>
  <c r="CE8" i="5"/>
  <c r="CE9" i="5"/>
  <c r="CE10" i="5"/>
  <c r="CE11" i="5"/>
  <c r="CE12" i="5"/>
  <c r="CE13" i="5"/>
  <c r="CE14" i="5"/>
  <c r="CE15" i="5"/>
  <c r="CE16" i="5"/>
  <c r="CE17" i="5"/>
  <c r="CE18" i="5"/>
  <c r="CE19" i="5"/>
  <c r="CE20" i="5"/>
  <c r="CE21" i="5"/>
  <c r="CE22" i="5"/>
  <c r="CE23" i="5"/>
  <c r="CE24" i="5"/>
  <c r="CE25" i="5"/>
  <c r="CE26" i="5"/>
  <c r="CE27" i="5"/>
  <c r="CE28" i="5"/>
  <c r="CE29" i="5"/>
  <c r="CE30" i="5"/>
  <c r="CE31" i="5"/>
  <c r="CE32" i="5"/>
  <c r="CE33" i="5"/>
  <c r="CE34" i="5"/>
  <c r="CE35" i="5"/>
  <c r="CE36" i="5"/>
  <c r="CE37" i="5"/>
  <c r="CE38" i="5"/>
  <c r="CE39" i="5"/>
  <c r="CE40" i="5"/>
  <c r="CE41" i="5"/>
  <c r="CE42" i="5"/>
  <c r="CE43" i="5"/>
  <c r="CE44" i="5"/>
  <c r="CE45" i="5"/>
  <c r="CE46" i="5"/>
  <c r="CD8" i="5"/>
  <c r="CD9" i="5"/>
  <c r="CD10" i="5"/>
  <c r="CD11" i="5"/>
  <c r="CD12" i="5"/>
  <c r="CD13" i="5"/>
  <c r="CD14" i="5"/>
  <c r="CD15" i="5"/>
  <c r="CD16" i="5"/>
  <c r="CD17" i="5"/>
  <c r="CD18" i="5"/>
  <c r="CD19" i="5"/>
  <c r="CD20" i="5"/>
  <c r="CD21" i="5"/>
  <c r="CD22" i="5"/>
  <c r="CD23" i="5"/>
  <c r="CD24" i="5"/>
  <c r="CD25" i="5"/>
  <c r="CD26" i="5"/>
  <c r="CD27" i="5"/>
  <c r="CD28" i="5"/>
  <c r="CD29" i="5"/>
  <c r="CD30" i="5"/>
  <c r="CD31" i="5"/>
  <c r="CD32" i="5"/>
  <c r="CD33" i="5"/>
  <c r="CD34" i="5"/>
  <c r="CD35" i="5"/>
  <c r="CD36" i="5"/>
  <c r="CD37" i="5"/>
  <c r="CD38" i="5"/>
  <c r="CD39" i="5"/>
  <c r="CD40" i="5"/>
  <c r="CD41" i="5"/>
  <c r="CD42" i="5"/>
  <c r="CD43" i="5"/>
  <c r="CD44" i="5"/>
  <c r="CD45" i="5"/>
  <c r="CD46" i="5"/>
  <c r="CC8" i="5"/>
  <c r="CC9" i="5"/>
  <c r="CC10" i="5"/>
  <c r="CC11" i="5"/>
  <c r="CC12" i="5"/>
  <c r="CC13" i="5"/>
  <c r="CC14" i="5"/>
  <c r="CC15" i="5"/>
  <c r="CC16" i="5"/>
  <c r="CC17" i="5"/>
  <c r="CC18" i="5"/>
  <c r="CC19" i="5"/>
  <c r="CC20" i="5"/>
  <c r="CC21" i="5"/>
  <c r="CC22" i="5"/>
  <c r="CC23" i="5"/>
  <c r="CC24" i="5"/>
  <c r="CC25" i="5"/>
  <c r="CC26" i="5"/>
  <c r="CC27" i="5"/>
  <c r="CC28" i="5"/>
  <c r="CC29" i="5"/>
  <c r="CC30" i="5"/>
  <c r="CC31" i="5"/>
  <c r="CC32" i="5"/>
  <c r="CC33" i="5"/>
  <c r="CC34" i="5"/>
  <c r="CC35" i="5"/>
  <c r="CC36" i="5"/>
  <c r="CC37" i="5"/>
  <c r="CC38" i="5"/>
  <c r="CC39" i="5"/>
  <c r="CC40" i="5"/>
  <c r="CC41" i="5"/>
  <c r="CC42" i="5"/>
  <c r="CC43" i="5"/>
  <c r="CC44" i="5"/>
  <c r="CC45" i="5"/>
  <c r="CC46" i="5"/>
  <c r="CB29" i="5"/>
  <c r="M29" i="5" s="1"/>
  <c r="CA8" i="5"/>
  <c r="CA9" i="5"/>
  <c r="CA10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CA27" i="5"/>
  <c r="CA28" i="5"/>
  <c r="CA29" i="5"/>
  <c r="CA30" i="5"/>
  <c r="CA31" i="5"/>
  <c r="CA32" i="5"/>
  <c r="CA33" i="5"/>
  <c r="CA34" i="5"/>
  <c r="CA35" i="5"/>
  <c r="CA36" i="5"/>
  <c r="CA37" i="5"/>
  <c r="CA38" i="5"/>
  <c r="CA39" i="5"/>
  <c r="CA40" i="5"/>
  <c r="CA41" i="5"/>
  <c r="CA42" i="5"/>
  <c r="CA43" i="5"/>
  <c r="CA44" i="5"/>
  <c r="CA45" i="5"/>
  <c r="CA46" i="5"/>
  <c r="BZ8" i="5"/>
  <c r="BZ9" i="5"/>
  <c r="BZ10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8" i="5"/>
  <c r="BZ29" i="5"/>
  <c r="BZ30" i="5"/>
  <c r="BZ31" i="5"/>
  <c r="BZ32" i="5"/>
  <c r="BZ33" i="5"/>
  <c r="BZ34" i="5"/>
  <c r="BZ35" i="5"/>
  <c r="BZ36" i="5"/>
  <c r="BZ37" i="5"/>
  <c r="BZ38" i="5"/>
  <c r="BZ39" i="5"/>
  <c r="BZ40" i="5"/>
  <c r="BZ41" i="5"/>
  <c r="BZ42" i="5"/>
  <c r="BZ43" i="5"/>
  <c r="BZ44" i="5"/>
  <c r="BZ45" i="5"/>
  <c r="BZ46" i="5"/>
  <c r="BY8" i="5"/>
  <c r="BY9" i="5"/>
  <c r="BY10" i="5"/>
  <c r="BY11" i="5"/>
  <c r="BY12" i="5"/>
  <c r="BY13" i="5"/>
  <c r="BY14" i="5"/>
  <c r="BY15" i="5"/>
  <c r="BY16" i="5"/>
  <c r="BY17" i="5"/>
  <c r="BY18" i="5"/>
  <c r="BY19" i="5"/>
  <c r="BY20" i="5"/>
  <c r="BY21" i="5"/>
  <c r="BY22" i="5"/>
  <c r="BY23" i="5"/>
  <c r="BY24" i="5"/>
  <c r="BY25" i="5"/>
  <c r="BY26" i="5"/>
  <c r="BY27" i="5"/>
  <c r="BY28" i="5"/>
  <c r="BY29" i="5"/>
  <c r="BY30" i="5"/>
  <c r="BY31" i="5"/>
  <c r="BY32" i="5"/>
  <c r="BY33" i="5"/>
  <c r="BY34" i="5"/>
  <c r="BY35" i="5"/>
  <c r="BY36" i="5"/>
  <c r="BY37" i="5"/>
  <c r="BY38" i="5"/>
  <c r="BY39" i="5"/>
  <c r="BY40" i="5"/>
  <c r="BY41" i="5"/>
  <c r="BY42" i="5"/>
  <c r="BY43" i="5"/>
  <c r="BY44" i="5"/>
  <c r="BY45" i="5"/>
  <c r="BY46" i="5"/>
  <c r="BX8" i="5"/>
  <c r="BX9" i="5"/>
  <c r="BX10" i="5"/>
  <c r="BX11" i="5"/>
  <c r="BX12" i="5"/>
  <c r="BX13" i="5"/>
  <c r="BX14" i="5"/>
  <c r="BX15" i="5"/>
  <c r="BX16" i="5"/>
  <c r="BX17" i="5"/>
  <c r="BX18" i="5"/>
  <c r="BX19" i="5"/>
  <c r="BX20" i="5"/>
  <c r="BX21" i="5"/>
  <c r="BX22" i="5"/>
  <c r="BX23" i="5"/>
  <c r="BX24" i="5"/>
  <c r="BX25" i="5"/>
  <c r="BX26" i="5"/>
  <c r="BX27" i="5"/>
  <c r="BX28" i="5"/>
  <c r="BX29" i="5"/>
  <c r="BX30" i="5"/>
  <c r="BX31" i="5"/>
  <c r="BX32" i="5"/>
  <c r="BX33" i="5"/>
  <c r="BX34" i="5"/>
  <c r="BX35" i="5"/>
  <c r="BX36" i="5"/>
  <c r="BX37" i="5"/>
  <c r="BX38" i="5"/>
  <c r="BX39" i="5"/>
  <c r="BX40" i="5"/>
  <c r="BX41" i="5"/>
  <c r="BX42" i="5"/>
  <c r="BX43" i="5"/>
  <c r="BX44" i="5"/>
  <c r="BX45" i="5"/>
  <c r="BX46" i="5"/>
  <c r="BW8" i="5"/>
  <c r="BW9" i="5"/>
  <c r="BW10" i="5"/>
  <c r="BW11" i="5"/>
  <c r="BT11" i="5" s="1"/>
  <c r="L11" i="5" s="1"/>
  <c r="BW12" i="5"/>
  <c r="BW13" i="5"/>
  <c r="BW14" i="5"/>
  <c r="BW15" i="5"/>
  <c r="BT15" i="5" s="1"/>
  <c r="L15" i="5" s="1"/>
  <c r="BW16" i="5"/>
  <c r="BW17" i="5"/>
  <c r="BW18" i="5"/>
  <c r="BW19" i="5"/>
  <c r="BT19" i="5" s="1"/>
  <c r="L19" i="5" s="1"/>
  <c r="BW20" i="5"/>
  <c r="BW21" i="5"/>
  <c r="BW22" i="5"/>
  <c r="BW23" i="5"/>
  <c r="BT23" i="5" s="1"/>
  <c r="L23" i="5" s="1"/>
  <c r="BW24" i="5"/>
  <c r="BW25" i="5"/>
  <c r="BW26" i="5"/>
  <c r="BW27" i="5"/>
  <c r="BT27" i="5" s="1"/>
  <c r="L27" i="5" s="1"/>
  <c r="BW28" i="5"/>
  <c r="BW29" i="5"/>
  <c r="BW30" i="5"/>
  <c r="BW31" i="5"/>
  <c r="BT31" i="5" s="1"/>
  <c r="L31" i="5" s="1"/>
  <c r="BW32" i="5"/>
  <c r="BW33" i="5"/>
  <c r="BW34" i="5"/>
  <c r="BW35" i="5"/>
  <c r="BT35" i="5" s="1"/>
  <c r="L35" i="5" s="1"/>
  <c r="BW36" i="5"/>
  <c r="BW37" i="5"/>
  <c r="BW38" i="5"/>
  <c r="BW39" i="5"/>
  <c r="BT39" i="5" s="1"/>
  <c r="L39" i="5" s="1"/>
  <c r="BW40" i="5"/>
  <c r="BW41" i="5"/>
  <c r="BW42" i="5"/>
  <c r="BW43" i="5"/>
  <c r="BT43" i="5" s="1"/>
  <c r="L43" i="5" s="1"/>
  <c r="BW44" i="5"/>
  <c r="BW45" i="5"/>
  <c r="BW46" i="5"/>
  <c r="BV8" i="5"/>
  <c r="BV9" i="5"/>
  <c r="BV10" i="5"/>
  <c r="BV11" i="5"/>
  <c r="BV12" i="5"/>
  <c r="BV13" i="5"/>
  <c r="BV14" i="5"/>
  <c r="BV15" i="5"/>
  <c r="BV16" i="5"/>
  <c r="BV17" i="5"/>
  <c r="BV18" i="5"/>
  <c r="BV19" i="5"/>
  <c r="BV20" i="5"/>
  <c r="BV21" i="5"/>
  <c r="BV22" i="5"/>
  <c r="BV23" i="5"/>
  <c r="BV24" i="5"/>
  <c r="BV25" i="5"/>
  <c r="BV26" i="5"/>
  <c r="BV27" i="5"/>
  <c r="BV28" i="5"/>
  <c r="BV29" i="5"/>
  <c r="BV30" i="5"/>
  <c r="BV31" i="5"/>
  <c r="BV32" i="5"/>
  <c r="BV33" i="5"/>
  <c r="BV34" i="5"/>
  <c r="BV35" i="5"/>
  <c r="BV36" i="5"/>
  <c r="BV37" i="5"/>
  <c r="BV38" i="5"/>
  <c r="BV39" i="5"/>
  <c r="BV40" i="5"/>
  <c r="BV41" i="5"/>
  <c r="BV42" i="5"/>
  <c r="BV43" i="5"/>
  <c r="BV44" i="5"/>
  <c r="BV45" i="5"/>
  <c r="BV46" i="5"/>
  <c r="BU8" i="5"/>
  <c r="BU9" i="5"/>
  <c r="BT9" i="5" s="1"/>
  <c r="L9" i="5" s="1"/>
  <c r="BU10" i="5"/>
  <c r="BU11" i="5"/>
  <c r="BU12" i="5"/>
  <c r="BU13" i="5"/>
  <c r="BT13" i="5" s="1"/>
  <c r="L13" i="5" s="1"/>
  <c r="BU14" i="5"/>
  <c r="BU15" i="5"/>
  <c r="BU16" i="5"/>
  <c r="BU17" i="5"/>
  <c r="BT17" i="5" s="1"/>
  <c r="L17" i="5" s="1"/>
  <c r="BU18" i="5"/>
  <c r="BU19" i="5"/>
  <c r="BU20" i="5"/>
  <c r="BU21" i="5"/>
  <c r="BT21" i="5" s="1"/>
  <c r="L21" i="5" s="1"/>
  <c r="BU22" i="5"/>
  <c r="BU23" i="5"/>
  <c r="BU24" i="5"/>
  <c r="BU25" i="5"/>
  <c r="BT25" i="5" s="1"/>
  <c r="L25" i="5" s="1"/>
  <c r="BU26" i="5"/>
  <c r="BU27" i="5"/>
  <c r="BU28" i="5"/>
  <c r="BU29" i="5"/>
  <c r="BT29" i="5" s="1"/>
  <c r="L29" i="5" s="1"/>
  <c r="BU30" i="5"/>
  <c r="BU31" i="5"/>
  <c r="BU32" i="5"/>
  <c r="BU33" i="5"/>
  <c r="BT33" i="5" s="1"/>
  <c r="L33" i="5" s="1"/>
  <c r="BU34" i="5"/>
  <c r="BU35" i="5"/>
  <c r="BU36" i="5"/>
  <c r="BU37" i="5"/>
  <c r="BT37" i="5" s="1"/>
  <c r="L37" i="5" s="1"/>
  <c r="BU38" i="5"/>
  <c r="BU39" i="5"/>
  <c r="BU40" i="5"/>
  <c r="BU41" i="5"/>
  <c r="BT41" i="5" s="1"/>
  <c r="L41" i="5" s="1"/>
  <c r="BU42" i="5"/>
  <c r="BU43" i="5"/>
  <c r="BU44" i="5"/>
  <c r="BU45" i="5"/>
  <c r="BT45" i="5" s="1"/>
  <c r="L45" i="5" s="1"/>
  <c r="BU46" i="5"/>
  <c r="BS8" i="5"/>
  <c r="BS9" i="5"/>
  <c r="BS10" i="5"/>
  <c r="BS11" i="5"/>
  <c r="BS12" i="5"/>
  <c r="BS13" i="5"/>
  <c r="BS14" i="5"/>
  <c r="BS15" i="5"/>
  <c r="BS16" i="5"/>
  <c r="BS17" i="5"/>
  <c r="BS18" i="5"/>
  <c r="BS19" i="5"/>
  <c r="BS20" i="5"/>
  <c r="BS21" i="5"/>
  <c r="BS22" i="5"/>
  <c r="BS23" i="5"/>
  <c r="BS24" i="5"/>
  <c r="BS25" i="5"/>
  <c r="BS26" i="5"/>
  <c r="BS27" i="5"/>
  <c r="BS28" i="5"/>
  <c r="BS29" i="5"/>
  <c r="BS30" i="5"/>
  <c r="BS31" i="5"/>
  <c r="BS32" i="5"/>
  <c r="BS33" i="5"/>
  <c r="BS34" i="5"/>
  <c r="BS35" i="5"/>
  <c r="BS36" i="5"/>
  <c r="BS37" i="5"/>
  <c r="BS38" i="5"/>
  <c r="BS39" i="5"/>
  <c r="BS40" i="5"/>
  <c r="BS41" i="5"/>
  <c r="BS42" i="5"/>
  <c r="BS43" i="5"/>
  <c r="BS44" i="5"/>
  <c r="BS45" i="5"/>
  <c r="BS46" i="5"/>
  <c r="BR8" i="5"/>
  <c r="BR9" i="5"/>
  <c r="BR10" i="5"/>
  <c r="BR11" i="5"/>
  <c r="BR12" i="5"/>
  <c r="BR13" i="5"/>
  <c r="BR14" i="5"/>
  <c r="BR15" i="5"/>
  <c r="BR16" i="5"/>
  <c r="BR17" i="5"/>
  <c r="BR18" i="5"/>
  <c r="BR19" i="5"/>
  <c r="BR20" i="5"/>
  <c r="BR21" i="5"/>
  <c r="BR22" i="5"/>
  <c r="BR23" i="5"/>
  <c r="BR24" i="5"/>
  <c r="BR25" i="5"/>
  <c r="BR26" i="5"/>
  <c r="BR27" i="5"/>
  <c r="BR28" i="5"/>
  <c r="BR29" i="5"/>
  <c r="BR30" i="5"/>
  <c r="BR31" i="5"/>
  <c r="BR32" i="5"/>
  <c r="BR33" i="5"/>
  <c r="BR34" i="5"/>
  <c r="BR35" i="5"/>
  <c r="BR36" i="5"/>
  <c r="BR37" i="5"/>
  <c r="BR38" i="5"/>
  <c r="BR39" i="5"/>
  <c r="BR40" i="5"/>
  <c r="BR41" i="5"/>
  <c r="BR42" i="5"/>
  <c r="BR43" i="5"/>
  <c r="BR44" i="5"/>
  <c r="BR45" i="5"/>
  <c r="BR46" i="5"/>
  <c r="BQ8" i="5"/>
  <c r="BQ9" i="5"/>
  <c r="BQ10" i="5"/>
  <c r="BQ11" i="5"/>
  <c r="BQ12" i="5"/>
  <c r="BQ13" i="5"/>
  <c r="BQ14" i="5"/>
  <c r="BQ15" i="5"/>
  <c r="BQ16" i="5"/>
  <c r="BQ17" i="5"/>
  <c r="BQ18" i="5"/>
  <c r="BQ19" i="5"/>
  <c r="BQ20" i="5"/>
  <c r="BQ21" i="5"/>
  <c r="BQ22" i="5"/>
  <c r="BQ23" i="5"/>
  <c r="BQ24" i="5"/>
  <c r="BQ25" i="5"/>
  <c r="BQ26" i="5"/>
  <c r="BQ27" i="5"/>
  <c r="BQ28" i="5"/>
  <c r="BQ29" i="5"/>
  <c r="BQ30" i="5"/>
  <c r="BQ31" i="5"/>
  <c r="BQ32" i="5"/>
  <c r="BQ33" i="5"/>
  <c r="BQ34" i="5"/>
  <c r="BQ35" i="5"/>
  <c r="BQ36" i="5"/>
  <c r="BQ37" i="5"/>
  <c r="BQ38" i="5"/>
  <c r="BQ39" i="5"/>
  <c r="BQ40" i="5"/>
  <c r="BQ41" i="5"/>
  <c r="BQ42" i="5"/>
  <c r="BQ43" i="5"/>
  <c r="BQ44" i="5"/>
  <c r="BQ45" i="5"/>
  <c r="BQ46" i="5"/>
  <c r="BP8" i="5"/>
  <c r="BP9" i="5"/>
  <c r="BP10" i="5"/>
  <c r="BP11" i="5"/>
  <c r="BP12" i="5"/>
  <c r="BP13" i="5"/>
  <c r="BP14" i="5"/>
  <c r="BP15" i="5"/>
  <c r="BP16" i="5"/>
  <c r="BP17" i="5"/>
  <c r="BP18" i="5"/>
  <c r="BP19" i="5"/>
  <c r="BP20" i="5"/>
  <c r="BP21" i="5"/>
  <c r="BP22" i="5"/>
  <c r="BP23" i="5"/>
  <c r="BP24" i="5"/>
  <c r="BP25" i="5"/>
  <c r="BP26" i="5"/>
  <c r="BP27" i="5"/>
  <c r="BP28" i="5"/>
  <c r="BP29" i="5"/>
  <c r="BP30" i="5"/>
  <c r="BP31" i="5"/>
  <c r="BP32" i="5"/>
  <c r="BP33" i="5"/>
  <c r="BP34" i="5"/>
  <c r="BP35" i="5"/>
  <c r="BP36" i="5"/>
  <c r="BP37" i="5"/>
  <c r="BP38" i="5"/>
  <c r="BP39" i="5"/>
  <c r="BP40" i="5"/>
  <c r="BP41" i="5"/>
  <c r="BP42" i="5"/>
  <c r="BP43" i="5"/>
  <c r="BP44" i="5"/>
  <c r="BP45" i="5"/>
  <c r="BP46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O22" i="5"/>
  <c r="BO23" i="5"/>
  <c r="BO24" i="5"/>
  <c r="BO25" i="5"/>
  <c r="BO26" i="5"/>
  <c r="BO27" i="5"/>
  <c r="BO28" i="5"/>
  <c r="BO29" i="5"/>
  <c r="BO30" i="5"/>
  <c r="BO31" i="5"/>
  <c r="BO32" i="5"/>
  <c r="BO33" i="5"/>
  <c r="BO34" i="5"/>
  <c r="BO35" i="5"/>
  <c r="BO36" i="5"/>
  <c r="BO37" i="5"/>
  <c r="BO38" i="5"/>
  <c r="BO39" i="5"/>
  <c r="BO40" i="5"/>
  <c r="BO41" i="5"/>
  <c r="BO42" i="5"/>
  <c r="BO43" i="5"/>
  <c r="BO44" i="5"/>
  <c r="BO45" i="5"/>
  <c r="BO46" i="5"/>
  <c r="BN8" i="5"/>
  <c r="BN9" i="5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3" i="5"/>
  <c r="BN24" i="5"/>
  <c r="BN25" i="5"/>
  <c r="BN26" i="5"/>
  <c r="BN27" i="5"/>
  <c r="BN28" i="5"/>
  <c r="BN29" i="5"/>
  <c r="BN30" i="5"/>
  <c r="BN31" i="5"/>
  <c r="BN32" i="5"/>
  <c r="BN33" i="5"/>
  <c r="BN34" i="5"/>
  <c r="BN35" i="5"/>
  <c r="BN36" i="5"/>
  <c r="BN37" i="5"/>
  <c r="BN38" i="5"/>
  <c r="BN39" i="5"/>
  <c r="BN40" i="5"/>
  <c r="BN41" i="5"/>
  <c r="BN42" i="5"/>
  <c r="BN43" i="5"/>
  <c r="BN44" i="5"/>
  <c r="BN45" i="5"/>
  <c r="BN46" i="5"/>
  <c r="BM8" i="5"/>
  <c r="BM9" i="5"/>
  <c r="BL9" i="5" s="1"/>
  <c r="K9" i="5" s="1"/>
  <c r="BM10" i="5"/>
  <c r="BM11" i="5"/>
  <c r="BM12" i="5"/>
  <c r="BM13" i="5"/>
  <c r="BL13" i="5" s="1"/>
  <c r="K13" i="5" s="1"/>
  <c r="BM14" i="5"/>
  <c r="BM15" i="5"/>
  <c r="BM16" i="5"/>
  <c r="BM17" i="5"/>
  <c r="BL17" i="5" s="1"/>
  <c r="K17" i="5" s="1"/>
  <c r="BM18" i="5"/>
  <c r="BM19" i="5"/>
  <c r="BM20" i="5"/>
  <c r="BM21" i="5"/>
  <c r="BL21" i="5" s="1"/>
  <c r="K21" i="5" s="1"/>
  <c r="BM22" i="5"/>
  <c r="BM23" i="5"/>
  <c r="BM24" i="5"/>
  <c r="BM25" i="5"/>
  <c r="BL25" i="5" s="1"/>
  <c r="K25" i="5" s="1"/>
  <c r="BM26" i="5"/>
  <c r="BM27" i="5"/>
  <c r="BM28" i="5"/>
  <c r="BM29" i="5"/>
  <c r="BL29" i="5" s="1"/>
  <c r="K29" i="5" s="1"/>
  <c r="BM30" i="5"/>
  <c r="BM31" i="5"/>
  <c r="BM32" i="5"/>
  <c r="BM33" i="5"/>
  <c r="BL33" i="5" s="1"/>
  <c r="K33" i="5" s="1"/>
  <c r="BM34" i="5"/>
  <c r="BM35" i="5"/>
  <c r="BM36" i="5"/>
  <c r="BM37" i="5"/>
  <c r="BL37" i="5" s="1"/>
  <c r="K37" i="5" s="1"/>
  <c r="BM38" i="5"/>
  <c r="BM39" i="5"/>
  <c r="BM40" i="5"/>
  <c r="BM41" i="5"/>
  <c r="BL41" i="5" s="1"/>
  <c r="K41" i="5" s="1"/>
  <c r="BM42" i="5"/>
  <c r="BM43" i="5"/>
  <c r="BM44" i="5"/>
  <c r="BM45" i="5"/>
  <c r="BL45" i="5" s="1"/>
  <c r="K45" i="5" s="1"/>
  <c r="BM46" i="5"/>
  <c r="BK8" i="5"/>
  <c r="BK9" i="5"/>
  <c r="BK10" i="5"/>
  <c r="BK11" i="5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6" i="5"/>
  <c r="BK27" i="5"/>
  <c r="BK28" i="5"/>
  <c r="BK29" i="5"/>
  <c r="BK30" i="5"/>
  <c r="BK31" i="5"/>
  <c r="BK32" i="5"/>
  <c r="BK33" i="5"/>
  <c r="BK34" i="5"/>
  <c r="BK35" i="5"/>
  <c r="BK36" i="5"/>
  <c r="BK37" i="5"/>
  <c r="BK38" i="5"/>
  <c r="BK39" i="5"/>
  <c r="BK40" i="5"/>
  <c r="BK41" i="5"/>
  <c r="BK42" i="5"/>
  <c r="BK43" i="5"/>
  <c r="BK44" i="5"/>
  <c r="BK45" i="5"/>
  <c r="BK46" i="5"/>
  <c r="BJ8" i="5"/>
  <c r="BJ9" i="5"/>
  <c r="BJ10" i="5"/>
  <c r="BJ11" i="5"/>
  <c r="BJ12" i="5"/>
  <c r="BJ13" i="5"/>
  <c r="BJ14" i="5"/>
  <c r="BJ15" i="5"/>
  <c r="BJ16" i="5"/>
  <c r="BJ17" i="5"/>
  <c r="BJ18" i="5"/>
  <c r="BJ19" i="5"/>
  <c r="BJ20" i="5"/>
  <c r="BJ21" i="5"/>
  <c r="BJ22" i="5"/>
  <c r="BJ23" i="5"/>
  <c r="BJ24" i="5"/>
  <c r="BJ25" i="5"/>
  <c r="BJ26" i="5"/>
  <c r="BJ27" i="5"/>
  <c r="BJ28" i="5"/>
  <c r="BJ29" i="5"/>
  <c r="BJ30" i="5"/>
  <c r="BJ31" i="5"/>
  <c r="BJ32" i="5"/>
  <c r="BJ33" i="5"/>
  <c r="BJ34" i="5"/>
  <c r="BJ35" i="5"/>
  <c r="BJ36" i="5"/>
  <c r="BJ37" i="5"/>
  <c r="BJ38" i="5"/>
  <c r="BJ39" i="5"/>
  <c r="BJ40" i="5"/>
  <c r="BJ41" i="5"/>
  <c r="BJ42" i="5"/>
  <c r="BJ43" i="5"/>
  <c r="BJ44" i="5"/>
  <c r="BJ45" i="5"/>
  <c r="BJ46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I20" i="5"/>
  <c r="BI21" i="5"/>
  <c r="BI22" i="5"/>
  <c r="BI23" i="5"/>
  <c r="BI24" i="5"/>
  <c r="BI25" i="5"/>
  <c r="BI26" i="5"/>
  <c r="BI27" i="5"/>
  <c r="BI28" i="5"/>
  <c r="BI29" i="5"/>
  <c r="BI30" i="5"/>
  <c r="BI31" i="5"/>
  <c r="BI32" i="5"/>
  <c r="BI33" i="5"/>
  <c r="BI34" i="5"/>
  <c r="BI35" i="5"/>
  <c r="BI36" i="5"/>
  <c r="BI37" i="5"/>
  <c r="BI38" i="5"/>
  <c r="BI39" i="5"/>
  <c r="BI40" i="5"/>
  <c r="BI41" i="5"/>
  <c r="BI42" i="5"/>
  <c r="BI43" i="5"/>
  <c r="BI44" i="5"/>
  <c r="BI45" i="5"/>
  <c r="BI46" i="5"/>
  <c r="BH8" i="5"/>
  <c r="BH9" i="5"/>
  <c r="BH10" i="5"/>
  <c r="BH11" i="5"/>
  <c r="BH12" i="5"/>
  <c r="BH13" i="5"/>
  <c r="BH14" i="5"/>
  <c r="BH15" i="5"/>
  <c r="BH16" i="5"/>
  <c r="BH17" i="5"/>
  <c r="BH18" i="5"/>
  <c r="BH19" i="5"/>
  <c r="BH20" i="5"/>
  <c r="BH21" i="5"/>
  <c r="BH22" i="5"/>
  <c r="BH23" i="5"/>
  <c r="BH24" i="5"/>
  <c r="BH25" i="5"/>
  <c r="BH26" i="5"/>
  <c r="BH27" i="5"/>
  <c r="BH28" i="5"/>
  <c r="BH29" i="5"/>
  <c r="BH30" i="5"/>
  <c r="BH31" i="5"/>
  <c r="BH32" i="5"/>
  <c r="BH33" i="5"/>
  <c r="BH34" i="5"/>
  <c r="BH35" i="5"/>
  <c r="BH36" i="5"/>
  <c r="BH37" i="5"/>
  <c r="BH38" i="5"/>
  <c r="BH39" i="5"/>
  <c r="BH40" i="5"/>
  <c r="BH41" i="5"/>
  <c r="BH42" i="5"/>
  <c r="BH43" i="5"/>
  <c r="BH44" i="5"/>
  <c r="BH45" i="5"/>
  <c r="BH46" i="5"/>
  <c r="BG8" i="5"/>
  <c r="BG9" i="5"/>
  <c r="BG10" i="5"/>
  <c r="BG11" i="5"/>
  <c r="BG12" i="5"/>
  <c r="BG13" i="5"/>
  <c r="BG14" i="5"/>
  <c r="BG15" i="5"/>
  <c r="BG16" i="5"/>
  <c r="BG17" i="5"/>
  <c r="BG18" i="5"/>
  <c r="BG19" i="5"/>
  <c r="BG20" i="5"/>
  <c r="BG21" i="5"/>
  <c r="BG22" i="5"/>
  <c r="BG23" i="5"/>
  <c r="BG24" i="5"/>
  <c r="BG25" i="5"/>
  <c r="BG26" i="5"/>
  <c r="BG27" i="5"/>
  <c r="BG28" i="5"/>
  <c r="BG29" i="5"/>
  <c r="BG30" i="5"/>
  <c r="BG31" i="5"/>
  <c r="BG32" i="5"/>
  <c r="BG33" i="5"/>
  <c r="BG34" i="5"/>
  <c r="BG35" i="5"/>
  <c r="BG36" i="5"/>
  <c r="BG37" i="5"/>
  <c r="BG38" i="5"/>
  <c r="BG39" i="5"/>
  <c r="BG40" i="5"/>
  <c r="BG41" i="5"/>
  <c r="BG42" i="5"/>
  <c r="BG43" i="5"/>
  <c r="BG44" i="5"/>
  <c r="BG45" i="5"/>
  <c r="BG46" i="5"/>
  <c r="BF8" i="5"/>
  <c r="BF9" i="5"/>
  <c r="BF10" i="5"/>
  <c r="BF11" i="5"/>
  <c r="BF12" i="5"/>
  <c r="BF13" i="5"/>
  <c r="BF14" i="5"/>
  <c r="BF15" i="5"/>
  <c r="BF16" i="5"/>
  <c r="BF17" i="5"/>
  <c r="BF18" i="5"/>
  <c r="BF19" i="5"/>
  <c r="BF20" i="5"/>
  <c r="BF21" i="5"/>
  <c r="BF22" i="5"/>
  <c r="BF23" i="5"/>
  <c r="BF24" i="5"/>
  <c r="BF25" i="5"/>
  <c r="BF26" i="5"/>
  <c r="BF27" i="5"/>
  <c r="BF28" i="5"/>
  <c r="BF29" i="5"/>
  <c r="BF30" i="5"/>
  <c r="BF31" i="5"/>
  <c r="BF32" i="5"/>
  <c r="BF33" i="5"/>
  <c r="BF34" i="5"/>
  <c r="BF35" i="5"/>
  <c r="BF36" i="5"/>
  <c r="BF37" i="5"/>
  <c r="BF38" i="5"/>
  <c r="BF39" i="5"/>
  <c r="BF40" i="5"/>
  <c r="BF41" i="5"/>
  <c r="BF42" i="5"/>
  <c r="BF43" i="5"/>
  <c r="BF44" i="5"/>
  <c r="BF45" i="5"/>
  <c r="BF46" i="5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C34" i="5"/>
  <c r="BC35" i="5"/>
  <c r="BC36" i="5"/>
  <c r="BC37" i="5"/>
  <c r="BC38" i="5"/>
  <c r="BC39" i="5"/>
  <c r="BC40" i="5"/>
  <c r="BC41" i="5"/>
  <c r="BC42" i="5"/>
  <c r="BC43" i="5"/>
  <c r="BC44" i="5"/>
  <c r="BC45" i="5"/>
  <c r="BC4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A8" i="5"/>
  <c r="BA9" i="5"/>
  <c r="BA10" i="5"/>
  <c r="BA11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34" i="5"/>
  <c r="BA35" i="5"/>
  <c r="BA36" i="5"/>
  <c r="BA37" i="5"/>
  <c r="BA38" i="5"/>
  <c r="BA39" i="5"/>
  <c r="BA40" i="5"/>
  <c r="BA41" i="5"/>
  <c r="BA42" i="5"/>
  <c r="BA43" i="5"/>
  <c r="BA44" i="5"/>
  <c r="BA45" i="5"/>
  <c r="BA46" i="5"/>
  <c r="AZ8" i="5"/>
  <c r="AZ9" i="5"/>
  <c r="AZ10" i="5"/>
  <c r="AZ11" i="5"/>
  <c r="AZ12" i="5"/>
  <c r="AZ13" i="5"/>
  <c r="AZ14" i="5"/>
  <c r="AZ15" i="5"/>
  <c r="AZ16" i="5"/>
  <c r="AZ17" i="5"/>
  <c r="AZ18" i="5"/>
  <c r="AZ19" i="5"/>
  <c r="AZ20" i="5"/>
  <c r="AZ21" i="5"/>
  <c r="AZ22" i="5"/>
  <c r="AZ23" i="5"/>
  <c r="AZ24" i="5"/>
  <c r="AZ25" i="5"/>
  <c r="AZ26" i="5"/>
  <c r="AZ27" i="5"/>
  <c r="AZ28" i="5"/>
  <c r="AZ29" i="5"/>
  <c r="AZ30" i="5"/>
  <c r="AZ31" i="5"/>
  <c r="AZ32" i="5"/>
  <c r="AZ33" i="5"/>
  <c r="AZ34" i="5"/>
  <c r="AZ35" i="5"/>
  <c r="AZ36" i="5"/>
  <c r="AZ37" i="5"/>
  <c r="AZ38" i="5"/>
  <c r="AZ39" i="5"/>
  <c r="AZ40" i="5"/>
  <c r="AZ41" i="5"/>
  <c r="AZ42" i="5"/>
  <c r="AZ43" i="5"/>
  <c r="AZ44" i="5"/>
  <c r="AZ45" i="5"/>
  <c r="AZ46" i="5"/>
  <c r="AY8" i="5"/>
  <c r="AY9" i="5"/>
  <c r="AY10" i="5"/>
  <c r="AY11" i="5"/>
  <c r="AY12" i="5"/>
  <c r="AY13" i="5"/>
  <c r="AV13" i="5" s="1"/>
  <c r="I13" i="5" s="1"/>
  <c r="AY14" i="5"/>
  <c r="AY15" i="5"/>
  <c r="AY16" i="5"/>
  <c r="AY17" i="5"/>
  <c r="AV17" i="5" s="1"/>
  <c r="I17" i="5" s="1"/>
  <c r="AY18" i="5"/>
  <c r="AY19" i="5"/>
  <c r="AY20" i="5"/>
  <c r="AY21" i="5"/>
  <c r="AV21" i="5" s="1"/>
  <c r="I21" i="5" s="1"/>
  <c r="AY22" i="5"/>
  <c r="AY23" i="5"/>
  <c r="AY24" i="5"/>
  <c r="AY25" i="5"/>
  <c r="AV25" i="5" s="1"/>
  <c r="I25" i="5" s="1"/>
  <c r="AY26" i="5"/>
  <c r="AY27" i="5"/>
  <c r="AY28" i="5"/>
  <c r="AY29" i="5"/>
  <c r="AV29" i="5" s="1"/>
  <c r="I29" i="5" s="1"/>
  <c r="AY30" i="5"/>
  <c r="AY31" i="5"/>
  <c r="AY32" i="5"/>
  <c r="AY33" i="5"/>
  <c r="AV33" i="5" s="1"/>
  <c r="I33" i="5" s="1"/>
  <c r="AY34" i="5"/>
  <c r="AY35" i="5"/>
  <c r="AY36" i="5"/>
  <c r="AY37" i="5"/>
  <c r="AV37" i="5" s="1"/>
  <c r="AY38" i="5"/>
  <c r="AY39" i="5"/>
  <c r="AY40" i="5"/>
  <c r="AY41" i="5"/>
  <c r="AV41" i="5" s="1"/>
  <c r="I41" i="5" s="1"/>
  <c r="AY42" i="5"/>
  <c r="AY43" i="5"/>
  <c r="AY44" i="5"/>
  <c r="AY45" i="5"/>
  <c r="AV45" i="5" s="1"/>
  <c r="I45" i="5" s="1"/>
  <c r="AY46" i="5"/>
  <c r="AX8" i="5"/>
  <c r="AX9" i="5"/>
  <c r="AX10" i="5"/>
  <c r="AX11" i="5"/>
  <c r="AX12" i="5"/>
  <c r="AX13" i="5"/>
  <c r="AX14" i="5"/>
  <c r="AX15" i="5"/>
  <c r="AX16" i="5"/>
  <c r="AX17" i="5"/>
  <c r="AX18" i="5"/>
  <c r="AX19" i="5"/>
  <c r="AX20" i="5"/>
  <c r="AX21" i="5"/>
  <c r="AX22" i="5"/>
  <c r="AX23" i="5"/>
  <c r="AX24" i="5"/>
  <c r="AX25" i="5"/>
  <c r="AX26" i="5"/>
  <c r="AX27" i="5"/>
  <c r="AX28" i="5"/>
  <c r="AX29" i="5"/>
  <c r="AX30" i="5"/>
  <c r="AX31" i="5"/>
  <c r="AX32" i="5"/>
  <c r="AX33" i="5"/>
  <c r="AX34" i="5"/>
  <c r="AX35" i="5"/>
  <c r="AX36" i="5"/>
  <c r="AX37" i="5"/>
  <c r="AX38" i="5"/>
  <c r="AX39" i="5"/>
  <c r="AX40" i="5"/>
  <c r="AX41" i="5"/>
  <c r="AX42" i="5"/>
  <c r="AX43" i="5"/>
  <c r="AX44" i="5"/>
  <c r="AX45" i="5"/>
  <c r="AX46" i="5"/>
  <c r="AW8" i="5"/>
  <c r="AW9" i="5"/>
  <c r="AW10" i="5"/>
  <c r="AW11" i="5"/>
  <c r="AV11" i="5" s="1"/>
  <c r="I11" i="5" s="1"/>
  <c r="AW12" i="5"/>
  <c r="AW13" i="5"/>
  <c r="AW14" i="5"/>
  <c r="AW15" i="5"/>
  <c r="AV15" i="5" s="1"/>
  <c r="I15" i="5" s="1"/>
  <c r="AW16" i="5"/>
  <c r="AW17" i="5"/>
  <c r="AW18" i="5"/>
  <c r="AW19" i="5"/>
  <c r="AV19" i="5" s="1"/>
  <c r="I19" i="5" s="1"/>
  <c r="AW20" i="5"/>
  <c r="AW21" i="5"/>
  <c r="AW22" i="5"/>
  <c r="AW23" i="5"/>
  <c r="AV23" i="5" s="1"/>
  <c r="I23" i="5" s="1"/>
  <c r="AW24" i="5"/>
  <c r="AW25" i="5"/>
  <c r="AW26" i="5"/>
  <c r="AW27" i="5"/>
  <c r="AV27" i="5" s="1"/>
  <c r="I27" i="5" s="1"/>
  <c r="AW28" i="5"/>
  <c r="AW29" i="5"/>
  <c r="AW30" i="5"/>
  <c r="AW31" i="5"/>
  <c r="AV31" i="5" s="1"/>
  <c r="I31" i="5" s="1"/>
  <c r="AW32" i="5"/>
  <c r="AW33" i="5"/>
  <c r="AW34" i="5"/>
  <c r="AW35" i="5"/>
  <c r="AV35" i="5" s="1"/>
  <c r="I35" i="5" s="1"/>
  <c r="AW36" i="5"/>
  <c r="AW37" i="5"/>
  <c r="AW38" i="5"/>
  <c r="AW39" i="5"/>
  <c r="AV39" i="5" s="1"/>
  <c r="I39" i="5" s="1"/>
  <c r="AW40" i="5"/>
  <c r="AW41" i="5"/>
  <c r="AW42" i="5"/>
  <c r="AW43" i="5"/>
  <c r="AV43" i="5" s="1"/>
  <c r="I43" i="5" s="1"/>
  <c r="AW44" i="5"/>
  <c r="AW45" i="5"/>
  <c r="AW46" i="5"/>
  <c r="AV9" i="5"/>
  <c r="I9" i="5" s="1"/>
  <c r="AU8" i="5"/>
  <c r="AU9" i="5"/>
  <c r="AU10" i="5"/>
  <c r="AU11" i="5"/>
  <c r="AU12" i="5"/>
  <c r="AU13" i="5"/>
  <c r="AU14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AU29" i="5"/>
  <c r="AU30" i="5"/>
  <c r="AU31" i="5"/>
  <c r="AU32" i="5"/>
  <c r="AU33" i="5"/>
  <c r="AU34" i="5"/>
  <c r="AU35" i="5"/>
  <c r="AU36" i="5"/>
  <c r="AU37" i="5"/>
  <c r="AU38" i="5"/>
  <c r="AU39" i="5"/>
  <c r="AU40" i="5"/>
  <c r="AU41" i="5"/>
  <c r="AU42" i="5"/>
  <c r="AU43" i="5"/>
  <c r="AU44" i="5"/>
  <c r="AU45" i="5"/>
  <c r="AU4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3" i="5"/>
  <c r="AS34" i="5"/>
  <c r="AS35" i="5"/>
  <c r="AS36" i="5"/>
  <c r="AS37" i="5"/>
  <c r="AS38" i="5"/>
  <c r="AS39" i="5"/>
  <c r="AS40" i="5"/>
  <c r="AS41" i="5"/>
  <c r="AS42" i="5"/>
  <c r="AS43" i="5"/>
  <c r="AS44" i="5"/>
  <c r="AS45" i="5"/>
  <c r="AS46" i="5"/>
  <c r="AR8" i="5"/>
  <c r="AR9" i="5"/>
  <c r="AN9" i="5" s="1"/>
  <c r="H9" i="5" s="1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7" i="5"/>
  <c r="AR28" i="5"/>
  <c r="AR29" i="5"/>
  <c r="AR30" i="5"/>
  <c r="AR31" i="5"/>
  <c r="AR32" i="5"/>
  <c r="AR33" i="5"/>
  <c r="AR34" i="5"/>
  <c r="AR35" i="5"/>
  <c r="AR36" i="5"/>
  <c r="AR37" i="5"/>
  <c r="AN37" i="5" s="1"/>
  <c r="H37" i="5" s="1"/>
  <c r="AR38" i="5"/>
  <c r="AR39" i="5"/>
  <c r="AR40" i="5"/>
  <c r="AR41" i="5"/>
  <c r="AR42" i="5"/>
  <c r="AR43" i="5"/>
  <c r="AR44" i="5"/>
  <c r="AR45" i="5"/>
  <c r="AN45" i="5" s="1"/>
  <c r="H45" i="5" s="1"/>
  <c r="AR46" i="5"/>
  <c r="AQ8" i="5"/>
  <c r="AQ9" i="5"/>
  <c r="AQ10" i="5"/>
  <c r="AQ11" i="5"/>
  <c r="AQ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33" i="5"/>
  <c r="AQ34" i="5"/>
  <c r="AQ35" i="5"/>
  <c r="AQ36" i="5"/>
  <c r="AQ37" i="5"/>
  <c r="AQ38" i="5"/>
  <c r="AQ39" i="5"/>
  <c r="AQ40" i="5"/>
  <c r="AQ41" i="5"/>
  <c r="AQ42" i="5"/>
  <c r="AQ43" i="5"/>
  <c r="AQ44" i="5"/>
  <c r="AQ45" i="5"/>
  <c r="AQ46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8" i="5"/>
  <c r="AP29" i="5"/>
  <c r="AP30" i="5"/>
  <c r="AP31" i="5"/>
  <c r="AP32" i="5"/>
  <c r="AP33" i="5"/>
  <c r="AP34" i="5"/>
  <c r="AP35" i="5"/>
  <c r="AP36" i="5"/>
  <c r="AP37" i="5"/>
  <c r="AP38" i="5"/>
  <c r="AP39" i="5"/>
  <c r="AP40" i="5"/>
  <c r="AP41" i="5"/>
  <c r="AP42" i="5"/>
  <c r="AP43" i="5"/>
  <c r="AP44" i="5"/>
  <c r="AP45" i="5"/>
  <c r="AP4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N25" i="5"/>
  <c r="H25" i="5" s="1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M43" i="5"/>
  <c r="AM44" i="5"/>
  <c r="AM45" i="5"/>
  <c r="AM4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7" i="5"/>
  <c r="AH38" i="5"/>
  <c r="AH39" i="5"/>
  <c r="AH40" i="5"/>
  <c r="AH41" i="5"/>
  <c r="AH42" i="5"/>
  <c r="AH43" i="5"/>
  <c r="AH44" i="5"/>
  <c r="AH45" i="5"/>
  <c r="AH4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F19" i="5" s="1"/>
  <c r="G19" i="5" s="1"/>
  <c r="AG20" i="5"/>
  <c r="AG21" i="5"/>
  <c r="AG22" i="5"/>
  <c r="AG23" i="5"/>
  <c r="AG24" i="5"/>
  <c r="AG25" i="5"/>
  <c r="AG26" i="5"/>
  <c r="AG27" i="5"/>
  <c r="AF27" i="5" s="1"/>
  <c r="G27" i="5" s="1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F43" i="5" s="1"/>
  <c r="AG44" i="5"/>
  <c r="AG45" i="5"/>
  <c r="AG46" i="5"/>
  <c r="AF11" i="5"/>
  <c r="G11" i="5" s="1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B8" i="5"/>
  <c r="AB9" i="5"/>
  <c r="AB10" i="5"/>
  <c r="AB11" i="5"/>
  <c r="X11" i="5" s="1"/>
  <c r="E11" i="5" s="1"/>
  <c r="AB12" i="5"/>
  <c r="AB13" i="5"/>
  <c r="AB14" i="5"/>
  <c r="AB15" i="5"/>
  <c r="AB16" i="5"/>
  <c r="AB17" i="5"/>
  <c r="AB18" i="5"/>
  <c r="AB19" i="5"/>
  <c r="X19" i="5" s="1"/>
  <c r="E19" i="5" s="1"/>
  <c r="AB20" i="5"/>
  <c r="AB21" i="5"/>
  <c r="AB22" i="5"/>
  <c r="AB23" i="5"/>
  <c r="AB24" i="5"/>
  <c r="AB25" i="5"/>
  <c r="AB26" i="5"/>
  <c r="AB27" i="5"/>
  <c r="X27" i="5" s="1"/>
  <c r="E27" i="5" s="1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X43" i="5" s="1"/>
  <c r="E43" i="5" s="1"/>
  <c r="AB44" i="5"/>
  <c r="AB45" i="5"/>
  <c r="AB46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X35" i="5"/>
  <c r="E35" i="5" s="1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T8" i="5"/>
  <c r="T9" i="5"/>
  <c r="P9" i="5" s="1"/>
  <c r="T10" i="5"/>
  <c r="T11" i="5"/>
  <c r="T12" i="5"/>
  <c r="T13" i="5"/>
  <c r="P13" i="5" s="1"/>
  <c r="T14" i="5"/>
  <c r="T15" i="5"/>
  <c r="T16" i="5"/>
  <c r="T17" i="5"/>
  <c r="P17" i="5" s="1"/>
  <c r="T18" i="5"/>
  <c r="T19" i="5"/>
  <c r="T20" i="5"/>
  <c r="T21" i="5"/>
  <c r="P21" i="5" s="1"/>
  <c r="T22" i="5"/>
  <c r="T23" i="5"/>
  <c r="T24" i="5"/>
  <c r="T25" i="5"/>
  <c r="P25" i="5" s="1"/>
  <c r="T26" i="5"/>
  <c r="T27" i="5"/>
  <c r="T28" i="5"/>
  <c r="T29" i="5"/>
  <c r="P29" i="5" s="1"/>
  <c r="T30" i="5"/>
  <c r="T31" i="5"/>
  <c r="T32" i="5"/>
  <c r="T33" i="5"/>
  <c r="P33" i="5" s="1"/>
  <c r="T34" i="5"/>
  <c r="T35" i="5"/>
  <c r="T36" i="5"/>
  <c r="T37" i="5"/>
  <c r="P37" i="5" s="1"/>
  <c r="T38" i="5"/>
  <c r="T39" i="5"/>
  <c r="T40" i="5"/>
  <c r="T41" i="5"/>
  <c r="P41" i="5" s="1"/>
  <c r="T42" i="5"/>
  <c r="T43" i="5"/>
  <c r="T44" i="5"/>
  <c r="T45" i="5"/>
  <c r="P45" i="5" s="1"/>
  <c r="T46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R8" i="5"/>
  <c r="R9" i="5"/>
  <c r="R10" i="5"/>
  <c r="R11" i="5"/>
  <c r="P11" i="5" s="1"/>
  <c r="R12" i="5"/>
  <c r="R13" i="5"/>
  <c r="R14" i="5"/>
  <c r="R15" i="5"/>
  <c r="P15" i="5" s="1"/>
  <c r="R16" i="5"/>
  <c r="R17" i="5"/>
  <c r="R18" i="5"/>
  <c r="R19" i="5"/>
  <c r="P19" i="5" s="1"/>
  <c r="R20" i="5"/>
  <c r="R21" i="5"/>
  <c r="R22" i="5"/>
  <c r="R23" i="5"/>
  <c r="P23" i="5" s="1"/>
  <c r="R24" i="5"/>
  <c r="R25" i="5"/>
  <c r="R26" i="5"/>
  <c r="R27" i="5"/>
  <c r="P27" i="5" s="1"/>
  <c r="R28" i="5"/>
  <c r="R29" i="5"/>
  <c r="R30" i="5"/>
  <c r="R31" i="5"/>
  <c r="P31" i="5" s="1"/>
  <c r="R32" i="5"/>
  <c r="R33" i="5"/>
  <c r="R34" i="5"/>
  <c r="R35" i="5"/>
  <c r="P35" i="5" s="1"/>
  <c r="R36" i="5"/>
  <c r="R37" i="5"/>
  <c r="R38" i="5"/>
  <c r="R39" i="5"/>
  <c r="P39" i="5" s="1"/>
  <c r="R40" i="5"/>
  <c r="R41" i="5"/>
  <c r="R42" i="5"/>
  <c r="R43" i="5"/>
  <c r="P43" i="5" s="1"/>
  <c r="R44" i="5"/>
  <c r="R45" i="5"/>
  <c r="R4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I37" i="5"/>
  <c r="G43" i="5"/>
  <c r="EU8" i="9"/>
  <c r="EU9" i="9"/>
  <c r="EU10" i="9"/>
  <c r="EU11" i="9"/>
  <c r="EU12" i="9"/>
  <c r="EU13" i="9"/>
  <c r="EU14" i="9"/>
  <c r="EU15" i="9"/>
  <c r="EU16" i="9"/>
  <c r="EU17" i="9"/>
  <c r="EU18" i="9"/>
  <c r="EU19" i="9"/>
  <c r="EU20" i="9"/>
  <c r="EU21" i="9"/>
  <c r="EU22" i="9"/>
  <c r="EU23" i="9"/>
  <c r="EU24" i="9"/>
  <c r="EU25" i="9"/>
  <c r="EU26" i="9"/>
  <c r="EU27" i="9"/>
  <c r="EU28" i="9"/>
  <c r="EU29" i="9"/>
  <c r="EU30" i="9"/>
  <c r="EU31" i="9"/>
  <c r="EU32" i="9"/>
  <c r="EU33" i="9"/>
  <c r="EU34" i="9"/>
  <c r="EU35" i="9"/>
  <c r="EU36" i="9"/>
  <c r="EU37" i="9"/>
  <c r="EU38" i="9"/>
  <c r="EU39" i="9"/>
  <c r="EU40" i="9"/>
  <c r="EU41" i="9"/>
  <c r="EU42" i="9"/>
  <c r="EU43" i="9"/>
  <c r="EU44" i="9"/>
  <c r="EU45" i="9"/>
  <c r="EU46" i="9"/>
  <c r="DZ8" i="9"/>
  <c r="DZ9" i="9"/>
  <c r="DZ10" i="9"/>
  <c r="DZ11" i="9"/>
  <c r="DZ12" i="9"/>
  <c r="DZ13" i="9"/>
  <c r="DZ14" i="9"/>
  <c r="DZ15" i="9"/>
  <c r="DZ16" i="9"/>
  <c r="DZ17" i="9"/>
  <c r="DZ18" i="9"/>
  <c r="DZ19" i="9"/>
  <c r="DZ20" i="9"/>
  <c r="DZ21" i="9"/>
  <c r="DZ22" i="9"/>
  <c r="DZ23" i="9"/>
  <c r="DZ24" i="9"/>
  <c r="DZ25" i="9"/>
  <c r="DZ26" i="9"/>
  <c r="DZ27" i="9"/>
  <c r="DZ28" i="9"/>
  <c r="DZ29" i="9"/>
  <c r="DZ30" i="9"/>
  <c r="DZ31" i="9"/>
  <c r="DZ32" i="9"/>
  <c r="DZ33" i="9"/>
  <c r="DZ34" i="9"/>
  <c r="DZ35" i="9"/>
  <c r="DZ36" i="9"/>
  <c r="DZ37" i="9"/>
  <c r="DZ38" i="9"/>
  <c r="DZ39" i="9"/>
  <c r="DZ40" i="9"/>
  <c r="DZ41" i="9"/>
  <c r="DZ42" i="9"/>
  <c r="DZ43" i="9"/>
  <c r="DZ44" i="9"/>
  <c r="DZ45" i="9"/>
  <c r="DZ46" i="9"/>
  <c r="DE8" i="9"/>
  <c r="DE9" i="9"/>
  <c r="DE10" i="9"/>
  <c r="DE11" i="9"/>
  <c r="DE12" i="9"/>
  <c r="DE13" i="9"/>
  <c r="DE14" i="9"/>
  <c r="DE15" i="9"/>
  <c r="DE16" i="9"/>
  <c r="DE17" i="9"/>
  <c r="DE18" i="9"/>
  <c r="DE19" i="9"/>
  <c r="DE20" i="9"/>
  <c r="DE21" i="9"/>
  <c r="DE22" i="9"/>
  <c r="DE23" i="9"/>
  <c r="DE24" i="9"/>
  <c r="DE25" i="9"/>
  <c r="DE26" i="9"/>
  <c r="DE27" i="9"/>
  <c r="DE28" i="9"/>
  <c r="DE29" i="9"/>
  <c r="DE30" i="9"/>
  <c r="DE31" i="9"/>
  <c r="DE32" i="9"/>
  <c r="DE33" i="9"/>
  <c r="DE34" i="9"/>
  <c r="DE35" i="9"/>
  <c r="DE36" i="9"/>
  <c r="DE37" i="9"/>
  <c r="DE38" i="9"/>
  <c r="DE39" i="9"/>
  <c r="DE40" i="9"/>
  <c r="DE41" i="9"/>
  <c r="DE42" i="9"/>
  <c r="DE43" i="9"/>
  <c r="DE44" i="9"/>
  <c r="DE45" i="9"/>
  <c r="DE46" i="9"/>
  <c r="CJ8" i="9"/>
  <c r="CJ9" i="9"/>
  <c r="CJ10" i="9"/>
  <c r="CJ11" i="9"/>
  <c r="CJ12" i="9"/>
  <c r="CJ13" i="9"/>
  <c r="CJ14" i="9"/>
  <c r="CJ15" i="9"/>
  <c r="CJ16" i="9"/>
  <c r="CJ17" i="9"/>
  <c r="CJ18" i="9"/>
  <c r="CJ19" i="9"/>
  <c r="CJ20" i="9"/>
  <c r="CJ21" i="9"/>
  <c r="CJ22" i="9"/>
  <c r="CJ23" i="9"/>
  <c r="CJ24" i="9"/>
  <c r="CJ25" i="9"/>
  <c r="CJ26" i="9"/>
  <c r="CJ27" i="9"/>
  <c r="CJ28" i="9"/>
  <c r="CJ29" i="9"/>
  <c r="CJ30" i="9"/>
  <c r="CJ31" i="9"/>
  <c r="CJ32" i="9"/>
  <c r="CJ33" i="9"/>
  <c r="CJ34" i="9"/>
  <c r="CJ35" i="9"/>
  <c r="CJ36" i="9"/>
  <c r="CJ37" i="9"/>
  <c r="CJ38" i="9"/>
  <c r="CJ39" i="9"/>
  <c r="CJ40" i="9"/>
  <c r="CJ41" i="9"/>
  <c r="CJ42" i="9"/>
  <c r="CJ43" i="9"/>
  <c r="CJ44" i="9"/>
  <c r="CJ45" i="9"/>
  <c r="CJ46" i="9"/>
  <c r="BO8" i="9"/>
  <c r="BO9" i="9"/>
  <c r="BO10" i="9"/>
  <c r="BO11" i="9"/>
  <c r="BO12" i="9"/>
  <c r="BO13" i="9"/>
  <c r="BO14" i="9"/>
  <c r="BO15" i="9"/>
  <c r="BO16" i="9"/>
  <c r="BO17" i="9"/>
  <c r="BO18" i="9"/>
  <c r="D18" i="9" s="1"/>
  <c r="AT18" i="4" s="1"/>
  <c r="BO19" i="9"/>
  <c r="BO20" i="9"/>
  <c r="BO21" i="9"/>
  <c r="BO22" i="9"/>
  <c r="D22" i="9" s="1"/>
  <c r="AT22" i="4" s="1"/>
  <c r="D22" i="4" s="1"/>
  <c r="BO23" i="9"/>
  <c r="BO24" i="9"/>
  <c r="BO25" i="9"/>
  <c r="BO26" i="9"/>
  <c r="D26" i="9" s="1"/>
  <c r="AT26" i="4" s="1"/>
  <c r="BO27" i="9"/>
  <c r="BO28" i="9"/>
  <c r="BO29" i="9"/>
  <c r="BO30" i="9"/>
  <c r="D30" i="9" s="1"/>
  <c r="BO31" i="9"/>
  <c r="BO32" i="9"/>
  <c r="BO33" i="9"/>
  <c r="BO34" i="9"/>
  <c r="BO35" i="9"/>
  <c r="BO36" i="9"/>
  <c r="BO37" i="9"/>
  <c r="BO38" i="9"/>
  <c r="D38" i="9" s="1"/>
  <c r="BO39" i="9"/>
  <c r="BO40" i="9"/>
  <c r="BO41" i="9"/>
  <c r="BO42" i="9"/>
  <c r="D42" i="9" s="1"/>
  <c r="AT42" i="4" s="1"/>
  <c r="BO43" i="9"/>
  <c r="BO44" i="9"/>
  <c r="BO45" i="9"/>
  <c r="BO46" i="9"/>
  <c r="AT8" i="9"/>
  <c r="AT9" i="9"/>
  <c r="AT10" i="9"/>
  <c r="AT11" i="9"/>
  <c r="AT12" i="9"/>
  <c r="AT13" i="9"/>
  <c r="AT14" i="9"/>
  <c r="AT15" i="9"/>
  <c r="D15" i="9" s="1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D39" i="9" s="1"/>
  <c r="AT39" i="4" s="1"/>
  <c r="AT40" i="9"/>
  <c r="AT41" i="9"/>
  <c r="AT42" i="9"/>
  <c r="AT43" i="9"/>
  <c r="AT44" i="9"/>
  <c r="AT45" i="9"/>
  <c r="AT46" i="9"/>
  <c r="Y8" i="9"/>
  <c r="Y9" i="9"/>
  <c r="Y10" i="9"/>
  <c r="Y11" i="9"/>
  <c r="Y12" i="9"/>
  <c r="Y13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X8" i="9"/>
  <c r="X9" i="9"/>
  <c r="BN9" i="4" s="1"/>
  <c r="X9" i="4" s="1"/>
  <c r="X10" i="9"/>
  <c r="X11" i="9"/>
  <c r="BN11" i="4" s="1"/>
  <c r="X11" i="4" s="1"/>
  <c r="X12" i="9"/>
  <c r="X13" i="9"/>
  <c r="BN13" i="4" s="1"/>
  <c r="X13" i="4" s="1"/>
  <c r="X14" i="9"/>
  <c r="X15" i="9"/>
  <c r="BN15" i="4" s="1"/>
  <c r="X15" i="4" s="1"/>
  <c r="X16" i="9"/>
  <c r="X17" i="9"/>
  <c r="X18" i="9"/>
  <c r="X19" i="9"/>
  <c r="BN19" i="4" s="1"/>
  <c r="X19" i="4" s="1"/>
  <c r="X20" i="9"/>
  <c r="X21" i="9"/>
  <c r="BN21" i="4" s="1"/>
  <c r="X21" i="4" s="1"/>
  <c r="X22" i="9"/>
  <c r="X23" i="9"/>
  <c r="BN23" i="4" s="1"/>
  <c r="X23" i="4" s="1"/>
  <c r="X24" i="9"/>
  <c r="X25" i="9"/>
  <c r="BN25" i="4" s="1"/>
  <c r="X25" i="4" s="1"/>
  <c r="X26" i="9"/>
  <c r="X27" i="9"/>
  <c r="BN27" i="4" s="1"/>
  <c r="X27" i="4" s="1"/>
  <c r="X28" i="9"/>
  <c r="X29" i="9"/>
  <c r="X30" i="9"/>
  <c r="X31" i="9"/>
  <c r="BN31" i="4" s="1"/>
  <c r="X31" i="4" s="1"/>
  <c r="X32" i="9"/>
  <c r="X33" i="9"/>
  <c r="X34" i="9"/>
  <c r="X35" i="9"/>
  <c r="BN35" i="4" s="1"/>
  <c r="X35" i="4" s="1"/>
  <c r="X36" i="9"/>
  <c r="X37" i="9"/>
  <c r="BN37" i="4" s="1"/>
  <c r="X37" i="4" s="1"/>
  <c r="X38" i="9"/>
  <c r="X39" i="9"/>
  <c r="BN39" i="4" s="1"/>
  <c r="X39" i="4" s="1"/>
  <c r="X40" i="9"/>
  <c r="X41" i="9"/>
  <c r="X42" i="9"/>
  <c r="X43" i="9"/>
  <c r="BN43" i="4" s="1"/>
  <c r="X43" i="4" s="1"/>
  <c r="X44" i="9"/>
  <c r="X45" i="9"/>
  <c r="X46" i="9"/>
  <c r="W8" i="9"/>
  <c r="BM8" i="4" s="1"/>
  <c r="W8" i="4" s="1"/>
  <c r="W9" i="9"/>
  <c r="W10" i="9"/>
  <c r="BM10" i="4" s="1"/>
  <c r="W10" i="4" s="1"/>
  <c r="W11" i="9"/>
  <c r="W12" i="9"/>
  <c r="BM12" i="4" s="1"/>
  <c r="W12" i="4" s="1"/>
  <c r="W13" i="9"/>
  <c r="W14" i="9"/>
  <c r="BM14" i="4" s="1"/>
  <c r="W14" i="4" s="1"/>
  <c r="W15" i="9"/>
  <c r="W16" i="9"/>
  <c r="BM16" i="4" s="1"/>
  <c r="W16" i="4" s="1"/>
  <c r="W17" i="9"/>
  <c r="W18" i="9"/>
  <c r="BM18" i="4" s="1"/>
  <c r="W18" i="4" s="1"/>
  <c r="W19" i="9"/>
  <c r="W20" i="9"/>
  <c r="BM20" i="4" s="1"/>
  <c r="W20" i="4" s="1"/>
  <c r="W21" i="9"/>
  <c r="W22" i="9"/>
  <c r="W23" i="9"/>
  <c r="W24" i="9"/>
  <c r="BM24" i="4" s="1"/>
  <c r="W24" i="4" s="1"/>
  <c r="W25" i="9"/>
  <c r="W26" i="9"/>
  <c r="BM26" i="4" s="1"/>
  <c r="W26" i="4" s="1"/>
  <c r="W27" i="9"/>
  <c r="W28" i="9"/>
  <c r="BM28" i="4" s="1"/>
  <c r="W28" i="4" s="1"/>
  <c r="W29" i="9"/>
  <c r="W30" i="9"/>
  <c r="BM30" i="4" s="1"/>
  <c r="W30" i="4" s="1"/>
  <c r="W31" i="9"/>
  <c r="W32" i="9"/>
  <c r="BM32" i="4" s="1"/>
  <c r="W32" i="4" s="1"/>
  <c r="W33" i="9"/>
  <c r="W34" i="9"/>
  <c r="W35" i="9"/>
  <c r="W36" i="9"/>
  <c r="BM36" i="4" s="1"/>
  <c r="W36" i="4" s="1"/>
  <c r="W37" i="9"/>
  <c r="W38" i="9"/>
  <c r="W39" i="9"/>
  <c r="W40" i="9"/>
  <c r="BM40" i="4" s="1"/>
  <c r="W40" i="4" s="1"/>
  <c r="W41" i="9"/>
  <c r="W42" i="9"/>
  <c r="BM42" i="4" s="1"/>
  <c r="W42" i="4" s="1"/>
  <c r="W43" i="9"/>
  <c r="W44" i="9"/>
  <c r="BM44" i="4" s="1"/>
  <c r="W44" i="4" s="1"/>
  <c r="W45" i="9"/>
  <c r="W46" i="9"/>
  <c r="BM46" i="4" s="1"/>
  <c r="W46" i="4" s="1"/>
  <c r="V8" i="9"/>
  <c r="V9" i="9"/>
  <c r="BL9" i="4" s="1"/>
  <c r="V9" i="4" s="1"/>
  <c r="V10" i="9"/>
  <c r="V11" i="9"/>
  <c r="BL11" i="4" s="1"/>
  <c r="V11" i="4" s="1"/>
  <c r="V12" i="9"/>
  <c r="V13" i="9"/>
  <c r="BL13" i="4" s="1"/>
  <c r="V13" i="4" s="1"/>
  <c r="V14" i="9"/>
  <c r="V15" i="9"/>
  <c r="V16" i="9"/>
  <c r="V17" i="9"/>
  <c r="BL17" i="4" s="1"/>
  <c r="V17" i="4" s="1"/>
  <c r="V18" i="9"/>
  <c r="V19" i="9"/>
  <c r="BL19" i="4" s="1"/>
  <c r="V19" i="4" s="1"/>
  <c r="V20" i="9"/>
  <c r="V21" i="9"/>
  <c r="BL21" i="4" s="1"/>
  <c r="V21" i="4" s="1"/>
  <c r="V22" i="9"/>
  <c r="V23" i="9"/>
  <c r="BL23" i="4" s="1"/>
  <c r="V23" i="4" s="1"/>
  <c r="V24" i="9"/>
  <c r="V25" i="9"/>
  <c r="BL25" i="4" s="1"/>
  <c r="V25" i="4" s="1"/>
  <c r="V26" i="9"/>
  <c r="V27" i="9"/>
  <c r="V28" i="9"/>
  <c r="V29" i="9"/>
  <c r="BL29" i="4" s="1"/>
  <c r="V29" i="4" s="1"/>
  <c r="V30" i="9"/>
  <c r="V31" i="9"/>
  <c r="V32" i="9"/>
  <c r="V33" i="9"/>
  <c r="BL33" i="4" s="1"/>
  <c r="V33" i="4" s="1"/>
  <c r="V34" i="9"/>
  <c r="V35" i="9"/>
  <c r="BL35" i="4" s="1"/>
  <c r="V35" i="4" s="1"/>
  <c r="V36" i="9"/>
  <c r="V37" i="9"/>
  <c r="BL37" i="4" s="1"/>
  <c r="V37" i="4" s="1"/>
  <c r="V38" i="9"/>
  <c r="V39" i="9"/>
  <c r="BL39" i="4" s="1"/>
  <c r="V39" i="4" s="1"/>
  <c r="V40" i="9"/>
  <c r="V41" i="9"/>
  <c r="BL41" i="4" s="1"/>
  <c r="V41" i="4" s="1"/>
  <c r="V42" i="9"/>
  <c r="V43" i="9"/>
  <c r="BL43" i="4" s="1"/>
  <c r="V43" i="4" s="1"/>
  <c r="V44" i="9"/>
  <c r="V45" i="9"/>
  <c r="BL45" i="4" s="1"/>
  <c r="V45" i="4" s="1"/>
  <c r="V46" i="9"/>
  <c r="U8" i="9"/>
  <c r="U9" i="9"/>
  <c r="U10" i="9"/>
  <c r="BK10" i="4" s="1"/>
  <c r="U10" i="4" s="1"/>
  <c r="U11" i="9"/>
  <c r="U12" i="9"/>
  <c r="BK12" i="4" s="1"/>
  <c r="U12" i="4" s="1"/>
  <c r="U13" i="9"/>
  <c r="U14" i="9"/>
  <c r="BK14" i="4" s="1"/>
  <c r="U14" i="4" s="1"/>
  <c r="U15" i="9"/>
  <c r="U16" i="9"/>
  <c r="BK16" i="4" s="1"/>
  <c r="U16" i="4" s="1"/>
  <c r="U17" i="9"/>
  <c r="U18" i="9"/>
  <c r="BK18" i="4" s="1"/>
  <c r="U18" i="4" s="1"/>
  <c r="U19" i="9"/>
  <c r="U20" i="9"/>
  <c r="BK20" i="4" s="1"/>
  <c r="U20" i="4" s="1"/>
  <c r="U21" i="9"/>
  <c r="U22" i="9"/>
  <c r="BK22" i="4" s="1"/>
  <c r="U22" i="4" s="1"/>
  <c r="U23" i="9"/>
  <c r="U24" i="9"/>
  <c r="U25" i="9"/>
  <c r="U26" i="9"/>
  <c r="BK26" i="4" s="1"/>
  <c r="U26" i="4" s="1"/>
  <c r="U27" i="9"/>
  <c r="U28" i="9"/>
  <c r="BK28" i="4" s="1"/>
  <c r="U28" i="4" s="1"/>
  <c r="U29" i="9"/>
  <c r="U30" i="9"/>
  <c r="BK30" i="4" s="1"/>
  <c r="U30" i="4" s="1"/>
  <c r="U31" i="9"/>
  <c r="U32" i="9"/>
  <c r="BK32" i="4" s="1"/>
  <c r="U32" i="4" s="1"/>
  <c r="U33" i="9"/>
  <c r="U34" i="9"/>
  <c r="BK34" i="4" s="1"/>
  <c r="U34" i="4" s="1"/>
  <c r="U35" i="9"/>
  <c r="U36" i="9"/>
  <c r="BK36" i="4" s="1"/>
  <c r="U36" i="4" s="1"/>
  <c r="U37" i="9"/>
  <c r="BK37" i="4" s="1"/>
  <c r="U37" i="4" s="1"/>
  <c r="U38" i="9"/>
  <c r="BK38" i="4" s="1"/>
  <c r="U38" i="4" s="1"/>
  <c r="U39" i="9"/>
  <c r="U40" i="9"/>
  <c r="BK40" i="4" s="1"/>
  <c r="U40" i="4" s="1"/>
  <c r="U41" i="9"/>
  <c r="U42" i="9"/>
  <c r="BK42" i="4" s="1"/>
  <c r="U42" i="4" s="1"/>
  <c r="U43" i="9"/>
  <c r="U44" i="9"/>
  <c r="BK44" i="4" s="1"/>
  <c r="U44" i="4" s="1"/>
  <c r="U45" i="9"/>
  <c r="U46" i="9"/>
  <c r="BK46" i="4" s="1"/>
  <c r="U46" i="4" s="1"/>
  <c r="T8" i="9"/>
  <c r="T9" i="9"/>
  <c r="BJ9" i="4" s="1"/>
  <c r="T9" i="4" s="1"/>
  <c r="T10" i="9"/>
  <c r="T11" i="9"/>
  <c r="BJ11" i="4" s="1"/>
  <c r="T11" i="4" s="1"/>
  <c r="T12" i="9"/>
  <c r="T13" i="9"/>
  <c r="T14" i="9"/>
  <c r="T15" i="9"/>
  <c r="BJ15" i="4" s="1"/>
  <c r="T15" i="4" s="1"/>
  <c r="T16" i="9"/>
  <c r="T17" i="9"/>
  <c r="BJ17" i="4" s="1"/>
  <c r="T17" i="4" s="1"/>
  <c r="T18" i="9"/>
  <c r="T19" i="9"/>
  <c r="BJ19" i="4" s="1"/>
  <c r="T19" i="4" s="1"/>
  <c r="T20" i="9"/>
  <c r="T21" i="9"/>
  <c r="BJ21" i="4" s="1"/>
  <c r="T21" i="4" s="1"/>
  <c r="T22" i="9"/>
  <c r="T23" i="9"/>
  <c r="BJ23" i="4" s="1"/>
  <c r="T23" i="4" s="1"/>
  <c r="T24" i="9"/>
  <c r="T25" i="9"/>
  <c r="BJ25" i="4" s="1"/>
  <c r="T25" i="4" s="1"/>
  <c r="T26" i="9"/>
  <c r="T27" i="9"/>
  <c r="BJ27" i="4" s="1"/>
  <c r="T27" i="4" s="1"/>
  <c r="T28" i="9"/>
  <c r="T29" i="9"/>
  <c r="T30" i="9"/>
  <c r="T31" i="9"/>
  <c r="BJ31" i="4" s="1"/>
  <c r="T31" i="4" s="1"/>
  <c r="T32" i="9"/>
  <c r="T33" i="9"/>
  <c r="BJ33" i="4" s="1"/>
  <c r="T33" i="4" s="1"/>
  <c r="T34" i="9"/>
  <c r="T35" i="9"/>
  <c r="BJ35" i="4" s="1"/>
  <c r="T35" i="4" s="1"/>
  <c r="T36" i="9"/>
  <c r="T37" i="9"/>
  <c r="BJ37" i="4" s="1"/>
  <c r="T37" i="4" s="1"/>
  <c r="T38" i="9"/>
  <c r="T39" i="9"/>
  <c r="BJ39" i="4" s="1"/>
  <c r="T39" i="4" s="1"/>
  <c r="T40" i="9"/>
  <c r="T41" i="9"/>
  <c r="BJ41" i="4" s="1"/>
  <c r="T41" i="4" s="1"/>
  <c r="T42" i="9"/>
  <c r="T43" i="9"/>
  <c r="BJ43" i="4" s="1"/>
  <c r="T43" i="4" s="1"/>
  <c r="T44" i="9"/>
  <c r="BJ44" i="4" s="1"/>
  <c r="T45" i="9"/>
  <c r="BJ45" i="4" s="1"/>
  <c r="T45" i="4" s="1"/>
  <c r="T46" i="9"/>
  <c r="S8" i="9"/>
  <c r="BI8" i="4" s="1"/>
  <c r="S8" i="4" s="1"/>
  <c r="S9" i="9"/>
  <c r="S10" i="9"/>
  <c r="BI10" i="4" s="1"/>
  <c r="S10" i="4" s="1"/>
  <c r="S11" i="9"/>
  <c r="S12" i="9"/>
  <c r="BI12" i="4" s="1"/>
  <c r="S12" i="4" s="1"/>
  <c r="S13" i="9"/>
  <c r="S14" i="9"/>
  <c r="BI14" i="4" s="1"/>
  <c r="S14" i="4" s="1"/>
  <c r="S15" i="9"/>
  <c r="S16" i="9"/>
  <c r="BI16" i="4" s="1"/>
  <c r="S16" i="4" s="1"/>
  <c r="S17" i="9"/>
  <c r="S18" i="9"/>
  <c r="S19" i="9"/>
  <c r="S20" i="9"/>
  <c r="BI20" i="4" s="1"/>
  <c r="S20" i="4" s="1"/>
  <c r="S21" i="9"/>
  <c r="BI21" i="4" s="1"/>
  <c r="S22" i="9"/>
  <c r="BI22" i="4" s="1"/>
  <c r="S22" i="4" s="1"/>
  <c r="S23" i="9"/>
  <c r="S24" i="9"/>
  <c r="BI24" i="4" s="1"/>
  <c r="S24" i="4" s="1"/>
  <c r="S25" i="9"/>
  <c r="S26" i="9"/>
  <c r="BI26" i="4" s="1"/>
  <c r="S26" i="4" s="1"/>
  <c r="S27" i="9"/>
  <c r="S28" i="9"/>
  <c r="BI28" i="4" s="1"/>
  <c r="S28" i="4" s="1"/>
  <c r="S29" i="9"/>
  <c r="S30" i="9"/>
  <c r="S31" i="9"/>
  <c r="S32" i="9"/>
  <c r="BI32" i="4" s="1"/>
  <c r="S32" i="4" s="1"/>
  <c r="S33" i="9"/>
  <c r="S34" i="9"/>
  <c r="BI34" i="4" s="1"/>
  <c r="S34" i="4" s="1"/>
  <c r="S35" i="9"/>
  <c r="S36" i="9"/>
  <c r="BI36" i="4" s="1"/>
  <c r="S36" i="4" s="1"/>
  <c r="S37" i="9"/>
  <c r="BI37" i="4" s="1"/>
  <c r="S37" i="4" s="1"/>
  <c r="S38" i="9"/>
  <c r="BI38" i="4" s="1"/>
  <c r="S38" i="4" s="1"/>
  <c r="S39" i="9"/>
  <c r="S40" i="9"/>
  <c r="BI40" i="4" s="1"/>
  <c r="S40" i="4" s="1"/>
  <c r="S41" i="9"/>
  <c r="S42" i="9"/>
  <c r="BI42" i="4" s="1"/>
  <c r="S42" i="4" s="1"/>
  <c r="S43" i="9"/>
  <c r="S44" i="9"/>
  <c r="BI44" i="4" s="1"/>
  <c r="S44" i="4" s="1"/>
  <c r="S45" i="9"/>
  <c r="S46" i="9"/>
  <c r="BI46" i="4" s="1"/>
  <c r="S46" i="4" s="1"/>
  <c r="R8" i="9"/>
  <c r="R9" i="9"/>
  <c r="BH9" i="4" s="1"/>
  <c r="R9" i="4" s="1"/>
  <c r="R10" i="9"/>
  <c r="R11" i="9"/>
  <c r="R12" i="9"/>
  <c r="R13" i="9"/>
  <c r="BH13" i="4" s="1"/>
  <c r="R13" i="4" s="1"/>
  <c r="R14" i="9"/>
  <c r="BH14" i="4" s="1"/>
  <c r="R15" i="9"/>
  <c r="BH15" i="4" s="1"/>
  <c r="R15" i="4" s="1"/>
  <c r="R16" i="9"/>
  <c r="R17" i="9"/>
  <c r="BH17" i="4" s="1"/>
  <c r="R17" i="4" s="1"/>
  <c r="R18" i="9"/>
  <c r="R19" i="9"/>
  <c r="BH19" i="4" s="1"/>
  <c r="R19" i="4" s="1"/>
  <c r="R20" i="9"/>
  <c r="R21" i="9"/>
  <c r="BH21" i="4" s="1"/>
  <c r="R21" i="4" s="1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BG37" i="4" s="1"/>
  <c r="Q37" i="4" s="1"/>
  <c r="Q38" i="9"/>
  <c r="Q39" i="9"/>
  <c r="Q40" i="9"/>
  <c r="Q41" i="9"/>
  <c r="Q42" i="9"/>
  <c r="Q43" i="9"/>
  <c r="Q44" i="9"/>
  <c r="Q45" i="9"/>
  <c r="Q46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BF37" i="4" s="1"/>
  <c r="P37" i="4" s="1"/>
  <c r="P38" i="9"/>
  <c r="P39" i="9"/>
  <c r="P40" i="9"/>
  <c r="BF40" i="4" s="1"/>
  <c r="P40" i="4" s="1"/>
  <c r="P41" i="9"/>
  <c r="BF41" i="4" s="1"/>
  <c r="P41" i="4" s="1"/>
  <c r="P42" i="9"/>
  <c r="P43" i="9"/>
  <c r="P44" i="9"/>
  <c r="BF44" i="4" s="1"/>
  <c r="P44" i="4" s="1"/>
  <c r="P45" i="9"/>
  <c r="BF45" i="4" s="1"/>
  <c r="P45" i="4" s="1"/>
  <c r="P46" i="9"/>
  <c r="O8" i="9"/>
  <c r="O9" i="9"/>
  <c r="BE9" i="4" s="1"/>
  <c r="O9" i="4" s="1"/>
  <c r="O10" i="9"/>
  <c r="BE10" i="4" s="1"/>
  <c r="O10" i="4" s="1"/>
  <c r="O11" i="9"/>
  <c r="O12" i="9"/>
  <c r="O13" i="9"/>
  <c r="BE13" i="4" s="1"/>
  <c r="O13" i="4" s="1"/>
  <c r="O14" i="9"/>
  <c r="BE14" i="4" s="1"/>
  <c r="O14" i="4" s="1"/>
  <c r="O15" i="9"/>
  <c r="O16" i="9"/>
  <c r="O17" i="9"/>
  <c r="BE17" i="4" s="1"/>
  <c r="O17" i="4" s="1"/>
  <c r="O18" i="9"/>
  <c r="BE18" i="4" s="1"/>
  <c r="O18" i="4" s="1"/>
  <c r="O19" i="9"/>
  <c r="O20" i="9"/>
  <c r="O21" i="9"/>
  <c r="BE21" i="4" s="1"/>
  <c r="O21" i="4" s="1"/>
  <c r="O22" i="9"/>
  <c r="BE22" i="4" s="1"/>
  <c r="O22" i="4" s="1"/>
  <c r="O23" i="9"/>
  <c r="O24" i="9"/>
  <c r="O25" i="9"/>
  <c r="BE25" i="4" s="1"/>
  <c r="O25" i="4" s="1"/>
  <c r="O26" i="9"/>
  <c r="BE26" i="4" s="1"/>
  <c r="O26" i="4" s="1"/>
  <c r="O27" i="9"/>
  <c r="O28" i="9"/>
  <c r="O29" i="9"/>
  <c r="BE29" i="4" s="1"/>
  <c r="O29" i="4" s="1"/>
  <c r="O30" i="9"/>
  <c r="BE30" i="4" s="1"/>
  <c r="O30" i="4" s="1"/>
  <c r="O31" i="9"/>
  <c r="O32" i="9"/>
  <c r="O33" i="9"/>
  <c r="BE33" i="4" s="1"/>
  <c r="O33" i="4" s="1"/>
  <c r="O34" i="9"/>
  <c r="BE34" i="4" s="1"/>
  <c r="O34" i="4" s="1"/>
  <c r="O35" i="9"/>
  <c r="O36" i="9"/>
  <c r="O37" i="9"/>
  <c r="BE37" i="4" s="1"/>
  <c r="O37" i="4" s="1"/>
  <c r="O38" i="9"/>
  <c r="BE38" i="4" s="1"/>
  <c r="O38" i="4" s="1"/>
  <c r="O39" i="9"/>
  <c r="O40" i="9"/>
  <c r="O41" i="9"/>
  <c r="BE41" i="4" s="1"/>
  <c r="O41" i="4" s="1"/>
  <c r="O42" i="9"/>
  <c r="BE42" i="4" s="1"/>
  <c r="O42" i="4" s="1"/>
  <c r="O43" i="9"/>
  <c r="O44" i="9"/>
  <c r="O45" i="9"/>
  <c r="BE45" i="4" s="1"/>
  <c r="O45" i="4" s="1"/>
  <c r="O46" i="9"/>
  <c r="BE46" i="4" s="1"/>
  <c r="O46" i="4" s="1"/>
  <c r="N8" i="9"/>
  <c r="N9" i="9"/>
  <c r="N10" i="9"/>
  <c r="BD10" i="4" s="1"/>
  <c r="N10" i="4" s="1"/>
  <c r="N11" i="9"/>
  <c r="BD11" i="4" s="1"/>
  <c r="N11" i="4" s="1"/>
  <c r="N12" i="9"/>
  <c r="N13" i="9"/>
  <c r="N14" i="9"/>
  <c r="BD14" i="4" s="1"/>
  <c r="N14" i="4" s="1"/>
  <c r="N15" i="9"/>
  <c r="BD15" i="4" s="1"/>
  <c r="N15" i="4" s="1"/>
  <c r="N16" i="9"/>
  <c r="N17" i="9"/>
  <c r="N18" i="9"/>
  <c r="BD18" i="4" s="1"/>
  <c r="N18" i="4" s="1"/>
  <c r="N19" i="9"/>
  <c r="BD19" i="4" s="1"/>
  <c r="N19" i="4" s="1"/>
  <c r="N20" i="9"/>
  <c r="N21" i="9"/>
  <c r="N22" i="9"/>
  <c r="BD22" i="4" s="1"/>
  <c r="N22" i="4" s="1"/>
  <c r="N23" i="9"/>
  <c r="BD23" i="4" s="1"/>
  <c r="N23" i="4" s="1"/>
  <c r="N24" i="9"/>
  <c r="N25" i="9"/>
  <c r="N26" i="9"/>
  <c r="BD26" i="4" s="1"/>
  <c r="N26" i="4" s="1"/>
  <c r="N27" i="9"/>
  <c r="BD27" i="4" s="1"/>
  <c r="N27" i="4" s="1"/>
  <c r="N28" i="9"/>
  <c r="N29" i="9"/>
  <c r="N30" i="9"/>
  <c r="BD30" i="4" s="1"/>
  <c r="N30" i="4" s="1"/>
  <c r="N31" i="9"/>
  <c r="BD31" i="4" s="1"/>
  <c r="N31" i="4" s="1"/>
  <c r="N32" i="9"/>
  <c r="N33" i="9"/>
  <c r="N34" i="9"/>
  <c r="BD34" i="4" s="1"/>
  <c r="N34" i="4" s="1"/>
  <c r="N35" i="9"/>
  <c r="BD35" i="4" s="1"/>
  <c r="N35" i="4" s="1"/>
  <c r="N36" i="9"/>
  <c r="N37" i="9"/>
  <c r="N38" i="9"/>
  <c r="BD38" i="4" s="1"/>
  <c r="N38" i="4" s="1"/>
  <c r="N39" i="9"/>
  <c r="BD39" i="4" s="1"/>
  <c r="N39" i="4" s="1"/>
  <c r="N40" i="9"/>
  <c r="N41" i="9"/>
  <c r="N42" i="9"/>
  <c r="BD42" i="4" s="1"/>
  <c r="N42" i="4" s="1"/>
  <c r="N43" i="9"/>
  <c r="BD43" i="4" s="1"/>
  <c r="N43" i="4" s="1"/>
  <c r="N44" i="9"/>
  <c r="N45" i="9"/>
  <c r="N46" i="9"/>
  <c r="BD46" i="4" s="1"/>
  <c r="N46" i="4" s="1"/>
  <c r="M8" i="9"/>
  <c r="BC8" i="4" s="1"/>
  <c r="M8" i="4" s="1"/>
  <c r="M9" i="9"/>
  <c r="M10" i="9"/>
  <c r="M11" i="9"/>
  <c r="BC11" i="4" s="1"/>
  <c r="M11" i="4" s="1"/>
  <c r="M12" i="9"/>
  <c r="BC12" i="4" s="1"/>
  <c r="M12" i="4" s="1"/>
  <c r="M13" i="9"/>
  <c r="M14" i="9"/>
  <c r="M15" i="9"/>
  <c r="BC15" i="4" s="1"/>
  <c r="M15" i="4" s="1"/>
  <c r="M16" i="9"/>
  <c r="BC16" i="4" s="1"/>
  <c r="M16" i="4" s="1"/>
  <c r="M17" i="9"/>
  <c r="M18" i="9"/>
  <c r="M19" i="9"/>
  <c r="BC19" i="4" s="1"/>
  <c r="M19" i="4" s="1"/>
  <c r="M20" i="9"/>
  <c r="BC20" i="4" s="1"/>
  <c r="M20" i="4" s="1"/>
  <c r="M21" i="9"/>
  <c r="M22" i="9"/>
  <c r="M23" i="9"/>
  <c r="BC23" i="4" s="1"/>
  <c r="M23" i="4" s="1"/>
  <c r="M24" i="9"/>
  <c r="BC24" i="4" s="1"/>
  <c r="M24" i="4" s="1"/>
  <c r="M25" i="9"/>
  <c r="M26" i="9"/>
  <c r="M27" i="9"/>
  <c r="BC27" i="4" s="1"/>
  <c r="M27" i="4" s="1"/>
  <c r="M28" i="9"/>
  <c r="BC28" i="4" s="1"/>
  <c r="M28" i="4" s="1"/>
  <c r="M29" i="9"/>
  <c r="M30" i="9"/>
  <c r="M31" i="9"/>
  <c r="BC31" i="4" s="1"/>
  <c r="M31" i="4" s="1"/>
  <c r="M32" i="9"/>
  <c r="BC32" i="4" s="1"/>
  <c r="M32" i="4" s="1"/>
  <c r="M33" i="9"/>
  <c r="M34" i="9"/>
  <c r="M35" i="9"/>
  <c r="BC35" i="4" s="1"/>
  <c r="M35" i="4" s="1"/>
  <c r="M36" i="9"/>
  <c r="BC36" i="4" s="1"/>
  <c r="M36" i="4" s="1"/>
  <c r="M37" i="9"/>
  <c r="BC37" i="4" s="1"/>
  <c r="M37" i="4" s="1"/>
  <c r="M38" i="9"/>
  <c r="M39" i="9"/>
  <c r="M40" i="9"/>
  <c r="BC40" i="4" s="1"/>
  <c r="M40" i="4" s="1"/>
  <c r="M41" i="9"/>
  <c r="M42" i="9"/>
  <c r="M43" i="9"/>
  <c r="M44" i="9"/>
  <c r="BC44" i="4" s="1"/>
  <c r="M44" i="4" s="1"/>
  <c r="M45" i="9"/>
  <c r="M46" i="9"/>
  <c r="L8" i="9"/>
  <c r="L9" i="9"/>
  <c r="BB9" i="4" s="1"/>
  <c r="L9" i="4" s="1"/>
  <c r="L10" i="9"/>
  <c r="L11" i="9"/>
  <c r="L12" i="9"/>
  <c r="L13" i="9"/>
  <c r="BB13" i="4" s="1"/>
  <c r="L13" i="4" s="1"/>
  <c r="L14" i="9"/>
  <c r="L15" i="9"/>
  <c r="L16" i="9"/>
  <c r="L17" i="9"/>
  <c r="BB17" i="4" s="1"/>
  <c r="L17" i="4" s="1"/>
  <c r="L18" i="9"/>
  <c r="L19" i="9"/>
  <c r="L20" i="9"/>
  <c r="L21" i="9"/>
  <c r="BB21" i="4" s="1"/>
  <c r="L21" i="4" s="1"/>
  <c r="L22" i="9"/>
  <c r="L23" i="9"/>
  <c r="L24" i="9"/>
  <c r="L25" i="9"/>
  <c r="BB25" i="4" s="1"/>
  <c r="L25" i="4" s="1"/>
  <c r="L26" i="9"/>
  <c r="L27" i="9"/>
  <c r="L28" i="9"/>
  <c r="L29" i="9"/>
  <c r="BB29" i="4" s="1"/>
  <c r="L29" i="4" s="1"/>
  <c r="L30" i="9"/>
  <c r="L31" i="9"/>
  <c r="L32" i="9"/>
  <c r="L33" i="9"/>
  <c r="BB33" i="4" s="1"/>
  <c r="L33" i="4" s="1"/>
  <c r="L34" i="9"/>
  <c r="L35" i="9"/>
  <c r="L36" i="9"/>
  <c r="L37" i="9"/>
  <c r="BB37" i="4" s="1"/>
  <c r="L37" i="4" s="1"/>
  <c r="L38" i="9"/>
  <c r="L39" i="9"/>
  <c r="L40" i="9"/>
  <c r="L41" i="9"/>
  <c r="BB41" i="4" s="1"/>
  <c r="L41" i="4" s="1"/>
  <c r="L42" i="9"/>
  <c r="L43" i="9"/>
  <c r="L44" i="9"/>
  <c r="L45" i="9"/>
  <c r="BB45" i="4" s="1"/>
  <c r="L45" i="4" s="1"/>
  <c r="L46" i="9"/>
  <c r="K8" i="9"/>
  <c r="K9" i="9"/>
  <c r="K10" i="9"/>
  <c r="BA10" i="4" s="1"/>
  <c r="K10" i="4" s="1"/>
  <c r="K11" i="9"/>
  <c r="K12" i="9"/>
  <c r="K13" i="9"/>
  <c r="K14" i="9"/>
  <c r="BA14" i="4" s="1"/>
  <c r="K14" i="4" s="1"/>
  <c r="K15" i="9"/>
  <c r="K16" i="9"/>
  <c r="K17" i="9"/>
  <c r="K18" i="9"/>
  <c r="BA18" i="4" s="1"/>
  <c r="K18" i="4" s="1"/>
  <c r="K19" i="9"/>
  <c r="K20" i="9"/>
  <c r="K21" i="9"/>
  <c r="K22" i="9"/>
  <c r="BA22" i="4" s="1"/>
  <c r="K22" i="4" s="1"/>
  <c r="K23" i="9"/>
  <c r="K24" i="9"/>
  <c r="K25" i="9"/>
  <c r="K26" i="9"/>
  <c r="BA26" i="4" s="1"/>
  <c r="K26" i="4" s="1"/>
  <c r="K27" i="9"/>
  <c r="K28" i="9"/>
  <c r="K29" i="9"/>
  <c r="K30" i="9"/>
  <c r="BA30" i="4" s="1"/>
  <c r="K30" i="4" s="1"/>
  <c r="K31" i="9"/>
  <c r="K32" i="9"/>
  <c r="K33" i="9"/>
  <c r="K34" i="9"/>
  <c r="BA34" i="4" s="1"/>
  <c r="K34" i="4" s="1"/>
  <c r="K35" i="9"/>
  <c r="K36" i="9"/>
  <c r="K37" i="9"/>
  <c r="K38" i="9"/>
  <c r="BA38" i="4" s="1"/>
  <c r="K38" i="4" s="1"/>
  <c r="K39" i="9"/>
  <c r="K40" i="9"/>
  <c r="K41" i="9"/>
  <c r="K42" i="9"/>
  <c r="BA42" i="4" s="1"/>
  <c r="K42" i="4" s="1"/>
  <c r="K43" i="9"/>
  <c r="K44" i="9"/>
  <c r="K45" i="9"/>
  <c r="K46" i="9"/>
  <c r="BA46" i="4" s="1"/>
  <c r="K46" i="4" s="1"/>
  <c r="J8" i="9"/>
  <c r="J9" i="9"/>
  <c r="J10" i="9"/>
  <c r="J11" i="9"/>
  <c r="AZ11" i="4" s="1"/>
  <c r="J11" i="4" s="1"/>
  <c r="J12" i="9"/>
  <c r="J13" i="9"/>
  <c r="J14" i="9"/>
  <c r="J15" i="9"/>
  <c r="AZ15" i="4" s="1"/>
  <c r="J15" i="4" s="1"/>
  <c r="J16" i="9"/>
  <c r="J17" i="9"/>
  <c r="J18" i="9"/>
  <c r="J19" i="9"/>
  <c r="AZ19" i="4" s="1"/>
  <c r="J19" i="4" s="1"/>
  <c r="J20" i="9"/>
  <c r="J21" i="9"/>
  <c r="J22" i="9"/>
  <c r="J23" i="9"/>
  <c r="AZ23" i="4" s="1"/>
  <c r="J23" i="4" s="1"/>
  <c r="J24" i="9"/>
  <c r="J25" i="9"/>
  <c r="J26" i="9"/>
  <c r="J27" i="9"/>
  <c r="AZ27" i="4" s="1"/>
  <c r="J27" i="4" s="1"/>
  <c r="J28" i="9"/>
  <c r="J29" i="9"/>
  <c r="J30" i="9"/>
  <c r="J31" i="9"/>
  <c r="AZ31" i="4" s="1"/>
  <c r="J31" i="4" s="1"/>
  <c r="J32" i="9"/>
  <c r="J33" i="9"/>
  <c r="J34" i="9"/>
  <c r="J35" i="9"/>
  <c r="AZ35" i="4" s="1"/>
  <c r="J35" i="4" s="1"/>
  <c r="J36" i="9"/>
  <c r="J37" i="9"/>
  <c r="J38" i="9"/>
  <c r="J39" i="9"/>
  <c r="AZ39" i="4" s="1"/>
  <c r="J39" i="4" s="1"/>
  <c r="J40" i="9"/>
  <c r="J41" i="9"/>
  <c r="J42" i="9"/>
  <c r="J43" i="9"/>
  <c r="AZ43" i="4" s="1"/>
  <c r="J43" i="4" s="1"/>
  <c r="J44" i="9"/>
  <c r="J45" i="9"/>
  <c r="J46" i="9"/>
  <c r="I8" i="9"/>
  <c r="AY8" i="4" s="1"/>
  <c r="I8" i="4" s="1"/>
  <c r="I9" i="9"/>
  <c r="I10" i="9"/>
  <c r="I11" i="9"/>
  <c r="I12" i="9"/>
  <c r="AY12" i="4" s="1"/>
  <c r="I12" i="4" s="1"/>
  <c r="I13" i="9"/>
  <c r="I14" i="9"/>
  <c r="I15" i="9"/>
  <c r="I16" i="9"/>
  <c r="AY16" i="4" s="1"/>
  <c r="I16" i="4" s="1"/>
  <c r="I17" i="9"/>
  <c r="I18" i="9"/>
  <c r="I19" i="9"/>
  <c r="I20" i="9"/>
  <c r="AY20" i="4" s="1"/>
  <c r="I20" i="4" s="1"/>
  <c r="I21" i="9"/>
  <c r="I22" i="9"/>
  <c r="I23" i="9"/>
  <c r="I24" i="9"/>
  <c r="AY24" i="4" s="1"/>
  <c r="I24" i="4" s="1"/>
  <c r="I25" i="9"/>
  <c r="I26" i="9"/>
  <c r="I27" i="9"/>
  <c r="I28" i="9"/>
  <c r="AY28" i="4" s="1"/>
  <c r="I28" i="4" s="1"/>
  <c r="I29" i="9"/>
  <c r="I30" i="9"/>
  <c r="I31" i="9"/>
  <c r="I32" i="9"/>
  <c r="AY32" i="4" s="1"/>
  <c r="I32" i="4" s="1"/>
  <c r="I33" i="9"/>
  <c r="I34" i="9"/>
  <c r="I35" i="9"/>
  <c r="I36" i="9"/>
  <c r="AY36" i="4" s="1"/>
  <c r="I36" i="4" s="1"/>
  <c r="I37" i="9"/>
  <c r="AY37" i="4" s="1"/>
  <c r="I37" i="4" s="1"/>
  <c r="I38" i="9"/>
  <c r="I39" i="9"/>
  <c r="I40" i="9"/>
  <c r="I41" i="9"/>
  <c r="I42" i="9"/>
  <c r="I43" i="9"/>
  <c r="I44" i="9"/>
  <c r="I45" i="9"/>
  <c r="I46" i="9"/>
  <c r="H8" i="9"/>
  <c r="H9" i="9"/>
  <c r="H10" i="9"/>
  <c r="AX10" i="4" s="1"/>
  <c r="H11" i="9"/>
  <c r="AX11" i="4" s="1"/>
  <c r="H11" i="4" s="1"/>
  <c r="H12" i="9"/>
  <c r="H13" i="9"/>
  <c r="AX13" i="4" s="1"/>
  <c r="H13" i="4" s="1"/>
  <c r="H14" i="9"/>
  <c r="AX14" i="4" s="1"/>
  <c r="H15" i="9"/>
  <c r="AX15" i="4" s="1"/>
  <c r="H15" i="4" s="1"/>
  <c r="H16" i="9"/>
  <c r="AX16" i="4" s="1"/>
  <c r="H17" i="9"/>
  <c r="AX17" i="4" s="1"/>
  <c r="H17" i="4" s="1"/>
  <c r="H18" i="9"/>
  <c r="AX18" i="4" s="1"/>
  <c r="H19" i="9"/>
  <c r="H20" i="9"/>
  <c r="AX20" i="4" s="1"/>
  <c r="H21" i="9"/>
  <c r="AX21" i="4" s="1"/>
  <c r="H21" i="4" s="1"/>
  <c r="H22" i="9"/>
  <c r="AX22" i="4" s="1"/>
  <c r="H23" i="9"/>
  <c r="AX23" i="4" s="1"/>
  <c r="H23" i="4" s="1"/>
  <c r="H24" i="9"/>
  <c r="AX24" i="4" s="1"/>
  <c r="H25" i="9"/>
  <c r="AX25" i="4" s="1"/>
  <c r="H26" i="9"/>
  <c r="AX26" i="4" s="1"/>
  <c r="H27" i="9"/>
  <c r="H28" i="9"/>
  <c r="AX28" i="4" s="1"/>
  <c r="H29" i="9"/>
  <c r="AX29" i="4" s="1"/>
  <c r="H29" i="4" s="1"/>
  <c r="H30" i="9"/>
  <c r="AX30" i="4" s="1"/>
  <c r="H31" i="9"/>
  <c r="AX31" i="4" s="1"/>
  <c r="H31" i="4" s="1"/>
  <c r="H32" i="9"/>
  <c r="AX32" i="4" s="1"/>
  <c r="H33" i="9"/>
  <c r="H34" i="9"/>
  <c r="AX34" i="4" s="1"/>
  <c r="H35" i="9"/>
  <c r="H36" i="9"/>
  <c r="AX36" i="4" s="1"/>
  <c r="H37" i="9"/>
  <c r="AX37" i="4" s="1"/>
  <c r="H37" i="4" s="1"/>
  <c r="H38" i="9"/>
  <c r="AX38" i="4" s="1"/>
  <c r="H39" i="9"/>
  <c r="AX39" i="4" s="1"/>
  <c r="H39" i="4" s="1"/>
  <c r="H40" i="9"/>
  <c r="AX40" i="4" s="1"/>
  <c r="H41" i="9"/>
  <c r="AX41" i="4" s="1"/>
  <c r="H42" i="9"/>
  <c r="AX42" i="4" s="1"/>
  <c r="H43" i="9"/>
  <c r="H44" i="9"/>
  <c r="AX44" i="4" s="1"/>
  <c r="H45" i="9"/>
  <c r="AX45" i="4" s="1"/>
  <c r="H45" i="4" s="1"/>
  <c r="H46" i="9"/>
  <c r="AX46" i="4" s="1"/>
  <c r="G8" i="9"/>
  <c r="AW8" i="4" s="1"/>
  <c r="G8" i="4" s="1"/>
  <c r="G9" i="9"/>
  <c r="AW9" i="4" s="1"/>
  <c r="G10" i="9"/>
  <c r="AW10" i="4" s="1"/>
  <c r="G10" i="4" s="1"/>
  <c r="G11" i="9"/>
  <c r="AW11" i="4" s="1"/>
  <c r="G12" i="9"/>
  <c r="G13" i="9"/>
  <c r="AW13" i="4" s="1"/>
  <c r="G14" i="9"/>
  <c r="AW14" i="4" s="1"/>
  <c r="G14" i="4" s="1"/>
  <c r="G15" i="9"/>
  <c r="AW15" i="4" s="1"/>
  <c r="G16" i="9"/>
  <c r="AW16" i="4" s="1"/>
  <c r="G16" i="4" s="1"/>
  <c r="G17" i="9"/>
  <c r="AW17" i="4" s="1"/>
  <c r="G18" i="9"/>
  <c r="G19" i="9"/>
  <c r="AW19" i="4" s="1"/>
  <c r="G20" i="9"/>
  <c r="G21" i="9"/>
  <c r="AW21" i="4" s="1"/>
  <c r="G22" i="9"/>
  <c r="AW22" i="4" s="1"/>
  <c r="G22" i="4" s="1"/>
  <c r="G23" i="9"/>
  <c r="AW23" i="4" s="1"/>
  <c r="G24" i="9"/>
  <c r="AW24" i="4" s="1"/>
  <c r="G24" i="4" s="1"/>
  <c r="G25" i="9"/>
  <c r="AW25" i="4" s="1"/>
  <c r="G26" i="9"/>
  <c r="G27" i="9"/>
  <c r="AW27" i="4" s="1"/>
  <c r="G28" i="9"/>
  <c r="G29" i="9"/>
  <c r="AW29" i="4" s="1"/>
  <c r="G30" i="9"/>
  <c r="AW30" i="4" s="1"/>
  <c r="G30" i="4" s="1"/>
  <c r="G31" i="9"/>
  <c r="AW31" i="4" s="1"/>
  <c r="G32" i="9"/>
  <c r="AW32" i="4" s="1"/>
  <c r="G32" i="4" s="1"/>
  <c r="G33" i="9"/>
  <c r="AW33" i="4" s="1"/>
  <c r="G34" i="9"/>
  <c r="AW34" i="4" s="1"/>
  <c r="G35" i="9"/>
  <c r="AW35" i="4" s="1"/>
  <c r="G36" i="9"/>
  <c r="G37" i="9"/>
  <c r="AW37" i="4" s="1"/>
  <c r="G38" i="9"/>
  <c r="AW38" i="4" s="1"/>
  <c r="G38" i="4" s="1"/>
  <c r="G39" i="9"/>
  <c r="AW39" i="4" s="1"/>
  <c r="G40" i="9"/>
  <c r="AW40" i="4" s="1"/>
  <c r="G40" i="4" s="1"/>
  <c r="G41" i="9"/>
  <c r="AW41" i="4" s="1"/>
  <c r="G42" i="9"/>
  <c r="AW42" i="4" s="1"/>
  <c r="G42" i="4" s="1"/>
  <c r="G43" i="9"/>
  <c r="AW43" i="4" s="1"/>
  <c r="G44" i="9"/>
  <c r="G45" i="9"/>
  <c r="AW45" i="4" s="1"/>
  <c r="G46" i="9"/>
  <c r="AW46" i="4" s="1"/>
  <c r="G46" i="4" s="1"/>
  <c r="F8" i="9"/>
  <c r="AV8" i="4" s="1"/>
  <c r="F9" i="9"/>
  <c r="AV9" i="4" s="1"/>
  <c r="F9" i="4" s="1"/>
  <c r="F10" i="9"/>
  <c r="AV10" i="4" s="1"/>
  <c r="F11" i="9"/>
  <c r="F12" i="9"/>
  <c r="AV12" i="4" s="1"/>
  <c r="F13" i="9"/>
  <c r="F14" i="9"/>
  <c r="AV14" i="4" s="1"/>
  <c r="F15" i="9"/>
  <c r="AV15" i="4" s="1"/>
  <c r="F15" i="4" s="1"/>
  <c r="F16" i="9"/>
  <c r="AV16" i="4" s="1"/>
  <c r="F17" i="9"/>
  <c r="AV17" i="4" s="1"/>
  <c r="F17" i="4" s="1"/>
  <c r="F18" i="9"/>
  <c r="AV18" i="4" s="1"/>
  <c r="F19" i="9"/>
  <c r="F20" i="9"/>
  <c r="AV20" i="4" s="1"/>
  <c r="F21" i="9"/>
  <c r="F22" i="9"/>
  <c r="AV22" i="4" s="1"/>
  <c r="F23" i="9"/>
  <c r="AV23" i="4" s="1"/>
  <c r="F23" i="4" s="1"/>
  <c r="F24" i="9"/>
  <c r="AV24" i="4" s="1"/>
  <c r="F25" i="9"/>
  <c r="AV25" i="4" s="1"/>
  <c r="F25" i="4" s="1"/>
  <c r="F26" i="9"/>
  <c r="AV26" i="4" s="1"/>
  <c r="F27" i="9"/>
  <c r="AV27" i="4" s="1"/>
  <c r="F28" i="9"/>
  <c r="AV28" i="4" s="1"/>
  <c r="F29" i="9"/>
  <c r="F30" i="9"/>
  <c r="AV30" i="4" s="1"/>
  <c r="F31" i="9"/>
  <c r="AV31" i="4" s="1"/>
  <c r="F31" i="4" s="1"/>
  <c r="F32" i="9"/>
  <c r="AV32" i="4" s="1"/>
  <c r="F33" i="9"/>
  <c r="AV33" i="4" s="1"/>
  <c r="F33" i="4" s="1"/>
  <c r="F34" i="9"/>
  <c r="AV34" i="4" s="1"/>
  <c r="F35" i="9"/>
  <c r="AV35" i="4" s="1"/>
  <c r="F35" i="4" s="1"/>
  <c r="F36" i="9"/>
  <c r="AV36" i="4" s="1"/>
  <c r="F37" i="9"/>
  <c r="F38" i="9"/>
  <c r="AV38" i="4" s="1"/>
  <c r="F39" i="9"/>
  <c r="AV39" i="4" s="1"/>
  <c r="F39" i="4" s="1"/>
  <c r="F40" i="9"/>
  <c r="AV40" i="4" s="1"/>
  <c r="F41" i="9"/>
  <c r="AV41" i="4" s="1"/>
  <c r="F41" i="4" s="1"/>
  <c r="F42" i="9"/>
  <c r="AV42" i="4" s="1"/>
  <c r="F43" i="9"/>
  <c r="F44" i="9"/>
  <c r="AV44" i="4" s="1"/>
  <c r="F45" i="9"/>
  <c r="F46" i="9"/>
  <c r="AV46" i="4" s="1"/>
  <c r="E8" i="9"/>
  <c r="AU8" i="4" s="1"/>
  <c r="E8" i="4" s="1"/>
  <c r="E9" i="9"/>
  <c r="AU9" i="4" s="1"/>
  <c r="E10" i="9"/>
  <c r="AU10" i="4" s="1"/>
  <c r="E10" i="4" s="1"/>
  <c r="E11" i="9"/>
  <c r="AU11" i="4" s="1"/>
  <c r="E12" i="9"/>
  <c r="E13" i="9"/>
  <c r="AU13" i="4" s="1"/>
  <c r="E14" i="9"/>
  <c r="E15" i="9"/>
  <c r="AU15" i="4" s="1"/>
  <c r="E16" i="9"/>
  <c r="AU16" i="4" s="1"/>
  <c r="E16" i="4" s="1"/>
  <c r="E17" i="9"/>
  <c r="AU17" i="4" s="1"/>
  <c r="E18" i="9"/>
  <c r="AU18" i="4" s="1"/>
  <c r="E18" i="4" s="1"/>
  <c r="E19" i="9"/>
  <c r="AU19" i="4" s="1"/>
  <c r="E20" i="9"/>
  <c r="E21" i="9"/>
  <c r="AU21" i="4" s="1"/>
  <c r="E22" i="9"/>
  <c r="E23" i="9"/>
  <c r="AU23" i="4" s="1"/>
  <c r="E24" i="9"/>
  <c r="E25" i="9"/>
  <c r="AU25" i="4" s="1"/>
  <c r="E26" i="9"/>
  <c r="AU26" i="4" s="1"/>
  <c r="E27" i="9"/>
  <c r="AU27" i="4" s="1"/>
  <c r="E28" i="9"/>
  <c r="AU28" i="4" s="1"/>
  <c r="E29" i="9"/>
  <c r="AU29" i="4" s="1"/>
  <c r="E30" i="9"/>
  <c r="E31" i="9"/>
  <c r="AU31" i="4" s="1"/>
  <c r="E32" i="9"/>
  <c r="E33" i="9"/>
  <c r="AU33" i="4" s="1"/>
  <c r="E34" i="9"/>
  <c r="AU34" i="4" s="1"/>
  <c r="E35" i="9"/>
  <c r="AU35" i="4" s="1"/>
  <c r="E36" i="9"/>
  <c r="AU36" i="4" s="1"/>
  <c r="E36" i="4" s="1"/>
  <c r="E37" i="9"/>
  <c r="AU37" i="4" s="1"/>
  <c r="E37" i="4" s="1"/>
  <c r="E38" i="9"/>
  <c r="E39" i="9"/>
  <c r="AU39" i="4" s="1"/>
  <c r="E40" i="9"/>
  <c r="AU40" i="4" s="1"/>
  <c r="E40" i="4" s="1"/>
  <c r="E41" i="9"/>
  <c r="AU41" i="4" s="1"/>
  <c r="E42" i="9"/>
  <c r="AU42" i="4" s="1"/>
  <c r="E43" i="9"/>
  <c r="AU43" i="4" s="1"/>
  <c r="E44" i="9"/>
  <c r="E45" i="9"/>
  <c r="AU45" i="4" s="1"/>
  <c r="E46" i="9"/>
  <c r="D10" i="9"/>
  <c r="AT10" i="4" s="1"/>
  <c r="D14" i="9"/>
  <c r="AT14" i="4" s="1"/>
  <c r="D23" i="9"/>
  <c r="AT23" i="4" s="1"/>
  <c r="D31" i="9"/>
  <c r="AT31" i="4" s="1"/>
  <c r="D34" i="9"/>
  <c r="AT34" i="4" s="1"/>
  <c r="D46" i="9"/>
  <c r="AT46" i="4" s="1"/>
  <c r="D46" i="4" s="1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N8" i="4"/>
  <c r="X8" i="4" s="1"/>
  <c r="BN10" i="4"/>
  <c r="BN12" i="4"/>
  <c r="BN14" i="4"/>
  <c r="BN16" i="4"/>
  <c r="X16" i="4" s="1"/>
  <c r="BN17" i="4"/>
  <c r="X17" i="4" s="1"/>
  <c r="BN18" i="4"/>
  <c r="BN20" i="4"/>
  <c r="BN22" i="4"/>
  <c r="BN24" i="4"/>
  <c r="X24" i="4" s="1"/>
  <c r="BN26" i="4"/>
  <c r="BN28" i="4"/>
  <c r="X28" i="4" s="1"/>
  <c r="BN29" i="4"/>
  <c r="X29" i="4" s="1"/>
  <c r="BN30" i="4"/>
  <c r="BN32" i="4"/>
  <c r="X32" i="4" s="1"/>
  <c r="BN33" i="4"/>
  <c r="X33" i="4" s="1"/>
  <c r="BN34" i="4"/>
  <c r="BN36" i="4"/>
  <c r="BN38" i="4"/>
  <c r="BN40" i="4"/>
  <c r="X40" i="4" s="1"/>
  <c r="BN41" i="4"/>
  <c r="X41" i="4" s="1"/>
  <c r="BN42" i="4"/>
  <c r="BN44" i="4"/>
  <c r="BN45" i="4"/>
  <c r="X45" i="4" s="1"/>
  <c r="BN46" i="4"/>
  <c r="X46" i="4" s="1"/>
  <c r="BM9" i="4"/>
  <c r="W9" i="4" s="1"/>
  <c r="BM11" i="4"/>
  <c r="BM13" i="4"/>
  <c r="W13" i="4" s="1"/>
  <c r="BM15" i="4"/>
  <c r="BM17" i="4"/>
  <c r="W17" i="4" s="1"/>
  <c r="BM19" i="4"/>
  <c r="BM21" i="4"/>
  <c r="BM22" i="4"/>
  <c r="W22" i="4" s="1"/>
  <c r="BM23" i="4"/>
  <c r="BM25" i="4"/>
  <c r="W25" i="4" s="1"/>
  <c r="BM27" i="4"/>
  <c r="W27" i="4" s="1"/>
  <c r="BM29" i="4"/>
  <c r="BM31" i="4"/>
  <c r="BM33" i="4"/>
  <c r="W33" i="4" s="1"/>
  <c r="BM34" i="4"/>
  <c r="W34" i="4" s="1"/>
  <c r="BM35" i="4"/>
  <c r="BM37" i="4"/>
  <c r="BM38" i="4"/>
  <c r="W38" i="4" s="1"/>
  <c r="BM39" i="4"/>
  <c r="BM41" i="4"/>
  <c r="W41" i="4" s="1"/>
  <c r="BM43" i="4"/>
  <c r="BM45" i="4"/>
  <c r="W45" i="4" s="1"/>
  <c r="BL8" i="4"/>
  <c r="BL10" i="4"/>
  <c r="BL12" i="4"/>
  <c r="BL14" i="4"/>
  <c r="BL15" i="4"/>
  <c r="V15" i="4" s="1"/>
  <c r="BL16" i="4"/>
  <c r="BL18" i="4"/>
  <c r="V18" i="4" s="1"/>
  <c r="BL20" i="4"/>
  <c r="BL22" i="4"/>
  <c r="V22" i="4" s="1"/>
  <c r="BL24" i="4"/>
  <c r="BL26" i="4"/>
  <c r="V26" i="4" s="1"/>
  <c r="BL27" i="4"/>
  <c r="V27" i="4" s="1"/>
  <c r="BL28" i="4"/>
  <c r="BL30" i="4"/>
  <c r="BL31" i="4"/>
  <c r="V31" i="4" s="1"/>
  <c r="BL32" i="4"/>
  <c r="V32" i="4" s="1"/>
  <c r="BL34" i="4"/>
  <c r="V34" i="4" s="1"/>
  <c r="BL36" i="4"/>
  <c r="BL38" i="4"/>
  <c r="V38" i="4" s="1"/>
  <c r="BL40" i="4"/>
  <c r="BL42" i="4"/>
  <c r="V42" i="4" s="1"/>
  <c r="BL44" i="4"/>
  <c r="BL46" i="4"/>
  <c r="BK8" i="4"/>
  <c r="U8" i="4" s="1"/>
  <c r="BK9" i="4"/>
  <c r="BK11" i="4"/>
  <c r="U11" i="4" s="1"/>
  <c r="BK13" i="4"/>
  <c r="U13" i="4" s="1"/>
  <c r="BK15" i="4"/>
  <c r="BK17" i="4"/>
  <c r="BK19" i="4"/>
  <c r="U19" i="4" s="1"/>
  <c r="BK21" i="4"/>
  <c r="BK23" i="4"/>
  <c r="BK24" i="4"/>
  <c r="U24" i="4" s="1"/>
  <c r="BK25" i="4"/>
  <c r="BK27" i="4"/>
  <c r="U27" i="4" s="1"/>
  <c r="BK29" i="4"/>
  <c r="BK31" i="4"/>
  <c r="U31" i="4" s="1"/>
  <c r="BK33" i="4"/>
  <c r="BK35" i="4"/>
  <c r="BK39" i="4"/>
  <c r="BK41" i="4"/>
  <c r="U41" i="4" s="1"/>
  <c r="BK43" i="4"/>
  <c r="U43" i="4" s="1"/>
  <c r="BK45" i="4"/>
  <c r="BJ8" i="4"/>
  <c r="T8" i="4" s="1"/>
  <c r="BJ10" i="4"/>
  <c r="BJ12" i="4"/>
  <c r="BJ13" i="4"/>
  <c r="T13" i="4" s="1"/>
  <c r="BJ14" i="4"/>
  <c r="BJ16" i="4"/>
  <c r="BJ18" i="4"/>
  <c r="BJ20" i="4"/>
  <c r="T20" i="4" s="1"/>
  <c r="BJ22" i="4"/>
  <c r="BJ24" i="4"/>
  <c r="BJ26" i="4"/>
  <c r="BJ28" i="4"/>
  <c r="BJ29" i="4"/>
  <c r="T29" i="4" s="1"/>
  <c r="BJ30" i="4"/>
  <c r="T30" i="4" s="1"/>
  <c r="BJ32" i="4"/>
  <c r="BJ34" i="4"/>
  <c r="BJ36" i="4"/>
  <c r="T36" i="4" s="1"/>
  <c r="BJ38" i="4"/>
  <c r="BJ40" i="4"/>
  <c r="BJ42" i="4"/>
  <c r="T42" i="4" s="1"/>
  <c r="BJ46" i="4"/>
  <c r="BI9" i="4"/>
  <c r="S9" i="4" s="1"/>
  <c r="BI11" i="4"/>
  <c r="BI13" i="4"/>
  <c r="S13" i="4" s="1"/>
  <c r="BI15" i="4"/>
  <c r="BI17" i="4"/>
  <c r="BI18" i="4"/>
  <c r="S18" i="4" s="1"/>
  <c r="BI19" i="4"/>
  <c r="S19" i="4" s="1"/>
  <c r="BI23" i="4"/>
  <c r="BI25" i="4"/>
  <c r="BI27" i="4"/>
  <c r="BI29" i="4"/>
  <c r="S29" i="4" s="1"/>
  <c r="BI30" i="4"/>
  <c r="S30" i="4" s="1"/>
  <c r="BI31" i="4"/>
  <c r="BI33" i="4"/>
  <c r="BI35" i="4"/>
  <c r="S35" i="4" s="1"/>
  <c r="BI39" i="4"/>
  <c r="S39" i="4" s="1"/>
  <c r="BI41" i="4"/>
  <c r="BI43" i="4"/>
  <c r="BI45" i="4"/>
  <c r="S45" i="4" s="1"/>
  <c r="BH8" i="4"/>
  <c r="BH10" i="4"/>
  <c r="BH11" i="4"/>
  <c r="R11" i="4" s="1"/>
  <c r="BH12" i="4"/>
  <c r="BH16" i="4"/>
  <c r="BH18" i="4"/>
  <c r="R18" i="4" s="1"/>
  <c r="BH20" i="4"/>
  <c r="BH22" i="4"/>
  <c r="R22" i="4" s="1"/>
  <c r="BH23" i="4"/>
  <c r="R23" i="4" s="1"/>
  <c r="BH24" i="4"/>
  <c r="BH25" i="4"/>
  <c r="R25" i="4" s="1"/>
  <c r="BH26" i="4"/>
  <c r="R26" i="4" s="1"/>
  <c r="BH27" i="4"/>
  <c r="R27" i="4" s="1"/>
  <c r="BH28" i="4"/>
  <c r="BH29" i="4"/>
  <c r="R29" i="4" s="1"/>
  <c r="BH30" i="4"/>
  <c r="R30" i="4" s="1"/>
  <c r="BH31" i="4"/>
  <c r="R31" i="4" s="1"/>
  <c r="BH32" i="4"/>
  <c r="BH33" i="4"/>
  <c r="R33" i="4" s="1"/>
  <c r="BH34" i="4"/>
  <c r="R34" i="4" s="1"/>
  <c r="BH35" i="4"/>
  <c r="R35" i="4" s="1"/>
  <c r="BH36" i="4"/>
  <c r="BH37" i="4"/>
  <c r="R37" i="4" s="1"/>
  <c r="BH38" i="4"/>
  <c r="R38" i="4" s="1"/>
  <c r="BH39" i="4"/>
  <c r="R39" i="4" s="1"/>
  <c r="BH40" i="4"/>
  <c r="BH41" i="4"/>
  <c r="R41" i="4" s="1"/>
  <c r="BH42" i="4"/>
  <c r="R42" i="4" s="1"/>
  <c r="BH43" i="4"/>
  <c r="R43" i="4" s="1"/>
  <c r="BH44" i="4"/>
  <c r="BH45" i="4"/>
  <c r="R45" i="4" s="1"/>
  <c r="BH46" i="4"/>
  <c r="R46" i="4" s="1"/>
  <c r="BG8" i="4"/>
  <c r="Q8" i="4" s="1"/>
  <c r="BG9" i="4"/>
  <c r="BG10" i="4"/>
  <c r="Q10" i="4" s="1"/>
  <c r="BG11" i="4"/>
  <c r="Q11" i="4" s="1"/>
  <c r="BG12" i="4"/>
  <c r="Q12" i="4" s="1"/>
  <c r="BG13" i="4"/>
  <c r="BG14" i="4"/>
  <c r="Q14" i="4" s="1"/>
  <c r="BG15" i="4"/>
  <c r="Q15" i="4" s="1"/>
  <c r="BG16" i="4"/>
  <c r="Q16" i="4" s="1"/>
  <c r="BG17" i="4"/>
  <c r="BG18" i="4"/>
  <c r="Q18" i="4" s="1"/>
  <c r="BG19" i="4"/>
  <c r="Q19" i="4" s="1"/>
  <c r="BG20" i="4"/>
  <c r="Q20" i="4" s="1"/>
  <c r="BG21" i="4"/>
  <c r="BG22" i="4"/>
  <c r="Q22" i="4" s="1"/>
  <c r="BG23" i="4"/>
  <c r="Q23" i="4" s="1"/>
  <c r="BG24" i="4"/>
  <c r="Q24" i="4" s="1"/>
  <c r="BG25" i="4"/>
  <c r="BG26" i="4"/>
  <c r="Q26" i="4" s="1"/>
  <c r="BG27" i="4"/>
  <c r="Q27" i="4" s="1"/>
  <c r="BG28" i="4"/>
  <c r="Q28" i="4" s="1"/>
  <c r="BG29" i="4"/>
  <c r="BG30" i="4"/>
  <c r="Q30" i="4" s="1"/>
  <c r="BG31" i="4"/>
  <c r="Q31" i="4" s="1"/>
  <c r="BG32" i="4"/>
  <c r="Q32" i="4" s="1"/>
  <c r="BG33" i="4"/>
  <c r="BG34" i="4"/>
  <c r="Q34" i="4" s="1"/>
  <c r="BG35" i="4"/>
  <c r="Q35" i="4" s="1"/>
  <c r="BG36" i="4"/>
  <c r="Q36" i="4" s="1"/>
  <c r="BG38" i="4"/>
  <c r="Q38" i="4" s="1"/>
  <c r="BG39" i="4"/>
  <c r="Q39" i="4" s="1"/>
  <c r="BG40" i="4"/>
  <c r="Q40" i="4" s="1"/>
  <c r="BG41" i="4"/>
  <c r="Q41" i="4" s="1"/>
  <c r="BG42" i="4"/>
  <c r="Q42" i="4" s="1"/>
  <c r="BG43" i="4"/>
  <c r="Q43" i="4" s="1"/>
  <c r="BG44" i="4"/>
  <c r="Q44" i="4" s="1"/>
  <c r="BG45" i="4"/>
  <c r="Q45" i="4" s="1"/>
  <c r="BG46" i="4"/>
  <c r="Q46" i="4" s="1"/>
  <c r="BF8" i="4"/>
  <c r="P8" i="4" s="1"/>
  <c r="BF9" i="4"/>
  <c r="P9" i="4" s="1"/>
  <c r="BF10" i="4"/>
  <c r="BF11" i="4"/>
  <c r="P11" i="4" s="1"/>
  <c r="BF12" i="4"/>
  <c r="P12" i="4" s="1"/>
  <c r="BF13" i="4"/>
  <c r="P13" i="4" s="1"/>
  <c r="BF14" i="4"/>
  <c r="P14" i="4" s="1"/>
  <c r="BF15" i="4"/>
  <c r="P15" i="4" s="1"/>
  <c r="BF16" i="4"/>
  <c r="P16" i="4" s="1"/>
  <c r="BF17" i="4"/>
  <c r="P17" i="4" s="1"/>
  <c r="BF18" i="4"/>
  <c r="BF19" i="4"/>
  <c r="P19" i="4" s="1"/>
  <c r="BF20" i="4"/>
  <c r="P20" i="4" s="1"/>
  <c r="BF21" i="4"/>
  <c r="P21" i="4" s="1"/>
  <c r="BF22" i="4"/>
  <c r="P22" i="4" s="1"/>
  <c r="BF23" i="4"/>
  <c r="P23" i="4" s="1"/>
  <c r="BF24" i="4"/>
  <c r="P24" i="4" s="1"/>
  <c r="BF25" i="4"/>
  <c r="P25" i="4" s="1"/>
  <c r="BF26" i="4"/>
  <c r="P26" i="4" s="1"/>
  <c r="BF27" i="4"/>
  <c r="P27" i="4" s="1"/>
  <c r="BF28" i="4"/>
  <c r="P28" i="4" s="1"/>
  <c r="BF29" i="4"/>
  <c r="P29" i="4" s="1"/>
  <c r="BF30" i="4"/>
  <c r="BF31" i="4"/>
  <c r="P31" i="4" s="1"/>
  <c r="BF32" i="4"/>
  <c r="P32" i="4" s="1"/>
  <c r="BF33" i="4"/>
  <c r="P33" i="4" s="1"/>
  <c r="BF34" i="4"/>
  <c r="P34" i="4" s="1"/>
  <c r="BF35" i="4"/>
  <c r="P35" i="4" s="1"/>
  <c r="BF36" i="4"/>
  <c r="P36" i="4" s="1"/>
  <c r="BF38" i="4"/>
  <c r="P38" i="4" s="1"/>
  <c r="BF39" i="4"/>
  <c r="P39" i="4" s="1"/>
  <c r="BF42" i="4"/>
  <c r="BF43" i="4"/>
  <c r="P43" i="4" s="1"/>
  <c r="BF46" i="4"/>
  <c r="P46" i="4" s="1"/>
  <c r="BE8" i="4"/>
  <c r="O8" i="4" s="1"/>
  <c r="BE11" i="4"/>
  <c r="BE12" i="4"/>
  <c r="O12" i="4" s="1"/>
  <c r="BE15" i="4"/>
  <c r="O15" i="4" s="1"/>
  <c r="BE16" i="4"/>
  <c r="O16" i="4" s="1"/>
  <c r="BE19" i="4"/>
  <c r="BE20" i="4"/>
  <c r="O20" i="4" s="1"/>
  <c r="BE23" i="4"/>
  <c r="BE24" i="4"/>
  <c r="O24" i="4" s="1"/>
  <c r="BE27" i="4"/>
  <c r="BE28" i="4"/>
  <c r="O28" i="4" s="1"/>
  <c r="BE31" i="4"/>
  <c r="O31" i="4" s="1"/>
  <c r="BE32" i="4"/>
  <c r="O32" i="4" s="1"/>
  <c r="BE35" i="4"/>
  <c r="BE36" i="4"/>
  <c r="O36" i="4" s="1"/>
  <c r="BE39" i="4"/>
  <c r="BE40" i="4"/>
  <c r="O40" i="4" s="1"/>
  <c r="BE43" i="4"/>
  <c r="BE44" i="4"/>
  <c r="O44" i="4" s="1"/>
  <c r="BD8" i="4"/>
  <c r="N8" i="4" s="1"/>
  <c r="BD9" i="4"/>
  <c r="N9" i="4" s="1"/>
  <c r="BD12" i="4"/>
  <c r="BD13" i="4"/>
  <c r="N13" i="4" s="1"/>
  <c r="BD16" i="4"/>
  <c r="BD17" i="4"/>
  <c r="N17" i="4" s="1"/>
  <c r="BD20" i="4"/>
  <c r="BD21" i="4"/>
  <c r="N21" i="4" s="1"/>
  <c r="BD24" i="4"/>
  <c r="BD25" i="4"/>
  <c r="N25" i="4" s="1"/>
  <c r="BD28" i="4"/>
  <c r="BD29" i="4"/>
  <c r="N29" i="4" s="1"/>
  <c r="BD32" i="4"/>
  <c r="BD33" i="4"/>
  <c r="N33" i="4" s="1"/>
  <c r="BD36" i="4"/>
  <c r="BD37" i="4"/>
  <c r="N37" i="4" s="1"/>
  <c r="BD40" i="4"/>
  <c r="BD41" i="4"/>
  <c r="N41" i="4" s="1"/>
  <c r="BD44" i="4"/>
  <c r="BD45" i="4"/>
  <c r="N45" i="4" s="1"/>
  <c r="BC9" i="4"/>
  <c r="BC10" i="4"/>
  <c r="M10" i="4" s="1"/>
  <c r="BC13" i="4"/>
  <c r="BC14" i="4"/>
  <c r="M14" i="4" s="1"/>
  <c r="BC17" i="4"/>
  <c r="BC18" i="4"/>
  <c r="M18" i="4" s="1"/>
  <c r="BC21" i="4"/>
  <c r="BC22" i="4"/>
  <c r="M22" i="4" s="1"/>
  <c r="BC25" i="4"/>
  <c r="BC26" i="4"/>
  <c r="M26" i="4" s="1"/>
  <c r="BC29" i="4"/>
  <c r="BC30" i="4"/>
  <c r="M30" i="4" s="1"/>
  <c r="BC33" i="4"/>
  <c r="BC34" i="4"/>
  <c r="M34" i="4" s="1"/>
  <c r="BC38" i="4"/>
  <c r="M38" i="4" s="1"/>
  <c r="BC39" i="4"/>
  <c r="M39" i="4" s="1"/>
  <c r="BC41" i="4"/>
  <c r="BC42" i="4"/>
  <c r="M42" i="4" s="1"/>
  <c r="BC43" i="4"/>
  <c r="M43" i="4" s="1"/>
  <c r="BC45" i="4"/>
  <c r="BC46" i="4"/>
  <c r="M46" i="4" s="1"/>
  <c r="BB8" i="4"/>
  <c r="L8" i="4" s="1"/>
  <c r="BB10" i="4"/>
  <c r="BB11" i="4"/>
  <c r="L11" i="4" s="1"/>
  <c r="BB12" i="4"/>
  <c r="L12" i="4" s="1"/>
  <c r="BB14" i="4"/>
  <c r="BB15" i="4"/>
  <c r="L15" i="4" s="1"/>
  <c r="BB16" i="4"/>
  <c r="L16" i="4" s="1"/>
  <c r="BB18" i="4"/>
  <c r="BB19" i="4"/>
  <c r="L19" i="4" s="1"/>
  <c r="BB20" i="4"/>
  <c r="L20" i="4" s="1"/>
  <c r="BB22" i="4"/>
  <c r="BB23" i="4"/>
  <c r="L23" i="4" s="1"/>
  <c r="BB24" i="4"/>
  <c r="L24" i="4" s="1"/>
  <c r="BB26" i="4"/>
  <c r="BB27" i="4"/>
  <c r="L27" i="4" s="1"/>
  <c r="BB28" i="4"/>
  <c r="L28" i="4" s="1"/>
  <c r="BB30" i="4"/>
  <c r="BB31" i="4"/>
  <c r="L31" i="4" s="1"/>
  <c r="BB32" i="4"/>
  <c r="L32" i="4" s="1"/>
  <c r="BB34" i="4"/>
  <c r="BB35" i="4"/>
  <c r="L35" i="4" s="1"/>
  <c r="BB36" i="4"/>
  <c r="L36" i="4" s="1"/>
  <c r="BB38" i="4"/>
  <c r="BB39" i="4"/>
  <c r="L39" i="4" s="1"/>
  <c r="BB40" i="4"/>
  <c r="L40" i="4" s="1"/>
  <c r="BB42" i="4"/>
  <c r="BB43" i="4"/>
  <c r="L43" i="4" s="1"/>
  <c r="BB44" i="4"/>
  <c r="L44" i="4" s="1"/>
  <c r="BB46" i="4"/>
  <c r="BA8" i="4"/>
  <c r="K8" i="4" s="1"/>
  <c r="BA9" i="4"/>
  <c r="K9" i="4" s="1"/>
  <c r="BA11" i="4"/>
  <c r="BA12" i="4"/>
  <c r="K12" i="4" s="1"/>
  <c r="BA13" i="4"/>
  <c r="K13" i="4" s="1"/>
  <c r="BA15" i="4"/>
  <c r="BA16" i="4"/>
  <c r="K16" i="4" s="1"/>
  <c r="BA17" i="4"/>
  <c r="K17" i="4" s="1"/>
  <c r="BA19" i="4"/>
  <c r="BA20" i="4"/>
  <c r="K20" i="4" s="1"/>
  <c r="BA21" i="4"/>
  <c r="K21" i="4" s="1"/>
  <c r="BA23" i="4"/>
  <c r="BA24" i="4"/>
  <c r="K24" i="4" s="1"/>
  <c r="BA25" i="4"/>
  <c r="K25" i="4" s="1"/>
  <c r="BA27" i="4"/>
  <c r="BA28" i="4"/>
  <c r="K28" i="4" s="1"/>
  <c r="BA29" i="4"/>
  <c r="K29" i="4" s="1"/>
  <c r="BA31" i="4"/>
  <c r="BA32" i="4"/>
  <c r="K32" i="4" s="1"/>
  <c r="BA33" i="4"/>
  <c r="K33" i="4" s="1"/>
  <c r="BA35" i="4"/>
  <c r="BA36" i="4"/>
  <c r="K36" i="4" s="1"/>
  <c r="BA37" i="4"/>
  <c r="K37" i="4" s="1"/>
  <c r="BA39" i="4"/>
  <c r="BA40" i="4"/>
  <c r="K40" i="4" s="1"/>
  <c r="BA41" i="4"/>
  <c r="K41" i="4" s="1"/>
  <c r="BA43" i="4"/>
  <c r="BA44" i="4"/>
  <c r="K44" i="4" s="1"/>
  <c r="BA45" i="4"/>
  <c r="K45" i="4" s="1"/>
  <c r="AZ8" i="4"/>
  <c r="AZ9" i="4"/>
  <c r="J9" i="4" s="1"/>
  <c r="AZ10" i="4"/>
  <c r="J10" i="4" s="1"/>
  <c r="AZ12" i="4"/>
  <c r="AZ13" i="4"/>
  <c r="J13" i="4" s="1"/>
  <c r="AZ14" i="4"/>
  <c r="J14" i="4" s="1"/>
  <c r="AZ16" i="4"/>
  <c r="AZ17" i="4"/>
  <c r="J17" i="4" s="1"/>
  <c r="AZ18" i="4"/>
  <c r="J18" i="4" s="1"/>
  <c r="AZ20" i="4"/>
  <c r="AZ21" i="4"/>
  <c r="J21" i="4" s="1"/>
  <c r="AZ22" i="4"/>
  <c r="J22" i="4" s="1"/>
  <c r="AZ24" i="4"/>
  <c r="AZ25" i="4"/>
  <c r="J25" i="4" s="1"/>
  <c r="AZ26" i="4"/>
  <c r="J26" i="4" s="1"/>
  <c r="AZ28" i="4"/>
  <c r="AZ29" i="4"/>
  <c r="J29" i="4" s="1"/>
  <c r="AZ30" i="4"/>
  <c r="J30" i="4" s="1"/>
  <c r="AZ32" i="4"/>
  <c r="AZ33" i="4"/>
  <c r="J33" i="4" s="1"/>
  <c r="AZ34" i="4"/>
  <c r="J34" i="4" s="1"/>
  <c r="AZ36" i="4"/>
  <c r="AZ37" i="4"/>
  <c r="J37" i="4" s="1"/>
  <c r="AZ38" i="4"/>
  <c r="J38" i="4" s="1"/>
  <c r="AZ40" i="4"/>
  <c r="AZ41" i="4"/>
  <c r="J41" i="4" s="1"/>
  <c r="AZ42" i="4"/>
  <c r="J42" i="4" s="1"/>
  <c r="AZ44" i="4"/>
  <c r="AZ45" i="4"/>
  <c r="J45" i="4" s="1"/>
  <c r="AZ46" i="4"/>
  <c r="J46" i="4" s="1"/>
  <c r="AY9" i="4"/>
  <c r="AY10" i="4"/>
  <c r="I10" i="4" s="1"/>
  <c r="AY11" i="4"/>
  <c r="I11" i="4" s="1"/>
  <c r="AY13" i="4"/>
  <c r="AY14" i="4"/>
  <c r="I14" i="4" s="1"/>
  <c r="AY15" i="4"/>
  <c r="I15" i="4" s="1"/>
  <c r="AY17" i="4"/>
  <c r="AY18" i="4"/>
  <c r="I18" i="4" s="1"/>
  <c r="AY19" i="4"/>
  <c r="I19" i="4" s="1"/>
  <c r="AY21" i="4"/>
  <c r="AY22" i="4"/>
  <c r="I22" i="4" s="1"/>
  <c r="AY23" i="4"/>
  <c r="I23" i="4" s="1"/>
  <c r="AY25" i="4"/>
  <c r="AY26" i="4"/>
  <c r="I26" i="4" s="1"/>
  <c r="AY27" i="4"/>
  <c r="I27" i="4" s="1"/>
  <c r="AY29" i="4"/>
  <c r="AY30" i="4"/>
  <c r="I30" i="4" s="1"/>
  <c r="AY31" i="4"/>
  <c r="I31" i="4" s="1"/>
  <c r="AY33" i="4"/>
  <c r="AY34" i="4"/>
  <c r="I34" i="4" s="1"/>
  <c r="AY35" i="4"/>
  <c r="I35" i="4" s="1"/>
  <c r="AY38" i="4"/>
  <c r="I38" i="4" s="1"/>
  <c r="AY39" i="4"/>
  <c r="I39" i="4" s="1"/>
  <c r="AY40" i="4"/>
  <c r="I40" i="4" s="1"/>
  <c r="AY41" i="4"/>
  <c r="AY42" i="4"/>
  <c r="I42" i="4" s="1"/>
  <c r="AY43" i="4"/>
  <c r="I43" i="4" s="1"/>
  <c r="AY44" i="4"/>
  <c r="I44" i="4" s="1"/>
  <c r="AY45" i="4"/>
  <c r="AY46" i="4"/>
  <c r="I46" i="4" s="1"/>
  <c r="AX8" i="4"/>
  <c r="H8" i="4" s="1"/>
  <c r="AX9" i="4"/>
  <c r="H9" i="4" s="1"/>
  <c r="AX12" i="4"/>
  <c r="AX19" i="4"/>
  <c r="H19" i="4" s="1"/>
  <c r="AX27" i="4"/>
  <c r="H27" i="4" s="1"/>
  <c r="AX33" i="4"/>
  <c r="H33" i="4" s="1"/>
  <c r="AX35" i="4"/>
  <c r="H35" i="4" s="1"/>
  <c r="AX43" i="4"/>
  <c r="H43" i="4" s="1"/>
  <c r="AW12" i="4"/>
  <c r="G12" i="4" s="1"/>
  <c r="AW18" i="4"/>
  <c r="AW20" i="4"/>
  <c r="G20" i="4" s="1"/>
  <c r="AW26" i="4"/>
  <c r="G26" i="4" s="1"/>
  <c r="AW28" i="4"/>
  <c r="G28" i="4" s="1"/>
  <c r="AW36" i="4"/>
  <c r="G36" i="4" s="1"/>
  <c r="AW44" i="4"/>
  <c r="G44" i="4" s="1"/>
  <c r="AV11" i="4"/>
  <c r="AV13" i="4"/>
  <c r="F13" i="4" s="1"/>
  <c r="AV19" i="4"/>
  <c r="F19" i="4" s="1"/>
  <c r="AV21" i="4"/>
  <c r="F21" i="4" s="1"/>
  <c r="AV29" i="4"/>
  <c r="F29" i="4" s="1"/>
  <c r="AV37" i="4"/>
  <c r="F37" i="4" s="1"/>
  <c r="AV43" i="4"/>
  <c r="AV45" i="4"/>
  <c r="F45" i="4" s="1"/>
  <c r="AU12" i="4"/>
  <c r="E12" i="4" s="1"/>
  <c r="AU14" i="4"/>
  <c r="E14" i="4" s="1"/>
  <c r="AU20" i="4"/>
  <c r="AU22" i="4"/>
  <c r="AU24" i="4"/>
  <c r="E24" i="4" s="1"/>
  <c r="AU30" i="4"/>
  <c r="E30" i="4" s="1"/>
  <c r="AU32" i="4"/>
  <c r="E32" i="4" s="1"/>
  <c r="AU38" i="4"/>
  <c r="AU44" i="4"/>
  <c r="AU46" i="4"/>
  <c r="AT15" i="4"/>
  <c r="AT30" i="4"/>
  <c r="D30" i="4" s="1"/>
  <c r="AT38" i="4"/>
  <c r="Y8" i="4"/>
  <c r="Y9" i="4"/>
  <c r="O9" i="3" s="1"/>
  <c r="Y10" i="4"/>
  <c r="D10" i="4" s="1"/>
  <c r="Y11" i="4"/>
  <c r="Y12" i="4"/>
  <c r="Y13" i="4"/>
  <c r="O13" i="3" s="1"/>
  <c r="Y14" i="4"/>
  <c r="D14" i="4" s="1"/>
  <c r="Y15" i="4"/>
  <c r="Y16" i="4"/>
  <c r="Y17" i="4"/>
  <c r="O17" i="3" s="1"/>
  <c r="Y18" i="4"/>
  <c r="D18" i="4" s="1"/>
  <c r="Y19" i="4"/>
  <c r="Y20" i="4"/>
  <c r="Y21" i="4"/>
  <c r="O21" i="3" s="1"/>
  <c r="Y22" i="4"/>
  <c r="Y23" i="4"/>
  <c r="Y24" i="4"/>
  <c r="Y25" i="4"/>
  <c r="O25" i="3" s="1"/>
  <c r="Y26" i="4"/>
  <c r="Y27" i="4"/>
  <c r="Y28" i="4"/>
  <c r="Y29" i="4"/>
  <c r="O29" i="3" s="1"/>
  <c r="Y30" i="4"/>
  <c r="Y31" i="4"/>
  <c r="Y32" i="4"/>
  <c r="Y33" i="4"/>
  <c r="O33" i="3" s="1"/>
  <c r="Y34" i="4"/>
  <c r="Y35" i="4"/>
  <c r="Y36" i="4"/>
  <c r="Y37" i="4"/>
  <c r="O37" i="3" s="1"/>
  <c r="Y38" i="4"/>
  <c r="D38" i="4" s="1"/>
  <c r="Y39" i="4"/>
  <c r="Y40" i="4"/>
  <c r="Y41" i="4"/>
  <c r="O41" i="3" s="1"/>
  <c r="Y42" i="4"/>
  <c r="Y43" i="4"/>
  <c r="Y44" i="4"/>
  <c r="Y45" i="4"/>
  <c r="O45" i="3" s="1"/>
  <c r="Y46" i="4"/>
  <c r="X10" i="4"/>
  <c r="X12" i="4"/>
  <c r="X14" i="4"/>
  <c r="X18" i="4"/>
  <c r="X20" i="4"/>
  <c r="X22" i="4"/>
  <c r="X26" i="4"/>
  <c r="X30" i="4"/>
  <c r="X34" i="4"/>
  <c r="X36" i="4"/>
  <c r="X38" i="4"/>
  <c r="X42" i="4"/>
  <c r="X44" i="4"/>
  <c r="W11" i="4"/>
  <c r="W15" i="4"/>
  <c r="W19" i="4"/>
  <c r="W21" i="4"/>
  <c r="W23" i="4"/>
  <c r="W29" i="4"/>
  <c r="W31" i="4"/>
  <c r="W35" i="4"/>
  <c r="W37" i="4"/>
  <c r="W39" i="4"/>
  <c r="W43" i="4"/>
  <c r="V8" i="4"/>
  <c r="V10" i="4"/>
  <c r="V12" i="4"/>
  <c r="V14" i="4"/>
  <c r="V16" i="4"/>
  <c r="V20" i="4"/>
  <c r="V24" i="4"/>
  <c r="V28" i="4"/>
  <c r="V30" i="4"/>
  <c r="V36" i="4"/>
  <c r="V40" i="4"/>
  <c r="V44" i="4"/>
  <c r="V46" i="4"/>
  <c r="U9" i="4"/>
  <c r="U15" i="4"/>
  <c r="U17" i="4"/>
  <c r="U21" i="4"/>
  <c r="U23" i="4"/>
  <c r="U25" i="4"/>
  <c r="U29" i="4"/>
  <c r="U33" i="4"/>
  <c r="U35" i="4"/>
  <c r="U39" i="4"/>
  <c r="U45" i="4"/>
  <c r="T10" i="4"/>
  <c r="T12" i="4"/>
  <c r="T14" i="4"/>
  <c r="T16" i="4"/>
  <c r="T18" i="4"/>
  <c r="T22" i="4"/>
  <c r="T24" i="4"/>
  <c r="T26" i="4"/>
  <c r="T28" i="4"/>
  <c r="T32" i="4"/>
  <c r="T34" i="4"/>
  <c r="T38" i="4"/>
  <c r="T40" i="4"/>
  <c r="T44" i="4"/>
  <c r="T46" i="4"/>
  <c r="S11" i="4"/>
  <c r="S15" i="4"/>
  <c r="S17" i="4"/>
  <c r="S21" i="4"/>
  <c r="S23" i="4"/>
  <c r="S25" i="4"/>
  <c r="S27" i="4"/>
  <c r="S31" i="4"/>
  <c r="S33" i="4"/>
  <c r="S41" i="4"/>
  <c r="S43" i="4"/>
  <c r="R8" i="4"/>
  <c r="R10" i="4"/>
  <c r="R12" i="4"/>
  <c r="R14" i="4"/>
  <c r="R16" i="4"/>
  <c r="R20" i="4"/>
  <c r="R24" i="4"/>
  <c r="R28" i="4"/>
  <c r="R32" i="4"/>
  <c r="R36" i="4"/>
  <c r="R40" i="4"/>
  <c r="R44" i="4"/>
  <c r="Q9" i="4"/>
  <c r="Q13" i="4"/>
  <c r="Q17" i="4"/>
  <c r="Q21" i="4"/>
  <c r="Q25" i="4"/>
  <c r="Q29" i="4"/>
  <c r="Q33" i="4"/>
  <c r="P10" i="4"/>
  <c r="P18" i="4"/>
  <c r="P30" i="4"/>
  <c r="P42" i="4"/>
  <c r="O11" i="4"/>
  <c r="O19" i="4"/>
  <c r="O23" i="4"/>
  <c r="O27" i="4"/>
  <c r="O35" i="4"/>
  <c r="O39" i="4"/>
  <c r="O43" i="4"/>
  <c r="N12" i="4"/>
  <c r="N16" i="4"/>
  <c r="N20" i="4"/>
  <c r="N24" i="4"/>
  <c r="N28" i="4"/>
  <c r="N32" i="4"/>
  <c r="N36" i="4"/>
  <c r="N40" i="4"/>
  <c r="N44" i="4"/>
  <c r="M9" i="4"/>
  <c r="M13" i="4"/>
  <c r="M17" i="4"/>
  <c r="M21" i="4"/>
  <c r="M25" i="4"/>
  <c r="M29" i="4"/>
  <c r="M33" i="4"/>
  <c r="M41" i="4"/>
  <c r="M45" i="4"/>
  <c r="L10" i="4"/>
  <c r="L14" i="4"/>
  <c r="L18" i="4"/>
  <c r="L22" i="4"/>
  <c r="L26" i="4"/>
  <c r="L30" i="4"/>
  <c r="L34" i="4"/>
  <c r="L38" i="4"/>
  <c r="L42" i="4"/>
  <c r="L46" i="4"/>
  <c r="K11" i="4"/>
  <c r="K15" i="4"/>
  <c r="K19" i="4"/>
  <c r="K23" i="4"/>
  <c r="K27" i="4"/>
  <c r="K31" i="4"/>
  <c r="K35" i="4"/>
  <c r="K39" i="4"/>
  <c r="K43" i="4"/>
  <c r="J8" i="4"/>
  <c r="J12" i="4"/>
  <c r="J16" i="4"/>
  <c r="J20" i="4"/>
  <c r="J24" i="4"/>
  <c r="J28" i="4"/>
  <c r="J32" i="4"/>
  <c r="J36" i="4"/>
  <c r="J40" i="4"/>
  <c r="J44" i="4"/>
  <c r="I9" i="4"/>
  <c r="I13" i="4"/>
  <c r="I17" i="4"/>
  <c r="I21" i="4"/>
  <c r="I25" i="4"/>
  <c r="I29" i="4"/>
  <c r="I33" i="4"/>
  <c r="I41" i="4"/>
  <c r="I45" i="4"/>
  <c r="H10" i="4"/>
  <c r="H12" i="4"/>
  <c r="H14" i="4"/>
  <c r="H16" i="4"/>
  <c r="H18" i="4"/>
  <c r="H20" i="4"/>
  <c r="H22" i="4"/>
  <c r="H24" i="4"/>
  <c r="H25" i="4"/>
  <c r="H26" i="4"/>
  <c r="H28" i="4"/>
  <c r="H30" i="4"/>
  <c r="H32" i="4"/>
  <c r="H34" i="4"/>
  <c r="H36" i="4"/>
  <c r="H38" i="4"/>
  <c r="H40" i="4"/>
  <c r="H41" i="4"/>
  <c r="H42" i="4"/>
  <c r="H44" i="4"/>
  <c r="H46" i="4"/>
  <c r="G9" i="4"/>
  <c r="G11" i="4"/>
  <c r="G13" i="4"/>
  <c r="G15" i="4"/>
  <c r="G17" i="4"/>
  <c r="G18" i="4"/>
  <c r="G19" i="4"/>
  <c r="G21" i="4"/>
  <c r="G23" i="4"/>
  <c r="G25" i="4"/>
  <c r="G27" i="4"/>
  <c r="G29" i="4"/>
  <c r="G31" i="4"/>
  <c r="G33" i="4"/>
  <c r="G34" i="4"/>
  <c r="G35" i="4"/>
  <c r="G37" i="4"/>
  <c r="G39" i="4"/>
  <c r="G41" i="4"/>
  <c r="G43" i="4"/>
  <c r="G45" i="4"/>
  <c r="F8" i="4"/>
  <c r="F10" i="4"/>
  <c r="F11" i="4"/>
  <c r="F12" i="4"/>
  <c r="F14" i="4"/>
  <c r="F16" i="4"/>
  <c r="F18" i="4"/>
  <c r="F20" i="4"/>
  <c r="F22" i="4"/>
  <c r="F24" i="4"/>
  <c r="F26" i="4"/>
  <c r="F27" i="4"/>
  <c r="F28" i="4"/>
  <c r="F30" i="4"/>
  <c r="F32" i="4"/>
  <c r="F34" i="4"/>
  <c r="F36" i="4"/>
  <c r="F38" i="4"/>
  <c r="F40" i="4"/>
  <c r="F42" i="4"/>
  <c r="F43" i="4"/>
  <c r="F44" i="4"/>
  <c r="F46" i="4"/>
  <c r="E9" i="4"/>
  <c r="E11" i="4"/>
  <c r="E13" i="4"/>
  <c r="E15" i="4"/>
  <c r="E17" i="4"/>
  <c r="E19" i="4"/>
  <c r="E20" i="4"/>
  <c r="E21" i="4"/>
  <c r="E22" i="4"/>
  <c r="E23" i="4"/>
  <c r="E25" i="4"/>
  <c r="E26" i="4"/>
  <c r="E27" i="4"/>
  <c r="E28" i="4"/>
  <c r="E29" i="4"/>
  <c r="E31" i="4"/>
  <c r="E33" i="4"/>
  <c r="E34" i="4"/>
  <c r="E35" i="4"/>
  <c r="E38" i="4"/>
  <c r="E39" i="4"/>
  <c r="E41" i="4"/>
  <c r="E42" i="4"/>
  <c r="E43" i="4"/>
  <c r="E44" i="4"/>
  <c r="E45" i="4"/>
  <c r="E46" i="4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C8" i="3"/>
  <c r="Z8" i="3" s="1"/>
  <c r="AC9" i="3"/>
  <c r="AC10" i="3"/>
  <c r="AC11" i="3"/>
  <c r="Z11" i="3" s="1"/>
  <c r="AC12" i="3"/>
  <c r="Z12" i="3" s="1"/>
  <c r="AC13" i="3"/>
  <c r="AC14" i="3"/>
  <c r="AC15" i="3"/>
  <c r="Z15" i="3" s="1"/>
  <c r="AC16" i="3"/>
  <c r="Z16" i="3" s="1"/>
  <c r="AC17" i="3"/>
  <c r="AC18" i="3"/>
  <c r="AC19" i="3"/>
  <c r="Z19" i="3" s="1"/>
  <c r="AC20" i="3"/>
  <c r="Z20" i="3" s="1"/>
  <c r="AC21" i="3"/>
  <c r="AC22" i="3"/>
  <c r="AC23" i="3"/>
  <c r="Z23" i="3" s="1"/>
  <c r="AC24" i="3"/>
  <c r="Z24" i="3" s="1"/>
  <c r="AC25" i="3"/>
  <c r="Z25" i="3" s="1"/>
  <c r="AC26" i="3"/>
  <c r="AC27" i="3"/>
  <c r="Z27" i="3" s="1"/>
  <c r="AC28" i="3"/>
  <c r="Z28" i="3" s="1"/>
  <c r="AC29" i="3"/>
  <c r="Z29" i="3" s="1"/>
  <c r="AC30" i="3"/>
  <c r="AC31" i="3"/>
  <c r="Z31" i="3" s="1"/>
  <c r="AC32" i="3"/>
  <c r="Z32" i="3" s="1"/>
  <c r="AC33" i="3"/>
  <c r="Z33" i="3" s="1"/>
  <c r="AC34" i="3"/>
  <c r="AC35" i="3"/>
  <c r="Z35" i="3" s="1"/>
  <c r="AC36" i="3"/>
  <c r="Z36" i="3" s="1"/>
  <c r="AC37" i="3"/>
  <c r="Z37" i="3" s="1"/>
  <c r="AC38" i="3"/>
  <c r="AC39" i="3"/>
  <c r="Z39" i="3" s="1"/>
  <c r="AC40" i="3"/>
  <c r="Z40" i="3" s="1"/>
  <c r="AC41" i="3"/>
  <c r="Z41" i="3" s="1"/>
  <c r="AC42" i="3"/>
  <c r="Z42" i="3" s="1"/>
  <c r="AC43" i="3"/>
  <c r="Z43" i="3" s="1"/>
  <c r="AC44" i="3"/>
  <c r="Z44" i="3" s="1"/>
  <c r="AC45" i="3"/>
  <c r="Z45" i="3" s="1"/>
  <c r="AC46" i="3"/>
  <c r="Z46" i="3" s="1"/>
  <c r="Z9" i="3"/>
  <c r="Z10" i="3"/>
  <c r="Z13" i="3"/>
  <c r="Z14" i="3"/>
  <c r="Z17" i="3"/>
  <c r="Z18" i="3"/>
  <c r="Z21" i="3"/>
  <c r="Z22" i="3"/>
  <c r="Z26" i="3"/>
  <c r="Z30" i="3"/>
  <c r="Z34" i="3"/>
  <c r="Z38" i="3"/>
  <c r="R8" i="3"/>
  <c r="P8" i="3" s="1"/>
  <c r="R9" i="3"/>
  <c r="P9" i="3" s="1"/>
  <c r="R10" i="3"/>
  <c r="R11" i="3"/>
  <c r="P11" i="3" s="1"/>
  <c r="R12" i="3"/>
  <c r="P12" i="3" s="1"/>
  <c r="R13" i="3"/>
  <c r="R14" i="3"/>
  <c r="R15" i="3"/>
  <c r="P15" i="3" s="1"/>
  <c r="R16" i="3"/>
  <c r="P16" i="3" s="1"/>
  <c r="R17" i="3"/>
  <c r="P17" i="3" s="1"/>
  <c r="R18" i="3"/>
  <c r="R19" i="3"/>
  <c r="P19" i="3" s="1"/>
  <c r="R20" i="3"/>
  <c r="P20" i="3" s="1"/>
  <c r="R21" i="3"/>
  <c r="R22" i="3"/>
  <c r="R23" i="3"/>
  <c r="P23" i="3" s="1"/>
  <c r="R24" i="3"/>
  <c r="P24" i="3" s="1"/>
  <c r="R25" i="3"/>
  <c r="P25" i="3" s="1"/>
  <c r="R26" i="3"/>
  <c r="R27" i="3"/>
  <c r="P27" i="3" s="1"/>
  <c r="R28" i="3"/>
  <c r="P28" i="3" s="1"/>
  <c r="R29" i="3"/>
  <c r="R30" i="3"/>
  <c r="R31" i="3"/>
  <c r="P31" i="3" s="1"/>
  <c r="R32" i="3"/>
  <c r="P32" i="3" s="1"/>
  <c r="R33" i="3"/>
  <c r="P33" i="3" s="1"/>
  <c r="R34" i="3"/>
  <c r="R35" i="3"/>
  <c r="P35" i="3" s="1"/>
  <c r="R36" i="3"/>
  <c r="P36" i="3" s="1"/>
  <c r="R37" i="3"/>
  <c r="R38" i="3"/>
  <c r="R39" i="3"/>
  <c r="P39" i="3" s="1"/>
  <c r="R40" i="3"/>
  <c r="P40" i="3" s="1"/>
  <c r="R41" i="3"/>
  <c r="P41" i="3" s="1"/>
  <c r="R42" i="3"/>
  <c r="R43" i="3"/>
  <c r="P43" i="3" s="1"/>
  <c r="R44" i="3"/>
  <c r="P44" i="3" s="1"/>
  <c r="R45" i="3"/>
  <c r="R46" i="3"/>
  <c r="P10" i="3"/>
  <c r="P13" i="3"/>
  <c r="P14" i="3"/>
  <c r="P18" i="3"/>
  <c r="P21" i="3"/>
  <c r="P22" i="3"/>
  <c r="P26" i="3"/>
  <c r="P29" i="3"/>
  <c r="P30" i="3"/>
  <c r="P34" i="3"/>
  <c r="P37" i="3"/>
  <c r="P38" i="3"/>
  <c r="P42" i="3"/>
  <c r="P45" i="3"/>
  <c r="P46" i="3"/>
  <c r="O8" i="3"/>
  <c r="O10" i="3"/>
  <c r="O11" i="3"/>
  <c r="O12" i="3"/>
  <c r="O14" i="3"/>
  <c r="O15" i="3"/>
  <c r="O16" i="3"/>
  <c r="O18" i="3"/>
  <c r="O19" i="3"/>
  <c r="O20" i="3"/>
  <c r="O22" i="3"/>
  <c r="O23" i="3"/>
  <c r="O24" i="3"/>
  <c r="O26" i="3"/>
  <c r="O27" i="3"/>
  <c r="O28" i="3"/>
  <c r="O30" i="3"/>
  <c r="O31" i="3"/>
  <c r="O32" i="3"/>
  <c r="O34" i="3"/>
  <c r="O35" i="3"/>
  <c r="O36" i="3"/>
  <c r="O38" i="3"/>
  <c r="O39" i="3"/>
  <c r="O40" i="3"/>
  <c r="O42" i="3"/>
  <c r="O43" i="3"/>
  <c r="O44" i="3"/>
  <c r="O46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D38" i="3" s="1"/>
  <c r="N39" i="3"/>
  <c r="N40" i="3"/>
  <c r="N41" i="3"/>
  <c r="N42" i="3"/>
  <c r="N43" i="3"/>
  <c r="N44" i="3"/>
  <c r="N45" i="3"/>
  <c r="N46" i="3"/>
  <c r="D46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E8" i="3"/>
  <c r="D8" i="3" s="1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D30" i="3" s="1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H8" i="8"/>
  <c r="DZ8" i="8" s="1"/>
  <c r="EH9" i="8"/>
  <c r="EH10" i="8"/>
  <c r="EH11" i="8"/>
  <c r="EH12" i="8"/>
  <c r="DZ12" i="8" s="1"/>
  <c r="EH13" i="8"/>
  <c r="EH14" i="8"/>
  <c r="EH15" i="8"/>
  <c r="EH16" i="8"/>
  <c r="DZ16" i="8" s="1"/>
  <c r="EH17" i="8"/>
  <c r="EH18" i="8"/>
  <c r="EH19" i="8"/>
  <c r="EH20" i="8"/>
  <c r="DZ20" i="8" s="1"/>
  <c r="EH21" i="8"/>
  <c r="EH22" i="8"/>
  <c r="EH23" i="8"/>
  <c r="EH24" i="8"/>
  <c r="DZ24" i="8" s="1"/>
  <c r="EH25" i="8"/>
  <c r="EH26" i="8"/>
  <c r="EH27" i="8"/>
  <c r="EH28" i="8"/>
  <c r="DZ28" i="8" s="1"/>
  <c r="EH29" i="8"/>
  <c r="EH30" i="8"/>
  <c r="EH31" i="8"/>
  <c r="EH32" i="8"/>
  <c r="DZ32" i="8" s="1"/>
  <c r="EH33" i="8"/>
  <c r="EH34" i="8"/>
  <c r="EH35" i="8"/>
  <c r="EH36" i="8"/>
  <c r="DZ36" i="8" s="1"/>
  <c r="EH37" i="8"/>
  <c r="EH38" i="8"/>
  <c r="EH39" i="8"/>
  <c r="EH40" i="8"/>
  <c r="DZ40" i="8" s="1"/>
  <c r="EH41" i="8"/>
  <c r="EH42" i="8"/>
  <c r="EH43" i="8"/>
  <c r="EH44" i="8"/>
  <c r="DZ44" i="8" s="1"/>
  <c r="EH45" i="8"/>
  <c r="EH46" i="8"/>
  <c r="EA8" i="8"/>
  <c r="EA9" i="8"/>
  <c r="DZ9" i="8" s="1"/>
  <c r="EA10" i="8"/>
  <c r="EA11" i="8"/>
  <c r="EA12" i="8"/>
  <c r="EA13" i="8"/>
  <c r="DZ13" i="8" s="1"/>
  <c r="EA14" i="8"/>
  <c r="EA15" i="8"/>
  <c r="DZ15" i="8" s="1"/>
  <c r="EA16" i="8"/>
  <c r="EA17" i="8"/>
  <c r="DZ17" i="8" s="1"/>
  <c r="EA18" i="8"/>
  <c r="EA19" i="8"/>
  <c r="EA20" i="8"/>
  <c r="EA21" i="8"/>
  <c r="DZ21" i="8" s="1"/>
  <c r="EA22" i="8"/>
  <c r="EA23" i="8"/>
  <c r="EA24" i="8"/>
  <c r="EA25" i="8"/>
  <c r="DZ25" i="8" s="1"/>
  <c r="EA26" i="8"/>
  <c r="EA27" i="8"/>
  <c r="EA28" i="8"/>
  <c r="EA29" i="8"/>
  <c r="DZ29" i="8" s="1"/>
  <c r="EA30" i="8"/>
  <c r="DZ30" i="8" s="1"/>
  <c r="EA31" i="8"/>
  <c r="DZ31" i="8" s="1"/>
  <c r="EA32" i="8"/>
  <c r="EA33" i="8"/>
  <c r="DZ33" i="8" s="1"/>
  <c r="EA34" i="8"/>
  <c r="DZ34" i="8" s="1"/>
  <c r="EA35" i="8"/>
  <c r="EA36" i="8"/>
  <c r="EA37" i="8"/>
  <c r="DZ37" i="8" s="1"/>
  <c r="EA38" i="8"/>
  <c r="DZ38" i="8" s="1"/>
  <c r="EA39" i="8"/>
  <c r="EA40" i="8"/>
  <c r="EA41" i="8"/>
  <c r="DZ41" i="8" s="1"/>
  <c r="EA42" i="8"/>
  <c r="DZ42" i="8" s="1"/>
  <c r="EA43" i="8"/>
  <c r="EA44" i="8"/>
  <c r="EA45" i="8"/>
  <c r="DZ45" i="8" s="1"/>
  <c r="EA46" i="8"/>
  <c r="DZ46" i="8" s="1"/>
  <c r="DZ11" i="8"/>
  <c r="DZ19" i="8"/>
  <c r="DZ23" i="8"/>
  <c r="DZ27" i="8"/>
  <c r="DZ35" i="8"/>
  <c r="DZ39" i="8"/>
  <c r="DZ43" i="8"/>
  <c r="DU8" i="8"/>
  <c r="DU9" i="8"/>
  <c r="DU10" i="8"/>
  <c r="DU11" i="8"/>
  <c r="DU12" i="8"/>
  <c r="DU13" i="8"/>
  <c r="DU14" i="8"/>
  <c r="DU15" i="8"/>
  <c r="DU16" i="8"/>
  <c r="DU17" i="8"/>
  <c r="DU18" i="8"/>
  <c r="DU19" i="8"/>
  <c r="DU20" i="8"/>
  <c r="DU21" i="8"/>
  <c r="DU22" i="8"/>
  <c r="DU23" i="8"/>
  <c r="DU24" i="8"/>
  <c r="DU25" i="8"/>
  <c r="DU26" i="8"/>
  <c r="DU27" i="8"/>
  <c r="DU28" i="8"/>
  <c r="DU29" i="8"/>
  <c r="DU30" i="8"/>
  <c r="DU31" i="8"/>
  <c r="DU32" i="8"/>
  <c r="DU33" i="8"/>
  <c r="DU34" i="8"/>
  <c r="DU35" i="8"/>
  <c r="DU36" i="8"/>
  <c r="DU37" i="8"/>
  <c r="DU38" i="8"/>
  <c r="DU39" i="8"/>
  <c r="DU40" i="8"/>
  <c r="DU41" i="8"/>
  <c r="DU42" i="8"/>
  <c r="DU43" i="8"/>
  <c r="DU44" i="8"/>
  <c r="DU45" i="8"/>
  <c r="DU46" i="8"/>
  <c r="DN8" i="8"/>
  <c r="DN9" i="8"/>
  <c r="DN10" i="8"/>
  <c r="DN11" i="8"/>
  <c r="DN12" i="8"/>
  <c r="DN13" i="8"/>
  <c r="DN14" i="8"/>
  <c r="DN15" i="8"/>
  <c r="DN16" i="8"/>
  <c r="DN17" i="8"/>
  <c r="DN18" i="8"/>
  <c r="DN19" i="8"/>
  <c r="DN20" i="8"/>
  <c r="DN21" i="8"/>
  <c r="DN22" i="8"/>
  <c r="DN23" i="8"/>
  <c r="DN24" i="8"/>
  <c r="DN25" i="8"/>
  <c r="DN26" i="8"/>
  <c r="DN27" i="8"/>
  <c r="DN28" i="8"/>
  <c r="DN29" i="8"/>
  <c r="DN30" i="8"/>
  <c r="DN31" i="8"/>
  <c r="DN32" i="8"/>
  <c r="DN33" i="8"/>
  <c r="DN34" i="8"/>
  <c r="DF34" i="8" s="1"/>
  <c r="DN35" i="8"/>
  <c r="DN36" i="8"/>
  <c r="DN37" i="8"/>
  <c r="DN38" i="8"/>
  <c r="DN39" i="8"/>
  <c r="DN40" i="8"/>
  <c r="DN41" i="8"/>
  <c r="DN42" i="8"/>
  <c r="DF42" i="8" s="1"/>
  <c r="DN43" i="8"/>
  <c r="DN44" i="8"/>
  <c r="DN45" i="8"/>
  <c r="DN46" i="8"/>
  <c r="DG8" i="8"/>
  <c r="DG9" i="8"/>
  <c r="DG10" i="8"/>
  <c r="DG11" i="8"/>
  <c r="DG12" i="8"/>
  <c r="DG13" i="8"/>
  <c r="DG14" i="8"/>
  <c r="DG15" i="8"/>
  <c r="DF15" i="8" s="1"/>
  <c r="DG16" i="8"/>
  <c r="DG17" i="8"/>
  <c r="DG18" i="8"/>
  <c r="DG19" i="8"/>
  <c r="DF19" i="8" s="1"/>
  <c r="DG20" i="8"/>
  <c r="DG21" i="8"/>
  <c r="DG22" i="8"/>
  <c r="DG23" i="8"/>
  <c r="DF23" i="8" s="1"/>
  <c r="DG24" i="8"/>
  <c r="DG25" i="8"/>
  <c r="DG26" i="8"/>
  <c r="DG27" i="8"/>
  <c r="DG28" i="8"/>
  <c r="DG29" i="8"/>
  <c r="DG30" i="8"/>
  <c r="DG31" i="8"/>
  <c r="DF31" i="8" s="1"/>
  <c r="DG32" i="8"/>
  <c r="DG33" i="8"/>
  <c r="DG34" i="8"/>
  <c r="DG35" i="8"/>
  <c r="DF35" i="8" s="1"/>
  <c r="DG36" i="8"/>
  <c r="DG37" i="8"/>
  <c r="DG38" i="8"/>
  <c r="DG39" i="8"/>
  <c r="DF39" i="8" s="1"/>
  <c r="DG40" i="8"/>
  <c r="DG41" i="8"/>
  <c r="DG42" i="8"/>
  <c r="DG43" i="8"/>
  <c r="DF43" i="8" s="1"/>
  <c r="DG44" i="8"/>
  <c r="DG45" i="8"/>
  <c r="DG46" i="8"/>
  <c r="DF11" i="8"/>
  <c r="DF27" i="8"/>
  <c r="CY8" i="8"/>
  <c r="CY9" i="8"/>
  <c r="CY10" i="8"/>
  <c r="CY11" i="8"/>
  <c r="CY12" i="8"/>
  <c r="CY13" i="8"/>
  <c r="CY14" i="8"/>
  <c r="CY15" i="8"/>
  <c r="CY16" i="8"/>
  <c r="CY17" i="8"/>
  <c r="CY18" i="8"/>
  <c r="CY19" i="8"/>
  <c r="CY20" i="8"/>
  <c r="CY21" i="8"/>
  <c r="CY22" i="8"/>
  <c r="CY23" i="8"/>
  <c r="CY24" i="8"/>
  <c r="CY25" i="8"/>
  <c r="CY26" i="8"/>
  <c r="CY27" i="8"/>
  <c r="CY28" i="8"/>
  <c r="CY29" i="8"/>
  <c r="CY30" i="8"/>
  <c r="CY31" i="8"/>
  <c r="CY32" i="8"/>
  <c r="CY33" i="8"/>
  <c r="CY34" i="8"/>
  <c r="CY35" i="8"/>
  <c r="CY36" i="8"/>
  <c r="CY37" i="8"/>
  <c r="CY38" i="8"/>
  <c r="CY39" i="8"/>
  <c r="CY40" i="8"/>
  <c r="CY41" i="8"/>
  <c r="CY42" i="8"/>
  <c r="CY43" i="8"/>
  <c r="CY44" i="8"/>
  <c r="CY45" i="8"/>
  <c r="CY46" i="8"/>
  <c r="CR8" i="8"/>
  <c r="CQ8" i="8" s="1"/>
  <c r="CR9" i="8"/>
  <c r="CR10" i="8"/>
  <c r="CQ10" i="8" s="1"/>
  <c r="CR11" i="8"/>
  <c r="CR12" i="8"/>
  <c r="CQ12" i="8" s="1"/>
  <c r="CR13" i="8"/>
  <c r="CR14" i="8"/>
  <c r="CQ14" i="8" s="1"/>
  <c r="CR15" i="8"/>
  <c r="CR16" i="8"/>
  <c r="CQ16" i="8" s="1"/>
  <c r="CR17" i="8"/>
  <c r="CR18" i="8"/>
  <c r="CQ18" i="8" s="1"/>
  <c r="CR19" i="8"/>
  <c r="CR20" i="8"/>
  <c r="CQ20" i="8" s="1"/>
  <c r="CR21" i="8"/>
  <c r="CR22" i="8"/>
  <c r="CQ22" i="8" s="1"/>
  <c r="CR23" i="8"/>
  <c r="CR24" i="8"/>
  <c r="CQ24" i="8" s="1"/>
  <c r="CR25" i="8"/>
  <c r="CR26" i="8"/>
  <c r="CQ26" i="8" s="1"/>
  <c r="CR27" i="8"/>
  <c r="CR28" i="8"/>
  <c r="CQ28" i="8" s="1"/>
  <c r="CR29" i="8"/>
  <c r="CR30" i="8"/>
  <c r="CQ30" i="8" s="1"/>
  <c r="CR31" i="8"/>
  <c r="CR32" i="8"/>
  <c r="CQ32" i="8" s="1"/>
  <c r="CR33" i="8"/>
  <c r="CR34" i="8"/>
  <c r="CQ34" i="8" s="1"/>
  <c r="CR35" i="8"/>
  <c r="CR36" i="8"/>
  <c r="CQ36" i="8" s="1"/>
  <c r="CR37" i="8"/>
  <c r="CR38" i="8"/>
  <c r="CQ38" i="8" s="1"/>
  <c r="CR39" i="8"/>
  <c r="CR40" i="8"/>
  <c r="CQ40" i="8" s="1"/>
  <c r="CR41" i="8"/>
  <c r="CR42" i="8"/>
  <c r="CQ42" i="8" s="1"/>
  <c r="CR43" i="8"/>
  <c r="CR44" i="8"/>
  <c r="CQ44" i="8" s="1"/>
  <c r="CR45" i="8"/>
  <c r="CR46" i="8"/>
  <c r="CQ46" i="8" s="1"/>
  <c r="CQ11" i="8"/>
  <c r="CQ15" i="8"/>
  <c r="CQ19" i="8"/>
  <c r="CQ23" i="8"/>
  <c r="CQ27" i="8"/>
  <c r="CQ31" i="8"/>
  <c r="CQ35" i="8"/>
  <c r="CQ39" i="8"/>
  <c r="CQ43" i="8"/>
  <c r="CJ8" i="8"/>
  <c r="CJ9" i="8"/>
  <c r="CJ10" i="8"/>
  <c r="CJ11" i="8"/>
  <c r="CJ12" i="8"/>
  <c r="CB12" i="8" s="1"/>
  <c r="CJ13" i="8"/>
  <c r="CJ14" i="8"/>
  <c r="CJ15" i="8"/>
  <c r="CJ16" i="8"/>
  <c r="CB16" i="8" s="1"/>
  <c r="CJ17" i="8"/>
  <c r="CJ18" i="8"/>
  <c r="CJ19" i="8"/>
  <c r="CJ20" i="8"/>
  <c r="CB20" i="8" s="1"/>
  <c r="CJ21" i="8"/>
  <c r="CJ22" i="8"/>
  <c r="CJ23" i="8"/>
  <c r="CJ24" i="8"/>
  <c r="CB24" i="8" s="1"/>
  <c r="CJ25" i="8"/>
  <c r="CJ26" i="8"/>
  <c r="CJ27" i="8"/>
  <c r="CJ28" i="8"/>
  <c r="CB28" i="8" s="1"/>
  <c r="CJ29" i="8"/>
  <c r="CJ30" i="8"/>
  <c r="CJ31" i="8"/>
  <c r="CJ32" i="8"/>
  <c r="CB32" i="8" s="1"/>
  <c r="CJ33" i="8"/>
  <c r="CJ34" i="8"/>
  <c r="CJ35" i="8"/>
  <c r="CJ36" i="8"/>
  <c r="CB36" i="8" s="1"/>
  <c r="CJ37" i="8"/>
  <c r="CJ38" i="8"/>
  <c r="CJ39" i="8"/>
  <c r="CJ40" i="8"/>
  <c r="CB40" i="8" s="1"/>
  <c r="CJ41" i="8"/>
  <c r="CJ42" i="8"/>
  <c r="CJ43" i="8"/>
  <c r="CJ44" i="8"/>
  <c r="CB44" i="8" s="1"/>
  <c r="CJ45" i="8"/>
  <c r="CJ46" i="8"/>
  <c r="CC8" i="8"/>
  <c r="CC9" i="8"/>
  <c r="CB9" i="8" s="1"/>
  <c r="CC10" i="8"/>
  <c r="CC11" i="8"/>
  <c r="CB11" i="8" s="1"/>
  <c r="CC12" i="8"/>
  <c r="CC13" i="8"/>
  <c r="CB13" i="8" s="1"/>
  <c r="CC14" i="8"/>
  <c r="CB14" i="8" s="1"/>
  <c r="CC15" i="8"/>
  <c r="CC16" i="8"/>
  <c r="CC17" i="8"/>
  <c r="CB17" i="8" s="1"/>
  <c r="CC18" i="8"/>
  <c r="CB18" i="8" s="1"/>
  <c r="CC19" i="8"/>
  <c r="CC20" i="8"/>
  <c r="CC21" i="8"/>
  <c r="CB21" i="8" s="1"/>
  <c r="CC22" i="8"/>
  <c r="CB22" i="8" s="1"/>
  <c r="CC23" i="8"/>
  <c r="CC24" i="8"/>
  <c r="CC25" i="8"/>
  <c r="CB25" i="8" s="1"/>
  <c r="CC26" i="8"/>
  <c r="CB26" i="8" s="1"/>
  <c r="CC27" i="8"/>
  <c r="CB27" i="8" s="1"/>
  <c r="CC28" i="8"/>
  <c r="CC29" i="8"/>
  <c r="CB29" i="8" s="1"/>
  <c r="CC30" i="8"/>
  <c r="CB30" i="8" s="1"/>
  <c r="CC31" i="8"/>
  <c r="CC32" i="8"/>
  <c r="CC33" i="8"/>
  <c r="CB33" i="8" s="1"/>
  <c r="CC34" i="8"/>
  <c r="CB34" i="8" s="1"/>
  <c r="CC35" i="8"/>
  <c r="CC36" i="8"/>
  <c r="CC37" i="8"/>
  <c r="CB37" i="8" s="1"/>
  <c r="CC38" i="8"/>
  <c r="CB38" i="8" s="1"/>
  <c r="CC39" i="8"/>
  <c r="CC40" i="8"/>
  <c r="CC41" i="8"/>
  <c r="CB41" i="8" s="1"/>
  <c r="CC42" i="8"/>
  <c r="CB42" i="8" s="1"/>
  <c r="CC43" i="8"/>
  <c r="CB43" i="8" s="1"/>
  <c r="CC44" i="8"/>
  <c r="CC45" i="8"/>
  <c r="CB45" i="8" s="1"/>
  <c r="CC46" i="8"/>
  <c r="CB46" i="8" s="1"/>
  <c r="CB10" i="8"/>
  <c r="CB15" i="8"/>
  <c r="CB19" i="8"/>
  <c r="CB23" i="8"/>
  <c r="CB31" i="8"/>
  <c r="CB35" i="8"/>
  <c r="CB39" i="8"/>
  <c r="BU8" i="8"/>
  <c r="BM8" i="8" s="1"/>
  <c r="BU9" i="8"/>
  <c r="BU10" i="8"/>
  <c r="BU11" i="8"/>
  <c r="BU12" i="8"/>
  <c r="BM12" i="8" s="1"/>
  <c r="BU13" i="8"/>
  <c r="BU14" i="8"/>
  <c r="BU15" i="8"/>
  <c r="BU16" i="8"/>
  <c r="BM16" i="8" s="1"/>
  <c r="BU17" i="8"/>
  <c r="BU18" i="8"/>
  <c r="BU19" i="8"/>
  <c r="BU20" i="8"/>
  <c r="BM20" i="8" s="1"/>
  <c r="BU21" i="8"/>
  <c r="BU22" i="8"/>
  <c r="BU23" i="8"/>
  <c r="BU24" i="8"/>
  <c r="BM24" i="8" s="1"/>
  <c r="BU25" i="8"/>
  <c r="BU26" i="8"/>
  <c r="BU27" i="8"/>
  <c r="BU28" i="8"/>
  <c r="BM28" i="8" s="1"/>
  <c r="BU29" i="8"/>
  <c r="BU30" i="8"/>
  <c r="BU31" i="8"/>
  <c r="BU32" i="8"/>
  <c r="BM32" i="8" s="1"/>
  <c r="BU33" i="8"/>
  <c r="BU34" i="8"/>
  <c r="BU35" i="8"/>
  <c r="BU36" i="8"/>
  <c r="BM36" i="8" s="1"/>
  <c r="BU37" i="8"/>
  <c r="BU38" i="8"/>
  <c r="BU39" i="8"/>
  <c r="BU40" i="8"/>
  <c r="BM40" i="8" s="1"/>
  <c r="BU41" i="8"/>
  <c r="BU42" i="8"/>
  <c r="BU43" i="8"/>
  <c r="BU44" i="8"/>
  <c r="BM44" i="8" s="1"/>
  <c r="BU45" i="8"/>
  <c r="BU46" i="8"/>
  <c r="BN8" i="8"/>
  <c r="BN9" i="8"/>
  <c r="BM9" i="8" s="1"/>
  <c r="BN10" i="8"/>
  <c r="BN11" i="8"/>
  <c r="BM11" i="8" s="1"/>
  <c r="BN12" i="8"/>
  <c r="BN13" i="8"/>
  <c r="BM13" i="8" s="1"/>
  <c r="BN14" i="8"/>
  <c r="BN15" i="8"/>
  <c r="BN16" i="8"/>
  <c r="BN17" i="8"/>
  <c r="BM17" i="8" s="1"/>
  <c r="BN18" i="8"/>
  <c r="BN19" i="8"/>
  <c r="BM19" i="8" s="1"/>
  <c r="BN20" i="8"/>
  <c r="BN21" i="8"/>
  <c r="BM21" i="8" s="1"/>
  <c r="BN22" i="8"/>
  <c r="BN23" i="8"/>
  <c r="BN24" i="8"/>
  <c r="BN25" i="8"/>
  <c r="BM25" i="8" s="1"/>
  <c r="BN26" i="8"/>
  <c r="BN27" i="8"/>
  <c r="BM27" i="8" s="1"/>
  <c r="BN28" i="8"/>
  <c r="BN29" i="8"/>
  <c r="BM29" i="8" s="1"/>
  <c r="BN30" i="8"/>
  <c r="BN31" i="8"/>
  <c r="BN32" i="8"/>
  <c r="BN33" i="8"/>
  <c r="BM33" i="8" s="1"/>
  <c r="BN34" i="8"/>
  <c r="BN35" i="8"/>
  <c r="BM35" i="8" s="1"/>
  <c r="BN36" i="8"/>
  <c r="BN37" i="8"/>
  <c r="BM37" i="8" s="1"/>
  <c r="BN38" i="8"/>
  <c r="BN39" i="8"/>
  <c r="BN40" i="8"/>
  <c r="BN41" i="8"/>
  <c r="BM41" i="8" s="1"/>
  <c r="BN42" i="8"/>
  <c r="BN43" i="8"/>
  <c r="BM43" i="8" s="1"/>
  <c r="BN44" i="8"/>
  <c r="BN45" i="8"/>
  <c r="BM45" i="8" s="1"/>
  <c r="BN46" i="8"/>
  <c r="BM10" i="8"/>
  <c r="BM14" i="8"/>
  <c r="BM15" i="8"/>
  <c r="BM18" i="8"/>
  <c r="BM22" i="8"/>
  <c r="BM23" i="8"/>
  <c r="BM26" i="8"/>
  <c r="BM30" i="8"/>
  <c r="BM31" i="8"/>
  <c r="BM34" i="8"/>
  <c r="BM38" i="8"/>
  <c r="BM39" i="8"/>
  <c r="BM42" i="8"/>
  <c r="BM46" i="8"/>
  <c r="BF8" i="8"/>
  <c r="BF9" i="8"/>
  <c r="BF10" i="8"/>
  <c r="BF11" i="8"/>
  <c r="AX11" i="8" s="1"/>
  <c r="BF12" i="8"/>
  <c r="BF13" i="8"/>
  <c r="BF14" i="8"/>
  <c r="BF15" i="8"/>
  <c r="AX15" i="8" s="1"/>
  <c r="BF16" i="8"/>
  <c r="BF17" i="8"/>
  <c r="BF18" i="8"/>
  <c r="BF19" i="8"/>
  <c r="AX19" i="8" s="1"/>
  <c r="BF20" i="8"/>
  <c r="BF21" i="8"/>
  <c r="BF22" i="8"/>
  <c r="BF23" i="8"/>
  <c r="AX23" i="8" s="1"/>
  <c r="BF24" i="8"/>
  <c r="BF25" i="8"/>
  <c r="BF26" i="8"/>
  <c r="BF27" i="8"/>
  <c r="AX27" i="8" s="1"/>
  <c r="BF28" i="8"/>
  <c r="BF29" i="8"/>
  <c r="BF30" i="8"/>
  <c r="BF31" i="8"/>
  <c r="AX31" i="8" s="1"/>
  <c r="BF32" i="8"/>
  <c r="BF33" i="8"/>
  <c r="BF34" i="8"/>
  <c r="BF35" i="8"/>
  <c r="AX35" i="8" s="1"/>
  <c r="BF36" i="8"/>
  <c r="BF37" i="8"/>
  <c r="BF38" i="8"/>
  <c r="BF39" i="8"/>
  <c r="AX39" i="8" s="1"/>
  <c r="BF40" i="8"/>
  <c r="BF41" i="8"/>
  <c r="BF42" i="8"/>
  <c r="BF43" i="8"/>
  <c r="AX43" i="8" s="1"/>
  <c r="BF44" i="8"/>
  <c r="BF45" i="8"/>
  <c r="BF46" i="8"/>
  <c r="AY8" i="8"/>
  <c r="AX8" i="8" s="1"/>
  <c r="AY9" i="8"/>
  <c r="AX9" i="8" s="1"/>
  <c r="AY10" i="8"/>
  <c r="AY11" i="8"/>
  <c r="AY12" i="8"/>
  <c r="AX12" i="8" s="1"/>
  <c r="AY13" i="8"/>
  <c r="AY14" i="8"/>
  <c r="AY15" i="8"/>
  <c r="AY16" i="8"/>
  <c r="AX16" i="8" s="1"/>
  <c r="AY17" i="8"/>
  <c r="AX17" i="8" s="1"/>
  <c r="AY18" i="8"/>
  <c r="AY19" i="8"/>
  <c r="AY20" i="8"/>
  <c r="AX20" i="8" s="1"/>
  <c r="AY21" i="8"/>
  <c r="AY22" i="8"/>
  <c r="AY23" i="8"/>
  <c r="AY24" i="8"/>
  <c r="AX24" i="8" s="1"/>
  <c r="AY25" i="8"/>
  <c r="AX25" i="8" s="1"/>
  <c r="AY26" i="8"/>
  <c r="AY27" i="8"/>
  <c r="AY28" i="8"/>
  <c r="AX28" i="8" s="1"/>
  <c r="AY29" i="8"/>
  <c r="AY30" i="8"/>
  <c r="AY31" i="8"/>
  <c r="AY32" i="8"/>
  <c r="AX32" i="8" s="1"/>
  <c r="AY33" i="8"/>
  <c r="AX33" i="8" s="1"/>
  <c r="AY34" i="8"/>
  <c r="AY35" i="8"/>
  <c r="AY36" i="8"/>
  <c r="AX36" i="8" s="1"/>
  <c r="AY37" i="8"/>
  <c r="AY38" i="8"/>
  <c r="AY39" i="8"/>
  <c r="AY40" i="8"/>
  <c r="AX40" i="8" s="1"/>
  <c r="AY41" i="8"/>
  <c r="AX41" i="8" s="1"/>
  <c r="AY42" i="8"/>
  <c r="AY43" i="8"/>
  <c r="AY44" i="8"/>
  <c r="AX44" i="8" s="1"/>
  <c r="AY45" i="8"/>
  <c r="AY46" i="8"/>
  <c r="AX10" i="8"/>
  <c r="AX13" i="8"/>
  <c r="AX14" i="8"/>
  <c r="AX18" i="8"/>
  <c r="AX21" i="8"/>
  <c r="AX22" i="8"/>
  <c r="AX26" i="8"/>
  <c r="AX29" i="8"/>
  <c r="AX30" i="8"/>
  <c r="AX34" i="8"/>
  <c r="AX37" i="8"/>
  <c r="AX38" i="8"/>
  <c r="AX42" i="8"/>
  <c r="AX45" i="8"/>
  <c r="AX46" i="8"/>
  <c r="AQ8" i="8"/>
  <c r="AQ9" i="8"/>
  <c r="AI9" i="8" s="1"/>
  <c r="AQ10" i="8"/>
  <c r="AQ11" i="8"/>
  <c r="AQ12" i="8"/>
  <c r="AQ13" i="8"/>
  <c r="AQ14" i="8"/>
  <c r="AQ15" i="8"/>
  <c r="AQ16" i="8"/>
  <c r="AQ17" i="8"/>
  <c r="AI17" i="8" s="1"/>
  <c r="AQ18" i="8"/>
  <c r="AQ19" i="8"/>
  <c r="AQ20" i="8"/>
  <c r="AQ21" i="8"/>
  <c r="AI21" i="8" s="1"/>
  <c r="AQ22" i="8"/>
  <c r="AQ23" i="8"/>
  <c r="AQ24" i="8"/>
  <c r="AQ25" i="8"/>
  <c r="AQ26" i="8"/>
  <c r="AQ27" i="8"/>
  <c r="AQ28" i="8"/>
  <c r="AQ29" i="8"/>
  <c r="AI29" i="8" s="1"/>
  <c r="AQ30" i="8"/>
  <c r="AQ31" i="8"/>
  <c r="AQ32" i="8"/>
  <c r="AQ33" i="8"/>
  <c r="AQ34" i="8"/>
  <c r="AQ35" i="8"/>
  <c r="AQ36" i="8"/>
  <c r="AQ37" i="8"/>
  <c r="AQ38" i="8"/>
  <c r="AQ39" i="8"/>
  <c r="AQ40" i="8"/>
  <c r="AQ41" i="8"/>
  <c r="AI41" i="8" s="1"/>
  <c r="AQ42" i="8"/>
  <c r="AQ43" i="8"/>
  <c r="AQ44" i="8"/>
  <c r="AQ45" i="8"/>
  <c r="AQ46" i="8"/>
  <c r="AJ8" i="8"/>
  <c r="AI8" i="8" s="1"/>
  <c r="AJ9" i="8"/>
  <c r="AJ10" i="8"/>
  <c r="AJ11" i="8"/>
  <c r="AJ12" i="8"/>
  <c r="AI12" i="8" s="1"/>
  <c r="AJ13" i="8"/>
  <c r="AJ14" i="8"/>
  <c r="AJ15" i="8"/>
  <c r="AJ16" i="8"/>
  <c r="AJ17" i="8"/>
  <c r="AJ18" i="8"/>
  <c r="AJ19" i="8"/>
  <c r="AJ20" i="8"/>
  <c r="AI20" i="8" s="1"/>
  <c r="AJ21" i="8"/>
  <c r="AJ22" i="8"/>
  <c r="AJ23" i="8"/>
  <c r="AJ24" i="8"/>
  <c r="AJ25" i="8"/>
  <c r="AJ26" i="8"/>
  <c r="AJ27" i="8"/>
  <c r="AJ28" i="8"/>
  <c r="AI28" i="8" s="1"/>
  <c r="AJ29" i="8"/>
  <c r="AJ30" i="8"/>
  <c r="AJ31" i="8"/>
  <c r="AJ32" i="8"/>
  <c r="AJ33" i="8"/>
  <c r="AJ34" i="8"/>
  <c r="AJ35" i="8"/>
  <c r="AJ36" i="8"/>
  <c r="AI36" i="8" s="1"/>
  <c r="AJ37" i="8"/>
  <c r="AJ38" i="8"/>
  <c r="AJ39" i="8"/>
  <c r="AJ40" i="8"/>
  <c r="AI40" i="8" s="1"/>
  <c r="AJ41" i="8"/>
  <c r="AJ42" i="8"/>
  <c r="AJ43" i="8"/>
  <c r="AJ44" i="8"/>
  <c r="AI44" i="8" s="1"/>
  <c r="AJ45" i="8"/>
  <c r="AJ46" i="8"/>
  <c r="AI13" i="8"/>
  <c r="AI16" i="8"/>
  <c r="AI24" i="8"/>
  <c r="AI25" i="8"/>
  <c r="AI32" i="8"/>
  <c r="AI33" i="8"/>
  <c r="AI37" i="8"/>
  <c r="AI45" i="8"/>
  <c r="AB8" i="8"/>
  <c r="AB9" i="8"/>
  <c r="AB10" i="8"/>
  <c r="AB11" i="8"/>
  <c r="T11" i="8" s="1"/>
  <c r="AB12" i="8"/>
  <c r="T12" i="8" s="1"/>
  <c r="AB13" i="8"/>
  <c r="AB14" i="8"/>
  <c r="AB15" i="8"/>
  <c r="AB16" i="8"/>
  <c r="AB17" i="8"/>
  <c r="AB18" i="8"/>
  <c r="AB19" i="8"/>
  <c r="T19" i="8" s="1"/>
  <c r="AB20" i="8"/>
  <c r="AB21" i="8"/>
  <c r="AB22" i="8"/>
  <c r="AB23" i="8"/>
  <c r="AB24" i="8"/>
  <c r="AB25" i="8"/>
  <c r="AB26" i="8"/>
  <c r="AB27" i="8"/>
  <c r="AB28" i="8"/>
  <c r="AB29" i="8"/>
  <c r="AB30" i="8"/>
  <c r="AB31" i="8"/>
  <c r="T31" i="8" s="1"/>
  <c r="AB32" i="8"/>
  <c r="AB33" i="8"/>
  <c r="AB34" i="8"/>
  <c r="AB35" i="8"/>
  <c r="AB36" i="8"/>
  <c r="T36" i="8" s="1"/>
  <c r="AB37" i="8"/>
  <c r="AB38" i="8"/>
  <c r="AB39" i="8"/>
  <c r="T39" i="8" s="1"/>
  <c r="AB40" i="8"/>
  <c r="AB41" i="8"/>
  <c r="AB42" i="8"/>
  <c r="AB43" i="8"/>
  <c r="T43" i="8" s="1"/>
  <c r="AB44" i="8"/>
  <c r="AB45" i="8"/>
  <c r="AB46" i="8"/>
  <c r="U8" i="8"/>
  <c r="U9" i="8"/>
  <c r="U10" i="8"/>
  <c r="T10" i="8" s="1"/>
  <c r="U11" i="8"/>
  <c r="U12" i="8"/>
  <c r="U13" i="8"/>
  <c r="U14" i="8"/>
  <c r="T14" i="8" s="1"/>
  <c r="U15" i="8"/>
  <c r="U16" i="8"/>
  <c r="U17" i="8"/>
  <c r="U18" i="8"/>
  <c r="T18" i="8" s="1"/>
  <c r="U19" i="8"/>
  <c r="U20" i="8"/>
  <c r="U21" i="8"/>
  <c r="U22" i="8"/>
  <c r="T22" i="8" s="1"/>
  <c r="U23" i="8"/>
  <c r="U24" i="8"/>
  <c r="U25" i="8"/>
  <c r="U26" i="8"/>
  <c r="T26" i="8" s="1"/>
  <c r="U27" i="8"/>
  <c r="U28" i="8"/>
  <c r="U29" i="8"/>
  <c r="U30" i="8"/>
  <c r="T30" i="8" s="1"/>
  <c r="U31" i="8"/>
  <c r="U32" i="8"/>
  <c r="U33" i="8"/>
  <c r="U34" i="8"/>
  <c r="T34" i="8" s="1"/>
  <c r="U35" i="8"/>
  <c r="U36" i="8"/>
  <c r="U37" i="8"/>
  <c r="U38" i="8"/>
  <c r="T38" i="8" s="1"/>
  <c r="U39" i="8"/>
  <c r="U40" i="8"/>
  <c r="U41" i="8"/>
  <c r="U42" i="8"/>
  <c r="T42" i="8" s="1"/>
  <c r="U43" i="8"/>
  <c r="U44" i="8"/>
  <c r="U45" i="8"/>
  <c r="U46" i="8"/>
  <c r="T46" i="8" s="1"/>
  <c r="T15" i="8"/>
  <c r="T23" i="8"/>
  <c r="T27" i="8"/>
  <c r="T35" i="8"/>
  <c r="T44" i="8"/>
  <c r="M8" i="8"/>
  <c r="M9" i="8"/>
  <c r="M10" i="8"/>
  <c r="M11" i="8"/>
  <c r="M12" i="8"/>
  <c r="M13" i="8"/>
  <c r="M14" i="8"/>
  <c r="M15" i="8"/>
  <c r="M16" i="8"/>
  <c r="M17" i="8"/>
  <c r="M18" i="8"/>
  <c r="E18" i="8" s="1"/>
  <c r="M19" i="8"/>
  <c r="E19" i="8" s="1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E35" i="8" s="1"/>
  <c r="M36" i="8"/>
  <c r="M37" i="8"/>
  <c r="M38" i="8"/>
  <c r="E38" i="8" s="1"/>
  <c r="M39" i="8"/>
  <c r="M40" i="8"/>
  <c r="M41" i="8"/>
  <c r="M42" i="8"/>
  <c r="M43" i="8"/>
  <c r="E43" i="8" s="1"/>
  <c r="M44" i="8"/>
  <c r="M45" i="8"/>
  <c r="M46" i="8"/>
  <c r="F8" i="8"/>
  <c r="F9" i="8"/>
  <c r="E9" i="8" s="1"/>
  <c r="F10" i="8"/>
  <c r="F11" i="8"/>
  <c r="F12" i="8"/>
  <c r="F13" i="8"/>
  <c r="E13" i="8" s="1"/>
  <c r="F14" i="8"/>
  <c r="F15" i="8"/>
  <c r="F16" i="8"/>
  <c r="F17" i="8"/>
  <c r="E17" i="8" s="1"/>
  <c r="F18" i="8"/>
  <c r="F19" i="8"/>
  <c r="F20" i="8"/>
  <c r="F21" i="8"/>
  <c r="E21" i="8" s="1"/>
  <c r="F22" i="8"/>
  <c r="F23" i="8"/>
  <c r="F24" i="8"/>
  <c r="F25" i="8"/>
  <c r="E25" i="8" s="1"/>
  <c r="F26" i="8"/>
  <c r="F27" i="8"/>
  <c r="F28" i="8"/>
  <c r="F29" i="8"/>
  <c r="E29" i="8" s="1"/>
  <c r="F30" i="8"/>
  <c r="F31" i="8"/>
  <c r="F32" i="8"/>
  <c r="F33" i="8"/>
  <c r="E33" i="8" s="1"/>
  <c r="F34" i="8"/>
  <c r="F35" i="8"/>
  <c r="F36" i="8"/>
  <c r="F37" i="8"/>
  <c r="E37" i="8" s="1"/>
  <c r="F38" i="8"/>
  <c r="F39" i="8"/>
  <c r="F40" i="8"/>
  <c r="F41" i="8"/>
  <c r="E41" i="8" s="1"/>
  <c r="F42" i="8"/>
  <c r="F43" i="8"/>
  <c r="F44" i="8"/>
  <c r="F45" i="8"/>
  <c r="E45" i="8" s="1"/>
  <c r="F46" i="8"/>
  <c r="E10" i="8"/>
  <c r="E11" i="8"/>
  <c r="E14" i="8"/>
  <c r="E22" i="8"/>
  <c r="E26" i="8"/>
  <c r="E30" i="8"/>
  <c r="E34" i="8"/>
  <c r="E42" i="8"/>
  <c r="E46" i="8"/>
  <c r="DI8" i="10"/>
  <c r="DI9" i="10"/>
  <c r="DI10" i="10"/>
  <c r="DI11" i="10"/>
  <c r="DI12" i="10"/>
  <c r="DI13" i="10"/>
  <c r="DI14" i="10"/>
  <c r="DI15" i="10"/>
  <c r="DI16" i="10"/>
  <c r="DI17" i="10"/>
  <c r="DI18" i="10"/>
  <c r="DI19" i="10"/>
  <c r="DI20" i="10"/>
  <c r="DI21" i="10"/>
  <c r="DI22" i="10"/>
  <c r="DI23" i="10"/>
  <c r="DI24" i="10"/>
  <c r="DI25" i="10"/>
  <c r="DI26" i="10"/>
  <c r="DI27" i="10"/>
  <c r="DI28" i="10"/>
  <c r="DI29" i="10"/>
  <c r="DI30" i="10"/>
  <c r="DI31" i="10"/>
  <c r="DI32" i="10"/>
  <c r="DI33" i="10"/>
  <c r="DI34" i="10"/>
  <c r="DI35" i="10"/>
  <c r="DI36" i="10"/>
  <c r="DI37" i="10"/>
  <c r="DI38" i="10"/>
  <c r="DI39" i="10"/>
  <c r="DI40" i="10"/>
  <c r="DI41" i="10"/>
  <c r="DI42" i="10"/>
  <c r="DI43" i="10"/>
  <c r="DI44" i="10"/>
  <c r="DI45" i="10"/>
  <c r="DI46" i="10"/>
  <c r="DG8" i="10"/>
  <c r="DG9" i="10"/>
  <c r="DG10" i="10"/>
  <c r="DG11" i="10"/>
  <c r="DG12" i="10"/>
  <c r="DG13" i="10"/>
  <c r="DG14" i="10"/>
  <c r="DG15" i="10"/>
  <c r="DG16" i="10"/>
  <c r="DG17" i="10"/>
  <c r="DG18" i="10"/>
  <c r="DG19" i="10"/>
  <c r="DG20" i="10"/>
  <c r="DG21" i="10"/>
  <c r="DG22" i="10"/>
  <c r="DG23" i="10"/>
  <c r="DG24" i="10"/>
  <c r="DG25" i="10"/>
  <c r="DG26" i="10"/>
  <c r="DG27" i="10"/>
  <c r="DG28" i="10"/>
  <c r="DG29" i="10"/>
  <c r="DG30" i="10"/>
  <c r="DG31" i="10"/>
  <c r="DG32" i="10"/>
  <c r="DG33" i="10"/>
  <c r="DG34" i="10"/>
  <c r="DG35" i="10"/>
  <c r="DG36" i="10"/>
  <c r="DG37" i="10"/>
  <c r="DG38" i="10"/>
  <c r="DG39" i="10"/>
  <c r="DG40" i="10"/>
  <c r="DG41" i="10"/>
  <c r="DG42" i="10"/>
  <c r="DG43" i="10"/>
  <c r="DG44" i="10"/>
  <c r="DG45" i="10"/>
  <c r="DG46" i="10"/>
  <c r="DF8" i="10"/>
  <c r="DF9" i="10"/>
  <c r="DF10" i="10"/>
  <c r="DF11" i="10"/>
  <c r="DF12" i="10"/>
  <c r="DF13" i="10"/>
  <c r="DF14" i="10"/>
  <c r="DF15" i="10"/>
  <c r="DF16" i="10"/>
  <c r="DF17" i="10"/>
  <c r="DF18" i="10"/>
  <c r="DF19" i="10"/>
  <c r="DF20" i="10"/>
  <c r="DF21" i="10"/>
  <c r="DF22" i="10"/>
  <c r="DF23" i="10"/>
  <c r="DF24" i="10"/>
  <c r="DF25" i="10"/>
  <c r="DF26" i="10"/>
  <c r="DF27" i="10"/>
  <c r="DF28" i="10"/>
  <c r="DF29" i="10"/>
  <c r="DF30" i="10"/>
  <c r="DF31" i="10"/>
  <c r="DF32" i="10"/>
  <c r="DF33" i="10"/>
  <c r="DF34" i="10"/>
  <c r="DF35" i="10"/>
  <c r="DF36" i="10"/>
  <c r="DF37" i="10"/>
  <c r="DF38" i="10"/>
  <c r="DF39" i="10"/>
  <c r="DF40" i="10"/>
  <c r="DF41" i="10"/>
  <c r="DF42" i="10"/>
  <c r="DF43" i="10"/>
  <c r="DF44" i="10"/>
  <c r="DF45" i="10"/>
  <c r="DF46" i="10"/>
  <c r="DE8" i="10"/>
  <c r="DE9" i="10"/>
  <c r="DE10" i="10"/>
  <c r="DE11" i="10"/>
  <c r="DE12" i="10"/>
  <c r="DE13" i="10"/>
  <c r="DE14" i="10"/>
  <c r="DE15" i="10"/>
  <c r="DE16" i="10"/>
  <c r="DE17" i="10"/>
  <c r="DE18" i="10"/>
  <c r="DE19" i="10"/>
  <c r="DE20" i="10"/>
  <c r="DE21" i="10"/>
  <c r="DE22" i="10"/>
  <c r="DE23" i="10"/>
  <c r="DE24" i="10"/>
  <c r="DE25" i="10"/>
  <c r="DE26" i="10"/>
  <c r="DE27" i="10"/>
  <c r="DE28" i="10"/>
  <c r="DE29" i="10"/>
  <c r="DE30" i="10"/>
  <c r="DE31" i="10"/>
  <c r="DE32" i="10"/>
  <c r="DE33" i="10"/>
  <c r="DE34" i="10"/>
  <c r="DE35" i="10"/>
  <c r="DE36" i="10"/>
  <c r="DE37" i="10"/>
  <c r="DE38" i="10"/>
  <c r="DE39" i="10"/>
  <c r="DE40" i="10"/>
  <c r="DE41" i="10"/>
  <c r="DE42" i="10"/>
  <c r="DE43" i="10"/>
  <c r="DE44" i="10"/>
  <c r="DE45" i="10"/>
  <c r="DE46" i="10"/>
  <c r="DD8" i="10"/>
  <c r="DD9" i="10"/>
  <c r="DD10" i="10"/>
  <c r="DD11" i="10"/>
  <c r="DD12" i="10"/>
  <c r="DD13" i="10"/>
  <c r="DD14" i="10"/>
  <c r="DD15" i="10"/>
  <c r="DD16" i="10"/>
  <c r="DD17" i="10"/>
  <c r="DD18" i="10"/>
  <c r="DD19" i="10"/>
  <c r="DD20" i="10"/>
  <c r="DD21" i="10"/>
  <c r="DD22" i="10"/>
  <c r="DD23" i="10"/>
  <c r="DD24" i="10"/>
  <c r="DD25" i="10"/>
  <c r="DD26" i="10"/>
  <c r="DD27" i="10"/>
  <c r="DD28" i="10"/>
  <c r="DD29" i="10"/>
  <c r="DD30" i="10"/>
  <c r="DD31" i="10"/>
  <c r="DD32" i="10"/>
  <c r="DD33" i="10"/>
  <c r="DD34" i="10"/>
  <c r="DD35" i="10"/>
  <c r="DD36" i="10"/>
  <c r="DD37" i="10"/>
  <c r="DD38" i="10"/>
  <c r="DD39" i="10"/>
  <c r="DD40" i="10"/>
  <c r="DD41" i="10"/>
  <c r="DD42" i="10"/>
  <c r="DD43" i="10"/>
  <c r="DD44" i="10"/>
  <c r="DD45" i="10"/>
  <c r="DD46" i="10"/>
  <c r="DC8" i="10"/>
  <c r="DC9" i="10"/>
  <c r="DC10" i="10"/>
  <c r="DC11" i="10"/>
  <c r="DA11" i="10" s="1"/>
  <c r="DC12" i="10"/>
  <c r="DC13" i="10"/>
  <c r="DC14" i="10"/>
  <c r="DC15" i="10"/>
  <c r="DC16" i="10"/>
  <c r="DC17" i="10"/>
  <c r="DC18" i="10"/>
  <c r="DC19" i="10"/>
  <c r="DC20" i="10"/>
  <c r="DC21" i="10"/>
  <c r="DC22" i="10"/>
  <c r="DC23" i="10"/>
  <c r="DC24" i="10"/>
  <c r="DC25" i="10"/>
  <c r="DC26" i="10"/>
  <c r="DC27" i="10"/>
  <c r="DA27" i="10" s="1"/>
  <c r="DC28" i="10"/>
  <c r="DC29" i="10"/>
  <c r="DC30" i="10"/>
  <c r="DC31" i="10"/>
  <c r="DC32" i="10"/>
  <c r="DC33" i="10"/>
  <c r="DC34" i="10"/>
  <c r="DC35" i="10"/>
  <c r="DC36" i="10"/>
  <c r="DC37" i="10"/>
  <c r="DC38" i="10"/>
  <c r="DC39" i="10"/>
  <c r="DC40" i="10"/>
  <c r="DC41" i="10"/>
  <c r="DC42" i="10"/>
  <c r="DC43" i="10"/>
  <c r="DA43" i="10" s="1"/>
  <c r="DC44" i="10"/>
  <c r="DC45" i="10"/>
  <c r="DC46" i="10"/>
  <c r="DB8" i="10"/>
  <c r="DB9" i="10"/>
  <c r="DB10" i="10"/>
  <c r="DB11" i="10"/>
  <c r="DB12" i="10"/>
  <c r="DB13" i="10"/>
  <c r="DB14" i="10"/>
  <c r="DB15" i="10"/>
  <c r="DB16" i="10"/>
  <c r="DB17" i="10"/>
  <c r="DB18" i="10"/>
  <c r="DB19" i="10"/>
  <c r="DB20" i="10"/>
  <c r="DB21" i="10"/>
  <c r="DB22" i="10"/>
  <c r="DB23" i="10"/>
  <c r="DB24" i="10"/>
  <c r="DB25" i="10"/>
  <c r="DB26" i="10"/>
  <c r="DB27" i="10"/>
  <c r="DB28" i="10"/>
  <c r="DB29" i="10"/>
  <c r="DB30" i="10"/>
  <c r="DB31" i="10"/>
  <c r="DB32" i="10"/>
  <c r="DB33" i="10"/>
  <c r="DB34" i="10"/>
  <c r="DB35" i="10"/>
  <c r="DB36" i="10"/>
  <c r="DB37" i="10"/>
  <c r="DB38" i="10"/>
  <c r="DB39" i="10"/>
  <c r="DB40" i="10"/>
  <c r="DB41" i="10"/>
  <c r="DB42" i="10"/>
  <c r="DB43" i="10"/>
  <c r="DB44" i="10"/>
  <c r="DB45" i="10"/>
  <c r="DB46" i="10"/>
  <c r="CL8" i="10"/>
  <c r="CL9" i="10"/>
  <c r="CL10" i="10"/>
  <c r="CL11" i="10"/>
  <c r="CL12" i="10"/>
  <c r="CL13" i="10"/>
  <c r="CL14" i="10"/>
  <c r="CL15" i="10"/>
  <c r="CL16" i="10"/>
  <c r="CL17" i="10"/>
  <c r="CL18" i="10"/>
  <c r="CL19" i="10"/>
  <c r="CL20" i="10"/>
  <c r="CL21" i="10"/>
  <c r="CL22" i="10"/>
  <c r="CL23" i="10"/>
  <c r="CL24" i="10"/>
  <c r="CL25" i="10"/>
  <c r="CL26" i="10"/>
  <c r="CL27" i="10"/>
  <c r="CL28" i="10"/>
  <c r="CL29" i="10"/>
  <c r="CL30" i="10"/>
  <c r="CL31" i="10"/>
  <c r="CL32" i="10"/>
  <c r="CL33" i="10"/>
  <c r="CL34" i="10"/>
  <c r="CL35" i="10"/>
  <c r="CL36" i="10"/>
  <c r="CL37" i="10"/>
  <c r="CL38" i="10"/>
  <c r="CL39" i="10"/>
  <c r="CL40" i="10"/>
  <c r="CL41" i="10"/>
  <c r="CL42" i="10"/>
  <c r="CL43" i="10"/>
  <c r="CL44" i="10"/>
  <c r="CL45" i="10"/>
  <c r="CL46" i="10"/>
  <c r="CK8" i="10"/>
  <c r="CK9" i="10"/>
  <c r="CK10" i="10"/>
  <c r="CK11" i="10"/>
  <c r="CK12" i="10"/>
  <c r="CK13" i="10"/>
  <c r="CK14" i="10"/>
  <c r="CK15" i="10"/>
  <c r="CK16" i="10"/>
  <c r="CK17" i="10"/>
  <c r="CK18" i="10"/>
  <c r="CK19" i="10"/>
  <c r="CK20" i="10"/>
  <c r="CK21" i="10"/>
  <c r="CK22" i="10"/>
  <c r="CK23" i="10"/>
  <c r="CK24" i="10"/>
  <c r="CK25" i="10"/>
  <c r="CK26" i="10"/>
  <c r="CK27" i="10"/>
  <c r="CK28" i="10"/>
  <c r="CK29" i="10"/>
  <c r="CK30" i="10"/>
  <c r="CK31" i="10"/>
  <c r="CK32" i="10"/>
  <c r="CK33" i="10"/>
  <c r="CK34" i="10"/>
  <c r="CK35" i="10"/>
  <c r="CK36" i="10"/>
  <c r="CK37" i="10"/>
  <c r="CK38" i="10"/>
  <c r="CK39" i="10"/>
  <c r="CK40" i="10"/>
  <c r="CK41" i="10"/>
  <c r="CK42" i="10"/>
  <c r="CK43" i="10"/>
  <c r="CK44" i="10"/>
  <c r="CK45" i="10"/>
  <c r="CK46" i="10"/>
  <c r="CJ8" i="10"/>
  <c r="CJ9" i="10"/>
  <c r="CJ10" i="10"/>
  <c r="CJ11" i="10"/>
  <c r="CJ12" i="10"/>
  <c r="CJ13" i="10"/>
  <c r="CJ14" i="10"/>
  <c r="CJ15" i="10"/>
  <c r="CJ16" i="10"/>
  <c r="CJ17" i="10"/>
  <c r="CJ18" i="10"/>
  <c r="CJ19" i="10"/>
  <c r="CJ20" i="10"/>
  <c r="CJ21" i="10"/>
  <c r="CJ22" i="10"/>
  <c r="CJ23" i="10"/>
  <c r="CJ24" i="10"/>
  <c r="CJ25" i="10"/>
  <c r="CJ26" i="10"/>
  <c r="CJ27" i="10"/>
  <c r="CJ28" i="10"/>
  <c r="CJ29" i="10"/>
  <c r="CJ30" i="10"/>
  <c r="CJ31" i="10"/>
  <c r="CJ32" i="10"/>
  <c r="CJ33" i="10"/>
  <c r="CJ34" i="10"/>
  <c r="CJ35" i="10"/>
  <c r="CJ36" i="10"/>
  <c r="CJ37" i="10"/>
  <c r="CJ38" i="10"/>
  <c r="CJ39" i="10"/>
  <c r="CJ40" i="10"/>
  <c r="CJ41" i="10"/>
  <c r="CJ42" i="10"/>
  <c r="CJ43" i="10"/>
  <c r="CJ44" i="10"/>
  <c r="CJ45" i="10"/>
  <c r="CJ46" i="10"/>
  <c r="CI8" i="10"/>
  <c r="CI9" i="10"/>
  <c r="CI10" i="10"/>
  <c r="CI11" i="10"/>
  <c r="CI12" i="10"/>
  <c r="CI13" i="10"/>
  <c r="CI14" i="10"/>
  <c r="CI15" i="10"/>
  <c r="CI16" i="10"/>
  <c r="CI17" i="10"/>
  <c r="CI18" i="10"/>
  <c r="CI19" i="10"/>
  <c r="CI20" i="10"/>
  <c r="CI21" i="10"/>
  <c r="CI22" i="10"/>
  <c r="CI23" i="10"/>
  <c r="CI24" i="10"/>
  <c r="CI25" i="10"/>
  <c r="CI26" i="10"/>
  <c r="CI27" i="10"/>
  <c r="CI28" i="10"/>
  <c r="CI29" i="10"/>
  <c r="CI30" i="10"/>
  <c r="CI31" i="10"/>
  <c r="CI32" i="10"/>
  <c r="CI33" i="10"/>
  <c r="CI34" i="10"/>
  <c r="CI35" i="10"/>
  <c r="CI36" i="10"/>
  <c r="CI37" i="10"/>
  <c r="CI38" i="10"/>
  <c r="CI39" i="10"/>
  <c r="CI40" i="10"/>
  <c r="CI41" i="10"/>
  <c r="CI42" i="10"/>
  <c r="CI43" i="10"/>
  <c r="CI44" i="10"/>
  <c r="CI45" i="10"/>
  <c r="CI46" i="10"/>
  <c r="CH8" i="10"/>
  <c r="CH9" i="10"/>
  <c r="CH10" i="10"/>
  <c r="CH11" i="10"/>
  <c r="CH12" i="10"/>
  <c r="CH13" i="10"/>
  <c r="CH14" i="10"/>
  <c r="CH15" i="10"/>
  <c r="CH16" i="10"/>
  <c r="CH17" i="10"/>
  <c r="CH18" i="10"/>
  <c r="CH19" i="10"/>
  <c r="CH20" i="10"/>
  <c r="CH21" i="10"/>
  <c r="CH22" i="10"/>
  <c r="CH23" i="10"/>
  <c r="CH24" i="10"/>
  <c r="CH25" i="10"/>
  <c r="CH26" i="10"/>
  <c r="CH27" i="10"/>
  <c r="CH28" i="10"/>
  <c r="CH29" i="10"/>
  <c r="CH30" i="10"/>
  <c r="CH31" i="10"/>
  <c r="CH32" i="10"/>
  <c r="CH33" i="10"/>
  <c r="CH34" i="10"/>
  <c r="CH35" i="10"/>
  <c r="CH36" i="10"/>
  <c r="CH37" i="10"/>
  <c r="CH38" i="10"/>
  <c r="CH39" i="10"/>
  <c r="CH40" i="10"/>
  <c r="CH41" i="10"/>
  <c r="CH42" i="10"/>
  <c r="CH43" i="10"/>
  <c r="CH44" i="10"/>
  <c r="CH45" i="10"/>
  <c r="CH46" i="10"/>
  <c r="CG8" i="10"/>
  <c r="CG9" i="10"/>
  <c r="CG10" i="10"/>
  <c r="CG11" i="10"/>
  <c r="CG12" i="10"/>
  <c r="CF12" i="10" s="1"/>
  <c r="CG13" i="10"/>
  <c r="CG14" i="10"/>
  <c r="CG15" i="10"/>
  <c r="CG16" i="10"/>
  <c r="CG17" i="10"/>
  <c r="CG18" i="10"/>
  <c r="CG19" i="10"/>
  <c r="CG20" i="10"/>
  <c r="CF20" i="10" s="1"/>
  <c r="CG21" i="10"/>
  <c r="CG22" i="10"/>
  <c r="CG23" i="10"/>
  <c r="CG24" i="10"/>
  <c r="CG25" i="10"/>
  <c r="CG26" i="10"/>
  <c r="CG27" i="10"/>
  <c r="CG28" i="10"/>
  <c r="CF28" i="10" s="1"/>
  <c r="CG29" i="10"/>
  <c r="CG30" i="10"/>
  <c r="CG31" i="10"/>
  <c r="CG32" i="10"/>
  <c r="CG33" i="10"/>
  <c r="CG34" i="10"/>
  <c r="CG35" i="10"/>
  <c r="CG36" i="10"/>
  <c r="CF36" i="10" s="1"/>
  <c r="CG37" i="10"/>
  <c r="CG38" i="10"/>
  <c r="CG39" i="10"/>
  <c r="CG40" i="10"/>
  <c r="CG41" i="10"/>
  <c r="CG42" i="10"/>
  <c r="CG43" i="10"/>
  <c r="CG44" i="10"/>
  <c r="CF44" i="10" s="1"/>
  <c r="CG45" i="10"/>
  <c r="CG46" i="10"/>
  <c r="BK8" i="10"/>
  <c r="BK9" i="10"/>
  <c r="BC9" i="10" s="1"/>
  <c r="BK10" i="10"/>
  <c r="BK11" i="10"/>
  <c r="BK12" i="10"/>
  <c r="BK13" i="10"/>
  <c r="BK14" i="10"/>
  <c r="BK15" i="10"/>
  <c r="BK16" i="10"/>
  <c r="BK17" i="10"/>
  <c r="BC17" i="10" s="1"/>
  <c r="BK18" i="10"/>
  <c r="BK19" i="10"/>
  <c r="BK20" i="10"/>
  <c r="BK21" i="10"/>
  <c r="BK22" i="10"/>
  <c r="BK23" i="10"/>
  <c r="BK24" i="10"/>
  <c r="BK25" i="10"/>
  <c r="BK26" i="10"/>
  <c r="BK27" i="10"/>
  <c r="BK28" i="10"/>
  <c r="BK29" i="10"/>
  <c r="BC29" i="10" s="1"/>
  <c r="BK30" i="10"/>
  <c r="BK31" i="10"/>
  <c r="BK32" i="10"/>
  <c r="BK33" i="10"/>
  <c r="BK34" i="10"/>
  <c r="BK35" i="10"/>
  <c r="BK36" i="10"/>
  <c r="BK37" i="10"/>
  <c r="BC37" i="10" s="1"/>
  <c r="BK38" i="10"/>
  <c r="BK39" i="10"/>
  <c r="BK40" i="10"/>
  <c r="BK41" i="10"/>
  <c r="BK42" i="10"/>
  <c r="BK43" i="10"/>
  <c r="BK44" i="10"/>
  <c r="BK45" i="10"/>
  <c r="BC45" i="10" s="1"/>
  <c r="BK46" i="10"/>
  <c r="BD8" i="10"/>
  <c r="BD9" i="10"/>
  <c r="BD10" i="10"/>
  <c r="BC10" i="10" s="1"/>
  <c r="I10" i="1" s="1"/>
  <c r="BD11" i="10"/>
  <c r="BC11" i="10" s="1"/>
  <c r="BD12" i="10"/>
  <c r="BD13" i="10"/>
  <c r="BD14" i="10"/>
  <c r="BC14" i="10" s="1"/>
  <c r="I14" i="1" s="1"/>
  <c r="BD15" i="10"/>
  <c r="BD16" i="10"/>
  <c r="BD17" i="10"/>
  <c r="BD18" i="10"/>
  <c r="BC18" i="10" s="1"/>
  <c r="I18" i="1" s="1"/>
  <c r="BD19" i="10"/>
  <c r="BD20" i="10"/>
  <c r="BD21" i="10"/>
  <c r="BD22" i="10"/>
  <c r="BC22" i="10" s="1"/>
  <c r="I22" i="1" s="1"/>
  <c r="BD23" i="10"/>
  <c r="BD24" i="10"/>
  <c r="BD25" i="10"/>
  <c r="BD26" i="10"/>
  <c r="BC26" i="10" s="1"/>
  <c r="I26" i="1" s="1"/>
  <c r="BD27" i="10"/>
  <c r="BD28" i="10"/>
  <c r="BD29" i="10"/>
  <c r="BD30" i="10"/>
  <c r="BC30" i="10" s="1"/>
  <c r="I30" i="1" s="1"/>
  <c r="BD31" i="10"/>
  <c r="BD32" i="10"/>
  <c r="BD33" i="10"/>
  <c r="BD34" i="10"/>
  <c r="BC34" i="10" s="1"/>
  <c r="I34" i="1" s="1"/>
  <c r="BD35" i="10"/>
  <c r="BD36" i="10"/>
  <c r="BD37" i="10"/>
  <c r="BD38" i="10"/>
  <c r="BC38" i="10" s="1"/>
  <c r="I38" i="1" s="1"/>
  <c r="BD39" i="10"/>
  <c r="BD40" i="10"/>
  <c r="BD41" i="10"/>
  <c r="BD42" i="10"/>
  <c r="BC42" i="10" s="1"/>
  <c r="I42" i="1" s="1"/>
  <c r="BD43" i="10"/>
  <c r="BC43" i="10" s="1"/>
  <c r="BD44" i="10"/>
  <c r="BD45" i="10"/>
  <c r="BD46" i="10"/>
  <c r="BC46" i="10" s="1"/>
  <c r="I46" i="1" s="1"/>
  <c r="BC13" i="10"/>
  <c r="I13" i="1" s="1"/>
  <c r="BC19" i="10"/>
  <c r="BC25" i="10"/>
  <c r="BC27" i="10"/>
  <c r="BC35" i="10"/>
  <c r="I35" i="1" s="1"/>
  <c r="BC41" i="10"/>
  <c r="AY8" i="10"/>
  <c r="CZ8" i="10" s="1"/>
  <c r="CS8" i="10" s="1"/>
  <c r="AY9" i="10"/>
  <c r="CZ9" i="10" s="1"/>
  <c r="CS9" i="10" s="1"/>
  <c r="AY10" i="10"/>
  <c r="CZ10" i="10" s="1"/>
  <c r="AY11" i="10"/>
  <c r="CZ11" i="10" s="1"/>
  <c r="AY12" i="10"/>
  <c r="CZ12" i="10" s="1"/>
  <c r="CS12" i="10" s="1"/>
  <c r="AY13" i="10"/>
  <c r="CZ13" i="10" s="1"/>
  <c r="CS13" i="10" s="1"/>
  <c r="AY14" i="10"/>
  <c r="CZ14" i="10" s="1"/>
  <c r="AY15" i="10"/>
  <c r="CZ15" i="10" s="1"/>
  <c r="AY16" i="10"/>
  <c r="CZ16" i="10" s="1"/>
  <c r="CS16" i="10" s="1"/>
  <c r="AY17" i="10"/>
  <c r="CZ17" i="10" s="1"/>
  <c r="CS17" i="10" s="1"/>
  <c r="AY18" i="10"/>
  <c r="CZ18" i="10" s="1"/>
  <c r="AY19" i="10"/>
  <c r="CZ19" i="10" s="1"/>
  <c r="AY20" i="10"/>
  <c r="CZ20" i="10" s="1"/>
  <c r="CS20" i="10" s="1"/>
  <c r="AY21" i="10"/>
  <c r="CZ21" i="10" s="1"/>
  <c r="CS21" i="10" s="1"/>
  <c r="AY22" i="10"/>
  <c r="CZ22" i="10" s="1"/>
  <c r="AY23" i="10"/>
  <c r="CZ23" i="10" s="1"/>
  <c r="AY24" i="10"/>
  <c r="CZ24" i="10" s="1"/>
  <c r="CS24" i="10" s="1"/>
  <c r="AY25" i="10"/>
  <c r="CZ25" i="10" s="1"/>
  <c r="CS25" i="10" s="1"/>
  <c r="AY26" i="10"/>
  <c r="CZ26" i="10" s="1"/>
  <c r="AY27" i="10"/>
  <c r="CZ27" i="10" s="1"/>
  <c r="AY28" i="10"/>
  <c r="CZ28" i="10" s="1"/>
  <c r="CS28" i="10" s="1"/>
  <c r="AY29" i="10"/>
  <c r="CZ29" i="10" s="1"/>
  <c r="CS29" i="10" s="1"/>
  <c r="AY30" i="10"/>
  <c r="CZ30" i="10" s="1"/>
  <c r="AY31" i="10"/>
  <c r="CZ31" i="10" s="1"/>
  <c r="AY32" i="10"/>
  <c r="CZ32" i="10" s="1"/>
  <c r="CS32" i="10" s="1"/>
  <c r="AY33" i="10"/>
  <c r="CZ33" i="10" s="1"/>
  <c r="CS33" i="10" s="1"/>
  <c r="AY34" i="10"/>
  <c r="CZ34" i="10" s="1"/>
  <c r="AY35" i="10"/>
  <c r="CZ35" i="10" s="1"/>
  <c r="AY36" i="10"/>
  <c r="CZ36" i="10" s="1"/>
  <c r="CS36" i="10" s="1"/>
  <c r="AY37" i="10"/>
  <c r="CZ37" i="10" s="1"/>
  <c r="CS37" i="10" s="1"/>
  <c r="AY38" i="10"/>
  <c r="CZ38" i="10" s="1"/>
  <c r="AY39" i="10"/>
  <c r="CZ39" i="10" s="1"/>
  <c r="AY40" i="10"/>
  <c r="CZ40" i="10" s="1"/>
  <c r="CS40" i="10" s="1"/>
  <c r="AY41" i="10"/>
  <c r="CZ41" i="10" s="1"/>
  <c r="CS41" i="10" s="1"/>
  <c r="AY42" i="10"/>
  <c r="CZ42" i="10" s="1"/>
  <c r="AY43" i="10"/>
  <c r="CZ43" i="10" s="1"/>
  <c r="AY44" i="10"/>
  <c r="CZ44" i="10" s="1"/>
  <c r="CS44" i="10" s="1"/>
  <c r="AY45" i="10"/>
  <c r="CZ45" i="10" s="1"/>
  <c r="CS45" i="10" s="1"/>
  <c r="AY46" i="10"/>
  <c r="CZ46" i="10" s="1"/>
  <c r="AU8" i="10"/>
  <c r="CY8" i="10" s="1"/>
  <c r="AU9" i="10"/>
  <c r="CY9" i="10" s="1"/>
  <c r="CR9" i="10" s="1"/>
  <c r="AU10" i="10"/>
  <c r="CY10" i="10" s="1"/>
  <c r="CR10" i="10" s="1"/>
  <c r="AU11" i="10"/>
  <c r="CY11" i="10" s="1"/>
  <c r="AU12" i="10"/>
  <c r="CY12" i="10" s="1"/>
  <c r="AU13" i="10"/>
  <c r="CY13" i="10" s="1"/>
  <c r="CR13" i="10" s="1"/>
  <c r="AU14" i="10"/>
  <c r="CY14" i="10" s="1"/>
  <c r="CR14" i="10" s="1"/>
  <c r="AU15" i="10"/>
  <c r="CY15" i="10" s="1"/>
  <c r="AU16" i="10"/>
  <c r="CY16" i="10" s="1"/>
  <c r="AU17" i="10"/>
  <c r="CY17" i="10" s="1"/>
  <c r="CR17" i="10" s="1"/>
  <c r="AU18" i="10"/>
  <c r="CY18" i="10" s="1"/>
  <c r="CR18" i="10" s="1"/>
  <c r="AU19" i="10"/>
  <c r="CY19" i="10" s="1"/>
  <c r="AU20" i="10"/>
  <c r="CY20" i="10" s="1"/>
  <c r="AU21" i="10"/>
  <c r="CY21" i="10" s="1"/>
  <c r="CR21" i="10" s="1"/>
  <c r="AU22" i="10"/>
  <c r="CY22" i="10" s="1"/>
  <c r="CR22" i="10" s="1"/>
  <c r="AU23" i="10"/>
  <c r="CY23" i="10" s="1"/>
  <c r="AU24" i="10"/>
  <c r="CY24" i="10" s="1"/>
  <c r="AU25" i="10"/>
  <c r="CY25" i="10" s="1"/>
  <c r="CR25" i="10" s="1"/>
  <c r="AU26" i="10"/>
  <c r="CY26" i="10" s="1"/>
  <c r="CR26" i="10" s="1"/>
  <c r="AU27" i="10"/>
  <c r="CY27" i="10" s="1"/>
  <c r="AU28" i="10"/>
  <c r="CY28" i="10" s="1"/>
  <c r="AU29" i="10"/>
  <c r="CY29" i="10" s="1"/>
  <c r="CR29" i="10" s="1"/>
  <c r="AU30" i="10"/>
  <c r="CY30" i="10" s="1"/>
  <c r="CR30" i="10" s="1"/>
  <c r="AU31" i="10"/>
  <c r="CY31" i="10" s="1"/>
  <c r="AU32" i="10"/>
  <c r="CY32" i="10" s="1"/>
  <c r="AU33" i="10"/>
  <c r="CY33" i="10" s="1"/>
  <c r="CR33" i="10" s="1"/>
  <c r="AU34" i="10"/>
  <c r="CY34" i="10" s="1"/>
  <c r="CR34" i="10" s="1"/>
  <c r="AU35" i="10"/>
  <c r="CY35" i="10" s="1"/>
  <c r="AU36" i="10"/>
  <c r="CY36" i="10" s="1"/>
  <c r="AU37" i="10"/>
  <c r="CY37" i="10" s="1"/>
  <c r="CR37" i="10" s="1"/>
  <c r="AU38" i="10"/>
  <c r="CY38" i="10" s="1"/>
  <c r="CR38" i="10" s="1"/>
  <c r="AU39" i="10"/>
  <c r="CY39" i="10" s="1"/>
  <c r="AU40" i="10"/>
  <c r="CY40" i="10" s="1"/>
  <c r="AU41" i="10"/>
  <c r="CY41" i="10" s="1"/>
  <c r="CR41" i="10" s="1"/>
  <c r="AU42" i="10"/>
  <c r="CY42" i="10" s="1"/>
  <c r="CR42" i="10" s="1"/>
  <c r="AU43" i="10"/>
  <c r="CY43" i="10" s="1"/>
  <c r="AU44" i="10"/>
  <c r="CY44" i="10" s="1"/>
  <c r="AU45" i="10"/>
  <c r="CY45" i="10" s="1"/>
  <c r="CR45" i="10" s="1"/>
  <c r="AU46" i="10"/>
  <c r="CY46" i="10" s="1"/>
  <c r="CR46" i="10" s="1"/>
  <c r="AQ8" i="10"/>
  <c r="CX8" i="10" s="1"/>
  <c r="AQ9" i="10"/>
  <c r="CX9" i="10" s="1"/>
  <c r="AQ10" i="10"/>
  <c r="CX10" i="10" s="1"/>
  <c r="CQ10" i="10" s="1"/>
  <c r="AQ11" i="10"/>
  <c r="CX11" i="10" s="1"/>
  <c r="CQ11" i="10" s="1"/>
  <c r="AQ12" i="10"/>
  <c r="CX12" i="10" s="1"/>
  <c r="AQ13" i="10"/>
  <c r="CX13" i="10" s="1"/>
  <c r="AQ14" i="10"/>
  <c r="CX14" i="10" s="1"/>
  <c r="CQ14" i="10" s="1"/>
  <c r="AQ15" i="10"/>
  <c r="CX15" i="10" s="1"/>
  <c r="CQ15" i="10" s="1"/>
  <c r="AQ16" i="10"/>
  <c r="CX16" i="10" s="1"/>
  <c r="AQ17" i="10"/>
  <c r="CX17" i="10" s="1"/>
  <c r="AQ18" i="10"/>
  <c r="CX18" i="10" s="1"/>
  <c r="CQ18" i="10" s="1"/>
  <c r="AQ19" i="10"/>
  <c r="CX19" i="10" s="1"/>
  <c r="CQ19" i="10" s="1"/>
  <c r="AQ20" i="10"/>
  <c r="CX20" i="10" s="1"/>
  <c r="CQ20" i="10" s="1"/>
  <c r="AQ21" i="10"/>
  <c r="CX21" i="10" s="1"/>
  <c r="AQ22" i="10"/>
  <c r="CX22" i="10" s="1"/>
  <c r="CQ22" i="10" s="1"/>
  <c r="AQ23" i="10"/>
  <c r="CX23" i="10" s="1"/>
  <c r="CQ23" i="10" s="1"/>
  <c r="AQ24" i="10"/>
  <c r="CX24" i="10" s="1"/>
  <c r="CQ24" i="10" s="1"/>
  <c r="AQ25" i="10"/>
  <c r="CX25" i="10" s="1"/>
  <c r="AQ26" i="10"/>
  <c r="CX26" i="10" s="1"/>
  <c r="CQ26" i="10" s="1"/>
  <c r="AQ27" i="10"/>
  <c r="CX27" i="10" s="1"/>
  <c r="CQ27" i="10" s="1"/>
  <c r="AQ28" i="10"/>
  <c r="CX28" i="10" s="1"/>
  <c r="CQ28" i="10" s="1"/>
  <c r="AQ29" i="10"/>
  <c r="CX29" i="10" s="1"/>
  <c r="AQ30" i="10"/>
  <c r="CX30" i="10" s="1"/>
  <c r="CQ30" i="10" s="1"/>
  <c r="AQ31" i="10"/>
  <c r="CX31" i="10" s="1"/>
  <c r="CQ31" i="10" s="1"/>
  <c r="AQ32" i="10"/>
  <c r="CX32" i="10" s="1"/>
  <c r="CQ32" i="10" s="1"/>
  <c r="AQ33" i="10"/>
  <c r="CX33" i="10" s="1"/>
  <c r="AQ34" i="10"/>
  <c r="CX34" i="10" s="1"/>
  <c r="CQ34" i="10" s="1"/>
  <c r="AQ35" i="10"/>
  <c r="CX35" i="10" s="1"/>
  <c r="CQ35" i="10" s="1"/>
  <c r="AQ36" i="10"/>
  <c r="CX36" i="10" s="1"/>
  <c r="CQ36" i="10" s="1"/>
  <c r="AQ37" i="10"/>
  <c r="CX37" i="10" s="1"/>
  <c r="AQ38" i="10"/>
  <c r="CX38" i="10" s="1"/>
  <c r="CQ38" i="10" s="1"/>
  <c r="AQ39" i="10"/>
  <c r="CX39" i="10" s="1"/>
  <c r="CQ39" i="10" s="1"/>
  <c r="AQ40" i="10"/>
  <c r="CX40" i="10" s="1"/>
  <c r="CQ40" i="10" s="1"/>
  <c r="AQ41" i="10"/>
  <c r="CX41" i="10" s="1"/>
  <c r="AQ42" i="10"/>
  <c r="CX42" i="10" s="1"/>
  <c r="CQ42" i="10" s="1"/>
  <c r="AQ43" i="10"/>
  <c r="CX43" i="10" s="1"/>
  <c r="CQ43" i="10" s="1"/>
  <c r="AQ44" i="10"/>
  <c r="CX44" i="10" s="1"/>
  <c r="CQ44" i="10" s="1"/>
  <c r="AQ45" i="10"/>
  <c r="CX45" i="10" s="1"/>
  <c r="AQ46" i="10"/>
  <c r="CX46" i="10" s="1"/>
  <c r="CQ46" i="10" s="1"/>
  <c r="AM8" i="10"/>
  <c r="AM9" i="10"/>
  <c r="CW9" i="10" s="1"/>
  <c r="CP9" i="10" s="1"/>
  <c r="AM10" i="10"/>
  <c r="AM11" i="10"/>
  <c r="CW11" i="10" s="1"/>
  <c r="CP11" i="10" s="1"/>
  <c r="AM12" i="10"/>
  <c r="AM13" i="10"/>
  <c r="CW13" i="10" s="1"/>
  <c r="CP13" i="10" s="1"/>
  <c r="AM14" i="10"/>
  <c r="AM15" i="10"/>
  <c r="CW15" i="10" s="1"/>
  <c r="CP15" i="10" s="1"/>
  <c r="AM16" i="10"/>
  <c r="AM17" i="10"/>
  <c r="CW17" i="10" s="1"/>
  <c r="CP17" i="10" s="1"/>
  <c r="AM18" i="10"/>
  <c r="AM19" i="10"/>
  <c r="CW19" i="10" s="1"/>
  <c r="CP19" i="10" s="1"/>
  <c r="AM20" i="10"/>
  <c r="AM21" i="10"/>
  <c r="CW21" i="10" s="1"/>
  <c r="CP21" i="10" s="1"/>
  <c r="AM22" i="10"/>
  <c r="AM23" i="10"/>
  <c r="CW23" i="10" s="1"/>
  <c r="CP23" i="10" s="1"/>
  <c r="AM24" i="10"/>
  <c r="AM25" i="10"/>
  <c r="CW25" i="10" s="1"/>
  <c r="CP25" i="10" s="1"/>
  <c r="AM26" i="10"/>
  <c r="AM27" i="10"/>
  <c r="CW27" i="10" s="1"/>
  <c r="CP27" i="10" s="1"/>
  <c r="AM28" i="10"/>
  <c r="AM29" i="10"/>
  <c r="CW29" i="10" s="1"/>
  <c r="CP29" i="10" s="1"/>
  <c r="AM30" i="10"/>
  <c r="AM31" i="10"/>
  <c r="CW31" i="10" s="1"/>
  <c r="CP31" i="10" s="1"/>
  <c r="AM32" i="10"/>
  <c r="AM33" i="10"/>
  <c r="CW33" i="10" s="1"/>
  <c r="CP33" i="10" s="1"/>
  <c r="AM34" i="10"/>
  <c r="AM35" i="10"/>
  <c r="CW35" i="10" s="1"/>
  <c r="CP35" i="10" s="1"/>
  <c r="AM36" i="10"/>
  <c r="AM37" i="10"/>
  <c r="CW37" i="10" s="1"/>
  <c r="CP37" i="10" s="1"/>
  <c r="AM38" i="10"/>
  <c r="AM39" i="10"/>
  <c r="CW39" i="10" s="1"/>
  <c r="CP39" i="10" s="1"/>
  <c r="AM40" i="10"/>
  <c r="AM41" i="10"/>
  <c r="CW41" i="10" s="1"/>
  <c r="CP41" i="10" s="1"/>
  <c r="AM42" i="10"/>
  <c r="AM43" i="10"/>
  <c r="CW43" i="10" s="1"/>
  <c r="CP43" i="10" s="1"/>
  <c r="AM44" i="10"/>
  <c r="AM45" i="10"/>
  <c r="CW45" i="10" s="1"/>
  <c r="CP45" i="10" s="1"/>
  <c r="AM46" i="10"/>
  <c r="AI8" i="10"/>
  <c r="CV8" i="10" s="1"/>
  <c r="CO8" i="10" s="1"/>
  <c r="AI9" i="10"/>
  <c r="AI10" i="10"/>
  <c r="CV10" i="10" s="1"/>
  <c r="CO10" i="10" s="1"/>
  <c r="AI11" i="10"/>
  <c r="CV11" i="10" s="1"/>
  <c r="AI12" i="10"/>
  <c r="CV12" i="10" s="1"/>
  <c r="CO12" i="10" s="1"/>
  <c r="AI13" i="10"/>
  <c r="CV13" i="10" s="1"/>
  <c r="CO13" i="10" s="1"/>
  <c r="AI14" i="10"/>
  <c r="CV14" i="10" s="1"/>
  <c r="CO14" i="10" s="1"/>
  <c r="AI15" i="10"/>
  <c r="CV15" i="10" s="1"/>
  <c r="AI16" i="10"/>
  <c r="CV16" i="10" s="1"/>
  <c r="CO16" i="10" s="1"/>
  <c r="AI17" i="10"/>
  <c r="CV17" i="10" s="1"/>
  <c r="CO17" i="10" s="1"/>
  <c r="AI18" i="10"/>
  <c r="CV18" i="10" s="1"/>
  <c r="CO18" i="10" s="1"/>
  <c r="AI19" i="10"/>
  <c r="CV19" i="10" s="1"/>
  <c r="AI20" i="10"/>
  <c r="CV20" i="10" s="1"/>
  <c r="CO20" i="10" s="1"/>
  <c r="AI21" i="10"/>
  <c r="CV21" i="10" s="1"/>
  <c r="CO21" i="10" s="1"/>
  <c r="AI22" i="10"/>
  <c r="CV22" i="10" s="1"/>
  <c r="CO22" i="10" s="1"/>
  <c r="AI23" i="10"/>
  <c r="CV23" i="10" s="1"/>
  <c r="AI24" i="10"/>
  <c r="CV24" i="10" s="1"/>
  <c r="CO24" i="10" s="1"/>
  <c r="AI25" i="10"/>
  <c r="AI26" i="10"/>
  <c r="CV26" i="10" s="1"/>
  <c r="CO26" i="10" s="1"/>
  <c r="AI27" i="10"/>
  <c r="CV27" i="10" s="1"/>
  <c r="AI28" i="10"/>
  <c r="CV28" i="10" s="1"/>
  <c r="CO28" i="10" s="1"/>
  <c r="AI29" i="10"/>
  <c r="CV29" i="10" s="1"/>
  <c r="CO29" i="10" s="1"/>
  <c r="AI30" i="10"/>
  <c r="CV30" i="10" s="1"/>
  <c r="CO30" i="10" s="1"/>
  <c r="AI31" i="10"/>
  <c r="CV31" i="10" s="1"/>
  <c r="AI32" i="10"/>
  <c r="CV32" i="10" s="1"/>
  <c r="CO32" i="10" s="1"/>
  <c r="AI33" i="10"/>
  <c r="CV33" i="10" s="1"/>
  <c r="CO33" i="10" s="1"/>
  <c r="AI34" i="10"/>
  <c r="CV34" i="10" s="1"/>
  <c r="CO34" i="10" s="1"/>
  <c r="AI35" i="10"/>
  <c r="CV35" i="10" s="1"/>
  <c r="AI36" i="10"/>
  <c r="CV36" i="10" s="1"/>
  <c r="CO36" i="10" s="1"/>
  <c r="AI37" i="10"/>
  <c r="CV37" i="10" s="1"/>
  <c r="CO37" i="10" s="1"/>
  <c r="AI38" i="10"/>
  <c r="CV38" i="10" s="1"/>
  <c r="CO38" i="10" s="1"/>
  <c r="AI39" i="10"/>
  <c r="CV39" i="10" s="1"/>
  <c r="AI40" i="10"/>
  <c r="CV40" i="10" s="1"/>
  <c r="CO40" i="10" s="1"/>
  <c r="AI41" i="10"/>
  <c r="AI42" i="10"/>
  <c r="CV42" i="10" s="1"/>
  <c r="CO42" i="10" s="1"/>
  <c r="AI43" i="10"/>
  <c r="CV43" i="10" s="1"/>
  <c r="AI44" i="10"/>
  <c r="CV44" i="10" s="1"/>
  <c r="CO44" i="10" s="1"/>
  <c r="AI45" i="10"/>
  <c r="CV45" i="10" s="1"/>
  <c r="CO45" i="10" s="1"/>
  <c r="AI46" i="10"/>
  <c r="CV46" i="10" s="1"/>
  <c r="CO46" i="10" s="1"/>
  <c r="AE8" i="10"/>
  <c r="CU8" i="10" s="1"/>
  <c r="AE9" i="10"/>
  <c r="CU9" i="10" s="1"/>
  <c r="AE10" i="10"/>
  <c r="CU10" i="10" s="1"/>
  <c r="CN10" i="10" s="1"/>
  <c r="AE11" i="10"/>
  <c r="CU11" i="10" s="1"/>
  <c r="AE12" i="10"/>
  <c r="CU12" i="10" s="1"/>
  <c r="AE13" i="10"/>
  <c r="CU13" i="10" s="1"/>
  <c r="AE14" i="10"/>
  <c r="CU14" i="10" s="1"/>
  <c r="AE15" i="10"/>
  <c r="CU15" i="10" s="1"/>
  <c r="AE16" i="10"/>
  <c r="CU16" i="10" s="1"/>
  <c r="AE17" i="10"/>
  <c r="CU17" i="10" s="1"/>
  <c r="AE18" i="10"/>
  <c r="CU18" i="10" s="1"/>
  <c r="AE19" i="10"/>
  <c r="CU19" i="10" s="1"/>
  <c r="AE20" i="10"/>
  <c r="CU20" i="10" s="1"/>
  <c r="AE21" i="10"/>
  <c r="CU21" i="10" s="1"/>
  <c r="AE22" i="10"/>
  <c r="CU22" i="10" s="1"/>
  <c r="AE23" i="10"/>
  <c r="CU23" i="10" s="1"/>
  <c r="AE24" i="10"/>
  <c r="CU24" i="10" s="1"/>
  <c r="AE25" i="10"/>
  <c r="CU25" i="10" s="1"/>
  <c r="AE26" i="10"/>
  <c r="CU26" i="10" s="1"/>
  <c r="AE27" i="10"/>
  <c r="CU27" i="10" s="1"/>
  <c r="AE28" i="10"/>
  <c r="CU28" i="10" s="1"/>
  <c r="AE29" i="10"/>
  <c r="CU29" i="10" s="1"/>
  <c r="AE30" i="10"/>
  <c r="CU30" i="10" s="1"/>
  <c r="AE31" i="10"/>
  <c r="CU31" i="10" s="1"/>
  <c r="AE32" i="10"/>
  <c r="CU32" i="10" s="1"/>
  <c r="AE33" i="10"/>
  <c r="CU33" i="10" s="1"/>
  <c r="AE34" i="10"/>
  <c r="CU34" i="10" s="1"/>
  <c r="AE35" i="10"/>
  <c r="CU35" i="10" s="1"/>
  <c r="AE36" i="10"/>
  <c r="CU36" i="10" s="1"/>
  <c r="AE37" i="10"/>
  <c r="CU37" i="10" s="1"/>
  <c r="AE38" i="10"/>
  <c r="CU38" i="10" s="1"/>
  <c r="AE39" i="10"/>
  <c r="CU39" i="10" s="1"/>
  <c r="AE40" i="10"/>
  <c r="CU40" i="10" s="1"/>
  <c r="AE41" i="10"/>
  <c r="CU41" i="10" s="1"/>
  <c r="AE42" i="10"/>
  <c r="CU42" i="10" s="1"/>
  <c r="AE43" i="10"/>
  <c r="CU43" i="10" s="1"/>
  <c r="AE44" i="10"/>
  <c r="CU44" i="10" s="1"/>
  <c r="AE45" i="10"/>
  <c r="CU45" i="10" s="1"/>
  <c r="AE46" i="10"/>
  <c r="CU46" i="10" s="1"/>
  <c r="Z8" i="10"/>
  <c r="CE8" i="10" s="1"/>
  <c r="BX8" i="10" s="1"/>
  <c r="Z9" i="10"/>
  <c r="CE9" i="10" s="1"/>
  <c r="BX9" i="10" s="1"/>
  <c r="Z10" i="10"/>
  <c r="CE10" i="10" s="1"/>
  <c r="BX10" i="10" s="1"/>
  <c r="Z11" i="10"/>
  <c r="CE11" i="10" s="1"/>
  <c r="Z12" i="10"/>
  <c r="CE12" i="10" s="1"/>
  <c r="BX12" i="10" s="1"/>
  <c r="Z13" i="10"/>
  <c r="CE13" i="10" s="1"/>
  <c r="BX13" i="10" s="1"/>
  <c r="Z14" i="10"/>
  <c r="CE14" i="10" s="1"/>
  <c r="BX14" i="10" s="1"/>
  <c r="Z15" i="10"/>
  <c r="CE15" i="10" s="1"/>
  <c r="Z16" i="10"/>
  <c r="CE16" i="10" s="1"/>
  <c r="BX16" i="10" s="1"/>
  <c r="Z17" i="10"/>
  <c r="CE17" i="10" s="1"/>
  <c r="BX17" i="10" s="1"/>
  <c r="Z18" i="10"/>
  <c r="CE18" i="10" s="1"/>
  <c r="BX18" i="10" s="1"/>
  <c r="Z19" i="10"/>
  <c r="CE19" i="10" s="1"/>
  <c r="Z20" i="10"/>
  <c r="CE20" i="10" s="1"/>
  <c r="BX20" i="10" s="1"/>
  <c r="Z21" i="10"/>
  <c r="CE21" i="10" s="1"/>
  <c r="BX21" i="10" s="1"/>
  <c r="Z22" i="10"/>
  <c r="CE22" i="10" s="1"/>
  <c r="BX22" i="10" s="1"/>
  <c r="Z23" i="10"/>
  <c r="CE23" i="10" s="1"/>
  <c r="Z24" i="10"/>
  <c r="CE24" i="10" s="1"/>
  <c r="BX24" i="10" s="1"/>
  <c r="Z25" i="10"/>
  <c r="CE25" i="10" s="1"/>
  <c r="BX25" i="10" s="1"/>
  <c r="Z26" i="10"/>
  <c r="CE26" i="10" s="1"/>
  <c r="BX26" i="10" s="1"/>
  <c r="Z27" i="10"/>
  <c r="CE27" i="10" s="1"/>
  <c r="Z28" i="10"/>
  <c r="CE28" i="10" s="1"/>
  <c r="BX28" i="10" s="1"/>
  <c r="Z29" i="10"/>
  <c r="CE29" i="10" s="1"/>
  <c r="BX29" i="10" s="1"/>
  <c r="Z30" i="10"/>
  <c r="CE30" i="10" s="1"/>
  <c r="BX30" i="10" s="1"/>
  <c r="Z31" i="10"/>
  <c r="CE31" i="10" s="1"/>
  <c r="Z32" i="10"/>
  <c r="CE32" i="10" s="1"/>
  <c r="BX32" i="10" s="1"/>
  <c r="Z33" i="10"/>
  <c r="CE33" i="10" s="1"/>
  <c r="BX33" i="10" s="1"/>
  <c r="Z34" i="10"/>
  <c r="CE34" i="10" s="1"/>
  <c r="BX34" i="10" s="1"/>
  <c r="Z35" i="10"/>
  <c r="CE35" i="10" s="1"/>
  <c r="Z36" i="10"/>
  <c r="CE36" i="10" s="1"/>
  <c r="BX36" i="10" s="1"/>
  <c r="Z37" i="10"/>
  <c r="CE37" i="10" s="1"/>
  <c r="BX37" i="10" s="1"/>
  <c r="Z38" i="10"/>
  <c r="CE38" i="10" s="1"/>
  <c r="BX38" i="10" s="1"/>
  <c r="Z39" i="10"/>
  <c r="CE39" i="10" s="1"/>
  <c r="Z40" i="10"/>
  <c r="CE40" i="10" s="1"/>
  <c r="BX40" i="10" s="1"/>
  <c r="Z41" i="10"/>
  <c r="CE41" i="10" s="1"/>
  <c r="BX41" i="10" s="1"/>
  <c r="Z42" i="10"/>
  <c r="CE42" i="10" s="1"/>
  <c r="BX42" i="10" s="1"/>
  <c r="Z43" i="10"/>
  <c r="CE43" i="10" s="1"/>
  <c r="Z44" i="10"/>
  <c r="CE44" i="10" s="1"/>
  <c r="BX44" i="10" s="1"/>
  <c r="Z45" i="10"/>
  <c r="CE45" i="10" s="1"/>
  <c r="BX45" i="10" s="1"/>
  <c r="Z46" i="10"/>
  <c r="CE46" i="10" s="1"/>
  <c r="BX46" i="10" s="1"/>
  <c r="V8" i="10"/>
  <c r="CD8" i="10" s="1"/>
  <c r="V9" i="10"/>
  <c r="CD9" i="10" s="1"/>
  <c r="BW9" i="10" s="1"/>
  <c r="V10" i="10"/>
  <c r="CD10" i="10" s="1"/>
  <c r="BW10" i="10" s="1"/>
  <c r="V11" i="10"/>
  <c r="CD11" i="10" s="1"/>
  <c r="BW11" i="10" s="1"/>
  <c r="V12" i="10"/>
  <c r="CD12" i="10" s="1"/>
  <c r="V13" i="10"/>
  <c r="CD13" i="10" s="1"/>
  <c r="BW13" i="10" s="1"/>
  <c r="V14" i="10"/>
  <c r="CD14" i="10" s="1"/>
  <c r="V15" i="10"/>
  <c r="CD15" i="10" s="1"/>
  <c r="BW15" i="10" s="1"/>
  <c r="V16" i="10"/>
  <c r="CD16" i="10" s="1"/>
  <c r="V17" i="10"/>
  <c r="CD17" i="10" s="1"/>
  <c r="BW17" i="10" s="1"/>
  <c r="V18" i="10"/>
  <c r="CD18" i="10" s="1"/>
  <c r="V19" i="10"/>
  <c r="CD19" i="10" s="1"/>
  <c r="BW19" i="10" s="1"/>
  <c r="V20" i="10"/>
  <c r="CD20" i="10" s="1"/>
  <c r="V21" i="10"/>
  <c r="CD21" i="10" s="1"/>
  <c r="BW21" i="10" s="1"/>
  <c r="V22" i="10"/>
  <c r="CD22" i="10" s="1"/>
  <c r="V23" i="10"/>
  <c r="CD23" i="10" s="1"/>
  <c r="BW23" i="10" s="1"/>
  <c r="V24" i="10"/>
  <c r="CD24" i="10" s="1"/>
  <c r="V25" i="10"/>
  <c r="CD25" i="10" s="1"/>
  <c r="BW25" i="10" s="1"/>
  <c r="V26" i="10"/>
  <c r="CD26" i="10" s="1"/>
  <c r="V27" i="10"/>
  <c r="CD27" i="10" s="1"/>
  <c r="BW27" i="10" s="1"/>
  <c r="V28" i="10"/>
  <c r="CD28" i="10" s="1"/>
  <c r="V29" i="10"/>
  <c r="CD29" i="10" s="1"/>
  <c r="BW29" i="10" s="1"/>
  <c r="V30" i="10"/>
  <c r="CD30" i="10" s="1"/>
  <c r="V31" i="10"/>
  <c r="CD31" i="10" s="1"/>
  <c r="BW31" i="10" s="1"/>
  <c r="V32" i="10"/>
  <c r="CD32" i="10" s="1"/>
  <c r="V33" i="10"/>
  <c r="CD33" i="10" s="1"/>
  <c r="BW33" i="10" s="1"/>
  <c r="V34" i="10"/>
  <c r="CD34" i="10" s="1"/>
  <c r="V35" i="10"/>
  <c r="CD35" i="10" s="1"/>
  <c r="BW35" i="10" s="1"/>
  <c r="V36" i="10"/>
  <c r="CD36" i="10" s="1"/>
  <c r="V37" i="10"/>
  <c r="CD37" i="10" s="1"/>
  <c r="BW37" i="10" s="1"/>
  <c r="V38" i="10"/>
  <c r="CD38" i="10" s="1"/>
  <c r="V39" i="10"/>
  <c r="CD39" i="10" s="1"/>
  <c r="BW39" i="10" s="1"/>
  <c r="V40" i="10"/>
  <c r="CD40" i="10" s="1"/>
  <c r="V41" i="10"/>
  <c r="CD41" i="10" s="1"/>
  <c r="BW41" i="10" s="1"/>
  <c r="V42" i="10"/>
  <c r="CD42" i="10" s="1"/>
  <c r="V43" i="10"/>
  <c r="CD43" i="10" s="1"/>
  <c r="BW43" i="10" s="1"/>
  <c r="V44" i="10"/>
  <c r="CD44" i="10" s="1"/>
  <c r="V45" i="10"/>
  <c r="CD45" i="10" s="1"/>
  <c r="BW45" i="10" s="1"/>
  <c r="V46" i="10"/>
  <c r="CD46" i="10" s="1"/>
  <c r="R8" i="10"/>
  <c r="CC8" i="10" s="1"/>
  <c r="BV8" i="10" s="1"/>
  <c r="R9" i="10"/>
  <c r="CC9" i="10" s="1"/>
  <c r="R10" i="10"/>
  <c r="CC10" i="10" s="1"/>
  <c r="BV10" i="10" s="1"/>
  <c r="R11" i="10"/>
  <c r="CC11" i="10" s="1"/>
  <c r="R12" i="10"/>
  <c r="CC12" i="10" s="1"/>
  <c r="BV12" i="10" s="1"/>
  <c r="R13" i="10"/>
  <c r="CC13" i="10" s="1"/>
  <c r="R14" i="10"/>
  <c r="CC14" i="10" s="1"/>
  <c r="BV14" i="10" s="1"/>
  <c r="R15" i="10"/>
  <c r="CC15" i="10" s="1"/>
  <c r="R16" i="10"/>
  <c r="CC16" i="10" s="1"/>
  <c r="BV16" i="10" s="1"/>
  <c r="R17" i="10"/>
  <c r="CC17" i="10" s="1"/>
  <c r="R18" i="10"/>
  <c r="CC18" i="10" s="1"/>
  <c r="BV18" i="10" s="1"/>
  <c r="R19" i="10"/>
  <c r="CC19" i="10" s="1"/>
  <c r="R20" i="10"/>
  <c r="CC20" i="10" s="1"/>
  <c r="BV20" i="10" s="1"/>
  <c r="R21" i="10"/>
  <c r="CC21" i="10" s="1"/>
  <c r="R22" i="10"/>
  <c r="CC22" i="10" s="1"/>
  <c r="BV22" i="10" s="1"/>
  <c r="R23" i="10"/>
  <c r="CC23" i="10" s="1"/>
  <c r="R24" i="10"/>
  <c r="CC24" i="10" s="1"/>
  <c r="BV24" i="10" s="1"/>
  <c r="R25" i="10"/>
  <c r="CC25" i="10" s="1"/>
  <c r="R26" i="10"/>
  <c r="CC26" i="10" s="1"/>
  <c r="BV26" i="10" s="1"/>
  <c r="R27" i="10"/>
  <c r="CC27" i="10" s="1"/>
  <c r="R28" i="10"/>
  <c r="CC28" i="10" s="1"/>
  <c r="BV28" i="10" s="1"/>
  <c r="R29" i="10"/>
  <c r="CC29" i="10" s="1"/>
  <c r="R30" i="10"/>
  <c r="CC30" i="10" s="1"/>
  <c r="BV30" i="10" s="1"/>
  <c r="R31" i="10"/>
  <c r="CC31" i="10" s="1"/>
  <c r="R32" i="10"/>
  <c r="CC32" i="10" s="1"/>
  <c r="BV32" i="10" s="1"/>
  <c r="R33" i="10"/>
  <c r="CC33" i="10" s="1"/>
  <c r="R34" i="10"/>
  <c r="CC34" i="10" s="1"/>
  <c r="BV34" i="10" s="1"/>
  <c r="R35" i="10"/>
  <c r="CC35" i="10" s="1"/>
  <c r="R36" i="10"/>
  <c r="CC36" i="10" s="1"/>
  <c r="BV36" i="10" s="1"/>
  <c r="R37" i="10"/>
  <c r="CC37" i="10" s="1"/>
  <c r="R38" i="10"/>
  <c r="CC38" i="10" s="1"/>
  <c r="BV38" i="10" s="1"/>
  <c r="R39" i="10"/>
  <c r="CC39" i="10" s="1"/>
  <c r="R40" i="10"/>
  <c r="CC40" i="10" s="1"/>
  <c r="BV40" i="10" s="1"/>
  <c r="R41" i="10"/>
  <c r="CC41" i="10" s="1"/>
  <c r="R42" i="10"/>
  <c r="CC42" i="10" s="1"/>
  <c r="BV42" i="10" s="1"/>
  <c r="R43" i="10"/>
  <c r="CC43" i="10" s="1"/>
  <c r="R44" i="10"/>
  <c r="CC44" i="10" s="1"/>
  <c r="BV44" i="10" s="1"/>
  <c r="R45" i="10"/>
  <c r="CC45" i="10" s="1"/>
  <c r="R46" i="10"/>
  <c r="CC46" i="10" s="1"/>
  <c r="BV46" i="10" s="1"/>
  <c r="N8" i="10"/>
  <c r="CB8" i="10" s="1"/>
  <c r="N9" i="10"/>
  <c r="CB9" i="10" s="1"/>
  <c r="BU9" i="10" s="1"/>
  <c r="N10" i="10"/>
  <c r="CB10" i="10" s="1"/>
  <c r="N11" i="10"/>
  <c r="CB11" i="10" s="1"/>
  <c r="BU11" i="10" s="1"/>
  <c r="N12" i="10"/>
  <c r="CB12" i="10" s="1"/>
  <c r="N13" i="10"/>
  <c r="CB13" i="10" s="1"/>
  <c r="BU13" i="10" s="1"/>
  <c r="N14" i="10"/>
  <c r="CB14" i="10" s="1"/>
  <c r="N15" i="10"/>
  <c r="CB15" i="10" s="1"/>
  <c r="BU15" i="10" s="1"/>
  <c r="N16" i="10"/>
  <c r="CB16" i="10" s="1"/>
  <c r="N17" i="10"/>
  <c r="CB17" i="10" s="1"/>
  <c r="BU17" i="10" s="1"/>
  <c r="N18" i="10"/>
  <c r="CB18" i="10" s="1"/>
  <c r="N19" i="10"/>
  <c r="CB19" i="10" s="1"/>
  <c r="BU19" i="10" s="1"/>
  <c r="N20" i="10"/>
  <c r="CB20" i="10" s="1"/>
  <c r="N21" i="10"/>
  <c r="CB21" i="10" s="1"/>
  <c r="BU21" i="10" s="1"/>
  <c r="N22" i="10"/>
  <c r="CB22" i="10" s="1"/>
  <c r="N23" i="10"/>
  <c r="CB23" i="10" s="1"/>
  <c r="BU23" i="10" s="1"/>
  <c r="N24" i="10"/>
  <c r="CB24" i="10" s="1"/>
  <c r="N25" i="10"/>
  <c r="CB25" i="10" s="1"/>
  <c r="BU25" i="10" s="1"/>
  <c r="N26" i="10"/>
  <c r="CB26" i="10" s="1"/>
  <c r="N27" i="10"/>
  <c r="CB27" i="10" s="1"/>
  <c r="BU27" i="10" s="1"/>
  <c r="N28" i="10"/>
  <c r="CB28" i="10" s="1"/>
  <c r="N29" i="10"/>
  <c r="CB29" i="10" s="1"/>
  <c r="BU29" i="10" s="1"/>
  <c r="N30" i="10"/>
  <c r="CB30" i="10" s="1"/>
  <c r="N31" i="10"/>
  <c r="CB31" i="10" s="1"/>
  <c r="BU31" i="10" s="1"/>
  <c r="N32" i="10"/>
  <c r="CB32" i="10" s="1"/>
  <c r="N33" i="10"/>
  <c r="CB33" i="10" s="1"/>
  <c r="BU33" i="10" s="1"/>
  <c r="N34" i="10"/>
  <c r="CB34" i="10" s="1"/>
  <c r="N35" i="10"/>
  <c r="CB35" i="10" s="1"/>
  <c r="BU35" i="10" s="1"/>
  <c r="N36" i="10"/>
  <c r="CB36" i="10" s="1"/>
  <c r="N37" i="10"/>
  <c r="CB37" i="10" s="1"/>
  <c r="BU37" i="10" s="1"/>
  <c r="N38" i="10"/>
  <c r="CB38" i="10" s="1"/>
  <c r="N39" i="10"/>
  <c r="CB39" i="10" s="1"/>
  <c r="BU39" i="10" s="1"/>
  <c r="N40" i="10"/>
  <c r="CB40" i="10" s="1"/>
  <c r="N41" i="10"/>
  <c r="CB41" i="10" s="1"/>
  <c r="BU41" i="10" s="1"/>
  <c r="N42" i="10"/>
  <c r="CB42" i="10" s="1"/>
  <c r="N43" i="10"/>
  <c r="CB43" i="10" s="1"/>
  <c r="BU43" i="10" s="1"/>
  <c r="N44" i="10"/>
  <c r="CB44" i="10" s="1"/>
  <c r="N45" i="10"/>
  <c r="CB45" i="10" s="1"/>
  <c r="BU45" i="10" s="1"/>
  <c r="N46" i="10"/>
  <c r="CB46" i="10" s="1"/>
  <c r="J8" i="10"/>
  <c r="CA8" i="10" s="1"/>
  <c r="BT8" i="10" s="1"/>
  <c r="J9" i="10"/>
  <c r="CA9" i="10" s="1"/>
  <c r="J10" i="10"/>
  <c r="CA10" i="10" s="1"/>
  <c r="BT10" i="10" s="1"/>
  <c r="J11" i="10"/>
  <c r="CA11" i="10" s="1"/>
  <c r="J12" i="10"/>
  <c r="CA12" i="10" s="1"/>
  <c r="BT12" i="10" s="1"/>
  <c r="J13" i="10"/>
  <c r="CA13" i="10" s="1"/>
  <c r="J14" i="10"/>
  <c r="CA14" i="10" s="1"/>
  <c r="BT14" i="10" s="1"/>
  <c r="J15" i="10"/>
  <c r="CA15" i="10" s="1"/>
  <c r="J16" i="10"/>
  <c r="CA16" i="10" s="1"/>
  <c r="BT16" i="10" s="1"/>
  <c r="J17" i="10"/>
  <c r="CA17" i="10" s="1"/>
  <c r="J18" i="10"/>
  <c r="CA18" i="10" s="1"/>
  <c r="BT18" i="10" s="1"/>
  <c r="J19" i="10"/>
  <c r="CA19" i="10" s="1"/>
  <c r="J20" i="10"/>
  <c r="CA20" i="10" s="1"/>
  <c r="BT20" i="10" s="1"/>
  <c r="J21" i="10"/>
  <c r="CA21" i="10" s="1"/>
  <c r="BT21" i="10" s="1"/>
  <c r="J22" i="10"/>
  <c r="CA22" i="10" s="1"/>
  <c r="BT22" i="10" s="1"/>
  <c r="J23" i="10"/>
  <c r="CA23" i="10" s="1"/>
  <c r="J24" i="10"/>
  <c r="CA24" i="10" s="1"/>
  <c r="BT24" i="10" s="1"/>
  <c r="J25" i="10"/>
  <c r="CA25" i="10" s="1"/>
  <c r="BT25" i="10" s="1"/>
  <c r="J26" i="10"/>
  <c r="CA26" i="10" s="1"/>
  <c r="BT26" i="10" s="1"/>
  <c r="J27" i="10"/>
  <c r="CA27" i="10" s="1"/>
  <c r="J28" i="10"/>
  <c r="CA28" i="10" s="1"/>
  <c r="BT28" i="10" s="1"/>
  <c r="J29" i="10"/>
  <c r="CA29" i="10" s="1"/>
  <c r="BT29" i="10" s="1"/>
  <c r="J30" i="10"/>
  <c r="CA30" i="10" s="1"/>
  <c r="BT30" i="10" s="1"/>
  <c r="J31" i="10"/>
  <c r="CA31" i="10" s="1"/>
  <c r="J32" i="10"/>
  <c r="CA32" i="10" s="1"/>
  <c r="BT32" i="10" s="1"/>
  <c r="J33" i="10"/>
  <c r="CA33" i="10" s="1"/>
  <c r="BT33" i="10" s="1"/>
  <c r="J34" i="10"/>
  <c r="CA34" i="10" s="1"/>
  <c r="BT34" i="10" s="1"/>
  <c r="J35" i="10"/>
  <c r="CA35" i="10" s="1"/>
  <c r="J36" i="10"/>
  <c r="CA36" i="10" s="1"/>
  <c r="BT36" i="10" s="1"/>
  <c r="J37" i="10"/>
  <c r="CA37" i="10" s="1"/>
  <c r="BT37" i="10" s="1"/>
  <c r="J38" i="10"/>
  <c r="CA38" i="10" s="1"/>
  <c r="BT38" i="10" s="1"/>
  <c r="J39" i="10"/>
  <c r="CA39" i="10" s="1"/>
  <c r="J40" i="10"/>
  <c r="CA40" i="10" s="1"/>
  <c r="BT40" i="10" s="1"/>
  <c r="J41" i="10"/>
  <c r="CA41" i="10" s="1"/>
  <c r="BT41" i="10" s="1"/>
  <c r="J42" i="10"/>
  <c r="CA42" i="10" s="1"/>
  <c r="BT42" i="10" s="1"/>
  <c r="J43" i="10"/>
  <c r="CA43" i="10" s="1"/>
  <c r="J44" i="10"/>
  <c r="CA44" i="10" s="1"/>
  <c r="BT44" i="10" s="1"/>
  <c r="J45" i="10"/>
  <c r="CA45" i="10" s="1"/>
  <c r="BT45" i="10" s="1"/>
  <c r="J46" i="10"/>
  <c r="CA46" i="10" s="1"/>
  <c r="BT46" i="10" s="1"/>
  <c r="F8" i="10"/>
  <c r="BZ8" i="10" s="1"/>
  <c r="F9" i="10"/>
  <c r="BZ9" i="10" s="1"/>
  <c r="F10" i="10"/>
  <c r="BZ10" i="10" s="1"/>
  <c r="F11" i="10"/>
  <c r="BZ11" i="10" s="1"/>
  <c r="F12" i="10"/>
  <c r="BZ12" i="10" s="1"/>
  <c r="F13" i="10"/>
  <c r="BZ13" i="10" s="1"/>
  <c r="F14" i="10"/>
  <c r="BZ14" i="10" s="1"/>
  <c r="F15" i="10"/>
  <c r="BZ15" i="10" s="1"/>
  <c r="F16" i="10"/>
  <c r="BZ16" i="10" s="1"/>
  <c r="F17" i="10"/>
  <c r="F18" i="10"/>
  <c r="BZ18" i="10" s="1"/>
  <c r="F19" i="10"/>
  <c r="BZ19" i="10" s="1"/>
  <c r="F20" i="10"/>
  <c r="BZ20" i="10" s="1"/>
  <c r="F21" i="10"/>
  <c r="BZ21" i="10" s="1"/>
  <c r="F22" i="10"/>
  <c r="BZ22" i="10" s="1"/>
  <c r="F23" i="10"/>
  <c r="BZ23" i="10" s="1"/>
  <c r="F24" i="10"/>
  <c r="BZ24" i="10" s="1"/>
  <c r="F25" i="10"/>
  <c r="BZ25" i="10" s="1"/>
  <c r="F26" i="10"/>
  <c r="BZ26" i="10" s="1"/>
  <c r="F27" i="10"/>
  <c r="BZ27" i="10" s="1"/>
  <c r="F28" i="10"/>
  <c r="BZ28" i="10" s="1"/>
  <c r="F29" i="10"/>
  <c r="BZ29" i="10" s="1"/>
  <c r="F30" i="10"/>
  <c r="BZ30" i="10" s="1"/>
  <c r="F31" i="10"/>
  <c r="BZ31" i="10" s="1"/>
  <c r="F32" i="10"/>
  <c r="BZ32" i="10" s="1"/>
  <c r="F33" i="10"/>
  <c r="F34" i="10"/>
  <c r="BZ34" i="10" s="1"/>
  <c r="F35" i="10"/>
  <c r="BZ35" i="10" s="1"/>
  <c r="F36" i="10"/>
  <c r="BZ36" i="10" s="1"/>
  <c r="F37" i="10"/>
  <c r="BZ37" i="10" s="1"/>
  <c r="F38" i="10"/>
  <c r="BZ38" i="10" s="1"/>
  <c r="F39" i="10"/>
  <c r="BZ39" i="10" s="1"/>
  <c r="F40" i="10"/>
  <c r="BZ40" i="10" s="1"/>
  <c r="F41" i="10"/>
  <c r="BZ41" i="10" s="1"/>
  <c r="F42" i="10"/>
  <c r="BZ42" i="10" s="1"/>
  <c r="F43" i="10"/>
  <c r="BZ43" i="10" s="1"/>
  <c r="F44" i="10"/>
  <c r="BZ44" i="10" s="1"/>
  <c r="F45" i="10"/>
  <c r="BZ45" i="10" s="1"/>
  <c r="F46" i="10"/>
  <c r="BZ46" i="10" s="1"/>
  <c r="E41" i="10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I9" i="1"/>
  <c r="I11" i="1"/>
  <c r="I17" i="1"/>
  <c r="I19" i="1"/>
  <c r="I25" i="1"/>
  <c r="I27" i="1"/>
  <c r="I29" i="1"/>
  <c r="I37" i="1"/>
  <c r="I41" i="1"/>
  <c r="I43" i="1"/>
  <c r="I45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R33" i="1" l="1"/>
  <c r="BZ33" i="10"/>
  <c r="E33" i="10"/>
  <c r="BZ17" i="10"/>
  <c r="E17" i="10"/>
  <c r="D35" i="8"/>
  <c r="E25" i="10"/>
  <c r="CV41" i="10"/>
  <c r="CO41" i="10" s="1"/>
  <c r="AD41" i="10"/>
  <c r="D41" i="10" s="1"/>
  <c r="CV25" i="10"/>
  <c r="CO25" i="10" s="1"/>
  <c r="AD25" i="10"/>
  <c r="CV9" i="10"/>
  <c r="CO9" i="10" s="1"/>
  <c r="AD9" i="10"/>
  <c r="H9" i="1" s="1"/>
  <c r="K9" i="1" s="1"/>
  <c r="L9" i="1" s="1"/>
  <c r="R17" i="1"/>
  <c r="AA17" i="1" s="1"/>
  <c r="AP43" i="1"/>
  <c r="AP39" i="1"/>
  <c r="AP35" i="1"/>
  <c r="AP31" i="1"/>
  <c r="AP27" i="1"/>
  <c r="AP23" i="1"/>
  <c r="AP19" i="1"/>
  <c r="AP15" i="1"/>
  <c r="AP11" i="1"/>
  <c r="E9" i="10"/>
  <c r="R45" i="1"/>
  <c r="AA45" i="1" s="1"/>
  <c r="R41" i="1"/>
  <c r="R37" i="1"/>
  <c r="R29" i="1"/>
  <c r="AA29" i="1" s="1"/>
  <c r="R25" i="1"/>
  <c r="AA25" i="1" s="1"/>
  <c r="R21" i="1"/>
  <c r="R13" i="1"/>
  <c r="R9" i="1"/>
  <c r="AA9" i="1" s="1"/>
  <c r="AB9" i="1" s="1"/>
  <c r="AP46" i="1"/>
  <c r="AP42" i="1"/>
  <c r="AP38" i="1"/>
  <c r="AP34" i="1"/>
  <c r="AP30" i="1"/>
  <c r="AP26" i="1"/>
  <c r="AP22" i="1"/>
  <c r="AP18" i="1"/>
  <c r="AP14" i="1"/>
  <c r="AP10" i="1"/>
  <c r="BS8" i="10"/>
  <c r="BT43" i="10"/>
  <c r="BT39" i="10"/>
  <c r="BT35" i="10"/>
  <c r="BT31" i="10"/>
  <c r="BT27" i="10"/>
  <c r="BT23" i="10"/>
  <c r="BT19" i="10"/>
  <c r="BT15" i="10"/>
  <c r="BT11" i="10"/>
  <c r="BU46" i="10"/>
  <c r="BU42" i="10"/>
  <c r="BU38" i="10"/>
  <c r="BU34" i="10"/>
  <c r="BU30" i="10"/>
  <c r="BU26" i="10"/>
  <c r="BU22" i="10"/>
  <c r="BU18" i="10"/>
  <c r="BU14" i="10"/>
  <c r="BU10" i="10"/>
  <c r="BV45" i="10"/>
  <c r="BV41" i="10"/>
  <c r="BV37" i="10"/>
  <c r="BV33" i="10"/>
  <c r="BV29" i="10"/>
  <c r="BV25" i="10"/>
  <c r="BV21" i="10"/>
  <c r="BV17" i="10"/>
  <c r="BV13" i="10"/>
  <c r="BV9" i="10"/>
  <c r="BW44" i="10"/>
  <c r="BW40" i="10"/>
  <c r="BW36" i="10"/>
  <c r="BW32" i="10"/>
  <c r="BW28" i="10"/>
  <c r="BW24" i="10"/>
  <c r="BW20" i="10"/>
  <c r="BW16" i="10"/>
  <c r="BW12" i="10"/>
  <c r="BW8" i="10"/>
  <c r="BX43" i="10"/>
  <c r="BX39" i="10"/>
  <c r="BX35" i="10"/>
  <c r="BX31" i="10"/>
  <c r="BX27" i="10"/>
  <c r="BX23" i="10"/>
  <c r="BX19" i="10"/>
  <c r="BX15" i="10"/>
  <c r="BX11" i="10"/>
  <c r="CF40" i="10"/>
  <c r="CF32" i="10"/>
  <c r="CF24" i="10"/>
  <c r="CF16" i="10"/>
  <c r="E27" i="8"/>
  <c r="D27" i="8" s="1"/>
  <c r="T40" i="8"/>
  <c r="T32" i="8"/>
  <c r="T28" i="8"/>
  <c r="T24" i="8"/>
  <c r="T20" i="8"/>
  <c r="T16" i="8"/>
  <c r="T8" i="8"/>
  <c r="CN12" i="10"/>
  <c r="CN8" i="10"/>
  <c r="CO43" i="10"/>
  <c r="BT17" i="10"/>
  <c r="BT13" i="10"/>
  <c r="BT9" i="10"/>
  <c r="BU44" i="10"/>
  <c r="BU40" i="10"/>
  <c r="BU36" i="10"/>
  <c r="BU32" i="10"/>
  <c r="BU28" i="10"/>
  <c r="BU24" i="10"/>
  <c r="BU20" i="10"/>
  <c r="BU16" i="10"/>
  <c r="BU12" i="10"/>
  <c r="BU8" i="10"/>
  <c r="BV43" i="10"/>
  <c r="BV39" i="10"/>
  <c r="BV35" i="10"/>
  <c r="BV31" i="10"/>
  <c r="BV27" i="10"/>
  <c r="BV23" i="10"/>
  <c r="BV19" i="10"/>
  <c r="BV15" i="10"/>
  <c r="BV11" i="10"/>
  <c r="BW46" i="10"/>
  <c r="BW42" i="10"/>
  <c r="BW38" i="10"/>
  <c r="BW34" i="10"/>
  <c r="BW30" i="10"/>
  <c r="BW26" i="10"/>
  <c r="BW22" i="10"/>
  <c r="BW18" i="10"/>
  <c r="BW14" i="10"/>
  <c r="D34" i="8"/>
  <c r="E44" i="8"/>
  <c r="E40" i="8"/>
  <c r="E36" i="8"/>
  <c r="D36" i="8" s="1"/>
  <c r="E32" i="8"/>
  <c r="E28" i="8"/>
  <c r="E24" i="8"/>
  <c r="E20" i="8"/>
  <c r="D20" i="8" s="1"/>
  <c r="E16" i="8"/>
  <c r="E12" i="8"/>
  <c r="E8" i="8"/>
  <c r="DA39" i="10"/>
  <c r="DA35" i="10"/>
  <c r="DA31" i="10"/>
  <c r="DA23" i="10"/>
  <c r="DA19" i="10"/>
  <c r="DA15" i="10"/>
  <c r="D42" i="8"/>
  <c r="E39" i="8"/>
  <c r="D39" i="8" s="1"/>
  <c r="E31" i="8"/>
  <c r="E23" i="8"/>
  <c r="E15" i="8"/>
  <c r="CO39" i="10"/>
  <c r="CO35" i="10"/>
  <c r="CO31" i="10"/>
  <c r="CO27" i="10"/>
  <c r="CO23" i="10"/>
  <c r="CO19" i="10"/>
  <c r="CO15" i="10"/>
  <c r="CO11" i="10"/>
  <c r="CQ45" i="10"/>
  <c r="CQ41" i="10"/>
  <c r="CQ37" i="10"/>
  <c r="CQ33" i="10"/>
  <c r="CQ29" i="10"/>
  <c r="CQ25" i="10"/>
  <c r="CQ21" i="10"/>
  <c r="CQ17" i="10"/>
  <c r="CQ13" i="10"/>
  <c r="CQ9" i="10"/>
  <c r="CR44" i="10"/>
  <c r="CR40" i="10"/>
  <c r="CR36" i="10"/>
  <c r="CR32" i="10"/>
  <c r="CR28" i="10"/>
  <c r="CR24" i="10"/>
  <c r="CR20" i="10"/>
  <c r="CR16" i="10"/>
  <c r="CR12" i="10"/>
  <c r="CR8" i="10"/>
  <c r="CS43" i="10"/>
  <c r="CS39" i="10"/>
  <c r="CS35" i="10"/>
  <c r="CS31" i="10"/>
  <c r="CS27" i="10"/>
  <c r="CS23" i="10"/>
  <c r="CS19" i="10"/>
  <c r="CS15" i="10"/>
  <c r="CS11" i="10"/>
  <c r="BC33" i="10"/>
  <c r="I33" i="1" s="1"/>
  <c r="BC21" i="10"/>
  <c r="I21" i="1" s="1"/>
  <c r="T45" i="8"/>
  <c r="T41" i="8"/>
  <c r="T37" i="8"/>
  <c r="T33" i="8"/>
  <c r="T29" i="8"/>
  <c r="T25" i="8"/>
  <c r="T21" i="8"/>
  <c r="T17" i="8"/>
  <c r="T13" i="8"/>
  <c r="T9" i="8"/>
  <c r="AI43" i="8"/>
  <c r="D43" i="8" s="1"/>
  <c r="AI39" i="8"/>
  <c r="AI35" i="8"/>
  <c r="AI31" i="8"/>
  <c r="AI27" i="8"/>
  <c r="AI23" i="8"/>
  <c r="AI19" i="8"/>
  <c r="D19" i="8" s="1"/>
  <c r="AI15" i="8"/>
  <c r="AI11" i="8"/>
  <c r="D11" i="8" s="1"/>
  <c r="AI46" i="8"/>
  <c r="AI42" i="8"/>
  <c r="AI38" i="8"/>
  <c r="AI34" i="8"/>
  <c r="AI30" i="8"/>
  <c r="AI26" i="8"/>
  <c r="D26" i="8" s="1"/>
  <c r="AI22" i="8"/>
  <c r="D22" i="8" s="1"/>
  <c r="AI18" i="8"/>
  <c r="D18" i="8" s="1"/>
  <c r="AI14" i="8"/>
  <c r="D14" i="8" s="1"/>
  <c r="AI10" i="8"/>
  <c r="D10" i="8" s="1"/>
  <c r="DZ26" i="8"/>
  <c r="DZ22" i="8"/>
  <c r="DZ18" i="8"/>
  <c r="DZ14" i="8"/>
  <c r="DZ10" i="8"/>
  <c r="D42" i="3"/>
  <c r="D34" i="3"/>
  <c r="D26" i="3"/>
  <c r="D22" i="3"/>
  <c r="D18" i="3"/>
  <c r="D14" i="3"/>
  <c r="D10" i="3"/>
  <c r="D42" i="4"/>
  <c r="D34" i="4"/>
  <c r="CQ16" i="10"/>
  <c r="CQ12" i="10"/>
  <c r="CQ8" i="10"/>
  <c r="CR43" i="10"/>
  <c r="CR39" i="10"/>
  <c r="CR35" i="10"/>
  <c r="CR31" i="10"/>
  <c r="CR27" i="10"/>
  <c r="CR23" i="10"/>
  <c r="CR19" i="10"/>
  <c r="CR15" i="10"/>
  <c r="CR11" i="10"/>
  <c r="CS46" i="10"/>
  <c r="CS42" i="10"/>
  <c r="CS38" i="10"/>
  <c r="CS34" i="10"/>
  <c r="CS30" i="10"/>
  <c r="CS26" i="10"/>
  <c r="CS22" i="10"/>
  <c r="CS18" i="10"/>
  <c r="CS14" i="10"/>
  <c r="CS10" i="10"/>
  <c r="BC44" i="10"/>
  <c r="I44" i="1" s="1"/>
  <c r="BC40" i="10"/>
  <c r="I40" i="1" s="1"/>
  <c r="BC36" i="10"/>
  <c r="I36" i="1" s="1"/>
  <c r="BC32" i="10"/>
  <c r="I32" i="1" s="1"/>
  <c r="BC28" i="10"/>
  <c r="I28" i="1" s="1"/>
  <c r="BC24" i="10"/>
  <c r="I24" i="1" s="1"/>
  <c r="BC20" i="10"/>
  <c r="I20" i="1" s="1"/>
  <c r="BC16" i="10"/>
  <c r="I16" i="1" s="1"/>
  <c r="BC12" i="10"/>
  <c r="I12" i="1" s="1"/>
  <c r="BC8" i="10"/>
  <c r="I8" i="1" s="1"/>
  <c r="BC39" i="10"/>
  <c r="I39" i="1" s="1"/>
  <c r="BC31" i="10"/>
  <c r="I31" i="1" s="1"/>
  <c r="BC23" i="10"/>
  <c r="I23" i="1" s="1"/>
  <c r="K23" i="1" s="1"/>
  <c r="L23" i="1" s="1"/>
  <c r="BC15" i="10"/>
  <c r="I15" i="1" s="1"/>
  <c r="DA46" i="10"/>
  <c r="CQ45" i="8"/>
  <c r="CQ41" i="8"/>
  <c r="CQ37" i="8"/>
  <c r="CQ33" i="8"/>
  <c r="CQ29" i="8"/>
  <c r="CQ25" i="8"/>
  <c r="CQ21" i="8"/>
  <c r="CQ17" i="8"/>
  <c r="CQ13" i="8"/>
  <c r="CQ9" i="8"/>
  <c r="DF46" i="8"/>
  <c r="DF38" i="8"/>
  <c r="DF30" i="8"/>
  <c r="DF26" i="8"/>
  <c r="DF22" i="8"/>
  <c r="DF18" i="8"/>
  <c r="DF14" i="8"/>
  <c r="DF10" i="8"/>
  <c r="DF44" i="8"/>
  <c r="DF40" i="8"/>
  <c r="DF36" i="8"/>
  <c r="DF32" i="8"/>
  <c r="DF28" i="8"/>
  <c r="DF24" i="8"/>
  <c r="DF20" i="8"/>
  <c r="DF16" i="8"/>
  <c r="DF12" i="8"/>
  <c r="DF8" i="8"/>
  <c r="D45" i="9"/>
  <c r="AT45" i="4" s="1"/>
  <c r="D41" i="9"/>
  <c r="AT41" i="4" s="1"/>
  <c r="D41" i="4" s="1"/>
  <c r="AL41" i="1" s="1"/>
  <c r="D37" i="9"/>
  <c r="AT37" i="4" s="1"/>
  <c r="D33" i="9"/>
  <c r="AT33" i="4" s="1"/>
  <c r="D29" i="9"/>
  <c r="AT29" i="4" s="1"/>
  <c r="D25" i="9"/>
  <c r="AT25" i="4" s="1"/>
  <c r="D25" i="4" s="1"/>
  <c r="D21" i="9"/>
  <c r="AT21" i="4" s="1"/>
  <c r="D17" i="9"/>
  <c r="AT17" i="4" s="1"/>
  <c r="D13" i="9"/>
  <c r="AT13" i="4" s="1"/>
  <c r="D9" i="9"/>
  <c r="AT9" i="4" s="1"/>
  <c r="D9" i="4" s="1"/>
  <c r="D44" i="9"/>
  <c r="AT44" i="4" s="1"/>
  <c r="D44" i="4" s="1"/>
  <c r="D40" i="9"/>
  <c r="AT40" i="4" s="1"/>
  <c r="D40" i="4" s="1"/>
  <c r="D36" i="9"/>
  <c r="AT36" i="4" s="1"/>
  <c r="D36" i="4" s="1"/>
  <c r="D32" i="9"/>
  <c r="AT32" i="4" s="1"/>
  <c r="D32" i="4" s="1"/>
  <c r="D28" i="9"/>
  <c r="AT28" i="4" s="1"/>
  <c r="D28" i="4" s="1"/>
  <c r="D24" i="9"/>
  <c r="AT24" i="4" s="1"/>
  <c r="D24" i="4" s="1"/>
  <c r="D20" i="9"/>
  <c r="AT20" i="4" s="1"/>
  <c r="D20" i="4" s="1"/>
  <c r="D16" i="9"/>
  <c r="AT16" i="4" s="1"/>
  <c r="D16" i="4" s="1"/>
  <c r="D12" i="9"/>
  <c r="AT12" i="4" s="1"/>
  <c r="D12" i="4" s="1"/>
  <c r="D8" i="9"/>
  <c r="AT8" i="4" s="1"/>
  <c r="D8" i="4" s="1"/>
  <c r="D43" i="9"/>
  <c r="AT43" i="4" s="1"/>
  <c r="D35" i="9"/>
  <c r="AT35" i="4" s="1"/>
  <c r="D35" i="4" s="1"/>
  <c r="D27" i="9"/>
  <c r="AT27" i="4" s="1"/>
  <c r="D19" i="9"/>
  <c r="AT19" i="4" s="1"/>
  <c r="D11" i="9"/>
  <c r="AT11" i="4" s="1"/>
  <c r="AN43" i="5"/>
  <c r="H43" i="5" s="1"/>
  <c r="F43" i="5" s="1"/>
  <c r="D43" i="5" s="1"/>
  <c r="AN39" i="5"/>
  <c r="H39" i="5" s="1"/>
  <c r="AN35" i="5"/>
  <c r="H35" i="5" s="1"/>
  <c r="AN31" i="5"/>
  <c r="H31" i="5" s="1"/>
  <c r="AN27" i="5"/>
  <c r="H27" i="5" s="1"/>
  <c r="AN23" i="5"/>
  <c r="H23" i="5" s="1"/>
  <c r="AN19" i="5"/>
  <c r="H19" i="5" s="1"/>
  <c r="AN15" i="5"/>
  <c r="H15" i="5" s="1"/>
  <c r="AN11" i="5"/>
  <c r="H11" i="5" s="1"/>
  <c r="F11" i="5" s="1"/>
  <c r="D11" i="5" s="1"/>
  <c r="AN46" i="5"/>
  <c r="H46" i="5" s="1"/>
  <c r="AN42" i="5"/>
  <c r="H42" i="5" s="1"/>
  <c r="AN38" i="5"/>
  <c r="H38" i="5" s="1"/>
  <c r="AN34" i="5"/>
  <c r="H34" i="5" s="1"/>
  <c r="AN41" i="5"/>
  <c r="H41" i="5" s="1"/>
  <c r="AN33" i="5"/>
  <c r="H33" i="5" s="1"/>
  <c r="AN29" i="5"/>
  <c r="H29" i="5" s="1"/>
  <c r="AN21" i="5"/>
  <c r="H21" i="5" s="1"/>
  <c r="AN17" i="5"/>
  <c r="H17" i="5" s="1"/>
  <c r="AN13" i="5"/>
  <c r="H13" i="5" s="1"/>
  <c r="AN44" i="5"/>
  <c r="H44" i="5" s="1"/>
  <c r="AN40" i="5"/>
  <c r="H40" i="5" s="1"/>
  <c r="AN36" i="5"/>
  <c r="H36" i="5" s="1"/>
  <c r="X44" i="5"/>
  <c r="E44" i="5" s="1"/>
  <c r="X40" i="5"/>
  <c r="E40" i="5" s="1"/>
  <c r="X36" i="5"/>
  <c r="E36" i="5" s="1"/>
  <c r="X32" i="5"/>
  <c r="E32" i="5" s="1"/>
  <c r="X28" i="5"/>
  <c r="E28" i="5" s="1"/>
  <c r="X24" i="5"/>
  <c r="E24" i="5" s="1"/>
  <c r="X20" i="5"/>
  <c r="E20" i="5" s="1"/>
  <c r="X16" i="5"/>
  <c r="E16" i="5" s="1"/>
  <c r="X12" i="5"/>
  <c r="E12" i="5" s="1"/>
  <c r="X39" i="5"/>
  <c r="E39" i="5" s="1"/>
  <c r="X31" i="5"/>
  <c r="E31" i="5" s="1"/>
  <c r="D31" i="5" s="1"/>
  <c r="X23" i="5"/>
  <c r="E23" i="5" s="1"/>
  <c r="X15" i="5"/>
  <c r="E15" i="5" s="1"/>
  <c r="X45" i="5"/>
  <c r="E45" i="5" s="1"/>
  <c r="X41" i="5"/>
  <c r="E41" i="5" s="1"/>
  <c r="X37" i="5"/>
  <c r="E37" i="5" s="1"/>
  <c r="X33" i="5"/>
  <c r="E33" i="5" s="1"/>
  <c r="X29" i="5"/>
  <c r="E29" i="5" s="1"/>
  <c r="X25" i="5"/>
  <c r="E25" i="5" s="1"/>
  <c r="X21" i="5"/>
  <c r="E21" i="5" s="1"/>
  <c r="X17" i="5"/>
  <c r="E17" i="5" s="1"/>
  <c r="X13" i="5"/>
  <c r="E13" i="5" s="1"/>
  <c r="X9" i="5"/>
  <c r="E9" i="5" s="1"/>
  <c r="BD45" i="5"/>
  <c r="J45" i="5" s="1"/>
  <c r="BD41" i="5"/>
  <c r="J41" i="5" s="1"/>
  <c r="BD37" i="5"/>
  <c r="J37" i="5" s="1"/>
  <c r="BD33" i="5"/>
  <c r="J33" i="5" s="1"/>
  <c r="BD29" i="5"/>
  <c r="J29" i="5" s="1"/>
  <c r="BD25" i="5"/>
  <c r="J25" i="5" s="1"/>
  <c r="BD21" i="5"/>
  <c r="J21" i="5" s="1"/>
  <c r="BD17" i="5"/>
  <c r="J17" i="5" s="1"/>
  <c r="BD13" i="5"/>
  <c r="J13" i="5" s="1"/>
  <c r="BD9" i="5"/>
  <c r="J9" i="5" s="1"/>
  <c r="CB45" i="5"/>
  <c r="M45" i="5" s="1"/>
  <c r="CB41" i="5"/>
  <c r="M41" i="5" s="1"/>
  <c r="F41" i="5" s="1"/>
  <c r="D41" i="5" s="1"/>
  <c r="CB37" i="5"/>
  <c r="M37" i="5" s="1"/>
  <c r="CB33" i="5"/>
  <c r="M33" i="5" s="1"/>
  <c r="CB25" i="5"/>
  <c r="M25" i="5" s="1"/>
  <c r="CB21" i="5"/>
  <c r="M21" i="5" s="1"/>
  <c r="CB17" i="5"/>
  <c r="M17" i="5" s="1"/>
  <c r="CB13" i="5"/>
  <c r="M13" i="5" s="1"/>
  <c r="CB9" i="5"/>
  <c r="M9" i="5" s="1"/>
  <c r="CB43" i="5"/>
  <c r="M43" i="5" s="1"/>
  <c r="CB39" i="5"/>
  <c r="M39" i="5" s="1"/>
  <c r="CB35" i="5"/>
  <c r="M35" i="5" s="1"/>
  <c r="CB31" i="5"/>
  <c r="M31" i="5" s="1"/>
  <c r="CB27" i="5"/>
  <c r="M27" i="5" s="1"/>
  <c r="CB23" i="5"/>
  <c r="M23" i="5" s="1"/>
  <c r="CB19" i="5"/>
  <c r="M19" i="5" s="1"/>
  <c r="CB15" i="5"/>
  <c r="M15" i="5" s="1"/>
  <c r="CB11" i="5"/>
  <c r="M11" i="5" s="1"/>
  <c r="CJ41" i="5"/>
  <c r="N41" i="5" s="1"/>
  <c r="CJ37" i="5"/>
  <c r="N37" i="5" s="1"/>
  <c r="CJ33" i="5"/>
  <c r="N33" i="5" s="1"/>
  <c r="CJ25" i="5"/>
  <c r="N25" i="5" s="1"/>
  <c r="CJ21" i="5"/>
  <c r="N21" i="5" s="1"/>
  <c r="CJ17" i="5"/>
  <c r="N17" i="5" s="1"/>
  <c r="CJ9" i="5"/>
  <c r="N9" i="5" s="1"/>
  <c r="CJ43" i="5"/>
  <c r="N43" i="5" s="1"/>
  <c r="CJ39" i="5"/>
  <c r="N39" i="5" s="1"/>
  <c r="CJ35" i="5"/>
  <c r="N35" i="5" s="1"/>
  <c r="CJ31" i="5"/>
  <c r="N31" i="5" s="1"/>
  <c r="CJ27" i="5"/>
  <c r="N27" i="5" s="1"/>
  <c r="CJ23" i="5"/>
  <c r="N23" i="5" s="1"/>
  <c r="CJ19" i="5"/>
  <c r="N19" i="5" s="1"/>
  <c r="CJ15" i="5"/>
  <c r="N15" i="5" s="1"/>
  <c r="CJ11" i="5"/>
  <c r="N11" i="5" s="1"/>
  <c r="AF44" i="5"/>
  <c r="G44" i="5" s="1"/>
  <c r="AF40" i="5"/>
  <c r="G40" i="5" s="1"/>
  <c r="AF36" i="5"/>
  <c r="G36" i="5" s="1"/>
  <c r="AF39" i="5"/>
  <c r="G39" i="5" s="1"/>
  <c r="F39" i="5" s="1"/>
  <c r="D39" i="5" s="1"/>
  <c r="AF35" i="5"/>
  <c r="G35" i="5" s="1"/>
  <c r="AF31" i="5"/>
  <c r="G31" i="5" s="1"/>
  <c r="AF23" i="5"/>
  <c r="G23" i="5" s="1"/>
  <c r="AF15" i="5"/>
  <c r="G15" i="5" s="1"/>
  <c r="AF45" i="5"/>
  <c r="G45" i="5" s="1"/>
  <c r="AF41" i="5"/>
  <c r="G41" i="5" s="1"/>
  <c r="AF37" i="5"/>
  <c r="G37" i="5" s="1"/>
  <c r="AF33" i="5"/>
  <c r="G33" i="5" s="1"/>
  <c r="F33" i="5" s="1"/>
  <c r="D33" i="5" s="1"/>
  <c r="AF29" i="5"/>
  <c r="G29" i="5" s="1"/>
  <c r="AF25" i="5"/>
  <c r="G25" i="5" s="1"/>
  <c r="AF21" i="5"/>
  <c r="G21" i="5" s="1"/>
  <c r="AF17" i="5"/>
  <c r="G17" i="5" s="1"/>
  <c r="F17" i="5" s="1"/>
  <c r="D17" i="5" s="1"/>
  <c r="AF13" i="5"/>
  <c r="G13" i="5" s="1"/>
  <c r="AF9" i="5"/>
  <c r="G9" i="5" s="1"/>
  <c r="D46" i="8"/>
  <c r="D38" i="8"/>
  <c r="D30" i="8"/>
  <c r="AA41" i="1"/>
  <c r="AA37" i="1"/>
  <c r="AA33" i="1"/>
  <c r="AK33" i="1" s="1"/>
  <c r="AA21" i="1"/>
  <c r="AA13" i="1"/>
  <c r="AK13" i="1" s="1"/>
  <c r="AJ12" i="1"/>
  <c r="AJ8" i="1"/>
  <c r="AP45" i="1"/>
  <c r="AP41" i="1"/>
  <c r="AP37" i="1"/>
  <c r="AP33" i="1"/>
  <c r="AP29" i="1"/>
  <c r="AP25" i="1"/>
  <c r="AP21" i="1"/>
  <c r="AP17" i="1"/>
  <c r="AP13" i="1"/>
  <c r="AP9" i="1"/>
  <c r="E39" i="10"/>
  <c r="E31" i="10"/>
  <c r="D31" i="10" s="1"/>
  <c r="E23" i="10"/>
  <c r="E15" i="10"/>
  <c r="AD37" i="10"/>
  <c r="AD21" i="10"/>
  <c r="H21" i="1" s="1"/>
  <c r="CF46" i="10"/>
  <c r="CF42" i="10"/>
  <c r="CF38" i="10"/>
  <c r="CF34" i="10"/>
  <c r="CF30" i="10"/>
  <c r="CF26" i="10"/>
  <c r="CF22" i="10"/>
  <c r="CF18" i="10"/>
  <c r="CF14" i="10"/>
  <c r="CF10" i="10"/>
  <c r="CF45" i="10"/>
  <c r="CF41" i="10"/>
  <c r="CF37" i="10"/>
  <c r="CF33" i="10"/>
  <c r="CF29" i="10"/>
  <c r="CF25" i="10"/>
  <c r="CF21" i="10"/>
  <c r="CF17" i="10"/>
  <c r="CF13" i="10"/>
  <c r="CF9" i="10"/>
  <c r="DA42" i="10"/>
  <c r="DA38" i="10"/>
  <c r="DA34" i="10"/>
  <c r="DA30" i="10"/>
  <c r="DA26" i="10"/>
  <c r="DA22" i="10"/>
  <c r="DA18" i="10"/>
  <c r="DA14" i="10"/>
  <c r="DA10" i="10"/>
  <c r="DA45" i="10"/>
  <c r="DA41" i="10"/>
  <c r="DA37" i="10"/>
  <c r="DA33" i="10"/>
  <c r="DA29" i="10"/>
  <c r="DA25" i="10"/>
  <c r="DA21" i="10"/>
  <c r="DA17" i="10"/>
  <c r="DA13" i="10"/>
  <c r="DA9" i="10"/>
  <c r="CB8" i="8"/>
  <c r="DF45" i="8"/>
  <c r="D45" i="8" s="1"/>
  <c r="DF41" i="8"/>
  <c r="DF37" i="8"/>
  <c r="D37" i="8" s="1"/>
  <c r="DF33" i="8"/>
  <c r="D33" i="8" s="1"/>
  <c r="DF29" i="8"/>
  <c r="D29" i="8" s="1"/>
  <c r="DF25" i="8"/>
  <c r="DF21" i="8"/>
  <c r="D21" i="8" s="1"/>
  <c r="DF17" i="8"/>
  <c r="D17" i="8" s="1"/>
  <c r="DF13" i="8"/>
  <c r="D13" i="8" s="1"/>
  <c r="DF9" i="8"/>
  <c r="D26" i="4"/>
  <c r="R43" i="1"/>
  <c r="AA43" i="1" s="1"/>
  <c r="R39" i="1"/>
  <c r="AA39" i="1" s="1"/>
  <c r="R35" i="1"/>
  <c r="AA35" i="1" s="1"/>
  <c r="R31" i="1"/>
  <c r="AA31" i="1" s="1"/>
  <c r="AK31" i="1" s="1"/>
  <c r="R27" i="1"/>
  <c r="AA27" i="1" s="1"/>
  <c r="R23" i="1"/>
  <c r="AA23" i="1" s="1"/>
  <c r="R19" i="1"/>
  <c r="AA19" i="1" s="1"/>
  <c r="R15" i="1"/>
  <c r="AA15" i="1" s="1"/>
  <c r="R11" i="1"/>
  <c r="AP44" i="1"/>
  <c r="AP40" i="1"/>
  <c r="AP36" i="1"/>
  <c r="AP32" i="1"/>
  <c r="AP28" i="1"/>
  <c r="AP24" i="1"/>
  <c r="AP20" i="1"/>
  <c r="AP16" i="1"/>
  <c r="AP12" i="1"/>
  <c r="AP8" i="1"/>
  <c r="E45" i="10"/>
  <c r="E37" i="10"/>
  <c r="D37" i="10" s="1"/>
  <c r="E29" i="10"/>
  <c r="E21" i="10"/>
  <c r="E13" i="10"/>
  <c r="AD33" i="10"/>
  <c r="D33" i="10" s="1"/>
  <c r="AD17" i="10"/>
  <c r="D17" i="10" s="1"/>
  <c r="AA11" i="1"/>
  <c r="AL11" i="1" s="1"/>
  <c r="AJ10" i="1"/>
  <c r="E43" i="10"/>
  <c r="E35" i="10"/>
  <c r="E27" i="10"/>
  <c r="E19" i="10"/>
  <c r="E11" i="10"/>
  <c r="AD45" i="10"/>
  <c r="AD29" i="10"/>
  <c r="H29" i="1" s="1"/>
  <c r="K29" i="1" s="1"/>
  <c r="L29" i="1" s="1"/>
  <c r="AD13" i="10"/>
  <c r="CF43" i="10"/>
  <c r="CF39" i="10"/>
  <c r="CF35" i="10"/>
  <c r="CF31" i="10"/>
  <c r="CF27" i="10"/>
  <c r="CF23" i="10"/>
  <c r="CF19" i="10"/>
  <c r="CF15" i="10"/>
  <c r="CF11" i="10"/>
  <c r="DA40" i="10"/>
  <c r="DA36" i="10"/>
  <c r="DA32" i="10"/>
  <c r="DA28" i="10"/>
  <c r="DA24" i="10"/>
  <c r="DA20" i="10"/>
  <c r="DA16" i="10"/>
  <c r="DA12" i="10"/>
  <c r="DA8" i="10"/>
  <c r="D44" i="3"/>
  <c r="D40" i="3"/>
  <c r="D36" i="3"/>
  <c r="D32" i="3"/>
  <c r="D28" i="3"/>
  <c r="D24" i="3"/>
  <c r="D20" i="3"/>
  <c r="D16" i="3"/>
  <c r="D12" i="3"/>
  <c r="BL43" i="5"/>
  <c r="K43" i="5" s="1"/>
  <c r="BL39" i="5"/>
  <c r="K39" i="5" s="1"/>
  <c r="BL35" i="5"/>
  <c r="K35" i="5" s="1"/>
  <c r="BL31" i="5"/>
  <c r="K31" i="5" s="1"/>
  <c r="BL27" i="5"/>
  <c r="K27" i="5" s="1"/>
  <c r="BL23" i="5"/>
  <c r="K23" i="5" s="1"/>
  <c r="BL19" i="5"/>
  <c r="K19" i="5" s="1"/>
  <c r="BL15" i="5"/>
  <c r="K15" i="5" s="1"/>
  <c r="BL11" i="5"/>
  <c r="K11" i="5" s="1"/>
  <c r="BD43" i="5"/>
  <c r="J43" i="5" s="1"/>
  <c r="BD39" i="5"/>
  <c r="J39" i="5" s="1"/>
  <c r="BD35" i="5"/>
  <c r="J35" i="5" s="1"/>
  <c r="F35" i="5" s="1"/>
  <c r="D35" i="5" s="1"/>
  <c r="BD31" i="5"/>
  <c r="J31" i="5" s="1"/>
  <c r="BD27" i="5"/>
  <c r="J27" i="5" s="1"/>
  <c r="BD23" i="5"/>
  <c r="J23" i="5" s="1"/>
  <c r="BD19" i="5"/>
  <c r="J19" i="5" s="1"/>
  <c r="F19" i="5" s="1"/>
  <c r="D19" i="5" s="1"/>
  <c r="BD15" i="5"/>
  <c r="J15" i="5" s="1"/>
  <c r="BD11" i="5"/>
  <c r="J11" i="5" s="1"/>
  <c r="BL44" i="5"/>
  <c r="K44" i="5" s="1"/>
  <c r="BL40" i="5"/>
  <c r="K40" i="5" s="1"/>
  <c r="BL36" i="5"/>
  <c r="K36" i="5" s="1"/>
  <c r="BL32" i="5"/>
  <c r="K32" i="5" s="1"/>
  <c r="BL28" i="5"/>
  <c r="K28" i="5" s="1"/>
  <c r="BL24" i="5"/>
  <c r="K24" i="5" s="1"/>
  <c r="X46" i="5"/>
  <c r="E46" i="5" s="1"/>
  <c r="X42" i="5"/>
  <c r="E42" i="5" s="1"/>
  <c r="X38" i="5"/>
  <c r="E38" i="5" s="1"/>
  <c r="X34" i="5"/>
  <c r="E34" i="5" s="1"/>
  <c r="X30" i="5"/>
  <c r="E30" i="5" s="1"/>
  <c r="X26" i="5"/>
  <c r="E26" i="5" s="1"/>
  <c r="X22" i="5"/>
  <c r="E22" i="5" s="1"/>
  <c r="X18" i="5"/>
  <c r="E18" i="5" s="1"/>
  <c r="X14" i="5"/>
  <c r="E14" i="5" s="1"/>
  <c r="X10" i="5"/>
  <c r="E10" i="5" s="1"/>
  <c r="AF46" i="5"/>
  <c r="G46" i="5" s="1"/>
  <c r="AF42" i="5"/>
  <c r="G42" i="5" s="1"/>
  <c r="AF38" i="5"/>
  <c r="G38" i="5" s="1"/>
  <c r="BL46" i="5"/>
  <c r="K46" i="5" s="1"/>
  <c r="BL42" i="5"/>
  <c r="K42" i="5" s="1"/>
  <c r="BL38" i="5"/>
  <c r="K38" i="5" s="1"/>
  <c r="BL34" i="5"/>
  <c r="K34" i="5" s="1"/>
  <c r="BL30" i="5"/>
  <c r="K30" i="5" s="1"/>
  <c r="BL26" i="5"/>
  <c r="K26" i="5" s="1"/>
  <c r="BL22" i="5"/>
  <c r="K22" i="5" s="1"/>
  <c r="CR46" i="5"/>
  <c r="O46" i="5" s="1"/>
  <c r="CR44" i="5"/>
  <c r="O44" i="5" s="1"/>
  <c r="CR42" i="5"/>
  <c r="O42" i="5" s="1"/>
  <c r="CR40" i="5"/>
  <c r="O40" i="5" s="1"/>
  <c r="CR38" i="5"/>
  <c r="O38" i="5" s="1"/>
  <c r="CR36" i="5"/>
  <c r="O36" i="5" s="1"/>
  <c r="CR34" i="5"/>
  <c r="O34" i="5" s="1"/>
  <c r="CR32" i="5"/>
  <c r="O32" i="5" s="1"/>
  <c r="CR30" i="5"/>
  <c r="O30" i="5" s="1"/>
  <c r="CR28" i="5"/>
  <c r="O28" i="5" s="1"/>
  <c r="CR26" i="5"/>
  <c r="O26" i="5" s="1"/>
  <c r="CR24" i="5"/>
  <c r="O24" i="5" s="1"/>
  <c r="CR22" i="5"/>
  <c r="O22" i="5" s="1"/>
  <c r="CR20" i="5"/>
  <c r="O20" i="5" s="1"/>
  <c r="CR18" i="5"/>
  <c r="O18" i="5" s="1"/>
  <c r="CR16" i="5"/>
  <c r="O16" i="5" s="1"/>
  <c r="CR14" i="5"/>
  <c r="O14" i="5" s="1"/>
  <c r="CR12" i="5"/>
  <c r="O12" i="5" s="1"/>
  <c r="CR10" i="5"/>
  <c r="O10" i="5" s="1"/>
  <c r="CR8" i="5"/>
  <c r="O8" i="5" s="1"/>
  <c r="CJ46" i="5"/>
  <c r="N46" i="5" s="1"/>
  <c r="CJ44" i="5"/>
  <c r="N44" i="5" s="1"/>
  <c r="CJ42" i="5"/>
  <c r="N42" i="5" s="1"/>
  <c r="CJ40" i="5"/>
  <c r="N40" i="5" s="1"/>
  <c r="CJ38" i="5"/>
  <c r="N38" i="5" s="1"/>
  <c r="CJ36" i="5"/>
  <c r="N36" i="5" s="1"/>
  <c r="CJ34" i="5"/>
  <c r="N34" i="5" s="1"/>
  <c r="CJ32" i="5"/>
  <c r="N32" i="5" s="1"/>
  <c r="CJ30" i="5"/>
  <c r="N30" i="5" s="1"/>
  <c r="CJ28" i="5"/>
  <c r="N28" i="5" s="1"/>
  <c r="CJ26" i="5"/>
  <c r="N26" i="5" s="1"/>
  <c r="CJ24" i="5"/>
  <c r="N24" i="5" s="1"/>
  <c r="CJ22" i="5"/>
  <c r="N22" i="5" s="1"/>
  <c r="CJ20" i="5"/>
  <c r="N20" i="5" s="1"/>
  <c r="CJ18" i="5"/>
  <c r="N18" i="5" s="1"/>
  <c r="CJ16" i="5"/>
  <c r="N16" i="5" s="1"/>
  <c r="CJ14" i="5"/>
  <c r="N14" i="5" s="1"/>
  <c r="CJ12" i="5"/>
  <c r="N12" i="5" s="1"/>
  <c r="CJ10" i="5"/>
  <c r="N10" i="5" s="1"/>
  <c r="CJ8" i="5"/>
  <c r="N8" i="5" s="1"/>
  <c r="CB46" i="5"/>
  <c r="M46" i="5" s="1"/>
  <c r="CB44" i="5"/>
  <c r="M44" i="5" s="1"/>
  <c r="CB42" i="5"/>
  <c r="M42" i="5" s="1"/>
  <c r="CB40" i="5"/>
  <c r="M40" i="5" s="1"/>
  <c r="CB38" i="5"/>
  <c r="M38" i="5" s="1"/>
  <c r="CB36" i="5"/>
  <c r="M36" i="5" s="1"/>
  <c r="CB34" i="5"/>
  <c r="M34" i="5" s="1"/>
  <c r="CB32" i="5"/>
  <c r="M32" i="5" s="1"/>
  <c r="CB30" i="5"/>
  <c r="M30" i="5" s="1"/>
  <c r="CB28" i="5"/>
  <c r="M28" i="5" s="1"/>
  <c r="CB26" i="5"/>
  <c r="M26" i="5" s="1"/>
  <c r="CB24" i="5"/>
  <c r="M24" i="5" s="1"/>
  <c r="CB22" i="5"/>
  <c r="M22" i="5" s="1"/>
  <c r="CB20" i="5"/>
  <c r="M20" i="5" s="1"/>
  <c r="CB18" i="5"/>
  <c r="M18" i="5" s="1"/>
  <c r="CB16" i="5"/>
  <c r="M16" i="5" s="1"/>
  <c r="CB14" i="5"/>
  <c r="M14" i="5" s="1"/>
  <c r="CB12" i="5"/>
  <c r="M12" i="5" s="1"/>
  <c r="CB10" i="5"/>
  <c r="M10" i="5" s="1"/>
  <c r="CB8" i="5"/>
  <c r="M8" i="5" s="1"/>
  <c r="BT46" i="5"/>
  <c r="L46" i="5" s="1"/>
  <c r="BT44" i="5"/>
  <c r="L44" i="5" s="1"/>
  <c r="BT42" i="5"/>
  <c r="L42" i="5" s="1"/>
  <c r="BT40" i="5"/>
  <c r="L40" i="5" s="1"/>
  <c r="BT38" i="5"/>
  <c r="L38" i="5" s="1"/>
  <c r="BT36" i="5"/>
  <c r="L36" i="5" s="1"/>
  <c r="BT34" i="5"/>
  <c r="L34" i="5" s="1"/>
  <c r="BT32" i="5"/>
  <c r="L32" i="5" s="1"/>
  <c r="BT30" i="5"/>
  <c r="L30" i="5" s="1"/>
  <c r="BT28" i="5"/>
  <c r="L28" i="5" s="1"/>
  <c r="BT26" i="5"/>
  <c r="L26" i="5" s="1"/>
  <c r="BT24" i="5"/>
  <c r="L24" i="5" s="1"/>
  <c r="BT22" i="5"/>
  <c r="L22" i="5" s="1"/>
  <c r="BT20" i="5"/>
  <c r="L20" i="5" s="1"/>
  <c r="BT18" i="5"/>
  <c r="L18" i="5" s="1"/>
  <c r="BT16" i="5"/>
  <c r="L16" i="5" s="1"/>
  <c r="BT14" i="5"/>
  <c r="L14" i="5" s="1"/>
  <c r="BT12" i="5"/>
  <c r="L12" i="5" s="1"/>
  <c r="BT10" i="5"/>
  <c r="L10" i="5" s="1"/>
  <c r="BT8" i="5"/>
  <c r="L8" i="5" s="1"/>
  <c r="BL20" i="5"/>
  <c r="K20" i="5" s="1"/>
  <c r="BL18" i="5"/>
  <c r="K18" i="5" s="1"/>
  <c r="BL16" i="5"/>
  <c r="K16" i="5" s="1"/>
  <c r="BL14" i="5"/>
  <c r="K14" i="5" s="1"/>
  <c r="BL12" i="5"/>
  <c r="K12" i="5" s="1"/>
  <c r="BL10" i="5"/>
  <c r="K10" i="5" s="1"/>
  <c r="BL8" i="5"/>
  <c r="K8" i="5" s="1"/>
  <c r="F31" i="5"/>
  <c r="BD46" i="5"/>
  <c r="J46" i="5" s="1"/>
  <c r="BD44" i="5"/>
  <c r="J44" i="5" s="1"/>
  <c r="BD42" i="5"/>
  <c r="J42" i="5" s="1"/>
  <c r="BD40" i="5"/>
  <c r="J40" i="5" s="1"/>
  <c r="BD38" i="5"/>
  <c r="J38" i="5" s="1"/>
  <c r="BD36" i="5"/>
  <c r="J36" i="5" s="1"/>
  <c r="BD34" i="5"/>
  <c r="J34" i="5" s="1"/>
  <c r="BD32" i="5"/>
  <c r="J32" i="5" s="1"/>
  <c r="BD30" i="5"/>
  <c r="J30" i="5" s="1"/>
  <c r="BD28" i="5"/>
  <c r="J28" i="5" s="1"/>
  <c r="BD26" i="5"/>
  <c r="J26" i="5" s="1"/>
  <c r="BD24" i="5"/>
  <c r="J24" i="5" s="1"/>
  <c r="BD22" i="5"/>
  <c r="J22" i="5" s="1"/>
  <c r="BD20" i="5"/>
  <c r="J20" i="5" s="1"/>
  <c r="BD18" i="5"/>
  <c r="J18" i="5" s="1"/>
  <c r="BD16" i="5"/>
  <c r="J16" i="5" s="1"/>
  <c r="BD14" i="5"/>
  <c r="J14" i="5" s="1"/>
  <c r="BD12" i="5"/>
  <c r="J12" i="5" s="1"/>
  <c r="BD10" i="5"/>
  <c r="J10" i="5" s="1"/>
  <c r="BD8" i="5"/>
  <c r="J8" i="5" s="1"/>
  <c r="F15" i="5"/>
  <c r="D15" i="5" s="1"/>
  <c r="AV46" i="5"/>
  <c r="I46" i="5" s="1"/>
  <c r="F46" i="5" s="1"/>
  <c r="D46" i="5" s="1"/>
  <c r="AV44" i="5"/>
  <c r="I44" i="5" s="1"/>
  <c r="AV42" i="5"/>
  <c r="I42" i="5" s="1"/>
  <c r="F27" i="5"/>
  <c r="D27" i="5" s="1"/>
  <c r="F23" i="5"/>
  <c r="AV40" i="5"/>
  <c r="I40" i="5" s="1"/>
  <c r="F40" i="5" s="1"/>
  <c r="D40" i="5" s="1"/>
  <c r="AV38" i="5"/>
  <c r="I38" i="5" s="1"/>
  <c r="F38" i="5" s="1"/>
  <c r="D38" i="5" s="1"/>
  <c r="AV36" i="5"/>
  <c r="I36" i="5" s="1"/>
  <c r="F36" i="5" s="1"/>
  <c r="AV34" i="5"/>
  <c r="I34" i="5" s="1"/>
  <c r="AV32" i="5"/>
  <c r="I32" i="5" s="1"/>
  <c r="AV30" i="5"/>
  <c r="I30" i="5" s="1"/>
  <c r="AV28" i="5"/>
  <c r="I28" i="5" s="1"/>
  <c r="AV26" i="5"/>
  <c r="I26" i="5" s="1"/>
  <c r="AV24" i="5"/>
  <c r="I24" i="5" s="1"/>
  <c r="AV22" i="5"/>
  <c r="I22" i="5" s="1"/>
  <c r="AV20" i="5"/>
  <c r="I20" i="5" s="1"/>
  <c r="AV18" i="5"/>
  <c r="I18" i="5" s="1"/>
  <c r="AV16" i="5"/>
  <c r="I16" i="5" s="1"/>
  <c r="AV14" i="5"/>
  <c r="I14" i="5" s="1"/>
  <c r="AV12" i="5"/>
  <c r="I12" i="5" s="1"/>
  <c r="AV10" i="5"/>
  <c r="I10" i="5" s="1"/>
  <c r="AV8" i="5"/>
  <c r="I8" i="5" s="1"/>
  <c r="AN32" i="5"/>
  <c r="H32" i="5" s="1"/>
  <c r="AN30" i="5"/>
  <c r="H30" i="5" s="1"/>
  <c r="AN28" i="5"/>
  <c r="H28" i="5" s="1"/>
  <c r="AN26" i="5"/>
  <c r="H26" i="5" s="1"/>
  <c r="AN24" i="5"/>
  <c r="H24" i="5" s="1"/>
  <c r="AN22" i="5"/>
  <c r="H22" i="5" s="1"/>
  <c r="AN20" i="5"/>
  <c r="H20" i="5" s="1"/>
  <c r="AN18" i="5"/>
  <c r="H18" i="5" s="1"/>
  <c r="AN16" i="5"/>
  <c r="H16" i="5" s="1"/>
  <c r="AN14" i="5"/>
  <c r="H14" i="5" s="1"/>
  <c r="AN12" i="5"/>
  <c r="H12" i="5" s="1"/>
  <c r="AN10" i="5"/>
  <c r="H10" i="5" s="1"/>
  <c r="AN8" i="5"/>
  <c r="H8" i="5" s="1"/>
  <c r="F44" i="5"/>
  <c r="D44" i="5" s="1"/>
  <c r="AF34" i="5"/>
  <c r="G34" i="5" s="1"/>
  <c r="AF32" i="5"/>
  <c r="G32" i="5" s="1"/>
  <c r="AF30" i="5"/>
  <c r="G30" i="5" s="1"/>
  <c r="AF28" i="5"/>
  <c r="G28" i="5" s="1"/>
  <c r="AF26" i="5"/>
  <c r="G26" i="5" s="1"/>
  <c r="AF24" i="5"/>
  <c r="G24" i="5" s="1"/>
  <c r="AF22" i="5"/>
  <c r="G22" i="5" s="1"/>
  <c r="AF20" i="5"/>
  <c r="G20" i="5" s="1"/>
  <c r="AF18" i="5"/>
  <c r="G18" i="5" s="1"/>
  <c r="AF16" i="5"/>
  <c r="G16" i="5" s="1"/>
  <c r="AF14" i="5"/>
  <c r="G14" i="5" s="1"/>
  <c r="AF12" i="5"/>
  <c r="G12" i="5" s="1"/>
  <c r="AF10" i="5"/>
  <c r="G10" i="5" s="1"/>
  <c r="AF8" i="5"/>
  <c r="G8" i="5" s="1"/>
  <c r="F45" i="5"/>
  <c r="D45" i="5" s="1"/>
  <c r="F37" i="5"/>
  <c r="D37" i="5" s="1"/>
  <c r="F29" i="5"/>
  <c r="D29" i="5" s="1"/>
  <c r="F25" i="5"/>
  <c r="F21" i="5"/>
  <c r="D21" i="5" s="1"/>
  <c r="F13" i="5"/>
  <c r="D13" i="5" s="1"/>
  <c r="F9" i="5"/>
  <c r="X8" i="5"/>
  <c r="E8" i="5" s="1"/>
  <c r="D23" i="5"/>
  <c r="P46" i="5"/>
  <c r="P44" i="5"/>
  <c r="P42" i="5"/>
  <c r="P40" i="5"/>
  <c r="P38" i="5"/>
  <c r="P36" i="5"/>
  <c r="P34" i="5"/>
  <c r="P32" i="5"/>
  <c r="P30" i="5"/>
  <c r="P28" i="5"/>
  <c r="P26" i="5"/>
  <c r="P24" i="5"/>
  <c r="P22" i="5"/>
  <c r="P20" i="5"/>
  <c r="P18" i="5"/>
  <c r="P16" i="5"/>
  <c r="P14" i="5"/>
  <c r="P12" i="5"/>
  <c r="P10" i="5"/>
  <c r="P8" i="5"/>
  <c r="AJ45" i="1"/>
  <c r="AJ43" i="1"/>
  <c r="AJ41" i="1"/>
  <c r="AJ39" i="1"/>
  <c r="AJ37" i="1"/>
  <c r="AK37" i="1" s="1"/>
  <c r="AJ35" i="1"/>
  <c r="AJ33" i="1"/>
  <c r="AJ31" i="1"/>
  <c r="AJ29" i="1"/>
  <c r="AJ27" i="1"/>
  <c r="AJ25" i="1"/>
  <c r="AJ23" i="1"/>
  <c r="AJ21" i="1"/>
  <c r="AJ19" i="1"/>
  <c r="AJ17" i="1"/>
  <c r="AJ15" i="1"/>
  <c r="AJ13" i="1"/>
  <c r="AJ11" i="1"/>
  <c r="AJ9" i="1"/>
  <c r="D45" i="4"/>
  <c r="D43" i="4"/>
  <c r="D39" i="4"/>
  <c r="D37" i="4"/>
  <c r="D33" i="4"/>
  <c r="D31" i="4"/>
  <c r="D29" i="4"/>
  <c r="D27" i="4"/>
  <c r="D23" i="4"/>
  <c r="D21" i="4"/>
  <c r="D19" i="4"/>
  <c r="D17" i="4"/>
  <c r="D15" i="4"/>
  <c r="D13" i="4"/>
  <c r="D11" i="4"/>
  <c r="D45" i="3"/>
  <c r="D43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D13" i="3"/>
  <c r="D11" i="3"/>
  <c r="D9" i="3"/>
  <c r="D8" i="8"/>
  <c r="BY46" i="10"/>
  <c r="BR46" i="10" s="1"/>
  <c r="BS46" i="10"/>
  <c r="BY42" i="10"/>
  <c r="BR42" i="10" s="1"/>
  <c r="BS42" i="10"/>
  <c r="BY38" i="10"/>
  <c r="BR38" i="10" s="1"/>
  <c r="BS38" i="10"/>
  <c r="BY34" i="10"/>
  <c r="BS34" i="10"/>
  <c r="BY30" i="10"/>
  <c r="BR30" i="10" s="1"/>
  <c r="BS30" i="10"/>
  <c r="BY26" i="10"/>
  <c r="BR26" i="10" s="1"/>
  <c r="BS26" i="10"/>
  <c r="BY22" i="10"/>
  <c r="BR22" i="10" s="1"/>
  <c r="BS22" i="10"/>
  <c r="BY18" i="10"/>
  <c r="BS18" i="10"/>
  <c r="BY16" i="10"/>
  <c r="BR16" i="10" s="1"/>
  <c r="BS16" i="10"/>
  <c r="BY12" i="10"/>
  <c r="BR12" i="10" s="1"/>
  <c r="BS12" i="10"/>
  <c r="E46" i="10"/>
  <c r="E44" i="10"/>
  <c r="E42" i="10"/>
  <c r="E40" i="10"/>
  <c r="D40" i="10" s="1"/>
  <c r="E38" i="10"/>
  <c r="E36" i="10"/>
  <c r="H36" i="1" s="1"/>
  <c r="K36" i="1" s="1"/>
  <c r="L36" i="1" s="1"/>
  <c r="E34" i="10"/>
  <c r="E32" i="10"/>
  <c r="H32" i="1" s="1"/>
  <c r="K32" i="1" s="1"/>
  <c r="L32" i="1" s="1"/>
  <c r="E30" i="10"/>
  <c r="E28" i="10"/>
  <c r="H28" i="1" s="1"/>
  <c r="E26" i="10"/>
  <c r="E24" i="10"/>
  <c r="D24" i="10" s="1"/>
  <c r="E22" i="10"/>
  <c r="E20" i="10"/>
  <c r="H20" i="1" s="1"/>
  <c r="K20" i="1" s="1"/>
  <c r="L20" i="1" s="1"/>
  <c r="E18" i="10"/>
  <c r="E16" i="10"/>
  <c r="H16" i="1" s="1"/>
  <c r="K16" i="1" s="1"/>
  <c r="L16" i="1" s="1"/>
  <c r="E14" i="10"/>
  <c r="E12" i="10"/>
  <c r="E10" i="10"/>
  <c r="E8" i="10"/>
  <c r="D8" i="10" s="1"/>
  <c r="BY45" i="10"/>
  <c r="BR45" i="10" s="1"/>
  <c r="BY43" i="10"/>
  <c r="BR43" i="10" s="1"/>
  <c r="M43" i="1" s="1"/>
  <c r="BY41" i="10"/>
  <c r="BY39" i="10"/>
  <c r="BR39" i="10" s="1"/>
  <c r="M39" i="1" s="1"/>
  <c r="BY37" i="10"/>
  <c r="BR37" i="10" s="1"/>
  <c r="BY35" i="10"/>
  <c r="BY33" i="10"/>
  <c r="BR33" i="10" s="1"/>
  <c r="BY31" i="10"/>
  <c r="BR31" i="10" s="1"/>
  <c r="BY29" i="10"/>
  <c r="BR29" i="10" s="1"/>
  <c r="BY27" i="10"/>
  <c r="BR27" i="10" s="1"/>
  <c r="M27" i="1" s="1"/>
  <c r="BY25" i="10"/>
  <c r="BY23" i="10"/>
  <c r="BR23" i="10" s="1"/>
  <c r="M23" i="1" s="1"/>
  <c r="BY21" i="10"/>
  <c r="BR21" i="10" s="1"/>
  <c r="BY19" i="10"/>
  <c r="BY17" i="10"/>
  <c r="BR17" i="10" s="1"/>
  <c r="BY15" i="10"/>
  <c r="BR15" i="10" s="1"/>
  <c r="M15" i="1" s="1"/>
  <c r="BY13" i="10"/>
  <c r="BR13" i="10" s="1"/>
  <c r="BY11" i="10"/>
  <c r="BR11" i="10" s="1"/>
  <c r="M11" i="1" s="1"/>
  <c r="BY9" i="10"/>
  <c r="AD43" i="10"/>
  <c r="H43" i="1" s="1"/>
  <c r="K43" i="1" s="1"/>
  <c r="L43" i="1" s="1"/>
  <c r="AD39" i="10"/>
  <c r="H39" i="1" s="1"/>
  <c r="AD35" i="10"/>
  <c r="H35" i="1" s="1"/>
  <c r="K35" i="1" s="1"/>
  <c r="L35" i="1" s="1"/>
  <c r="AD31" i="10"/>
  <c r="AD27" i="10"/>
  <c r="H27" i="1" s="1"/>
  <c r="K27" i="1" s="1"/>
  <c r="L27" i="1" s="1"/>
  <c r="AD23" i="10"/>
  <c r="H23" i="1" s="1"/>
  <c r="AD19" i="10"/>
  <c r="H19" i="1" s="1"/>
  <c r="K19" i="1" s="1"/>
  <c r="L19" i="1" s="1"/>
  <c r="AD15" i="10"/>
  <c r="H15" i="1" s="1"/>
  <c r="K15" i="1" s="1"/>
  <c r="L15" i="1" s="1"/>
  <c r="AD11" i="10"/>
  <c r="H11" i="1" s="1"/>
  <c r="CN46" i="10"/>
  <c r="CN44" i="10"/>
  <c r="CN42" i="10"/>
  <c r="CN40" i="10"/>
  <c r="CN38" i="10"/>
  <c r="CN36" i="10"/>
  <c r="CN34" i="10"/>
  <c r="CN32" i="10"/>
  <c r="CN30" i="10"/>
  <c r="CN28" i="10"/>
  <c r="CN26" i="10"/>
  <c r="CN24" i="10"/>
  <c r="CN22" i="10"/>
  <c r="CN20" i="10"/>
  <c r="CN18" i="10"/>
  <c r="CN16" i="10"/>
  <c r="CN14" i="10"/>
  <c r="AD46" i="10"/>
  <c r="CW46" i="10"/>
  <c r="CP46" i="10" s="1"/>
  <c r="AD44" i="10"/>
  <c r="CW44" i="10"/>
  <c r="CP44" i="10" s="1"/>
  <c r="AD42" i="10"/>
  <c r="CW42" i="10"/>
  <c r="CP42" i="10" s="1"/>
  <c r="AD40" i="10"/>
  <c r="CW40" i="10"/>
  <c r="CP40" i="10" s="1"/>
  <c r="AD38" i="10"/>
  <c r="CW38" i="10"/>
  <c r="CP38" i="10" s="1"/>
  <c r="AD36" i="10"/>
  <c r="CW36" i="10"/>
  <c r="CP36" i="10" s="1"/>
  <c r="AD34" i="10"/>
  <c r="CW34" i="10"/>
  <c r="CP34" i="10" s="1"/>
  <c r="AD32" i="10"/>
  <c r="CW32" i="10"/>
  <c r="CP32" i="10" s="1"/>
  <c r="AD30" i="10"/>
  <c r="CW30" i="10"/>
  <c r="CP30" i="10" s="1"/>
  <c r="AD28" i="10"/>
  <c r="CW28" i="10"/>
  <c r="CP28" i="10" s="1"/>
  <c r="AD26" i="10"/>
  <c r="CW26" i="10"/>
  <c r="CP26" i="10" s="1"/>
  <c r="AD24" i="10"/>
  <c r="CW24" i="10"/>
  <c r="CP24" i="10" s="1"/>
  <c r="AD22" i="10"/>
  <c r="CW22" i="10"/>
  <c r="CP22" i="10" s="1"/>
  <c r="AD20" i="10"/>
  <c r="CW20" i="10"/>
  <c r="CP20" i="10" s="1"/>
  <c r="AD18" i="10"/>
  <c r="CW18" i="10"/>
  <c r="CP18" i="10" s="1"/>
  <c r="AD16" i="10"/>
  <c r="CW16" i="10"/>
  <c r="CP16" i="10" s="1"/>
  <c r="AD14" i="10"/>
  <c r="CW14" i="10"/>
  <c r="CP14" i="10" s="1"/>
  <c r="AD12" i="10"/>
  <c r="CW12" i="10"/>
  <c r="CP12" i="10" s="1"/>
  <c r="AD10" i="10"/>
  <c r="CW10" i="10"/>
  <c r="CP10" i="10" s="1"/>
  <c r="AD8" i="10"/>
  <c r="CW8" i="10"/>
  <c r="CP8" i="10" s="1"/>
  <c r="BS45" i="10"/>
  <c r="BS41" i="10"/>
  <c r="BS37" i="10"/>
  <c r="BS33" i="10"/>
  <c r="BS29" i="10"/>
  <c r="BS25" i="10"/>
  <c r="BS21" i="10"/>
  <c r="BS17" i="10"/>
  <c r="BS13" i="10"/>
  <c r="BS9" i="10"/>
  <c r="BY44" i="10"/>
  <c r="BR44" i="10" s="1"/>
  <c r="BS44" i="10"/>
  <c r="BY40" i="10"/>
  <c r="BR40" i="10" s="1"/>
  <c r="BS40" i="10"/>
  <c r="BY36" i="10"/>
  <c r="BR36" i="10" s="1"/>
  <c r="BS36" i="10"/>
  <c r="BY32" i="10"/>
  <c r="BS32" i="10"/>
  <c r="BY28" i="10"/>
  <c r="BR28" i="10" s="1"/>
  <c r="BS28" i="10"/>
  <c r="BY24" i="10"/>
  <c r="BR24" i="10" s="1"/>
  <c r="BS24" i="10"/>
  <c r="BY20" i="10"/>
  <c r="BR20" i="10" s="1"/>
  <c r="BS20" i="10"/>
  <c r="BY14" i="10"/>
  <c r="BR14" i="10" s="1"/>
  <c r="BS14" i="10"/>
  <c r="BY10" i="10"/>
  <c r="BR10" i="10" s="1"/>
  <c r="BS10" i="10"/>
  <c r="H45" i="1"/>
  <c r="K45" i="1" s="1"/>
  <c r="L45" i="1" s="1"/>
  <c r="H33" i="1"/>
  <c r="K33" i="1" s="1"/>
  <c r="L33" i="1" s="1"/>
  <c r="H25" i="1"/>
  <c r="K25" i="1" s="1"/>
  <c r="L25" i="1" s="1"/>
  <c r="H17" i="1"/>
  <c r="H13" i="1"/>
  <c r="K13" i="1" s="1"/>
  <c r="L13" i="1" s="1"/>
  <c r="CT45" i="10"/>
  <c r="CM45" i="10" s="1"/>
  <c r="CN45" i="10"/>
  <c r="CT43" i="10"/>
  <c r="CM43" i="10" s="1"/>
  <c r="CN43" i="10"/>
  <c r="CT41" i="10"/>
  <c r="CM41" i="10" s="1"/>
  <c r="CN41" i="10"/>
  <c r="CT39" i="10"/>
  <c r="CN39" i="10"/>
  <c r="CT37" i="10"/>
  <c r="CN37" i="10"/>
  <c r="CT35" i="10"/>
  <c r="CM35" i="10" s="1"/>
  <c r="CN35" i="10"/>
  <c r="CT33" i="10"/>
  <c r="CM33" i="10" s="1"/>
  <c r="CN33" i="10"/>
  <c r="CT31" i="10"/>
  <c r="CM31" i="10" s="1"/>
  <c r="CN31" i="10"/>
  <c r="CT29" i="10"/>
  <c r="CM29" i="10" s="1"/>
  <c r="CN29" i="10"/>
  <c r="CT27" i="10"/>
  <c r="CM27" i="10" s="1"/>
  <c r="CN27" i="10"/>
  <c r="CT25" i="10"/>
  <c r="CM25" i="10" s="1"/>
  <c r="CN25" i="10"/>
  <c r="CT23" i="10"/>
  <c r="CM23" i="10" s="1"/>
  <c r="CN23" i="10"/>
  <c r="CT21" i="10"/>
  <c r="CN21" i="10"/>
  <c r="CT19" i="10"/>
  <c r="CN19" i="10"/>
  <c r="CT17" i="10"/>
  <c r="CM17" i="10" s="1"/>
  <c r="CN17" i="10"/>
  <c r="CT15" i="10"/>
  <c r="CM15" i="10" s="1"/>
  <c r="CN15" i="10"/>
  <c r="CT13" i="10"/>
  <c r="CM13" i="10" s="1"/>
  <c r="CN13" i="10"/>
  <c r="CT11" i="10"/>
  <c r="CM11" i="10" s="1"/>
  <c r="CN11" i="10"/>
  <c r="CT9" i="10"/>
  <c r="CM9" i="10" s="1"/>
  <c r="CN9" i="10"/>
  <c r="D39" i="10"/>
  <c r="D27" i="10"/>
  <c r="D15" i="10"/>
  <c r="BS43" i="10"/>
  <c r="BS39" i="10"/>
  <c r="BS35" i="10"/>
  <c r="BS31" i="10"/>
  <c r="BS27" i="10"/>
  <c r="BS23" i="10"/>
  <c r="BS19" i="10"/>
  <c r="BS15" i="10"/>
  <c r="BS11" i="10"/>
  <c r="DA44" i="10"/>
  <c r="CT12" i="10"/>
  <c r="CM12" i="10" s="1"/>
  <c r="CF8" i="10"/>
  <c r="BY8" i="10"/>
  <c r="K17" i="1"/>
  <c r="L17" i="1" s="1"/>
  <c r="K39" i="1"/>
  <c r="L39" i="1" s="1"/>
  <c r="D46" i="10"/>
  <c r="H46" i="1"/>
  <c r="K46" i="1" s="1"/>
  <c r="L46" i="1" s="1"/>
  <c r="H44" i="1"/>
  <c r="D42" i="10"/>
  <c r="H42" i="1"/>
  <c r="K42" i="1" s="1"/>
  <c r="L42" i="1" s="1"/>
  <c r="H40" i="1"/>
  <c r="K40" i="1" s="1"/>
  <c r="L40" i="1" s="1"/>
  <c r="D38" i="10"/>
  <c r="H38" i="1"/>
  <c r="K38" i="1" s="1"/>
  <c r="L38" i="1" s="1"/>
  <c r="D36" i="10"/>
  <c r="D34" i="10"/>
  <c r="H34" i="1"/>
  <c r="K34" i="1" s="1"/>
  <c r="L34" i="1" s="1"/>
  <c r="D30" i="10"/>
  <c r="H30" i="1"/>
  <c r="K30" i="1" s="1"/>
  <c r="L30" i="1" s="1"/>
  <c r="D26" i="10"/>
  <c r="H26" i="1"/>
  <c r="K26" i="1" s="1"/>
  <c r="L26" i="1" s="1"/>
  <c r="D22" i="10"/>
  <c r="H22" i="1"/>
  <c r="K22" i="1" s="1"/>
  <c r="L22" i="1" s="1"/>
  <c r="D20" i="10"/>
  <c r="D18" i="10"/>
  <c r="H18" i="1"/>
  <c r="K18" i="1" s="1"/>
  <c r="D16" i="10"/>
  <c r="D14" i="10"/>
  <c r="H14" i="1"/>
  <c r="K14" i="1" s="1"/>
  <c r="H12" i="1"/>
  <c r="D10" i="10"/>
  <c r="H10" i="1"/>
  <c r="K10" i="1" s="1"/>
  <c r="H8" i="1"/>
  <c r="K8" i="1" s="1"/>
  <c r="K11" i="1"/>
  <c r="L11" i="1" s="1"/>
  <c r="M45" i="1"/>
  <c r="N45" i="1"/>
  <c r="N43" i="1"/>
  <c r="N41" i="1"/>
  <c r="M37" i="1"/>
  <c r="N35" i="1"/>
  <c r="M33" i="1"/>
  <c r="N33" i="1"/>
  <c r="M31" i="1"/>
  <c r="N31" i="1"/>
  <c r="M29" i="1"/>
  <c r="N29" i="1"/>
  <c r="N27" i="1"/>
  <c r="N25" i="1"/>
  <c r="N23" i="1"/>
  <c r="M21" i="1"/>
  <c r="M17" i="1"/>
  <c r="N17" i="1"/>
  <c r="N15" i="1"/>
  <c r="M13" i="1"/>
  <c r="N13" i="1"/>
  <c r="N11" i="1"/>
  <c r="N9" i="1"/>
  <c r="M46" i="1"/>
  <c r="M44" i="1"/>
  <c r="M42" i="1"/>
  <c r="M40" i="1"/>
  <c r="M38" i="1"/>
  <c r="M36" i="1"/>
  <c r="M30" i="1"/>
  <c r="M28" i="1"/>
  <c r="M26" i="1"/>
  <c r="M24" i="1"/>
  <c r="M22" i="1"/>
  <c r="M20" i="1"/>
  <c r="L18" i="1"/>
  <c r="M16" i="1"/>
  <c r="L14" i="1"/>
  <c r="M14" i="1"/>
  <c r="N12" i="1"/>
  <c r="M12" i="1"/>
  <c r="L10" i="1"/>
  <c r="M10" i="1"/>
  <c r="L8" i="1"/>
  <c r="AB41" i="1"/>
  <c r="AL37" i="1"/>
  <c r="AB37" i="1"/>
  <c r="AK21" i="1"/>
  <c r="AL21" i="1"/>
  <c r="AB21" i="1"/>
  <c r="AB13" i="1"/>
  <c r="R46" i="1"/>
  <c r="AA46" i="1" s="1"/>
  <c r="R44" i="1"/>
  <c r="AA44" i="1" s="1"/>
  <c r="R42" i="1"/>
  <c r="AA42" i="1" s="1"/>
  <c r="R40" i="1"/>
  <c r="AA40" i="1" s="1"/>
  <c r="R38" i="1"/>
  <c r="AA38" i="1" s="1"/>
  <c r="R36" i="1"/>
  <c r="AA36" i="1" s="1"/>
  <c r="R34" i="1"/>
  <c r="AA34" i="1" s="1"/>
  <c r="R32" i="1"/>
  <c r="AA32" i="1" s="1"/>
  <c r="R30" i="1"/>
  <c r="AA30" i="1" s="1"/>
  <c r="R28" i="1"/>
  <c r="AA28" i="1" s="1"/>
  <c r="R26" i="1"/>
  <c r="AA26" i="1" s="1"/>
  <c r="R24" i="1"/>
  <c r="AA24" i="1" s="1"/>
  <c r="R22" i="1"/>
  <c r="AA22" i="1" s="1"/>
  <c r="R20" i="1"/>
  <c r="AA20" i="1" s="1"/>
  <c r="R18" i="1"/>
  <c r="AA18" i="1" s="1"/>
  <c r="R16" i="1"/>
  <c r="AA16" i="1" s="1"/>
  <c r="R14" i="1"/>
  <c r="AA14" i="1" s="1"/>
  <c r="R12" i="1"/>
  <c r="AA12" i="1" s="1"/>
  <c r="R10" i="1"/>
  <c r="AA10" i="1" s="1"/>
  <c r="AJ46" i="1"/>
  <c r="AJ44" i="1"/>
  <c r="AJ42" i="1"/>
  <c r="AJ40" i="1"/>
  <c r="AJ38" i="1"/>
  <c r="AJ36" i="1"/>
  <c r="AJ34" i="1"/>
  <c r="AJ32" i="1"/>
  <c r="AJ30" i="1"/>
  <c r="AJ28" i="1"/>
  <c r="AJ26" i="1"/>
  <c r="AJ24" i="1"/>
  <c r="AJ22" i="1"/>
  <c r="AJ20" i="1"/>
  <c r="AJ18" i="1"/>
  <c r="AJ16" i="1"/>
  <c r="AJ14" i="1"/>
  <c r="R8" i="1"/>
  <c r="AA8" i="1" s="1"/>
  <c r="AB29" i="1" l="1"/>
  <c r="AL29" i="1"/>
  <c r="AK29" i="1"/>
  <c r="AB15" i="1"/>
  <c r="AK15" i="1"/>
  <c r="AB17" i="1"/>
  <c r="AL17" i="1"/>
  <c r="AK23" i="1"/>
  <c r="AB23" i="1"/>
  <c r="AL15" i="1"/>
  <c r="AL9" i="1"/>
  <c r="AL13" i="1"/>
  <c r="K12" i="1"/>
  <c r="L12" i="1" s="1"/>
  <c r="AK9" i="1"/>
  <c r="AK41" i="1"/>
  <c r="K21" i="1"/>
  <c r="L21" i="1" s="1"/>
  <c r="AL23" i="1"/>
  <c r="K44" i="1"/>
  <c r="L44" i="1" s="1"/>
  <c r="AB33" i="1"/>
  <c r="AK11" i="1"/>
  <c r="AK25" i="1"/>
  <c r="AB25" i="1"/>
  <c r="AL25" i="1"/>
  <c r="AK39" i="1"/>
  <c r="AL39" i="1"/>
  <c r="AB39" i="1"/>
  <c r="AB27" i="1"/>
  <c r="AK27" i="1"/>
  <c r="AL27" i="1"/>
  <c r="AB43" i="1"/>
  <c r="AK43" i="1"/>
  <c r="AL43" i="1"/>
  <c r="AK17" i="1"/>
  <c r="AB31" i="1"/>
  <c r="AL33" i="1"/>
  <c r="D32" i="10"/>
  <c r="D11" i="10"/>
  <c r="CM21" i="10"/>
  <c r="N21" i="1" s="1"/>
  <c r="CM37" i="10"/>
  <c r="N37" i="1" s="1"/>
  <c r="H37" i="1"/>
  <c r="K37" i="1" s="1"/>
  <c r="L37" i="1" s="1"/>
  <c r="CT32" i="10"/>
  <c r="CM32" i="10" s="1"/>
  <c r="N32" i="1" s="1"/>
  <c r="H31" i="1"/>
  <c r="K31" i="1" s="1"/>
  <c r="L31" i="1" s="1"/>
  <c r="BR9" i="10"/>
  <c r="M9" i="1" s="1"/>
  <c r="BR25" i="10"/>
  <c r="M25" i="1" s="1"/>
  <c r="BR41" i="10"/>
  <c r="M41" i="1" s="1"/>
  <c r="BR18" i="10"/>
  <c r="M18" i="1" s="1"/>
  <c r="BR34" i="10"/>
  <c r="M34" i="1" s="1"/>
  <c r="D9" i="5"/>
  <c r="D25" i="5"/>
  <c r="F42" i="5"/>
  <c r="D42" i="5" s="1"/>
  <c r="D15" i="8"/>
  <c r="D24" i="8"/>
  <c r="D40" i="8"/>
  <c r="D9" i="10"/>
  <c r="CT20" i="10"/>
  <c r="CM20" i="10" s="1"/>
  <c r="N20" i="1" s="1"/>
  <c r="CT36" i="10"/>
  <c r="CM36" i="10" s="1"/>
  <c r="N36" i="1" s="1"/>
  <c r="D28" i="10"/>
  <c r="CT8" i="10"/>
  <c r="CM8" i="10" s="1"/>
  <c r="N8" i="1" s="1"/>
  <c r="H41" i="1"/>
  <c r="K41" i="1" s="1"/>
  <c r="L41" i="1" s="1"/>
  <c r="CT28" i="10"/>
  <c r="CM28" i="10" s="1"/>
  <c r="N28" i="1" s="1"/>
  <c r="CT44" i="10"/>
  <c r="BR19" i="10"/>
  <c r="M19" i="1" s="1"/>
  <c r="BR35" i="10"/>
  <c r="M35" i="1" s="1"/>
  <c r="D12" i="10"/>
  <c r="K28" i="1"/>
  <c r="L28" i="1" s="1"/>
  <c r="D44" i="10"/>
  <c r="D36" i="5"/>
  <c r="D21" i="10"/>
  <c r="D9" i="8"/>
  <c r="D25" i="8"/>
  <c r="D41" i="8"/>
  <c r="D23" i="8"/>
  <c r="D12" i="8"/>
  <c r="D28" i="8"/>
  <c r="D44" i="8"/>
  <c r="D25" i="10"/>
  <c r="AB11" i="1"/>
  <c r="AL31" i="1"/>
  <c r="H24" i="1"/>
  <c r="K24" i="1" s="1"/>
  <c r="L24" i="1" s="1"/>
  <c r="CT10" i="10"/>
  <c r="CM10" i="10" s="1"/>
  <c r="N10" i="1" s="1"/>
  <c r="CM44" i="10"/>
  <c r="N44" i="1" s="1"/>
  <c r="D23" i="10"/>
  <c r="D43" i="10"/>
  <c r="CM19" i="10"/>
  <c r="N19" i="1" s="1"/>
  <c r="CM39" i="10"/>
  <c r="N39" i="1" s="1"/>
  <c r="BR32" i="10"/>
  <c r="M32" i="1" s="1"/>
  <c r="CT24" i="10"/>
  <c r="CM24" i="10" s="1"/>
  <c r="N24" i="1" s="1"/>
  <c r="CT40" i="10"/>
  <c r="CM40" i="10" s="1"/>
  <c r="N40" i="1" s="1"/>
  <c r="D31" i="8"/>
  <c r="D16" i="8"/>
  <c r="D32" i="8"/>
  <c r="AB19" i="1"/>
  <c r="AK19" i="1"/>
  <c r="AL19" i="1"/>
  <c r="AB35" i="1"/>
  <c r="AK35" i="1"/>
  <c r="AL35" i="1"/>
  <c r="D13" i="10"/>
  <c r="D45" i="10"/>
  <c r="D19" i="10"/>
  <c r="D35" i="10"/>
  <c r="AK45" i="1"/>
  <c r="D29" i="10"/>
  <c r="CT18" i="10"/>
  <c r="CM18" i="10" s="1"/>
  <c r="N18" i="1" s="1"/>
  <c r="CT22" i="10"/>
  <c r="CM22" i="10" s="1"/>
  <c r="N22" i="1" s="1"/>
  <c r="CT26" i="10"/>
  <c r="CM26" i="10" s="1"/>
  <c r="N26" i="1" s="1"/>
  <c r="CT30" i="10"/>
  <c r="CM30" i="10" s="1"/>
  <c r="N30" i="1" s="1"/>
  <c r="CT34" i="10"/>
  <c r="CM34" i="10" s="1"/>
  <c r="N34" i="1" s="1"/>
  <c r="CT38" i="10"/>
  <c r="CM38" i="10" s="1"/>
  <c r="N38" i="1" s="1"/>
  <c r="CT42" i="10"/>
  <c r="CM42" i="10" s="1"/>
  <c r="N42" i="1" s="1"/>
  <c r="CT46" i="10"/>
  <c r="CM46" i="10" s="1"/>
  <c r="N46" i="1" s="1"/>
  <c r="F10" i="5"/>
  <c r="D10" i="5" s="1"/>
  <c r="F14" i="5"/>
  <c r="D14" i="5" s="1"/>
  <c r="F18" i="5"/>
  <c r="D18" i="5" s="1"/>
  <c r="F22" i="5"/>
  <c r="D22" i="5" s="1"/>
  <c r="F26" i="5"/>
  <c r="D26" i="5" s="1"/>
  <c r="F30" i="5"/>
  <c r="D30" i="5" s="1"/>
  <c r="F34" i="5"/>
  <c r="D34" i="5" s="1"/>
  <c r="F8" i="5"/>
  <c r="D8" i="5" s="1"/>
  <c r="F12" i="5"/>
  <c r="D12" i="5" s="1"/>
  <c r="F16" i="5"/>
  <c r="D16" i="5" s="1"/>
  <c r="F20" i="5"/>
  <c r="D20" i="5" s="1"/>
  <c r="F24" i="5"/>
  <c r="D24" i="5" s="1"/>
  <c r="F28" i="5"/>
  <c r="D28" i="5" s="1"/>
  <c r="F32" i="5"/>
  <c r="D32" i="5" s="1"/>
  <c r="AL45" i="1"/>
  <c r="AB45" i="1"/>
  <c r="CT14" i="10"/>
  <c r="CM14" i="10" s="1"/>
  <c r="N14" i="1" s="1"/>
  <c r="CT16" i="10"/>
  <c r="CM16" i="10" s="1"/>
  <c r="N16" i="1" s="1"/>
  <c r="BR8" i="10"/>
  <c r="M8" i="1" s="1"/>
  <c r="AL16" i="1"/>
  <c r="AK16" i="1"/>
  <c r="AB16" i="1"/>
  <c r="AL24" i="1"/>
  <c r="AK24" i="1"/>
  <c r="AB24" i="1"/>
  <c r="AL28" i="1"/>
  <c r="AK28" i="1"/>
  <c r="AB28" i="1"/>
  <c r="AL32" i="1"/>
  <c r="AK32" i="1"/>
  <c r="AB32" i="1"/>
  <c r="AL36" i="1"/>
  <c r="AK36" i="1"/>
  <c r="AB36" i="1"/>
  <c r="AL40" i="1"/>
  <c r="AK40" i="1"/>
  <c r="AB40" i="1"/>
  <c r="AL8" i="1"/>
  <c r="AK8" i="1"/>
  <c r="AB8" i="1"/>
  <c r="AL10" i="1"/>
  <c r="AK10" i="1"/>
  <c r="AB10" i="1"/>
  <c r="AL14" i="1"/>
  <c r="AK14" i="1"/>
  <c r="AB14" i="1"/>
  <c r="AL18" i="1"/>
  <c r="AK18" i="1"/>
  <c r="AB18" i="1"/>
  <c r="AL22" i="1"/>
  <c r="AK22" i="1"/>
  <c r="AB22" i="1"/>
  <c r="AL26" i="1"/>
  <c r="AK26" i="1"/>
  <c r="AB26" i="1"/>
  <c r="AL30" i="1"/>
  <c r="AK30" i="1"/>
  <c r="AB30" i="1"/>
  <c r="AL34" i="1"/>
  <c r="AK34" i="1"/>
  <c r="AB34" i="1"/>
  <c r="AL38" i="1"/>
  <c r="AK38" i="1"/>
  <c r="AB38" i="1"/>
  <c r="AL42" i="1"/>
  <c r="AK42" i="1"/>
  <c r="AB42" i="1"/>
  <c r="AL46" i="1"/>
  <c r="AK46" i="1"/>
  <c r="AB46" i="1"/>
  <c r="AL12" i="1"/>
  <c r="AK12" i="1"/>
  <c r="AB12" i="1"/>
  <c r="AL20" i="1"/>
  <c r="AK20" i="1"/>
  <c r="AB20" i="1"/>
  <c r="AL44" i="1"/>
  <c r="AK44" i="1"/>
  <c r="AB44" i="1"/>
  <c r="AI7" i="4" l="1"/>
  <c r="CY7" i="5"/>
  <c r="CX7" i="5"/>
  <c r="CW7" i="5"/>
  <c r="CV7" i="5"/>
  <c r="CU7" i="5"/>
  <c r="CT7" i="5"/>
  <c r="CS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A7" i="5"/>
  <c r="BZ7" i="5"/>
  <c r="BY7" i="5"/>
  <c r="BX7" i="5"/>
  <c r="BT7" i="5" s="1"/>
  <c r="L7" i="5" s="1"/>
  <c r="BW7" i="5"/>
  <c r="BV7" i="5"/>
  <c r="BU7" i="5"/>
  <c r="BS7" i="5"/>
  <c r="BR7" i="5"/>
  <c r="BQ7" i="5"/>
  <c r="BP7" i="5"/>
  <c r="BO7" i="5"/>
  <c r="BN7" i="5"/>
  <c r="BM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 s="1"/>
  <c r="I7" i="5" s="1"/>
  <c r="AU7" i="5"/>
  <c r="AT7" i="5"/>
  <c r="AS7" i="5"/>
  <c r="AR7" i="5"/>
  <c r="AQ7" i="5"/>
  <c r="AP7" i="5"/>
  <c r="AO7" i="5"/>
  <c r="AM7" i="5"/>
  <c r="AL7" i="5"/>
  <c r="AK7" i="5"/>
  <c r="AJ7" i="5"/>
  <c r="AI7" i="5"/>
  <c r="AH7" i="5"/>
  <c r="AG7" i="5"/>
  <c r="AE7" i="5"/>
  <c r="AD7" i="5"/>
  <c r="AC7" i="5"/>
  <c r="AB7" i="5"/>
  <c r="AA7" i="5"/>
  <c r="Z7" i="5"/>
  <c r="Y7" i="5"/>
  <c r="W7" i="5"/>
  <c r="V7" i="5"/>
  <c r="U7" i="5"/>
  <c r="T7" i="5"/>
  <c r="S7" i="5"/>
  <c r="R7" i="5"/>
  <c r="Q7" i="5"/>
  <c r="DM7" i="10"/>
  <c r="DL7" i="10"/>
  <c r="DK7" i="10"/>
  <c r="DJ7" i="10"/>
  <c r="DH7" i="10"/>
  <c r="O7" i="1" s="1"/>
  <c r="BQ7" i="10"/>
  <c r="DG7" i="10" s="1"/>
  <c r="BP7" i="10"/>
  <c r="DF7" i="10" s="1"/>
  <c r="BO7" i="10"/>
  <c r="DE7" i="10" s="1"/>
  <c r="BN7" i="10"/>
  <c r="DD7" i="10" s="1"/>
  <c r="BM7" i="10"/>
  <c r="DC7" i="10" s="1"/>
  <c r="BL7" i="10"/>
  <c r="DB7" i="10" s="1"/>
  <c r="BJ7" i="10"/>
  <c r="CL7" i="10" s="1"/>
  <c r="BI7" i="10"/>
  <c r="CK7" i="10" s="1"/>
  <c r="BH7" i="10"/>
  <c r="CJ7" i="10" s="1"/>
  <c r="BG7" i="10"/>
  <c r="CI7" i="10" s="1"/>
  <c r="BF7" i="10"/>
  <c r="CH7" i="10" s="1"/>
  <c r="BE7" i="10"/>
  <c r="CG7" i="10" s="1"/>
  <c r="BB7" i="10"/>
  <c r="BA7" i="10"/>
  <c r="AZ7" i="10"/>
  <c r="AX7" i="10"/>
  <c r="AW7" i="10"/>
  <c r="AV7" i="10"/>
  <c r="AT7" i="10"/>
  <c r="AS7" i="10"/>
  <c r="AR7" i="10"/>
  <c r="AP7" i="10"/>
  <c r="AO7" i="10"/>
  <c r="AN7" i="10"/>
  <c r="AL7" i="10"/>
  <c r="AK7" i="10"/>
  <c r="AJ7" i="10"/>
  <c r="AH7" i="10"/>
  <c r="AG7" i="10"/>
  <c r="AF7" i="10"/>
  <c r="AC7" i="10"/>
  <c r="AB7" i="10"/>
  <c r="AA7" i="10"/>
  <c r="Y7" i="10"/>
  <c r="X7" i="10"/>
  <c r="W7" i="10"/>
  <c r="U7" i="10"/>
  <c r="T7" i="10"/>
  <c r="S7" i="10"/>
  <c r="Q7" i="10"/>
  <c r="P7" i="10"/>
  <c r="O7" i="10"/>
  <c r="M7" i="10"/>
  <c r="L7" i="10"/>
  <c r="K7" i="10"/>
  <c r="I7" i="10"/>
  <c r="H7" i="10"/>
  <c r="G7" i="10"/>
  <c r="EN7" i="8"/>
  <c r="EM7" i="8"/>
  <c r="EL7" i="8"/>
  <c r="EK7" i="8"/>
  <c r="EJ7" i="8"/>
  <c r="EI7" i="8"/>
  <c r="EG7" i="8"/>
  <c r="EF7" i="8"/>
  <c r="EE7" i="8"/>
  <c r="ED7" i="8"/>
  <c r="EC7" i="8"/>
  <c r="EB7" i="8"/>
  <c r="DY7" i="8"/>
  <c r="DX7" i="8"/>
  <c r="DW7" i="8"/>
  <c r="DV7" i="8"/>
  <c r="DT7" i="8"/>
  <c r="DS7" i="8"/>
  <c r="DR7" i="8"/>
  <c r="DQ7" i="8"/>
  <c r="DP7" i="8"/>
  <c r="DO7" i="8"/>
  <c r="DM7" i="8"/>
  <c r="DL7" i="8"/>
  <c r="DK7" i="8"/>
  <c r="DJ7" i="8"/>
  <c r="DI7" i="8"/>
  <c r="DH7" i="8"/>
  <c r="DE7" i="8"/>
  <c r="DD7" i="8"/>
  <c r="DC7" i="8"/>
  <c r="DB7" i="8"/>
  <c r="DA7" i="8"/>
  <c r="CZ7" i="8"/>
  <c r="CX7" i="8"/>
  <c r="CW7" i="8"/>
  <c r="CV7" i="8"/>
  <c r="CU7" i="8"/>
  <c r="CT7" i="8"/>
  <c r="CS7" i="8"/>
  <c r="CP7" i="8"/>
  <c r="CO7" i="8"/>
  <c r="CN7" i="8"/>
  <c r="CM7" i="8"/>
  <c r="CL7" i="8"/>
  <c r="CK7" i="8"/>
  <c r="CI7" i="8"/>
  <c r="CH7" i="8"/>
  <c r="CG7" i="8"/>
  <c r="CF7" i="8"/>
  <c r="CE7" i="8"/>
  <c r="CD7" i="8"/>
  <c r="CA7" i="8"/>
  <c r="BZ7" i="8"/>
  <c r="BY7" i="8"/>
  <c r="BX7" i="8"/>
  <c r="BW7" i="8"/>
  <c r="BV7" i="8"/>
  <c r="BT7" i="8"/>
  <c r="BS7" i="8"/>
  <c r="BR7" i="8"/>
  <c r="BQ7" i="8"/>
  <c r="BP7" i="8"/>
  <c r="BO7" i="8"/>
  <c r="BL7" i="8"/>
  <c r="BK7" i="8"/>
  <c r="BJ7" i="8"/>
  <c r="BI7" i="8"/>
  <c r="BH7" i="8"/>
  <c r="BG7" i="8"/>
  <c r="BE7" i="8"/>
  <c r="BD7" i="8"/>
  <c r="BC7" i="8"/>
  <c r="BB7" i="8"/>
  <c r="BA7" i="8"/>
  <c r="AZ7" i="8"/>
  <c r="AW7" i="8"/>
  <c r="AV7" i="8"/>
  <c r="AU7" i="8"/>
  <c r="AT7" i="8"/>
  <c r="AS7" i="8"/>
  <c r="AR7" i="8"/>
  <c r="AP7" i="8"/>
  <c r="AO7" i="8"/>
  <c r="AN7" i="8"/>
  <c r="AM7" i="8"/>
  <c r="AL7" i="8"/>
  <c r="AK7" i="8"/>
  <c r="AH7" i="8"/>
  <c r="AG7" i="8"/>
  <c r="AF7" i="8"/>
  <c r="AE7" i="8"/>
  <c r="AD7" i="8"/>
  <c r="AC7" i="8"/>
  <c r="AA7" i="8"/>
  <c r="Z7" i="8"/>
  <c r="Y7" i="8"/>
  <c r="X7" i="8"/>
  <c r="W7" i="8"/>
  <c r="V7" i="8"/>
  <c r="S7" i="8"/>
  <c r="R7" i="8"/>
  <c r="Q7" i="8"/>
  <c r="P7" i="8"/>
  <c r="O7" i="8"/>
  <c r="N7" i="8"/>
  <c r="L7" i="8"/>
  <c r="K7" i="8"/>
  <c r="J7" i="8"/>
  <c r="I7" i="8"/>
  <c r="H7" i="8"/>
  <c r="G7" i="8"/>
  <c r="AS7" i="3"/>
  <c r="AR7" i="3"/>
  <c r="AQ7" i="3"/>
  <c r="AP7" i="3"/>
  <c r="AO7" i="3"/>
  <c r="AN7" i="3"/>
  <c r="AM7" i="3"/>
  <c r="AL7" i="3"/>
  <c r="AJ7" i="3"/>
  <c r="AI7" i="3"/>
  <c r="AH7" i="3"/>
  <c r="AG7" i="3"/>
  <c r="AF7" i="3"/>
  <c r="AE7" i="3"/>
  <c r="AD7" i="3"/>
  <c r="AB7" i="3"/>
  <c r="AN7" i="1" s="1"/>
  <c r="AA7" i="3"/>
  <c r="Y7" i="3"/>
  <c r="X7" i="3"/>
  <c r="W7" i="3"/>
  <c r="V7" i="3"/>
  <c r="U7" i="3"/>
  <c r="T7" i="3"/>
  <c r="S7" i="3"/>
  <c r="Q7" i="3"/>
  <c r="E7" i="3" s="1"/>
  <c r="P7" i="1" s="1"/>
  <c r="M7" i="3"/>
  <c r="Y7" i="1" s="1"/>
  <c r="L7" i="3"/>
  <c r="T7" i="1" s="1"/>
  <c r="K7" i="3"/>
  <c r="X7" i="1" s="1"/>
  <c r="J7" i="3"/>
  <c r="W7" i="1" s="1"/>
  <c r="I7" i="3"/>
  <c r="V7" i="1" s="1"/>
  <c r="H7" i="3"/>
  <c r="U7" i="1" s="1"/>
  <c r="G7" i="3"/>
  <c r="S7" i="1" s="1"/>
  <c r="CJ7" i="4"/>
  <c r="CI7" i="4"/>
  <c r="CH7" i="4"/>
  <c r="BY7" i="4"/>
  <c r="BX7" i="4"/>
  <c r="BW7" i="4"/>
  <c r="BV7" i="4"/>
  <c r="BU7" i="4"/>
  <c r="BT7" i="4"/>
  <c r="BS7" i="4"/>
  <c r="BR7" i="4"/>
  <c r="BQ7" i="4"/>
  <c r="BP7" i="4"/>
  <c r="AS7" i="4"/>
  <c r="AR7" i="4"/>
  <c r="AH7" i="4"/>
  <c r="AG7" i="4"/>
  <c r="AF7" i="4"/>
  <c r="AE7" i="4"/>
  <c r="AD7" i="4"/>
  <c r="AC7" i="4"/>
  <c r="AB7" i="4"/>
  <c r="AA7" i="4"/>
  <c r="Z7" i="4"/>
  <c r="FO7" i="9"/>
  <c r="FN7" i="9"/>
  <c r="FM7" i="9"/>
  <c r="FL7" i="9"/>
  <c r="U7" i="9" s="1"/>
  <c r="BK7" i="4" s="1"/>
  <c r="U7" i="4" s="1"/>
  <c r="FK7" i="9"/>
  <c r="FG7" i="9"/>
  <c r="FF7" i="9"/>
  <c r="FE7" i="9"/>
  <c r="FD7" i="9"/>
  <c r="FC7" i="9"/>
  <c r="FB7" i="9"/>
  <c r="FA7" i="9"/>
  <c r="EZ7" i="9"/>
  <c r="EY7" i="9"/>
  <c r="EX7" i="9"/>
  <c r="EW7" i="9"/>
  <c r="EV7" i="9"/>
  <c r="ET7" i="9"/>
  <c r="ES7" i="9"/>
  <c r="EO7" i="9"/>
  <c r="EN7" i="9"/>
  <c r="R7" i="9" s="1"/>
  <c r="BH7" i="4" s="1"/>
  <c r="R7" i="4" s="1"/>
  <c r="EJ7" i="9"/>
  <c r="EI7" i="9"/>
  <c r="EH7" i="9"/>
  <c r="EG7" i="9"/>
  <c r="EF7" i="9"/>
  <c r="EE7" i="9"/>
  <c r="ED7" i="9"/>
  <c r="EC7" i="9"/>
  <c r="EB7" i="9"/>
  <c r="EA7" i="9"/>
  <c r="DY7" i="9"/>
  <c r="DT7" i="9"/>
  <c r="DQ7" i="9"/>
  <c r="DP7" i="9"/>
  <c r="DO7" i="9"/>
  <c r="DN7" i="9"/>
  <c r="DM7" i="9"/>
  <c r="DL7" i="9"/>
  <c r="DK7" i="9"/>
  <c r="DJ7" i="9"/>
  <c r="DI7" i="9"/>
  <c r="DH7" i="9"/>
  <c r="DG7" i="9"/>
  <c r="DF7" i="9"/>
  <c r="DD7" i="9"/>
  <c r="CV7" i="9"/>
  <c r="CU7" i="9"/>
  <c r="CT7" i="9"/>
  <c r="CS7" i="9"/>
  <c r="CR7" i="9"/>
  <c r="CQ7" i="9"/>
  <c r="CP7" i="9"/>
  <c r="CO7" i="9"/>
  <c r="CN7" i="9"/>
  <c r="CM7" i="9"/>
  <c r="CL7" i="9"/>
  <c r="CK7" i="9"/>
  <c r="CI7" i="9"/>
  <c r="CA7" i="9"/>
  <c r="BZ7" i="9"/>
  <c r="BY7" i="9"/>
  <c r="BX7" i="9"/>
  <c r="BW7" i="9"/>
  <c r="BV7" i="9"/>
  <c r="BU7" i="9"/>
  <c r="BT7" i="9"/>
  <c r="BS7" i="9"/>
  <c r="BR7" i="9"/>
  <c r="BQ7" i="9"/>
  <c r="BP7" i="9"/>
  <c r="BN7" i="9"/>
  <c r="BD7" i="9"/>
  <c r="BC7" i="9"/>
  <c r="BB7" i="9"/>
  <c r="BA7" i="9"/>
  <c r="AZ7" i="9"/>
  <c r="AY7" i="9"/>
  <c r="AX7" i="9"/>
  <c r="AW7" i="9"/>
  <c r="AV7" i="9"/>
  <c r="AU7" i="9"/>
  <c r="AS7" i="9"/>
  <c r="AQ7" i="9"/>
  <c r="AO7" i="9"/>
  <c r="AL7" i="9"/>
  <c r="Q7" i="9" s="1"/>
  <c r="BG7" i="4" s="1"/>
  <c r="Q7" i="4" s="1"/>
  <c r="AI7" i="9"/>
  <c r="AH7" i="9"/>
  <c r="AG7" i="9"/>
  <c r="AF7" i="9"/>
  <c r="AE7" i="9"/>
  <c r="AD7" i="9"/>
  <c r="AC7" i="9"/>
  <c r="AB7" i="9"/>
  <c r="AA7" i="9"/>
  <c r="Z7" i="9"/>
  <c r="G7" i="1"/>
  <c r="F7" i="1"/>
  <c r="E7" i="1"/>
  <c r="B7" i="8"/>
  <c r="B7" i="3"/>
  <c r="B7" i="4"/>
  <c r="B7" i="9"/>
  <c r="B7" i="5"/>
  <c r="B7" i="10"/>
  <c r="A7" i="8"/>
  <c r="A7" i="3"/>
  <c r="A7" i="4"/>
  <c r="A7" i="9"/>
  <c r="A7" i="5"/>
  <c r="A7" i="10"/>
  <c r="N2" i="13"/>
  <c r="O2" i="13" s="1"/>
  <c r="V2" i="13"/>
  <c r="X7" i="5" l="1"/>
  <c r="E7" i="5" s="1"/>
  <c r="AF7" i="5"/>
  <c r="G7" i="5" s="1"/>
  <c r="BL7" i="5"/>
  <c r="K7" i="5" s="1"/>
  <c r="CJ7" i="5"/>
  <c r="N7" i="5" s="1"/>
  <c r="BD7" i="5"/>
  <c r="J7" i="5" s="1"/>
  <c r="CR7" i="5"/>
  <c r="O7" i="5" s="1"/>
  <c r="P7" i="5"/>
  <c r="CB7" i="5"/>
  <c r="M7" i="5" s="1"/>
  <c r="AN7" i="5"/>
  <c r="H7" i="5" s="1"/>
  <c r="AK7" i="3"/>
  <c r="AC7" i="3"/>
  <c r="AO7" i="1" s="1"/>
  <c r="R7" i="3"/>
  <c r="P7" i="3" s="1"/>
  <c r="F7" i="3"/>
  <c r="W7" i="9"/>
  <c r="BM7" i="4" s="1"/>
  <c r="W7" i="4" s="1"/>
  <c r="V7" i="9"/>
  <c r="BL7" i="4" s="1"/>
  <c r="V7" i="4" s="1"/>
  <c r="T7" i="9"/>
  <c r="BJ7" i="4" s="1"/>
  <c r="T7" i="4" s="1"/>
  <c r="EU7" i="9"/>
  <c r="AI7" i="1" s="1"/>
  <c r="S7" i="9"/>
  <c r="BI7" i="4" s="1"/>
  <c r="S7" i="4" s="1"/>
  <c r="P7" i="9"/>
  <c r="BF7" i="4" s="1"/>
  <c r="P7" i="4" s="1"/>
  <c r="BO7" i="9"/>
  <c r="AE7" i="1" s="1"/>
  <c r="X7" i="9"/>
  <c r="BN7" i="4" s="1"/>
  <c r="X7" i="4" s="1"/>
  <c r="N7" i="9"/>
  <c r="BD7" i="4" s="1"/>
  <c r="N7" i="4" s="1"/>
  <c r="L7" i="9"/>
  <c r="BB7" i="4" s="1"/>
  <c r="L7" i="4" s="1"/>
  <c r="H7" i="9"/>
  <c r="AX7" i="4" s="1"/>
  <c r="H7" i="4" s="1"/>
  <c r="G7" i="9"/>
  <c r="AW7" i="4" s="1"/>
  <c r="G7" i="4" s="1"/>
  <c r="F7" i="9"/>
  <c r="AV7" i="4" s="1"/>
  <c r="F7" i="4" s="1"/>
  <c r="AT7" i="9"/>
  <c r="AD7" i="1" s="1"/>
  <c r="Y7" i="9"/>
  <c r="AC7" i="1" s="1"/>
  <c r="I7" i="9"/>
  <c r="AY7" i="4" s="1"/>
  <c r="I7" i="4" s="1"/>
  <c r="M7" i="9"/>
  <c r="BC7" i="4" s="1"/>
  <c r="M7" i="4" s="1"/>
  <c r="CJ7" i="9"/>
  <c r="AF7" i="1" s="1"/>
  <c r="DE7" i="9"/>
  <c r="AG7" i="1" s="1"/>
  <c r="BO7" i="4"/>
  <c r="J7" i="1" s="1"/>
  <c r="Y7" i="4"/>
  <c r="Z7" i="1" s="1"/>
  <c r="EH7" i="8"/>
  <c r="EA7" i="8"/>
  <c r="DN7" i="8"/>
  <c r="DG7" i="8"/>
  <c r="CY7" i="8"/>
  <c r="CR7" i="8"/>
  <c r="CJ7" i="8"/>
  <c r="CC7" i="8"/>
  <c r="BU7" i="8"/>
  <c r="BF7" i="8"/>
  <c r="AB7" i="8"/>
  <c r="U7" i="8"/>
  <c r="M7" i="8"/>
  <c r="F7" i="8"/>
  <c r="BN7" i="8"/>
  <c r="BM7" i="8" s="1"/>
  <c r="DU7" i="8"/>
  <c r="DI7" i="10"/>
  <c r="BK7" i="10"/>
  <c r="CF7" i="10"/>
  <c r="BD7" i="10"/>
  <c r="AY7" i="10"/>
  <c r="CZ7" i="10" s="1"/>
  <c r="CS7" i="10" s="1"/>
  <c r="AU7" i="10"/>
  <c r="CY7" i="10" s="1"/>
  <c r="CR7" i="10" s="1"/>
  <c r="AM7" i="10"/>
  <c r="CW7" i="10" s="1"/>
  <c r="CP7" i="10" s="1"/>
  <c r="AI7" i="10"/>
  <c r="CV7" i="10" s="1"/>
  <c r="CO7" i="10" s="1"/>
  <c r="AE7" i="10"/>
  <c r="CU7" i="10" s="1"/>
  <c r="Z7" i="10"/>
  <c r="CE7" i="10" s="1"/>
  <c r="BX7" i="10" s="1"/>
  <c r="V7" i="10"/>
  <c r="CD7" i="10" s="1"/>
  <c r="BW7" i="10" s="1"/>
  <c r="R7" i="10"/>
  <c r="CC7" i="10" s="1"/>
  <c r="BV7" i="10" s="1"/>
  <c r="N7" i="10"/>
  <c r="CB7" i="10" s="1"/>
  <c r="BU7" i="10" s="1"/>
  <c r="F7" i="10"/>
  <c r="DA7" i="10"/>
  <c r="J7" i="10"/>
  <c r="CA7" i="10" s="1"/>
  <c r="BT7" i="10" s="1"/>
  <c r="AQ7" i="10"/>
  <c r="CX7" i="10" s="1"/>
  <c r="CQ7" i="10" s="1"/>
  <c r="D7" i="1"/>
  <c r="R7" i="1"/>
  <c r="E7" i="9"/>
  <c r="AU7" i="4" s="1"/>
  <c r="E7" i="4" s="1"/>
  <c r="K7" i="9"/>
  <c r="BA7" i="4" s="1"/>
  <c r="K7" i="4" s="1"/>
  <c r="AB2" i="13"/>
  <c r="Y2" i="13"/>
  <c r="W2" i="13"/>
  <c r="J7" i="9"/>
  <c r="AZ7" i="4" s="1"/>
  <c r="J7" i="4" s="1"/>
  <c r="AJ7" i="8"/>
  <c r="AY7" i="8"/>
  <c r="AQ7" i="8"/>
  <c r="O7" i="9"/>
  <c r="BE7" i="4" s="1"/>
  <c r="O7" i="4" s="1"/>
  <c r="DZ7" i="9"/>
  <c r="AH7" i="1" s="1"/>
  <c r="AM7" i="1"/>
  <c r="N7" i="3"/>
  <c r="AA176" i="13"/>
  <c r="AA228" i="13"/>
  <c r="AA225" i="13"/>
  <c r="AA161" i="13"/>
  <c r="AA208" i="13"/>
  <c r="AA204" i="13"/>
  <c r="AA157" i="13"/>
  <c r="AA218" i="13"/>
  <c r="AA123" i="13"/>
  <c r="AA192" i="13"/>
  <c r="AA158" i="13"/>
  <c r="AA140" i="13"/>
  <c r="AA185" i="13"/>
  <c r="AA44" i="13"/>
  <c r="AA32" i="13"/>
  <c r="AA171" i="13"/>
  <c r="AA147" i="13"/>
  <c r="AA85" i="13"/>
  <c r="AA214" i="13"/>
  <c r="AA11" i="13"/>
  <c r="AA39" i="13"/>
  <c r="AA40" i="13"/>
  <c r="AA146" i="13"/>
  <c r="AA95" i="13"/>
  <c r="AA72" i="13"/>
  <c r="AA119" i="13"/>
  <c r="AA113" i="13"/>
  <c r="AA88" i="13"/>
  <c r="AA189" i="13"/>
  <c r="AA129" i="13"/>
  <c r="AA96" i="13"/>
  <c r="AA187" i="13"/>
  <c r="AA130" i="13"/>
  <c r="AA47" i="13"/>
  <c r="AA250" i="13"/>
  <c r="AA105" i="13"/>
  <c r="AA191" i="13"/>
  <c r="AA75" i="13"/>
  <c r="AA57" i="13"/>
  <c r="AA120" i="13"/>
  <c r="AA133" i="13"/>
  <c r="AA246" i="13"/>
  <c r="AA99" i="13"/>
  <c r="AA149" i="13"/>
  <c r="AA91" i="13"/>
  <c r="AA240" i="13"/>
  <c r="AA217" i="13"/>
  <c r="AA212" i="13"/>
  <c r="AA37" i="13"/>
  <c r="AA25" i="13"/>
  <c r="AA76" i="13"/>
  <c r="AA183" i="13"/>
  <c r="AA114" i="13"/>
  <c r="AA138" i="13"/>
  <c r="AA248" i="13"/>
  <c r="AA77" i="13"/>
  <c r="AA101" i="13"/>
  <c r="AA83" i="13"/>
  <c r="AA209" i="13"/>
  <c r="AA213" i="13"/>
  <c r="AA14" i="13"/>
  <c r="AA121" i="13"/>
  <c r="AA178" i="13"/>
  <c r="AA233" i="13"/>
  <c r="AA48" i="13"/>
  <c r="AA134" i="13"/>
  <c r="AA59" i="13"/>
  <c r="AA137" i="13"/>
  <c r="AA35" i="13"/>
  <c r="AA7" i="13"/>
  <c r="AA42" i="13"/>
  <c r="AA148" i="13"/>
  <c r="AA154" i="13"/>
  <c r="AA73" i="13"/>
  <c r="AA165" i="13"/>
  <c r="AA127" i="13"/>
  <c r="AA227" i="13"/>
  <c r="AA61" i="13"/>
  <c r="AA80" i="13"/>
  <c r="AA106" i="13"/>
  <c r="AA167" i="13"/>
  <c r="AA122" i="13"/>
  <c r="AA86" i="13"/>
  <c r="AA46" i="13"/>
  <c r="AA65" i="13"/>
  <c r="AA103" i="13"/>
  <c r="AA17" i="13"/>
  <c r="AA15" i="13"/>
  <c r="AA216" i="13"/>
  <c r="AA160" i="13"/>
  <c r="AA201" i="13"/>
  <c r="AA190" i="13"/>
  <c r="AA70" i="13"/>
  <c r="AA52" i="13"/>
  <c r="AA202" i="13"/>
  <c r="AA110" i="13"/>
  <c r="AA18" i="13"/>
  <c r="AA60" i="13"/>
  <c r="AA236" i="13"/>
  <c r="AA98" i="13"/>
  <c r="AA210" i="13"/>
  <c r="AA180" i="13"/>
  <c r="AA5" i="13"/>
  <c r="AA221" i="13"/>
  <c r="AA23" i="13"/>
  <c r="AA102" i="13"/>
  <c r="AA235" i="13"/>
  <c r="AA63" i="13"/>
  <c r="AA50" i="13"/>
  <c r="AA2" i="13"/>
  <c r="AA234" i="13"/>
  <c r="AA206" i="13"/>
  <c r="AA67" i="13"/>
  <c r="AA56" i="13"/>
  <c r="AA194" i="13"/>
  <c r="AA150" i="13"/>
  <c r="AA222" i="13"/>
  <c r="AA125" i="13"/>
  <c r="AA62" i="13"/>
  <c r="AA33" i="13"/>
  <c r="AA247" i="13"/>
  <c r="AA19" i="13"/>
  <c r="AA51" i="13"/>
  <c r="AA6" i="13"/>
  <c r="AA128" i="13"/>
  <c r="AA94" i="13"/>
  <c r="AA184" i="13"/>
  <c r="AA188" i="13"/>
  <c r="AA55" i="13"/>
  <c r="AA238" i="13"/>
  <c r="AA141" i="13"/>
  <c r="AA241" i="13"/>
  <c r="AA196" i="13"/>
  <c r="AA87" i="13"/>
  <c r="AA177" i="13"/>
  <c r="AA230" i="13"/>
  <c r="AA195" i="13"/>
  <c r="AA186" i="13"/>
  <c r="AA49" i="13"/>
  <c r="AA175" i="13"/>
  <c r="AA219" i="13"/>
  <c r="AA8" i="13"/>
  <c r="AA111" i="13"/>
  <c r="AA182" i="13"/>
  <c r="AA28" i="13"/>
  <c r="AA229" i="13"/>
  <c r="AA220" i="13"/>
  <c r="AA135" i="13"/>
  <c r="AA16" i="13"/>
  <c r="AA90" i="13"/>
  <c r="AA93" i="13"/>
  <c r="AA100" i="13"/>
  <c r="AA232" i="13"/>
  <c r="AA109" i="13"/>
  <c r="AA45" i="13"/>
  <c r="AA174" i="13"/>
  <c r="AA243" i="13"/>
  <c r="AA41" i="13"/>
  <c r="AA92" i="13"/>
  <c r="AA198" i="13"/>
  <c r="AA151" i="13"/>
  <c r="AA36" i="13"/>
  <c r="AA172" i="13"/>
  <c r="AA166" i="13"/>
  <c r="AA117" i="13"/>
  <c r="AA82" i="13"/>
  <c r="AA170" i="13"/>
  <c r="AA215" i="13"/>
  <c r="AA68" i="13"/>
  <c r="AA124" i="13"/>
  <c r="AA249" i="13"/>
  <c r="AA58" i="13"/>
  <c r="AA84" i="13"/>
  <c r="AA132" i="13"/>
  <c r="AA24" i="13"/>
  <c r="AA54" i="13"/>
  <c r="AA142" i="13"/>
  <c r="AA173" i="13"/>
  <c r="AA181" i="13"/>
  <c r="AA145" i="13"/>
  <c r="AA163" i="13"/>
  <c r="AA242" i="13"/>
  <c r="AA203" i="13"/>
  <c r="AA199" i="13"/>
  <c r="AA226" i="13"/>
  <c r="AA66" i="13"/>
  <c r="AA152" i="13"/>
  <c r="AA164" i="13"/>
  <c r="AA245" i="13"/>
  <c r="AA155" i="13"/>
  <c r="AA118" i="13"/>
  <c r="AA153" i="13"/>
  <c r="AA143" i="13"/>
  <c r="AA156" i="13"/>
  <c r="AA108" i="13"/>
  <c r="AA237" i="13"/>
  <c r="AA9" i="13"/>
  <c r="AA104" i="13"/>
  <c r="AA26" i="13"/>
  <c r="AA197" i="13"/>
  <c r="AA30" i="13"/>
  <c r="AA78" i="13"/>
  <c r="AA244" i="13"/>
  <c r="AA239" i="13"/>
  <c r="AA34" i="13"/>
  <c r="AA27" i="13"/>
  <c r="AA200" i="13"/>
  <c r="AA224" i="13"/>
  <c r="AA112" i="13"/>
  <c r="AA115" i="13"/>
  <c r="AA231" i="13"/>
  <c r="AA179" i="13"/>
  <c r="AA13" i="13"/>
  <c r="AA169" i="13"/>
  <c r="AA193" i="13"/>
  <c r="AA223" i="13"/>
  <c r="AA43" i="13"/>
  <c r="AA207" i="13"/>
  <c r="AA136" i="13"/>
  <c r="AA64" i="13"/>
  <c r="AA126" i="13"/>
  <c r="AA144" i="13"/>
  <c r="AA53" i="13"/>
  <c r="AA81" i="13"/>
  <c r="AA74" i="13"/>
  <c r="AA69" i="13"/>
  <c r="AA22" i="13"/>
  <c r="AA79" i="13"/>
  <c r="AA205" i="13"/>
  <c r="AA131" i="13"/>
  <c r="AA89" i="13"/>
  <c r="AA139" i="13"/>
  <c r="AA97" i="13"/>
  <c r="AA71" i="13"/>
  <c r="AA29" i="13"/>
  <c r="AA168" i="13"/>
  <c r="AA31" i="13"/>
  <c r="AA21" i="13"/>
  <c r="AA20" i="13"/>
  <c r="AA10" i="13"/>
  <c r="AA38" i="13"/>
  <c r="AA116" i="13"/>
  <c r="AA107" i="13"/>
  <c r="AA211" i="13"/>
  <c r="AA159" i="13"/>
  <c r="AA12" i="13"/>
  <c r="AA162" i="13"/>
  <c r="F7" i="5" l="1"/>
  <c r="D7" i="5" s="1"/>
  <c r="BC7" i="10"/>
  <c r="I7" i="1" s="1"/>
  <c r="CQ7" i="8"/>
  <c r="T7" i="8"/>
  <c r="AX7" i="8"/>
  <c r="CB7" i="8"/>
  <c r="E7" i="10"/>
  <c r="BZ7" i="10"/>
  <c r="BY7" i="10" s="1"/>
  <c r="BR7" i="10" s="1"/>
  <c r="M7" i="1" s="1"/>
  <c r="AP7" i="1"/>
  <c r="Z7" i="3"/>
  <c r="O7" i="3"/>
  <c r="DZ7" i="8"/>
  <c r="DF7" i="8"/>
  <c r="E7" i="8"/>
  <c r="AJ7" i="1"/>
  <c r="AI7" i="8"/>
  <c r="AD7" i="10"/>
  <c r="H7" i="1" s="1"/>
  <c r="Q7" i="1"/>
  <c r="AA7" i="1" s="1"/>
  <c r="D7" i="3"/>
  <c r="Y16" i="13"/>
  <c r="Y21" i="13"/>
  <c r="E16" i="13" s="1"/>
  <c r="Y96" i="13"/>
  <c r="N33" i="13" s="1"/>
  <c r="Y38" i="13"/>
  <c r="F22" i="13" s="1"/>
  <c r="Y17" i="13"/>
  <c r="E12" i="13" s="1"/>
  <c r="Y53" i="13"/>
  <c r="L19" i="13" s="1"/>
  <c r="Y121" i="13"/>
  <c r="O38" i="13" s="1"/>
  <c r="Y102" i="13"/>
  <c r="N39" i="13" s="1"/>
  <c r="Y37" i="13"/>
  <c r="F21" i="13" s="1"/>
  <c r="Y61" i="13"/>
  <c r="N17" i="13" s="1"/>
  <c r="Y15" i="13"/>
  <c r="Y57" i="13"/>
  <c r="L25" i="13" s="1"/>
  <c r="Y133" i="13"/>
  <c r="Y100" i="13"/>
  <c r="N37" i="13" s="1"/>
  <c r="Y32" i="13"/>
  <c r="F15" i="13" s="1"/>
  <c r="Y67" i="13"/>
  <c r="O15" i="13" s="1"/>
  <c r="Y52" i="13"/>
  <c r="L18" i="13" s="1"/>
  <c r="Y76" i="13"/>
  <c r="M32" i="13" s="1"/>
  <c r="Y45" i="13"/>
  <c r="L10" i="13" s="1"/>
  <c r="M18" i="13" s="1"/>
  <c r="Y106" i="13"/>
  <c r="N43" i="13" s="1"/>
  <c r="Y131" i="13"/>
  <c r="O49" i="13" s="1"/>
  <c r="Y118" i="13"/>
  <c r="O35" i="13" s="1"/>
  <c r="Y39" i="13"/>
  <c r="F23" i="13" s="1"/>
  <c r="Y140" i="13"/>
  <c r="P20" i="13" s="1"/>
  <c r="Y70" i="13"/>
  <c r="O18" i="13" s="1"/>
  <c r="Y66" i="13"/>
  <c r="N22" i="13" s="1"/>
  <c r="Y36" i="13"/>
  <c r="F20" i="13" s="1"/>
  <c r="Y119" i="13"/>
  <c r="O36" i="13" s="1"/>
  <c r="Y50" i="13"/>
  <c r="L16" i="13" s="1"/>
  <c r="Y73" i="13"/>
  <c r="O21" i="13" s="1"/>
  <c r="Y135" i="13"/>
  <c r="P7" i="13" s="1"/>
  <c r="Y83" i="13"/>
  <c r="M39" i="13" s="1"/>
  <c r="Y71" i="13"/>
  <c r="O19" i="13" s="1"/>
  <c r="Y10" i="13"/>
  <c r="Y103" i="13"/>
  <c r="N40" i="13" s="1"/>
  <c r="Y6" i="13"/>
  <c r="E6" i="13" s="1"/>
  <c r="Y95" i="13"/>
  <c r="N32" i="13" s="1"/>
  <c r="Y68" i="13"/>
  <c r="O16" i="13" s="1"/>
  <c r="Y64" i="13"/>
  <c r="N20" i="13" s="1"/>
  <c r="Y63" i="13"/>
  <c r="N19" i="13" s="1"/>
  <c r="Y19" i="13"/>
  <c r="E14" i="13" s="1"/>
  <c r="Y141" i="13"/>
  <c r="P21" i="13" s="1"/>
  <c r="Y31" i="13"/>
  <c r="F14" i="13" s="1"/>
  <c r="Y40" i="13"/>
  <c r="F24" i="13" s="1"/>
  <c r="Y113" i="13"/>
  <c r="O30" i="13" s="1"/>
  <c r="Y105" i="13"/>
  <c r="N42" i="13" s="1"/>
  <c r="Y51" i="13"/>
  <c r="L17" i="13" s="1"/>
  <c r="Y49" i="13"/>
  <c r="L14" i="13" s="1"/>
  <c r="M22" i="13" s="1"/>
  <c r="Y34" i="13"/>
  <c r="F17" i="13" s="1"/>
  <c r="Y22" i="13"/>
  <c r="E17" i="13" s="1"/>
  <c r="Y54" i="13"/>
  <c r="L20" i="13" s="1"/>
  <c r="Y11" i="13"/>
  <c r="Y23" i="13"/>
  <c r="E19" i="13" s="1"/>
  <c r="Y72" i="13"/>
  <c r="O20" i="13" s="1"/>
  <c r="Y138" i="13"/>
  <c r="P18" i="13" s="1"/>
  <c r="Y44" i="13"/>
  <c r="L9" i="13" s="1"/>
  <c r="M17" i="13" s="1"/>
  <c r="Y62" i="13"/>
  <c r="N18" i="13" s="1"/>
  <c r="Y94" i="13"/>
  <c r="N31" i="13" s="1"/>
  <c r="Y35" i="13"/>
  <c r="F19" i="13" s="1"/>
  <c r="Y109" i="13"/>
  <c r="N46" i="13" s="1"/>
  <c r="Y58" i="13"/>
  <c r="L26" i="13" s="1"/>
  <c r="Y111" i="13"/>
  <c r="N48" i="13" s="1"/>
  <c r="Y30" i="13"/>
  <c r="F13" i="13" s="1"/>
  <c r="Y20" i="13"/>
  <c r="E15" i="13" s="1"/>
  <c r="Y18" i="13"/>
  <c r="E13" i="13" s="1"/>
  <c r="Y29" i="13"/>
  <c r="F12" i="13" s="1"/>
  <c r="Y114" i="13"/>
  <c r="O31" i="13" s="1"/>
  <c r="Y136" i="13"/>
  <c r="P16" i="13" s="1"/>
  <c r="Y47" i="13"/>
  <c r="L12" i="13" s="1"/>
  <c r="M20" i="13" s="1"/>
  <c r="Y75" i="13"/>
  <c r="M31" i="13" s="1"/>
  <c r="Y14" i="13"/>
  <c r="Y112" i="13"/>
  <c r="N49" i="13" s="1"/>
  <c r="Y46" i="13"/>
  <c r="L11" i="13" s="1"/>
  <c r="M19" i="13" s="1"/>
  <c r="Y27" i="13"/>
  <c r="E23" i="13" s="1"/>
  <c r="Y110" i="13"/>
  <c r="N47" i="13" s="1"/>
  <c r="Y82" i="13"/>
  <c r="M38" i="13" s="1"/>
  <c r="Y69" i="13"/>
  <c r="O17" i="13" s="1"/>
  <c r="Y65" i="13"/>
  <c r="N21" i="13" s="1"/>
  <c r="Y55" i="13"/>
  <c r="L21" i="13" s="1"/>
  <c r="Y101" i="13"/>
  <c r="N38" i="13" s="1"/>
  <c r="Y60" i="13"/>
  <c r="N16" i="13" s="1"/>
  <c r="Y81" i="13"/>
  <c r="M37" i="13" s="1"/>
  <c r="Y137" i="13"/>
  <c r="P17" i="13" s="1"/>
  <c r="Y78" i="13"/>
  <c r="M34" i="13" s="1"/>
  <c r="Y77" i="13"/>
  <c r="M33" i="13" s="1"/>
  <c r="Y24" i="13"/>
  <c r="E20" i="13" s="1"/>
  <c r="Y74" i="13"/>
  <c r="M30" i="13" s="1"/>
  <c r="Y120" i="13"/>
  <c r="O37" i="13" s="1"/>
  <c r="Y115" i="13"/>
  <c r="O32" i="13" s="1"/>
  <c r="Y122" i="13"/>
  <c r="O39" i="13" s="1"/>
  <c r="Y108" i="13"/>
  <c r="N45" i="13" s="1"/>
  <c r="Y56" i="13"/>
  <c r="L22" i="13" s="1"/>
  <c r="Y99" i="13"/>
  <c r="N36" i="13" s="1"/>
  <c r="Y7" i="13"/>
  <c r="E7" i="13" s="1"/>
  <c r="Y91" i="13"/>
  <c r="M48" i="13" s="1"/>
  <c r="Y48" i="13"/>
  <c r="L13" i="13" s="1"/>
  <c r="M21" i="13" s="1"/>
  <c r="Y116" i="13"/>
  <c r="O33" i="13" s="1"/>
  <c r="Y107" i="13"/>
  <c r="N44" i="13" s="1"/>
  <c r="Y97" i="13"/>
  <c r="N34" i="13" s="1"/>
  <c r="Y42" i="13"/>
  <c r="L7" i="13" s="1"/>
  <c r="Y59" i="13"/>
  <c r="N15" i="13" s="1"/>
  <c r="Y79" i="13"/>
  <c r="M35" i="13" s="1"/>
  <c r="Y143" i="13"/>
  <c r="Y28" i="13"/>
  <c r="E24" i="13" s="1"/>
  <c r="Y43" i="13"/>
  <c r="L8" i="13" s="1"/>
  <c r="M16" i="13" s="1"/>
  <c r="Y9" i="13"/>
  <c r="Y142" i="13"/>
  <c r="P22" i="13" s="1"/>
  <c r="Y25" i="13"/>
  <c r="E21" i="13" s="1"/>
  <c r="Y117" i="13"/>
  <c r="O34" i="13" s="1"/>
  <c r="Y13" i="13"/>
  <c r="Y80" i="13"/>
  <c r="M36" i="13" s="1"/>
  <c r="Y130" i="13"/>
  <c r="O48" i="13" s="1"/>
  <c r="Y33" i="13"/>
  <c r="F16" i="13" s="1"/>
  <c r="Y8" i="13"/>
  <c r="E9" i="13" s="1"/>
  <c r="Y93" i="13"/>
  <c r="N30" i="13" s="1"/>
  <c r="Y12" i="13"/>
  <c r="Y26" i="13"/>
  <c r="E22" i="13" s="1"/>
  <c r="Y139" i="13"/>
  <c r="P19" i="13" s="1"/>
  <c r="Y92" i="13"/>
  <c r="M49" i="13" s="1"/>
  <c r="Y98" i="13"/>
  <c r="N35" i="13" s="1"/>
  <c r="Y104" i="13"/>
  <c r="N41" i="13" s="1"/>
  <c r="CT7" i="10"/>
  <c r="CM7" i="10" s="1"/>
  <c r="N7" i="1" s="1"/>
  <c r="CN7" i="10"/>
  <c r="D7" i="9"/>
  <c r="AT7" i="4" s="1"/>
  <c r="D7" i="4" s="1"/>
  <c r="M26" i="14"/>
  <c r="I17" i="14"/>
  <c r="M29" i="14"/>
  <c r="M20" i="14"/>
  <c r="C10" i="14"/>
  <c r="I33" i="14"/>
  <c r="I37" i="14"/>
  <c r="M23" i="14"/>
  <c r="M16" i="14"/>
  <c r="F8" i="14"/>
  <c r="C38" i="14"/>
  <c r="C20" i="14"/>
  <c r="M7" i="14"/>
  <c r="I29" i="14"/>
  <c r="M28" i="14"/>
  <c r="C14" i="14"/>
  <c r="M33" i="14"/>
  <c r="C24" i="14"/>
  <c r="M21" i="14"/>
  <c r="M34" i="14"/>
  <c r="M22" i="14"/>
  <c r="M38" i="14"/>
  <c r="M31" i="14"/>
  <c r="M37" i="14"/>
  <c r="M35" i="14"/>
  <c r="M12" i="14"/>
  <c r="I25" i="14"/>
  <c r="M32" i="14"/>
  <c r="I13" i="14"/>
  <c r="M14" i="14"/>
  <c r="M36" i="14"/>
  <c r="M30" i="14"/>
  <c r="C39" i="14"/>
  <c r="M13" i="14"/>
  <c r="C12" i="14"/>
  <c r="F5" i="14"/>
  <c r="F40" i="14"/>
  <c r="I21" i="14"/>
  <c r="M9" i="14"/>
  <c r="M18" i="14"/>
  <c r="M19" i="14"/>
  <c r="M15" i="14"/>
  <c r="C16" i="14"/>
  <c r="M17" i="14"/>
  <c r="M8" i="14"/>
  <c r="M27" i="14"/>
  <c r="M24" i="14"/>
  <c r="M25" i="14"/>
  <c r="C18" i="14"/>
  <c r="BS7" i="10" l="1"/>
  <c r="D7" i="10"/>
  <c r="K7" i="1"/>
  <c r="L7" i="1" s="1"/>
  <c r="D7" i="8"/>
  <c r="L15" i="13"/>
  <c r="M50" i="13"/>
  <c r="F25" i="13"/>
  <c r="P23" i="13"/>
  <c r="O23" i="13"/>
  <c r="O24" i="13" s="1"/>
  <c r="M23" i="13"/>
  <c r="N23" i="13"/>
  <c r="N26" i="13"/>
  <c r="E25" i="13"/>
  <c r="O50" i="13"/>
  <c r="E31" i="13" s="1"/>
  <c r="L23" i="13"/>
  <c r="E18" i="13"/>
  <c r="E8" i="13"/>
  <c r="O25" i="13"/>
  <c r="N50" i="13"/>
  <c r="F18" i="13"/>
  <c r="P15" i="13"/>
  <c r="AK7" i="1"/>
  <c r="AL7" i="1"/>
  <c r="AB7" i="1"/>
  <c r="C22" i="14"/>
  <c r="P11" i="14"/>
  <c r="F21" i="14"/>
  <c r="C40" i="14"/>
  <c r="M10" i="14"/>
  <c r="C26" i="14"/>
  <c r="O37" i="14"/>
  <c r="I8" i="14"/>
  <c r="N24" i="13" l="1"/>
  <c r="N27" i="13" s="1"/>
  <c r="O27" i="13"/>
  <c r="F26" i="13"/>
  <c r="E30" i="13" s="1"/>
  <c r="B36" i="13"/>
  <c r="E26" i="13"/>
  <c r="E29" i="13" s="1"/>
  <c r="B37" i="13"/>
  <c r="P24" i="13"/>
  <c r="P27" i="13" s="1"/>
  <c r="L24" i="13"/>
  <c r="M24" i="13"/>
  <c r="M27" i="13" s="1"/>
  <c r="P40" i="14"/>
  <c r="P5" i="14"/>
  <c r="B42" i="13" l="1"/>
  <c r="L27" i="13"/>
  <c r="E32" i="13"/>
  <c r="B38" i="13" l="1"/>
  <c r="B40" i="13"/>
  <c r="B39" i="13"/>
  <c r="B41" i="13"/>
</calcChain>
</file>

<file path=xl/sharedStrings.xml><?xml version="1.0" encoding="utf-8"?>
<sst xmlns="http://schemas.openxmlformats.org/spreadsheetml/2006/main" count="5594" uniqueCount="841">
  <si>
    <t>(21,03,06)</t>
    <phoneticPr fontId="3"/>
  </si>
  <si>
    <t>(21,03,01)</t>
    <phoneticPr fontId="3"/>
  </si>
  <si>
    <t>(21,03,04)</t>
    <phoneticPr fontId="3"/>
  </si>
  <si>
    <t>合計</t>
    <phoneticPr fontId="3"/>
  </si>
  <si>
    <t>(t)</t>
    <phoneticPr fontId="3"/>
  </si>
  <si>
    <t>（ｔ）</t>
    <phoneticPr fontId="3"/>
  </si>
  <si>
    <t>ペットボトル</t>
    <phoneticPr fontId="3"/>
  </si>
  <si>
    <t>（中間処理後保管量</t>
    <phoneticPr fontId="3"/>
  </si>
  <si>
    <t>(21,03,05)</t>
    <phoneticPr fontId="3"/>
  </si>
  <si>
    <t>(21,06,05)</t>
    <phoneticPr fontId="3"/>
  </si>
  <si>
    <t>(20,20,01)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</si>
  <si>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</si>
  <si>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</si>
  <si>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</si>
  <si>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</si>
  <si>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自家処理量</t>
    <phoneticPr fontId="3"/>
  </si>
  <si>
    <t>直接搬入量</t>
    <phoneticPr fontId="3"/>
  </si>
  <si>
    <t>集団回収量</t>
    <phoneticPr fontId="3"/>
  </si>
  <si>
    <t>直接焼却量</t>
    <phoneticPr fontId="3"/>
  </si>
  <si>
    <t>焼却施設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</si>
  <si>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</si>
  <si>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</si>
  <si>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</si>
  <si>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</si>
  <si>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</si>
  <si>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資源化等を行う施設</t>
    <phoneticPr fontId="3"/>
  </si>
  <si>
    <t>ごみ搬入量 (生活系ごみ収集量+事業系ごみ収集量+直接搬入量)</t>
    <phoneticPr fontId="3"/>
  </si>
  <si>
    <t>生活系ごみ搬入量</t>
    <phoneticPr fontId="3"/>
  </si>
  <si>
    <t>事業系ごみ搬入量</t>
    <phoneticPr fontId="3"/>
  </si>
  <si>
    <t>家電４品目収集量(直営+委託+許可+直接搬入)</t>
    <phoneticPr fontId="3"/>
  </si>
  <si>
    <t>生活系ごみ収集量 (混合ごみ+可燃ごみ+不燃ごみ+資源ごみ+その他+粗大ごみ)</t>
    <phoneticPr fontId="3"/>
  </si>
  <si>
    <t>事業系ごみ収集量 (混合ごみ+可燃ごみ+不燃ごみ+資源ごみ+その他+粗大ごみ)</t>
    <phoneticPr fontId="3"/>
  </si>
  <si>
    <t>生活系ごみ収集量＋直接搬入量</t>
    <phoneticPr fontId="3"/>
  </si>
  <si>
    <t>事業系ごみ収集量＋直接搬入量</t>
    <phoneticPr fontId="3"/>
  </si>
  <si>
    <t>直営</t>
    <phoneticPr fontId="3"/>
  </si>
  <si>
    <t>委託</t>
    <phoneticPr fontId="3"/>
  </si>
  <si>
    <t>許可</t>
    <phoneticPr fontId="3"/>
  </si>
  <si>
    <t>直接搬入</t>
    <phoneticPr fontId="3"/>
  </si>
  <si>
    <t>混合ごみ (直営+委託+許可)</t>
    <phoneticPr fontId="3"/>
  </si>
  <si>
    <t>可燃ごみ (直営+委託+許可)</t>
    <phoneticPr fontId="3"/>
  </si>
  <si>
    <t>不燃ごみ (直営+委託+許可)</t>
    <phoneticPr fontId="3"/>
  </si>
  <si>
    <t>資源ごみ (直営+委託+許可)</t>
    <phoneticPr fontId="3"/>
  </si>
  <si>
    <t>その他のごみ (直営+委託+許可)</t>
    <phoneticPr fontId="3"/>
  </si>
  <si>
    <t>粗大ごみ (直営+委託+許可)</t>
    <phoneticPr fontId="3"/>
  </si>
  <si>
    <t>直接搬入量（生活系ごみ）</t>
    <phoneticPr fontId="3"/>
  </si>
  <si>
    <t>直接搬入量（事業系ごみ）</t>
    <phoneticPr fontId="3"/>
  </si>
  <si>
    <t>直接搬入量(混合ごみ+可燃ごみ+不燃ごみ+資源ごみ+その他+粗大ごみ)</t>
    <phoneticPr fontId="3"/>
  </si>
  <si>
    <t>混合ごみ</t>
    <phoneticPr fontId="3"/>
  </si>
  <si>
    <t>可燃ごみ</t>
    <phoneticPr fontId="3"/>
  </si>
  <si>
    <t>不燃ごみ</t>
    <phoneticPr fontId="3"/>
  </si>
  <si>
    <t>資源ごみ</t>
    <phoneticPr fontId="3"/>
  </si>
  <si>
    <t>その他のごみ</t>
    <phoneticPr fontId="3"/>
  </si>
  <si>
    <t>粗大ごみ</t>
    <phoneticPr fontId="3"/>
  </si>
  <si>
    <t>処理施設別のごみ搬入量(処理施設+直接資源化+直接埋立)</t>
    <phoneticPr fontId="3"/>
  </si>
  <si>
    <t>焼却施設（収集ごみ＋直接搬入ごみ）</t>
    <phoneticPr fontId="3"/>
  </si>
  <si>
    <t>粗大ごみ処理施設（収集ごみ＋直接搬入ごみ）</t>
    <phoneticPr fontId="3"/>
  </si>
  <si>
    <t>ごみ堆肥化施設（収集ごみ＋直接搬入ごみ）</t>
    <phoneticPr fontId="3"/>
  </si>
  <si>
    <t>ごみ飼料化施設（収集ごみ＋直接搬入ごみ）</t>
    <phoneticPr fontId="3"/>
  </si>
  <si>
    <t>メタン化施設（収集ごみ＋直接搬入ごみ）</t>
    <phoneticPr fontId="3"/>
  </si>
  <si>
    <t>ごみ燃料化施設（収集ごみ＋直接搬入ごみ）</t>
    <phoneticPr fontId="3"/>
  </si>
  <si>
    <t>その他の施設（収集ごみ＋直接搬入ごみ）</t>
    <phoneticPr fontId="3"/>
  </si>
  <si>
    <t>直接資源化（収集ごみ＋直接搬入ごみ）</t>
    <phoneticPr fontId="3"/>
  </si>
  <si>
    <t>直接埋立（収集ごみ＋直接搬入ごみ）</t>
    <phoneticPr fontId="3"/>
  </si>
  <si>
    <t>収集ごみ (混合ごみ+可燃ごみ+不燃ごみ+資源ごみ+その他+粗大ごみ)</t>
    <phoneticPr fontId="3"/>
  </si>
  <si>
    <t>直接搬入ごみ (混合ごみ+可燃ごみ+不燃ごみ+資源ごみ+その他+粗大ごみ)</t>
    <phoneticPr fontId="3"/>
  </si>
  <si>
    <t>収集ごみ</t>
    <phoneticPr fontId="3"/>
  </si>
  <si>
    <t>直接搬入ごみ</t>
    <phoneticPr fontId="3"/>
  </si>
  <si>
    <t>その他</t>
    <phoneticPr fontId="3"/>
  </si>
  <si>
    <t>合計</t>
    <phoneticPr fontId="3"/>
  </si>
  <si>
    <t>焼却処理残渣の保管量</t>
    <phoneticPr fontId="3"/>
  </si>
  <si>
    <t>ごみ飼料化施設</t>
    <phoneticPr fontId="3"/>
  </si>
  <si>
    <t>メタン化施設</t>
    <phoneticPr fontId="3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</si>
  <si>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</si>
  <si>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</si>
  <si>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</si>
  <si>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</si>
  <si>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</si>
  <si>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</si>
  <si>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白色トレイ</t>
    <phoneticPr fontId="3"/>
  </si>
  <si>
    <t>プラスチック類(07,08を除く)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</si>
  <si>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</si>
  <si>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</si>
  <si>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</si>
  <si>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</si>
  <si>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</si>
  <si>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</si>
  <si>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</si>
  <si>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</si>
  <si>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廃食用油（BDF)</t>
    <phoneticPr fontId="3"/>
  </si>
  <si>
    <t>容器包装プラスチック（07を除く）</t>
    <phoneticPr fontId="3"/>
  </si>
  <si>
    <t>プラスチック類（07,08を除く）</t>
    <phoneticPr fontId="3"/>
  </si>
  <si>
    <t>燃料
（14を除く）</t>
    <phoneticPr fontId="3"/>
  </si>
  <si>
    <t>焼却施設処理に伴う資源化量(紙類+金属類+ガラス類+ペットボトル+容器包装プラスチック+プラスチック類+布類+溶融スラグ+焼却灰・飛灰+その他)</t>
    <phoneticPr fontId="3"/>
  </si>
  <si>
    <t>粗大ごみ処理施設処理に伴う資源化量(紙類+金属類+ガラス類+ペットボトル+容器包装プラスチック+プラスチック類+布類+その他)</t>
    <phoneticPr fontId="3"/>
  </si>
  <si>
    <t>ごみ堆肥化施設処理に伴う資源化量(紙類+金属類+ガラス類+ペットボトル+容器包装プラスチック+プラスチック類+布類+肥料+飼料+その他)</t>
    <phoneticPr fontId="3"/>
  </si>
  <si>
    <t>ごみ飼料化施設処理に伴う資源化量 (紙類+金属類+ガラス類+ペットボトル+容器包装プラスチック+プラスチック類+布類+肥料+飼料+その他)</t>
    <phoneticPr fontId="3"/>
  </si>
  <si>
    <t>メタン化施設処理に伴う資源化量 (紙類+金属類+ガラス類+プラスチック+容器包装プラスチック+プラスチック類+布類+肥料+飼料+燃料+その他)</t>
    <phoneticPr fontId="3"/>
  </si>
  <si>
    <t>ごみ燃料化施設処理に伴う資源化量 (紙類+金属類+ガラス類+ペットボトル+容器包装プラスチック+プラスチック類+布類+固形燃料+燃料+廃食用油+その他)</t>
    <phoneticPr fontId="3"/>
  </si>
  <si>
    <t>その他の資源化等を行う施設処理に伴う資源化量  (紙類+金属類+ガラス類+ペットボトル+容器包装プラスチック+プラスチック類+布類+肥料+飼料+焼却灰・飛灰+セメント直接投入+廃食用油+その他)</t>
    <phoneticPr fontId="3"/>
  </si>
  <si>
    <t>災害廃棄物の搬入量(焼却施設+焼却以外の中間処理施設+直接最終処分量+直接資源化量)</t>
    <phoneticPr fontId="3"/>
  </si>
  <si>
    <t>収集区分別の搬入量(がれき類+混合ごみ+可燃ごみ+不燃ごみ+資源ごみ+その他+粗大ごみ)</t>
    <phoneticPr fontId="3"/>
  </si>
  <si>
    <t>焼却施設の搬入量(がれき類+混合ごみ+可燃ごみ+不燃ごみ+資源ごみ+その他+粗大ごみ)</t>
    <phoneticPr fontId="3"/>
  </si>
  <si>
    <t>粗大ごみ処理施設の搬入量(がれき類+混合ごみ+可燃ごみ+不燃ごみ+資源ごみ+その他+粗大ごみ)</t>
    <phoneticPr fontId="3"/>
  </si>
  <si>
    <t>ごみ堆肥化施設の搬入量(がれき類+混合ごみ+可燃ごみ+不燃ごみ+資源ごみ+その他+粗大ごみ)</t>
    <phoneticPr fontId="3"/>
  </si>
  <si>
    <t>ごみ飼料化施設の搬入量(がれき類+混合ごみ+可燃ごみ+不燃ごみ+資源ごみ+その他+粗大ごみ)</t>
    <phoneticPr fontId="3"/>
  </si>
  <si>
    <t>メタン化施設の搬入量(がれき類+混合ごみ+可燃ごみ+不燃ごみ+資源ごみ+その他+粗大ごみ)</t>
    <phoneticPr fontId="3"/>
  </si>
  <si>
    <t>ごみ燃料化施設の搬入量(がれき類+混合ごみ+可燃ごみ+不燃ごみ+資源ごみ+その他+粗大ごみ)</t>
    <phoneticPr fontId="3"/>
  </si>
  <si>
    <t>その他の資源化等を行う施設の搬入量(がれき類+混合ごみ+可燃ごみ+不燃ごみ+資源ごみ+その他+粗大ごみ)</t>
    <phoneticPr fontId="3"/>
  </si>
  <si>
    <t>その他の施設の搬入量(がれき類+混合ごみ+可燃ごみ+不燃ごみ+資源ごみ+その他+粗大ごみ)</t>
    <phoneticPr fontId="3"/>
  </si>
  <si>
    <t>直接最終処分量(がれき類+混合ごみ+可燃ごみ+不燃ごみ+資源ごみ+その他+粗大ごみ)</t>
    <phoneticPr fontId="3"/>
  </si>
  <si>
    <t>直接資源化量(がれき類+混合ごみ+可燃ごみ+不燃ごみ+資源ごみ+その他+粗大ごみ)</t>
    <phoneticPr fontId="3"/>
  </si>
  <si>
    <t>焼却以外の中間処理施設搬入量(粗大ごみ処理施設+ごみ堆肥化施設+ごみ飼料化施設+メタン化施設+ごみ燃料化施設+その他の資源化等を行う施設+その他の施設)</t>
    <phoneticPr fontId="3"/>
  </si>
  <si>
    <t>直接最終処分量</t>
    <phoneticPr fontId="3"/>
  </si>
  <si>
    <t>直接資源化量</t>
    <phoneticPr fontId="3"/>
  </si>
  <si>
    <t>がれき類</t>
    <phoneticPr fontId="3"/>
  </si>
  <si>
    <t>粗大ごみ処理施設</t>
    <phoneticPr fontId="3"/>
  </si>
  <si>
    <t>その他の施設</t>
    <phoneticPr fontId="3"/>
  </si>
  <si>
    <t>入力→</t>
    <phoneticPr fontId="3"/>
  </si>
  <si>
    <t>:市区町村コード(都道府県計は、01000～47000の何れか）</t>
    <phoneticPr fontId="3"/>
  </si>
  <si>
    <t>ごみ処理処分量</t>
    <phoneticPr fontId="3"/>
  </si>
  <si>
    <t>処理量</t>
    <phoneticPr fontId="3"/>
  </si>
  <si>
    <t>処分量</t>
    <phoneticPr fontId="3"/>
  </si>
  <si>
    <t>中間処理後
保管量</t>
    <phoneticPr fontId="3"/>
  </si>
  <si>
    <t>計画収集人口</t>
    <phoneticPr fontId="3"/>
  </si>
  <si>
    <t>残渣焼却量</t>
    <phoneticPr fontId="3"/>
  </si>
  <si>
    <t>残渣処分量</t>
    <phoneticPr fontId="3"/>
  </si>
  <si>
    <t>資源化量</t>
    <phoneticPr fontId="3"/>
  </si>
  <si>
    <t>ごみ処理概要</t>
    <phoneticPr fontId="3"/>
  </si>
  <si>
    <t>E</t>
    <phoneticPr fontId="3"/>
  </si>
  <si>
    <t>01</t>
    <phoneticPr fontId="3"/>
  </si>
  <si>
    <t>北海道</t>
    <phoneticPr fontId="3"/>
  </si>
  <si>
    <t>自家処理人口</t>
    <phoneticPr fontId="3"/>
  </si>
  <si>
    <t>施設処理</t>
    <phoneticPr fontId="3"/>
  </si>
  <si>
    <t>焼却処理</t>
    <phoneticPr fontId="3"/>
  </si>
  <si>
    <t>直接焼却</t>
    <phoneticPr fontId="3"/>
  </si>
  <si>
    <t>－</t>
    <phoneticPr fontId="3"/>
  </si>
  <si>
    <t>F</t>
    <phoneticPr fontId="3"/>
  </si>
  <si>
    <t>02</t>
    <phoneticPr fontId="3"/>
  </si>
  <si>
    <t>青森県</t>
    <phoneticPr fontId="3"/>
  </si>
  <si>
    <t>総　人　口</t>
    <phoneticPr fontId="3"/>
  </si>
  <si>
    <t>残渣焼却</t>
    <phoneticPr fontId="3"/>
  </si>
  <si>
    <t>粗大ごみ処理施設</t>
    <phoneticPr fontId="3"/>
  </si>
  <si>
    <t>外国人人口</t>
    <phoneticPr fontId="3"/>
  </si>
  <si>
    <t>G</t>
    <phoneticPr fontId="3"/>
  </si>
  <si>
    <t>03</t>
    <phoneticPr fontId="3"/>
  </si>
  <si>
    <t>岩手県</t>
    <phoneticPr fontId="3"/>
  </si>
  <si>
    <t>外国人人口</t>
    <phoneticPr fontId="3"/>
  </si>
  <si>
    <t>ごみ堆肥化施設</t>
    <phoneticPr fontId="3"/>
  </si>
  <si>
    <t>混合ごみ</t>
    <phoneticPr fontId="3"/>
  </si>
  <si>
    <t>ごみ搬入量内訳</t>
    <phoneticPr fontId="3"/>
  </si>
  <si>
    <t>04</t>
    <phoneticPr fontId="3"/>
  </si>
  <si>
    <t>宮城県</t>
    <phoneticPr fontId="3"/>
  </si>
  <si>
    <t>ごみ飼料化施設</t>
    <phoneticPr fontId="3"/>
  </si>
  <si>
    <t>可燃ごみ</t>
    <phoneticPr fontId="3"/>
  </si>
  <si>
    <t>J</t>
    <phoneticPr fontId="3"/>
  </si>
  <si>
    <t>05</t>
    <phoneticPr fontId="3"/>
  </si>
  <si>
    <t>秋田県</t>
    <phoneticPr fontId="3"/>
  </si>
  <si>
    <t>生活系ごみ</t>
    <phoneticPr fontId="3"/>
  </si>
  <si>
    <t>事業系ごみ</t>
    <phoneticPr fontId="3"/>
  </si>
  <si>
    <t>メタン化施設</t>
    <phoneticPr fontId="3"/>
  </si>
  <si>
    <t>不燃ごみ</t>
    <phoneticPr fontId="3"/>
  </si>
  <si>
    <t>N</t>
    <phoneticPr fontId="3"/>
  </si>
  <si>
    <t>06</t>
    <phoneticPr fontId="3"/>
  </si>
  <si>
    <t>山形県</t>
    <phoneticPr fontId="3"/>
  </si>
  <si>
    <t>計画収集量</t>
    <phoneticPr fontId="3"/>
  </si>
  <si>
    <t>収集ごみ量</t>
    <phoneticPr fontId="3"/>
  </si>
  <si>
    <t>混合ごみ</t>
    <phoneticPr fontId="3"/>
  </si>
  <si>
    <t>ごみ燃料化施設</t>
    <phoneticPr fontId="3"/>
  </si>
  <si>
    <t>資源ごみ</t>
    <phoneticPr fontId="3"/>
  </si>
  <si>
    <t>R</t>
    <phoneticPr fontId="3"/>
  </si>
  <si>
    <t>07</t>
    <phoneticPr fontId="3"/>
  </si>
  <si>
    <t>福島県</t>
    <phoneticPr fontId="3"/>
  </si>
  <si>
    <t>可燃ごみ</t>
    <phoneticPr fontId="3"/>
  </si>
  <si>
    <t>その他の資源化等を行う施設</t>
    <phoneticPr fontId="3"/>
  </si>
  <si>
    <t>その他</t>
    <phoneticPr fontId="3"/>
  </si>
  <si>
    <t>V</t>
    <phoneticPr fontId="3"/>
  </si>
  <si>
    <t>08</t>
    <phoneticPr fontId="3"/>
  </si>
  <si>
    <t>茨城県</t>
    <phoneticPr fontId="3"/>
  </si>
  <si>
    <t>不燃ごみ</t>
    <phoneticPr fontId="3"/>
  </si>
  <si>
    <t>その他施設</t>
    <phoneticPr fontId="3"/>
  </si>
  <si>
    <t>粗大ごみ</t>
    <phoneticPr fontId="3"/>
  </si>
  <si>
    <t>Z</t>
    <phoneticPr fontId="3"/>
  </si>
  <si>
    <t>09</t>
    <phoneticPr fontId="3"/>
  </si>
  <si>
    <t>栃木県</t>
    <phoneticPr fontId="3"/>
  </si>
  <si>
    <t>資源ごみ</t>
    <phoneticPr fontId="3"/>
  </si>
  <si>
    <t>小計</t>
    <phoneticPr fontId="3"/>
  </si>
  <si>
    <t>直接搬入ごみ</t>
    <phoneticPr fontId="3"/>
  </si>
  <si>
    <t>BC</t>
    <phoneticPr fontId="3"/>
  </si>
  <si>
    <t>10</t>
    <phoneticPr fontId="3"/>
  </si>
  <si>
    <t>群馬県</t>
    <phoneticPr fontId="3"/>
  </si>
  <si>
    <t>その他</t>
    <phoneticPr fontId="3"/>
  </si>
  <si>
    <t>中間処理</t>
    <phoneticPr fontId="3"/>
  </si>
  <si>
    <t>粗大ごみ処理施設</t>
    <phoneticPr fontId="3"/>
  </si>
  <si>
    <t>集団回収量</t>
    <phoneticPr fontId="3"/>
  </si>
  <si>
    <t>11</t>
    <phoneticPr fontId="3"/>
  </si>
  <si>
    <t>埼玉県</t>
    <phoneticPr fontId="3"/>
  </si>
  <si>
    <t>粗大ごみ</t>
    <phoneticPr fontId="3"/>
  </si>
  <si>
    <t>生活系ごみ_収集_収集（混合ごみ）</t>
    <phoneticPr fontId="3"/>
  </si>
  <si>
    <t>BZ</t>
    <phoneticPr fontId="3"/>
  </si>
  <si>
    <t>12</t>
    <phoneticPr fontId="3"/>
  </si>
  <si>
    <t>千葉県</t>
    <phoneticPr fontId="3"/>
  </si>
  <si>
    <t>小計</t>
    <phoneticPr fontId="3"/>
  </si>
  <si>
    <t>ごみ飼料化施設</t>
    <phoneticPr fontId="3"/>
  </si>
  <si>
    <t>生活系ごみ_収集（可燃ごみ）</t>
    <phoneticPr fontId="3"/>
  </si>
  <si>
    <t>CA</t>
    <phoneticPr fontId="3"/>
  </si>
  <si>
    <t>13</t>
    <phoneticPr fontId="3"/>
  </si>
  <si>
    <t>東京都</t>
    <phoneticPr fontId="3"/>
  </si>
  <si>
    <t>直接搬入ごみ</t>
    <phoneticPr fontId="3"/>
  </si>
  <si>
    <t>混合ごみ</t>
    <phoneticPr fontId="3"/>
  </si>
  <si>
    <t>メタン化施設</t>
    <phoneticPr fontId="3"/>
  </si>
  <si>
    <t>生活系ごみ_収集（不燃ごみ）</t>
    <phoneticPr fontId="3"/>
  </si>
  <si>
    <t>CB</t>
    <phoneticPr fontId="3"/>
  </si>
  <si>
    <t>14</t>
    <phoneticPr fontId="3"/>
  </si>
  <si>
    <t>神奈川県</t>
    <phoneticPr fontId="3"/>
  </si>
  <si>
    <t>可燃ごみ</t>
    <phoneticPr fontId="3"/>
  </si>
  <si>
    <t>生活系ごみ_収集（資源ごみ）</t>
    <phoneticPr fontId="3"/>
  </si>
  <si>
    <t>ごみ搬入量内訳</t>
    <phoneticPr fontId="3"/>
  </si>
  <si>
    <t>CC</t>
    <phoneticPr fontId="3"/>
  </si>
  <si>
    <t>15</t>
    <phoneticPr fontId="3"/>
  </si>
  <si>
    <t>新潟県</t>
    <phoneticPr fontId="3"/>
  </si>
  <si>
    <t>不燃ごみ</t>
    <phoneticPr fontId="3"/>
  </si>
  <si>
    <t>生活系ごみ_収集（その他ごみ）</t>
    <phoneticPr fontId="3"/>
  </si>
  <si>
    <t>CD</t>
    <phoneticPr fontId="3"/>
  </si>
  <si>
    <t>16</t>
    <phoneticPr fontId="3"/>
  </si>
  <si>
    <t>富山県</t>
    <phoneticPr fontId="3"/>
  </si>
  <si>
    <t>資源ごみ</t>
    <phoneticPr fontId="3"/>
  </si>
  <si>
    <t>生活系ごみ_収集（粗大ごみ）</t>
    <phoneticPr fontId="3"/>
  </si>
  <si>
    <t>CE</t>
    <phoneticPr fontId="3"/>
  </si>
  <si>
    <t>17</t>
    <phoneticPr fontId="3"/>
  </si>
  <si>
    <t>石川県</t>
    <phoneticPr fontId="3"/>
  </si>
  <si>
    <t>その他</t>
    <phoneticPr fontId="3"/>
  </si>
  <si>
    <t>生活系ごみ_直搬_直搬（混合ごみ）</t>
    <phoneticPr fontId="3"/>
  </si>
  <si>
    <t>CG</t>
    <phoneticPr fontId="3"/>
  </si>
  <si>
    <t>18</t>
    <phoneticPr fontId="3"/>
  </si>
  <si>
    <t>福井県</t>
    <phoneticPr fontId="3"/>
  </si>
  <si>
    <t>粗大ごみ</t>
    <phoneticPr fontId="3"/>
  </si>
  <si>
    <t>小計（直接焼却+中間処理）</t>
    <phoneticPr fontId="3"/>
  </si>
  <si>
    <t>生活系ごみ_直搬（可燃ごみ）</t>
    <phoneticPr fontId="3"/>
  </si>
  <si>
    <t>CH</t>
    <phoneticPr fontId="3"/>
  </si>
  <si>
    <t>19</t>
    <phoneticPr fontId="3"/>
  </si>
  <si>
    <t>山梨県</t>
    <phoneticPr fontId="3"/>
  </si>
  <si>
    <t>小計</t>
    <phoneticPr fontId="3"/>
  </si>
  <si>
    <t>直接資源化量</t>
    <phoneticPr fontId="3"/>
  </si>
  <si>
    <t>生活系ごみ_直搬（不燃ごみ）</t>
    <phoneticPr fontId="3"/>
  </si>
  <si>
    <t>CI</t>
    <phoneticPr fontId="3"/>
  </si>
  <si>
    <t>20</t>
    <phoneticPr fontId="3"/>
  </si>
  <si>
    <t>長野県</t>
    <phoneticPr fontId="3"/>
  </si>
  <si>
    <t>合計</t>
    <phoneticPr fontId="3"/>
  </si>
  <si>
    <t>直接最終処分量</t>
    <phoneticPr fontId="3"/>
  </si>
  <si>
    <t>生活系ごみ_直搬（資源ごみ）</t>
    <phoneticPr fontId="3"/>
  </si>
  <si>
    <t>CJ</t>
    <phoneticPr fontId="3"/>
  </si>
  <si>
    <t>21</t>
    <phoneticPr fontId="3"/>
  </si>
  <si>
    <t>岐阜県</t>
    <phoneticPr fontId="3"/>
  </si>
  <si>
    <t>生活系ごみ_直搬（その他ごみ）</t>
    <phoneticPr fontId="3"/>
  </si>
  <si>
    <t>ごみ搬入量内訳</t>
    <phoneticPr fontId="3"/>
  </si>
  <si>
    <t>CK</t>
    <phoneticPr fontId="3"/>
  </si>
  <si>
    <t>22</t>
    <phoneticPr fontId="3"/>
  </si>
  <si>
    <t>静岡県</t>
    <phoneticPr fontId="3"/>
  </si>
  <si>
    <t>合計：施設処理＋直接資源化量＋直接最終処分量</t>
    <phoneticPr fontId="3"/>
  </si>
  <si>
    <t>生活系ごみ_直搬（粗大ごみ）</t>
    <phoneticPr fontId="3"/>
  </si>
  <si>
    <t>ごみ搬入量内訳</t>
    <phoneticPr fontId="3"/>
  </si>
  <si>
    <t>CL</t>
    <phoneticPr fontId="3"/>
  </si>
  <si>
    <t>23</t>
    <phoneticPr fontId="3"/>
  </si>
  <si>
    <t>愛知県</t>
    <phoneticPr fontId="3"/>
  </si>
  <si>
    <t>生活系ごみ搬入量</t>
    <phoneticPr fontId="3"/>
  </si>
  <si>
    <t>直接資源化量</t>
    <phoneticPr fontId="3"/>
  </si>
  <si>
    <t>施設資源化量</t>
    <phoneticPr fontId="3"/>
  </si>
  <si>
    <t>集団回収量</t>
    <phoneticPr fontId="3"/>
  </si>
  <si>
    <t>事業系ごみ_収集（混合ごみ）</t>
    <phoneticPr fontId="3"/>
  </si>
  <si>
    <t>CU</t>
    <phoneticPr fontId="3"/>
  </si>
  <si>
    <t>24</t>
    <phoneticPr fontId="3"/>
  </si>
  <si>
    <t>三重県</t>
    <phoneticPr fontId="3"/>
  </si>
  <si>
    <t>事業系ごみ搬入量</t>
    <phoneticPr fontId="3"/>
  </si>
  <si>
    <t>紙類</t>
    <phoneticPr fontId="3"/>
  </si>
  <si>
    <t>事業系ごみ_収集（可燃ごみ）</t>
    <phoneticPr fontId="3"/>
  </si>
  <si>
    <t>CV</t>
    <phoneticPr fontId="3"/>
  </si>
  <si>
    <t>25</t>
    <phoneticPr fontId="3"/>
  </si>
  <si>
    <t>滋賀県</t>
    <phoneticPr fontId="3"/>
  </si>
  <si>
    <t>集団回収量</t>
    <phoneticPr fontId="3"/>
  </si>
  <si>
    <t>紙パック</t>
    <phoneticPr fontId="3"/>
  </si>
  <si>
    <t>事業系ごみ_収集（不燃ごみ）</t>
    <phoneticPr fontId="3"/>
  </si>
  <si>
    <t>CW</t>
    <phoneticPr fontId="3"/>
  </si>
  <si>
    <t>26</t>
    <phoneticPr fontId="3"/>
  </si>
  <si>
    <t>京都府</t>
    <phoneticPr fontId="3"/>
  </si>
  <si>
    <t>ごみ総排出量</t>
    <phoneticPr fontId="3"/>
  </si>
  <si>
    <t>紙製容器包装</t>
    <phoneticPr fontId="3"/>
  </si>
  <si>
    <t>事業系ごみ_収集（資源ごみ）</t>
    <phoneticPr fontId="3"/>
  </si>
  <si>
    <t>CX</t>
    <phoneticPr fontId="3"/>
  </si>
  <si>
    <t>27</t>
    <phoneticPr fontId="3"/>
  </si>
  <si>
    <t>大阪府</t>
    <phoneticPr fontId="3"/>
  </si>
  <si>
    <t>金属類</t>
    <phoneticPr fontId="3"/>
  </si>
  <si>
    <t>事業系ごみ_収集（その他ごみ）</t>
    <phoneticPr fontId="3"/>
  </si>
  <si>
    <t>CY</t>
    <phoneticPr fontId="3"/>
  </si>
  <si>
    <t>28</t>
    <phoneticPr fontId="3"/>
  </si>
  <si>
    <t>兵庫県</t>
    <phoneticPr fontId="3"/>
  </si>
  <si>
    <t>ガラス類</t>
    <phoneticPr fontId="3"/>
  </si>
  <si>
    <t>事業系ごみ_収集（粗大ごみ）</t>
    <phoneticPr fontId="3"/>
  </si>
  <si>
    <t>CZ</t>
    <phoneticPr fontId="3"/>
  </si>
  <si>
    <t>29</t>
    <phoneticPr fontId="3"/>
  </si>
  <si>
    <t>奈良県</t>
    <phoneticPr fontId="3"/>
  </si>
  <si>
    <t>ﾍﾟｯﾄﾎﾞﾄﾙ</t>
    <phoneticPr fontId="3"/>
  </si>
  <si>
    <t>事業系ごみ_直搬_直搬（混合ごみ）</t>
    <phoneticPr fontId="3"/>
  </si>
  <si>
    <t>DB</t>
    <phoneticPr fontId="3"/>
  </si>
  <si>
    <t>30</t>
    <phoneticPr fontId="3"/>
  </si>
  <si>
    <t>和歌山県</t>
    <phoneticPr fontId="3"/>
  </si>
  <si>
    <t>白色トレイ</t>
    <phoneticPr fontId="3"/>
  </si>
  <si>
    <t>事業系ごみ_直搬（可燃ごみ）</t>
    <phoneticPr fontId="3"/>
  </si>
  <si>
    <t>DC</t>
    <phoneticPr fontId="3"/>
  </si>
  <si>
    <t>31</t>
    <phoneticPr fontId="3"/>
  </si>
  <si>
    <t>鳥取県</t>
    <phoneticPr fontId="3"/>
  </si>
  <si>
    <t>容器包装プラ</t>
    <phoneticPr fontId="3"/>
  </si>
  <si>
    <t>事業系ごみ_直搬（不燃ごみ）</t>
    <phoneticPr fontId="3"/>
  </si>
  <si>
    <t>DD</t>
    <phoneticPr fontId="3"/>
  </si>
  <si>
    <t>32</t>
    <phoneticPr fontId="3"/>
  </si>
  <si>
    <t>島根県</t>
    <phoneticPr fontId="3"/>
  </si>
  <si>
    <t>ﾌﾟﾗｽﾁｯｸ類</t>
    <phoneticPr fontId="3"/>
  </si>
  <si>
    <t>事業系ごみ_直搬（資源ごみ）</t>
    <phoneticPr fontId="3"/>
  </si>
  <si>
    <t>DE</t>
    <phoneticPr fontId="3"/>
  </si>
  <si>
    <t>33</t>
    <phoneticPr fontId="3"/>
  </si>
  <si>
    <t>岡山県</t>
    <phoneticPr fontId="3"/>
  </si>
  <si>
    <t>布類</t>
    <phoneticPr fontId="3"/>
  </si>
  <si>
    <t>事業系ごみ_直搬（その他ごみ）</t>
    <phoneticPr fontId="3"/>
  </si>
  <si>
    <t>DF</t>
    <phoneticPr fontId="3"/>
  </si>
  <si>
    <t>34</t>
    <phoneticPr fontId="3"/>
  </si>
  <si>
    <t>広島県</t>
    <phoneticPr fontId="3"/>
  </si>
  <si>
    <t>肥料</t>
    <phoneticPr fontId="3"/>
  </si>
  <si>
    <t>－</t>
    <phoneticPr fontId="3"/>
  </si>
  <si>
    <t>事業系ごみ_直搬（粗大ごみ）</t>
    <phoneticPr fontId="3"/>
  </si>
  <si>
    <t>DG</t>
    <phoneticPr fontId="3"/>
  </si>
  <si>
    <t>35</t>
    <phoneticPr fontId="3"/>
  </si>
  <si>
    <t>山口県</t>
    <phoneticPr fontId="3"/>
  </si>
  <si>
    <t>飼料</t>
    <phoneticPr fontId="3"/>
  </si>
  <si>
    <t>－</t>
    <phoneticPr fontId="3"/>
  </si>
  <si>
    <t>36</t>
    <phoneticPr fontId="3"/>
  </si>
  <si>
    <t>徳島県</t>
    <phoneticPr fontId="3"/>
  </si>
  <si>
    <t>溶融スラグ</t>
    <phoneticPr fontId="3"/>
  </si>
  <si>
    <t>－</t>
    <phoneticPr fontId="3"/>
  </si>
  <si>
    <t>ごみ処理量内訳</t>
    <phoneticPr fontId="3"/>
  </si>
  <si>
    <t>37</t>
    <phoneticPr fontId="3"/>
  </si>
  <si>
    <t>香川県</t>
    <phoneticPr fontId="3"/>
  </si>
  <si>
    <t>固形燃料</t>
    <phoneticPr fontId="3"/>
  </si>
  <si>
    <t>－</t>
    <phoneticPr fontId="3"/>
  </si>
  <si>
    <t>残渣焼却</t>
    <phoneticPr fontId="3"/>
  </si>
  <si>
    <t>S</t>
    <phoneticPr fontId="3"/>
  </si>
  <si>
    <t>38</t>
    <phoneticPr fontId="3"/>
  </si>
  <si>
    <t>愛媛県</t>
    <phoneticPr fontId="3"/>
  </si>
  <si>
    <t>燃料</t>
    <phoneticPr fontId="3"/>
  </si>
  <si>
    <t>T</t>
    <phoneticPr fontId="3"/>
  </si>
  <si>
    <t>39</t>
    <phoneticPr fontId="3"/>
  </si>
  <si>
    <t>高知県</t>
    <phoneticPr fontId="3"/>
  </si>
  <si>
    <t>ｾﾒﾝﾄ原料化</t>
    <phoneticPr fontId="3"/>
  </si>
  <si>
    <t>ごみ飼料化施設</t>
    <phoneticPr fontId="3"/>
  </si>
  <si>
    <t>U</t>
    <phoneticPr fontId="3"/>
  </si>
  <si>
    <t>40</t>
    <phoneticPr fontId="3"/>
  </si>
  <si>
    <t>福岡県</t>
    <phoneticPr fontId="3"/>
  </si>
  <si>
    <t>ｾﾒﾝﾄ工場直投</t>
    <phoneticPr fontId="3"/>
  </si>
  <si>
    <t>－</t>
    <phoneticPr fontId="3"/>
  </si>
  <si>
    <t>41</t>
    <phoneticPr fontId="3"/>
  </si>
  <si>
    <t>佐賀県</t>
    <phoneticPr fontId="3"/>
  </si>
  <si>
    <t>山元還元</t>
    <phoneticPr fontId="3"/>
  </si>
  <si>
    <t>－</t>
    <phoneticPr fontId="3"/>
  </si>
  <si>
    <t>W</t>
    <phoneticPr fontId="3"/>
  </si>
  <si>
    <t>42</t>
    <phoneticPr fontId="3"/>
  </si>
  <si>
    <t>長崎県</t>
    <phoneticPr fontId="3"/>
  </si>
  <si>
    <t>廃食用油</t>
    <phoneticPr fontId="3"/>
  </si>
  <si>
    <t>X</t>
    <phoneticPr fontId="3"/>
  </si>
  <si>
    <t>43</t>
    <phoneticPr fontId="3"/>
  </si>
  <si>
    <t>熊本県</t>
    <phoneticPr fontId="3"/>
  </si>
  <si>
    <t>その他</t>
    <phoneticPr fontId="3"/>
  </si>
  <si>
    <t>Y</t>
    <phoneticPr fontId="3"/>
  </si>
  <si>
    <t>44</t>
    <phoneticPr fontId="3"/>
  </si>
  <si>
    <t>大分県</t>
    <phoneticPr fontId="3"/>
  </si>
  <si>
    <t>合計</t>
    <phoneticPr fontId="3"/>
  </si>
  <si>
    <t>処理量</t>
    <phoneticPr fontId="3"/>
  </si>
  <si>
    <t>粗大ごみ処理施設</t>
    <phoneticPr fontId="3"/>
  </si>
  <si>
    <t>ごみ処理量内訳</t>
    <phoneticPr fontId="3"/>
  </si>
  <si>
    <t>G</t>
    <phoneticPr fontId="3"/>
  </si>
  <si>
    <t>45</t>
    <phoneticPr fontId="3"/>
  </si>
  <si>
    <t>宮崎県</t>
    <phoneticPr fontId="3"/>
  </si>
  <si>
    <t>処理量</t>
    <phoneticPr fontId="3"/>
  </si>
  <si>
    <t>ごみ堆肥化施設</t>
    <phoneticPr fontId="3"/>
  </si>
  <si>
    <t>ごみ処理量内訳</t>
    <phoneticPr fontId="3"/>
  </si>
  <si>
    <t>H</t>
    <phoneticPr fontId="3"/>
  </si>
  <si>
    <t>46</t>
    <phoneticPr fontId="3"/>
  </si>
  <si>
    <t>鹿児島県</t>
    <phoneticPr fontId="3"/>
  </si>
  <si>
    <t>処理量</t>
    <phoneticPr fontId="3"/>
  </si>
  <si>
    <t>ごみ飼料化施設</t>
    <phoneticPr fontId="3"/>
  </si>
  <si>
    <t>ごみ処理量内訳</t>
    <phoneticPr fontId="3"/>
  </si>
  <si>
    <t>I</t>
    <phoneticPr fontId="3"/>
  </si>
  <si>
    <t>47</t>
    <phoneticPr fontId="3"/>
  </si>
  <si>
    <t>沖縄県</t>
    <phoneticPr fontId="3"/>
  </si>
  <si>
    <t>処理量</t>
    <phoneticPr fontId="3"/>
  </si>
  <si>
    <t>メタン化施設</t>
    <phoneticPr fontId="3"/>
  </si>
  <si>
    <t>ごみ処理量内訳</t>
    <phoneticPr fontId="3"/>
  </si>
  <si>
    <t>J</t>
    <phoneticPr fontId="3"/>
  </si>
  <si>
    <t>48</t>
    <phoneticPr fontId="3"/>
  </si>
  <si>
    <t>全国</t>
    <phoneticPr fontId="3"/>
  </si>
  <si>
    <t>ごみ燃料化施設</t>
    <phoneticPr fontId="3"/>
  </si>
  <si>
    <t>K</t>
    <phoneticPr fontId="3"/>
  </si>
  <si>
    <t>処理量</t>
    <phoneticPr fontId="3"/>
  </si>
  <si>
    <t>その他の資源化等を行う施設</t>
    <phoneticPr fontId="3"/>
  </si>
  <si>
    <t>ごみ処理量内訳</t>
    <phoneticPr fontId="3"/>
  </si>
  <si>
    <t>L</t>
    <phoneticPr fontId="3"/>
  </si>
  <si>
    <t>処理量</t>
    <phoneticPr fontId="3"/>
  </si>
  <si>
    <t>その他施設</t>
    <phoneticPr fontId="3"/>
  </si>
  <si>
    <t>ごみ処理量内訳</t>
    <phoneticPr fontId="3"/>
  </si>
  <si>
    <t>M</t>
    <phoneticPr fontId="3"/>
  </si>
  <si>
    <t>直接資源化量</t>
    <phoneticPr fontId="3"/>
  </si>
  <si>
    <t>O</t>
    <phoneticPr fontId="3"/>
  </si>
  <si>
    <t>直接最終処分量</t>
    <phoneticPr fontId="3"/>
  </si>
  <si>
    <t>ごみ処理量内訳</t>
    <phoneticPr fontId="3"/>
  </si>
  <si>
    <t>N</t>
    <phoneticPr fontId="3"/>
  </si>
  <si>
    <t>残渣埋立</t>
    <phoneticPr fontId="3"/>
  </si>
  <si>
    <t>焼却施設</t>
    <phoneticPr fontId="3"/>
  </si>
  <si>
    <t>AB</t>
    <phoneticPr fontId="3"/>
  </si>
  <si>
    <t>残渣埋立</t>
    <phoneticPr fontId="3"/>
  </si>
  <si>
    <t>ごみ処理量内訳</t>
    <phoneticPr fontId="3"/>
  </si>
  <si>
    <t>AD</t>
    <phoneticPr fontId="3"/>
  </si>
  <si>
    <t>残渣埋立</t>
    <phoneticPr fontId="3"/>
  </si>
  <si>
    <t>ごみ堆肥化施設</t>
    <phoneticPr fontId="3"/>
  </si>
  <si>
    <t>AE</t>
    <phoneticPr fontId="3"/>
  </si>
  <si>
    <t>ごみ飼料化施設</t>
    <phoneticPr fontId="3"/>
  </si>
  <si>
    <t>AF</t>
    <phoneticPr fontId="3"/>
  </si>
  <si>
    <t>残渣埋立</t>
    <phoneticPr fontId="3"/>
  </si>
  <si>
    <t>メタン化施設</t>
    <phoneticPr fontId="3"/>
  </si>
  <si>
    <t>AG</t>
    <phoneticPr fontId="3"/>
  </si>
  <si>
    <t>残渣埋立</t>
    <phoneticPr fontId="3"/>
  </si>
  <si>
    <t>ごみ燃料化施設</t>
    <phoneticPr fontId="3"/>
  </si>
  <si>
    <t>AH</t>
    <phoneticPr fontId="3"/>
  </si>
  <si>
    <t>残渣埋立</t>
    <phoneticPr fontId="3"/>
  </si>
  <si>
    <t>その他の資源化等を行う施設</t>
    <phoneticPr fontId="3"/>
  </si>
  <si>
    <t>AI</t>
    <phoneticPr fontId="3"/>
  </si>
  <si>
    <t>残渣埋立</t>
    <phoneticPr fontId="3"/>
  </si>
  <si>
    <t>その他施設</t>
    <phoneticPr fontId="3"/>
  </si>
  <si>
    <t>AJ</t>
    <phoneticPr fontId="3"/>
  </si>
  <si>
    <t>資源化量</t>
    <phoneticPr fontId="3"/>
  </si>
  <si>
    <t>焼却施設</t>
    <phoneticPr fontId="3"/>
  </si>
  <si>
    <t>施設資源化量内訳</t>
    <phoneticPr fontId="3"/>
  </si>
  <si>
    <t>Y</t>
    <phoneticPr fontId="3"/>
  </si>
  <si>
    <t>資源化量</t>
    <phoneticPr fontId="3"/>
  </si>
  <si>
    <t>施設資源化量内訳</t>
    <phoneticPr fontId="3"/>
  </si>
  <si>
    <t>AT</t>
    <phoneticPr fontId="3"/>
  </si>
  <si>
    <t>資源化量</t>
    <phoneticPr fontId="3"/>
  </si>
  <si>
    <t>ごみ堆肥化施設</t>
    <phoneticPr fontId="3"/>
  </si>
  <si>
    <t>施設資源化量内訳</t>
    <phoneticPr fontId="3"/>
  </si>
  <si>
    <t>BO</t>
    <phoneticPr fontId="3"/>
  </si>
  <si>
    <t>資源化量</t>
    <phoneticPr fontId="3"/>
  </si>
  <si>
    <t>施設資源化量内訳</t>
    <phoneticPr fontId="3"/>
  </si>
  <si>
    <t>CJ</t>
    <phoneticPr fontId="3"/>
  </si>
  <si>
    <t>資源化量</t>
    <phoneticPr fontId="3"/>
  </si>
  <si>
    <t>メタン化施設</t>
    <phoneticPr fontId="3"/>
  </si>
  <si>
    <t>施設資源化量内訳</t>
    <phoneticPr fontId="3"/>
  </si>
  <si>
    <t>DE</t>
    <phoneticPr fontId="3"/>
  </si>
  <si>
    <t>資源化量</t>
    <phoneticPr fontId="3"/>
  </si>
  <si>
    <t>ごみ燃料化施設</t>
    <phoneticPr fontId="3"/>
  </si>
  <si>
    <t>施設資源化量内訳</t>
    <phoneticPr fontId="3"/>
  </si>
  <si>
    <t>DZ</t>
    <phoneticPr fontId="3"/>
  </si>
  <si>
    <t>資源化量</t>
    <phoneticPr fontId="3"/>
  </si>
  <si>
    <t>その他の資源化等を行う施設</t>
    <phoneticPr fontId="3"/>
  </si>
  <si>
    <t>施設資源化量内訳</t>
    <phoneticPr fontId="3"/>
  </si>
  <si>
    <t>EU</t>
    <phoneticPr fontId="3"/>
  </si>
  <si>
    <t>直接資源化</t>
    <phoneticPr fontId="3"/>
  </si>
  <si>
    <t>紙類(02、03を除く)</t>
    <phoneticPr fontId="3"/>
  </si>
  <si>
    <t>資源化量内訳</t>
    <phoneticPr fontId="3"/>
  </si>
  <si>
    <t>Z</t>
    <phoneticPr fontId="3"/>
  </si>
  <si>
    <t>直接資源化</t>
    <phoneticPr fontId="3"/>
  </si>
  <si>
    <t>紙パック</t>
    <phoneticPr fontId="3"/>
  </si>
  <si>
    <t>資源化量内訳</t>
    <phoneticPr fontId="3"/>
  </si>
  <si>
    <t>AA</t>
    <phoneticPr fontId="3"/>
  </si>
  <si>
    <t>直接資源化</t>
    <phoneticPr fontId="3"/>
  </si>
  <si>
    <t>紙製容器包装</t>
    <phoneticPr fontId="3"/>
  </si>
  <si>
    <t>資源化量内訳</t>
    <phoneticPr fontId="3"/>
  </si>
  <si>
    <t>AB</t>
    <phoneticPr fontId="3"/>
  </si>
  <si>
    <t>直接資源化</t>
    <phoneticPr fontId="3"/>
  </si>
  <si>
    <t>金属類</t>
    <phoneticPr fontId="3"/>
  </si>
  <si>
    <t>資源化量内訳</t>
    <phoneticPr fontId="3"/>
  </si>
  <si>
    <t>AC</t>
    <phoneticPr fontId="3"/>
  </si>
  <si>
    <t>直接資源化</t>
    <phoneticPr fontId="3"/>
  </si>
  <si>
    <t>ガラス類</t>
    <phoneticPr fontId="3"/>
  </si>
  <si>
    <t>資源化量内訳</t>
    <phoneticPr fontId="3"/>
  </si>
  <si>
    <t>AD</t>
    <phoneticPr fontId="3"/>
  </si>
  <si>
    <t>直接資源化</t>
    <phoneticPr fontId="3"/>
  </si>
  <si>
    <t>ﾍﾟｯﾄﾎﾞﾄﾙ</t>
    <phoneticPr fontId="3"/>
  </si>
  <si>
    <t>資源化量内訳</t>
    <phoneticPr fontId="3"/>
  </si>
  <si>
    <t>AE</t>
    <phoneticPr fontId="3"/>
  </si>
  <si>
    <t>直接資源化</t>
    <phoneticPr fontId="3"/>
  </si>
  <si>
    <t>白色トレイ</t>
    <phoneticPr fontId="3"/>
  </si>
  <si>
    <t>資源化量内訳</t>
    <phoneticPr fontId="3"/>
  </si>
  <si>
    <t>AF</t>
    <phoneticPr fontId="3"/>
  </si>
  <si>
    <t>容器包装プラスチック(07を除く)</t>
    <phoneticPr fontId="3"/>
  </si>
  <si>
    <t>AG</t>
    <phoneticPr fontId="3"/>
  </si>
  <si>
    <t>プラスチック類(07,08を除く)</t>
    <phoneticPr fontId="3"/>
  </si>
  <si>
    <t>AH</t>
    <phoneticPr fontId="3"/>
  </si>
  <si>
    <t>布類</t>
    <phoneticPr fontId="3"/>
  </si>
  <si>
    <t>AI</t>
    <phoneticPr fontId="3"/>
  </si>
  <si>
    <t>肥料</t>
    <phoneticPr fontId="3"/>
  </si>
  <si>
    <t>飼料</t>
    <phoneticPr fontId="3"/>
  </si>
  <si>
    <t>溶融スラグ</t>
    <phoneticPr fontId="3"/>
  </si>
  <si>
    <t>直接資源化</t>
    <phoneticPr fontId="3"/>
  </si>
  <si>
    <t>固形燃料</t>
    <phoneticPr fontId="3"/>
  </si>
  <si>
    <t>資源化量内訳</t>
    <phoneticPr fontId="3"/>
  </si>
  <si>
    <t>直接資源化</t>
    <phoneticPr fontId="3"/>
  </si>
  <si>
    <t>燃料</t>
    <phoneticPr fontId="3"/>
  </si>
  <si>
    <t>資源化量内訳</t>
    <phoneticPr fontId="3"/>
  </si>
  <si>
    <t>直接資源化</t>
    <phoneticPr fontId="3"/>
  </si>
  <si>
    <t>焼却灰・飛灰のセメント原料化</t>
    <phoneticPr fontId="3"/>
  </si>
  <si>
    <t>資源化量内訳</t>
    <phoneticPr fontId="3"/>
  </si>
  <si>
    <t>飛灰の山元還元</t>
    <phoneticPr fontId="3"/>
  </si>
  <si>
    <t>廃食用油（BDF)</t>
    <phoneticPr fontId="3"/>
  </si>
  <si>
    <t>AR</t>
    <phoneticPr fontId="3"/>
  </si>
  <si>
    <t>その他</t>
    <phoneticPr fontId="3"/>
  </si>
  <si>
    <t>AS</t>
    <phoneticPr fontId="3"/>
  </si>
  <si>
    <t>中間処理資源化</t>
    <phoneticPr fontId="3"/>
  </si>
  <si>
    <t>紙類(02、03を除く)</t>
    <phoneticPr fontId="3"/>
  </si>
  <si>
    <t>AU</t>
    <phoneticPr fontId="3"/>
  </si>
  <si>
    <t>中間処理資源化</t>
    <phoneticPr fontId="3"/>
  </si>
  <si>
    <t>紙パック</t>
    <phoneticPr fontId="3"/>
  </si>
  <si>
    <t>AV</t>
    <phoneticPr fontId="3"/>
  </si>
  <si>
    <t>中間処理資源化</t>
    <phoneticPr fontId="3"/>
  </si>
  <si>
    <t>紙製容器包装</t>
    <phoneticPr fontId="3"/>
  </si>
  <si>
    <t>AW</t>
    <phoneticPr fontId="3"/>
  </si>
  <si>
    <t>中間処理資源化</t>
    <phoneticPr fontId="3"/>
  </si>
  <si>
    <t>金属類</t>
    <phoneticPr fontId="3"/>
  </si>
  <si>
    <t>AX</t>
    <phoneticPr fontId="3"/>
  </si>
  <si>
    <t>中間処理資源化</t>
    <phoneticPr fontId="3"/>
  </si>
  <si>
    <t>ガラス類</t>
    <phoneticPr fontId="3"/>
  </si>
  <si>
    <t>AY</t>
    <phoneticPr fontId="3"/>
  </si>
  <si>
    <t>中間処理資源化</t>
    <phoneticPr fontId="3"/>
  </si>
  <si>
    <t>ﾍﾟｯﾄﾎﾞﾄﾙ</t>
    <phoneticPr fontId="3"/>
  </si>
  <si>
    <t>AZ</t>
    <phoneticPr fontId="3"/>
  </si>
  <si>
    <t>中間処理資源化</t>
    <phoneticPr fontId="3"/>
  </si>
  <si>
    <t>白色トレイ</t>
    <phoneticPr fontId="3"/>
  </si>
  <si>
    <t>BA</t>
    <phoneticPr fontId="3"/>
  </si>
  <si>
    <t>容器包装プラスチック(07を除く)</t>
    <phoneticPr fontId="3"/>
  </si>
  <si>
    <t>BB</t>
    <phoneticPr fontId="3"/>
  </si>
  <si>
    <t>プラスチック類(07,08を除く)</t>
    <phoneticPr fontId="3"/>
  </si>
  <si>
    <t>BC</t>
    <phoneticPr fontId="3"/>
  </si>
  <si>
    <t>中間処理資源化</t>
    <phoneticPr fontId="3"/>
  </si>
  <si>
    <t>布類</t>
    <phoneticPr fontId="3"/>
  </si>
  <si>
    <t>BD</t>
    <phoneticPr fontId="3"/>
  </si>
  <si>
    <t>中間処理資源化</t>
    <phoneticPr fontId="3"/>
  </si>
  <si>
    <t>肥料</t>
    <phoneticPr fontId="3"/>
  </si>
  <si>
    <t>BE</t>
    <phoneticPr fontId="3"/>
  </si>
  <si>
    <t>中間処理資源化</t>
    <phoneticPr fontId="3"/>
  </si>
  <si>
    <t>飼料</t>
    <phoneticPr fontId="3"/>
  </si>
  <si>
    <t>BF</t>
    <phoneticPr fontId="3"/>
  </si>
  <si>
    <t>溶融スラグ</t>
    <phoneticPr fontId="3"/>
  </si>
  <si>
    <t>BG</t>
    <phoneticPr fontId="3"/>
  </si>
  <si>
    <t>固形燃料</t>
    <phoneticPr fontId="3"/>
  </si>
  <si>
    <t>BH</t>
    <phoneticPr fontId="3"/>
  </si>
  <si>
    <t>燃料</t>
    <phoneticPr fontId="3"/>
  </si>
  <si>
    <t>BI</t>
    <phoneticPr fontId="3"/>
  </si>
  <si>
    <t>焼却灰・飛灰のセメント原料化</t>
    <phoneticPr fontId="3"/>
  </si>
  <si>
    <t>BJ</t>
    <phoneticPr fontId="3"/>
  </si>
  <si>
    <t>セメント等への直接投入</t>
    <phoneticPr fontId="3"/>
  </si>
  <si>
    <t>BK</t>
    <phoneticPr fontId="3"/>
  </si>
  <si>
    <t>飛灰の山元還元</t>
    <phoneticPr fontId="3"/>
  </si>
  <si>
    <t>BL</t>
    <phoneticPr fontId="3"/>
  </si>
  <si>
    <t>廃食用油（BDF)</t>
    <phoneticPr fontId="3"/>
  </si>
  <si>
    <t>BM</t>
    <phoneticPr fontId="3"/>
  </si>
  <si>
    <t>その他</t>
    <phoneticPr fontId="3"/>
  </si>
  <si>
    <t>BN</t>
    <phoneticPr fontId="3"/>
  </si>
  <si>
    <t>集団回収</t>
    <phoneticPr fontId="3"/>
  </si>
  <si>
    <t>紙類(02、03を除く)</t>
    <phoneticPr fontId="3"/>
  </si>
  <si>
    <t>BP</t>
    <phoneticPr fontId="3"/>
  </si>
  <si>
    <t>集団回収</t>
    <phoneticPr fontId="3"/>
  </si>
  <si>
    <t>紙パック</t>
    <phoneticPr fontId="3"/>
  </si>
  <si>
    <t>BQ</t>
    <phoneticPr fontId="3"/>
  </si>
  <si>
    <t>BR</t>
    <phoneticPr fontId="3"/>
  </si>
  <si>
    <t>集団回収</t>
    <phoneticPr fontId="3"/>
  </si>
  <si>
    <t>BS</t>
    <phoneticPr fontId="3"/>
  </si>
  <si>
    <t>集団回収</t>
    <phoneticPr fontId="3"/>
  </si>
  <si>
    <t>BT</t>
    <phoneticPr fontId="3"/>
  </si>
  <si>
    <t>集団回収</t>
    <phoneticPr fontId="3"/>
  </si>
  <si>
    <t>BU</t>
    <phoneticPr fontId="3"/>
  </si>
  <si>
    <t>集団回収</t>
    <phoneticPr fontId="3"/>
  </si>
  <si>
    <t>BV</t>
    <phoneticPr fontId="3"/>
  </si>
  <si>
    <t>集団回収</t>
    <phoneticPr fontId="3"/>
  </si>
  <si>
    <t>BW</t>
    <phoneticPr fontId="3"/>
  </si>
  <si>
    <t>プラスチック類(07,08を除く)</t>
    <phoneticPr fontId="3"/>
  </si>
  <si>
    <t>BX</t>
    <phoneticPr fontId="3"/>
  </si>
  <si>
    <t>布類</t>
    <phoneticPr fontId="3"/>
  </si>
  <si>
    <t>BY</t>
    <phoneticPr fontId="3"/>
  </si>
  <si>
    <t>溶融スラグ</t>
    <phoneticPr fontId="3"/>
  </si>
  <si>
    <t>固形燃料</t>
    <phoneticPr fontId="3"/>
  </si>
  <si>
    <t>集団回収</t>
    <phoneticPr fontId="3"/>
  </si>
  <si>
    <t>燃料</t>
    <phoneticPr fontId="3"/>
  </si>
  <si>
    <t>集団回収</t>
    <phoneticPr fontId="3"/>
  </si>
  <si>
    <t>焼却灰・飛灰のセメント原料化</t>
    <phoneticPr fontId="3"/>
  </si>
  <si>
    <t>集団回収</t>
    <phoneticPr fontId="3"/>
  </si>
  <si>
    <t>飛灰の山元還元</t>
    <phoneticPr fontId="3"/>
  </si>
  <si>
    <t>廃食用油（BDF)</t>
    <phoneticPr fontId="3"/>
  </si>
  <si>
    <t>CH</t>
    <phoneticPr fontId="3"/>
  </si>
  <si>
    <t>CI</t>
    <phoneticPr fontId="3"/>
  </si>
  <si>
    <t>自家処理量</t>
    <phoneticPr fontId="3"/>
  </si>
  <si>
    <t>ごみ搬入量内訳</t>
    <phoneticPr fontId="3"/>
  </si>
  <si>
    <t>DH</t>
    <phoneticPr fontId="3"/>
  </si>
  <si>
    <t>中間処理後保管量</t>
    <phoneticPr fontId="3"/>
  </si>
  <si>
    <t>ごみ処理量内訳</t>
    <phoneticPr fontId="3"/>
  </si>
  <si>
    <t>AL</t>
    <phoneticPr fontId="3"/>
  </si>
  <si>
    <t>中間処理後保管量</t>
    <phoneticPr fontId="3"/>
  </si>
  <si>
    <t>粗大ごみ
処理施設</t>
    <phoneticPr fontId="3"/>
  </si>
  <si>
    <t>AM</t>
    <phoneticPr fontId="3"/>
  </si>
  <si>
    <t>中間処理後保管量</t>
    <phoneticPr fontId="3"/>
  </si>
  <si>
    <t>ごみ堆肥化施設</t>
    <phoneticPr fontId="3"/>
  </si>
  <si>
    <t>AN</t>
    <phoneticPr fontId="3"/>
  </si>
  <si>
    <t>中間処理後保管量</t>
    <phoneticPr fontId="3"/>
  </si>
  <si>
    <t>AO</t>
    <phoneticPr fontId="3"/>
  </si>
  <si>
    <t>AP</t>
    <phoneticPr fontId="3"/>
  </si>
  <si>
    <t>ごみ燃料化
施設</t>
    <phoneticPr fontId="3"/>
  </si>
  <si>
    <t>AQ</t>
    <phoneticPr fontId="3"/>
  </si>
  <si>
    <t>中間処理後保管量</t>
    <phoneticPr fontId="3"/>
  </si>
  <si>
    <t>AR</t>
    <phoneticPr fontId="3"/>
  </si>
  <si>
    <t>セメント等への直接投入</t>
    <phoneticPr fontId="3"/>
  </si>
  <si>
    <t>AS</t>
    <phoneticPr fontId="3"/>
  </si>
  <si>
    <t>中間処理後保管量</t>
    <phoneticPr fontId="3"/>
  </si>
  <si>
    <t>その他の
施設</t>
    <phoneticPr fontId="3"/>
  </si>
  <si>
    <t>AK</t>
    <phoneticPr fontId="3"/>
  </si>
  <si>
    <t>中間処理後保管量</t>
    <phoneticPr fontId="3"/>
  </si>
  <si>
    <t>合計</t>
    <phoneticPr fontId="3"/>
  </si>
  <si>
    <t>直接最終処分量</t>
    <phoneticPr fontId="3"/>
  </si>
  <si>
    <t>最終処分場</t>
    <phoneticPr fontId="3"/>
  </si>
  <si>
    <t>(21,09,03)</t>
    <phoneticPr fontId="3"/>
  </si>
  <si>
    <t>(21,09,01)</t>
    <phoneticPr fontId="3"/>
  </si>
  <si>
    <t>焼却残渣の埋立</t>
    <phoneticPr fontId="3"/>
  </si>
  <si>
    <t>(21,01,05)</t>
    <phoneticPr fontId="3"/>
  </si>
  <si>
    <t>収集ごみ＋直接搬入ごみ</t>
    <phoneticPr fontId="3"/>
  </si>
  <si>
    <t>(21,01,02)</t>
    <phoneticPr fontId="3"/>
  </si>
  <si>
    <t>(21,01,01)</t>
    <phoneticPr fontId="3"/>
  </si>
  <si>
    <t>資源化量</t>
    <phoneticPr fontId="3"/>
  </si>
  <si>
    <t>(21,01,06)</t>
    <phoneticPr fontId="3"/>
  </si>
  <si>
    <t>処理残渣の焼却</t>
    <phoneticPr fontId="3"/>
  </si>
  <si>
    <t>(21,01,04)</t>
    <phoneticPr fontId="3"/>
  </si>
  <si>
    <t>処理残渣の埋立</t>
    <phoneticPr fontId="3"/>
  </si>
  <si>
    <t>(21,02,04)</t>
    <phoneticPr fontId="3"/>
  </si>
  <si>
    <t>(21,02,01)</t>
    <phoneticPr fontId="3"/>
  </si>
  <si>
    <t>(21,02,05)</t>
    <phoneticPr fontId="3"/>
  </si>
  <si>
    <t>(21,02,06)</t>
    <phoneticPr fontId="3"/>
  </si>
  <si>
    <t>その他　</t>
    <phoneticPr fontId="3"/>
  </si>
  <si>
    <t>焼却以外の中間処理施設</t>
    <phoneticPr fontId="3"/>
  </si>
  <si>
    <t>(21,04,04)</t>
    <phoneticPr fontId="3"/>
  </si>
  <si>
    <t>(21,04,01)</t>
    <phoneticPr fontId="3"/>
  </si>
  <si>
    <t>(21,04,05)</t>
    <phoneticPr fontId="3"/>
  </si>
  <si>
    <t>(21,04,06)</t>
    <phoneticPr fontId="3"/>
  </si>
  <si>
    <t>(21,05,04)</t>
    <phoneticPr fontId="3"/>
  </si>
  <si>
    <t>(21,05,01)</t>
    <phoneticPr fontId="3"/>
  </si>
  <si>
    <t>(21,05,05)</t>
    <phoneticPr fontId="3"/>
  </si>
  <si>
    <t>(21,05,06)</t>
    <phoneticPr fontId="3"/>
  </si>
  <si>
    <t>(21,06,04)</t>
    <phoneticPr fontId="3"/>
  </si>
  <si>
    <t>(21,06,01)</t>
    <phoneticPr fontId="3"/>
  </si>
  <si>
    <t>(21,06,06)</t>
    <phoneticPr fontId="3"/>
  </si>
  <si>
    <t>(21,07,04)</t>
    <phoneticPr fontId="3"/>
  </si>
  <si>
    <t>(21,07,01)</t>
    <phoneticPr fontId="3"/>
  </si>
  <si>
    <t>(21,07,05)</t>
    <phoneticPr fontId="3"/>
  </si>
  <si>
    <t>(21,07,06)</t>
    <phoneticPr fontId="3"/>
  </si>
  <si>
    <t>その他施設</t>
    <phoneticPr fontId="3"/>
  </si>
  <si>
    <t>(21,08,04)</t>
    <phoneticPr fontId="3"/>
  </si>
  <si>
    <t>中間処理に伴う資源化量</t>
    <phoneticPr fontId="3"/>
  </si>
  <si>
    <t>(21,08,01)</t>
    <phoneticPr fontId="3"/>
  </si>
  <si>
    <t>(21,08,05)</t>
    <phoneticPr fontId="3"/>
  </si>
  <si>
    <t>　　計画収集人口</t>
    <phoneticPr fontId="3"/>
  </si>
  <si>
    <t>　　自家処理人口</t>
    <phoneticPr fontId="3"/>
  </si>
  <si>
    <t>直接資源化量</t>
    <phoneticPr fontId="3"/>
  </si>
  <si>
    <t>資源化量合計</t>
    <phoneticPr fontId="3"/>
  </si>
  <si>
    <t>ごみ集計結果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</si>
  <si>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</si>
  <si>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</si>
  <si>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</si>
  <si>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</si>
  <si>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外国人人口</t>
    <phoneticPr fontId="3"/>
  </si>
  <si>
    <t>ごみ総排出量 (計画収集量+直接搬入量+集団回収量)</t>
    <phoneticPr fontId="3"/>
  </si>
  <si>
    <t>１人１日当たりの排出量</t>
    <phoneticPr fontId="3"/>
  </si>
  <si>
    <t>自家処理量</t>
    <phoneticPr fontId="3"/>
  </si>
  <si>
    <t>ごみ処理量 (直接焼却量+直接最終処分量+焼却以外の中間処理量+直接資源化量)</t>
    <phoneticPr fontId="3"/>
  </si>
  <si>
    <t xml:space="preserve">減量処理率 (直接資源化量+直接焼却量+焼却以外の中間処理量)/ごみ処理量*100
</t>
    <phoneticPr fontId="3"/>
  </si>
  <si>
    <t>中間処理後再生利用量 (焼却施設＋粗大ごみ処理施設+ごみ堆肥化施設+ごみ飼料化施設+メタン化施設+ごみ燃料化施設+その他の資源化等を行う施設+その他の施設)</t>
    <phoneticPr fontId="3"/>
  </si>
  <si>
    <t>リサイクル率 Ｒ
(直接資源化量+中間処理後再生利用量+集団回収量)/(ごみ処理量+集団回収量)*100</t>
    <phoneticPr fontId="3"/>
  </si>
  <si>
    <t>リサイクル率 Ｒ’
(直接資源化量+中間処理後再生利用量〔固形燃料、焼却灰・飛灰のｾﾒﾝﾄ原料化、セメント等への直接投入、飛灰の山元還元　を除く〕+集団回収量)/(ごみ処理量+集団回収量)*100</t>
    <phoneticPr fontId="3"/>
  </si>
  <si>
    <t>最終処分量 (直接最終処分量+焼却残渣量+処理残渣量)</t>
    <phoneticPr fontId="3"/>
  </si>
  <si>
    <t>計画収集人口</t>
    <phoneticPr fontId="3"/>
  </si>
  <si>
    <t>自家処理人口</t>
    <phoneticPr fontId="3"/>
  </si>
  <si>
    <t>計画収集量</t>
    <phoneticPr fontId="3"/>
  </si>
  <si>
    <t>直接搬入量</t>
    <phoneticPr fontId="3"/>
  </si>
  <si>
    <t>集団回収量</t>
    <phoneticPr fontId="3"/>
  </si>
  <si>
    <t>合計</t>
    <phoneticPr fontId="3"/>
  </si>
  <si>
    <t>直接焼却量</t>
    <phoneticPr fontId="3"/>
  </si>
  <si>
    <t>直接最終
処分量</t>
    <phoneticPr fontId="3"/>
  </si>
  <si>
    <t>焼却以外の中間処理量(粗大ごみ処理施設+ごみ堆肥化施設+ごみ飼料化施設+メタン化施設+ごみ燃料化施設+その他の資源化等を行う施設+その他の施設)</t>
    <phoneticPr fontId="3"/>
  </si>
  <si>
    <t>直接
資源化量</t>
    <phoneticPr fontId="3"/>
  </si>
  <si>
    <t>焼却施設</t>
    <phoneticPr fontId="3"/>
  </si>
  <si>
    <t>粗大ごみ
処理施設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</si>
  <si>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</si>
  <si>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</si>
  <si>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</si>
  <si>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</si>
  <si>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</si>
  <si>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焼却残渣量</t>
    <phoneticPr fontId="3"/>
  </si>
  <si>
    <t>処理残渣量</t>
    <phoneticPr fontId="3"/>
  </si>
  <si>
    <t>資源化等を行う施設</t>
    <phoneticPr fontId="3"/>
  </si>
  <si>
    <t>ごみ燃料化
施設</t>
    <phoneticPr fontId="3"/>
  </si>
  <si>
    <t>その他の
施設</t>
    <phoneticPr fontId="3"/>
  </si>
  <si>
    <t>（人）</t>
    <phoneticPr fontId="3"/>
  </si>
  <si>
    <t>（ｔ）</t>
    <phoneticPr fontId="3"/>
  </si>
  <si>
    <t>（g/人日)</t>
    <phoneticPr fontId="3"/>
  </si>
  <si>
    <t>（％）</t>
    <phoneticPr fontId="3"/>
  </si>
  <si>
    <t>処理量（直接焼却量+焼却以外の中間処理量+直接最終処分量+直接資源化量)</t>
    <phoneticPr fontId="3"/>
  </si>
  <si>
    <t>焼却処理量 (直接焼却量+焼却施設以外の中間処理施設からの搬入量)</t>
    <phoneticPr fontId="3"/>
  </si>
  <si>
    <t>最終処分量 (直接最終処分量+焼却残渣量+焼却施設以外の中間処理施設からの残渣量)</t>
    <phoneticPr fontId="3"/>
  </si>
  <si>
    <t>処理残渣保管量</t>
    <phoneticPr fontId="3"/>
  </si>
  <si>
    <t>焼却以外の中間処理量 (粗大ごみ処理施設+ごみ堆肥化施設+ごみ飼料化施設+メタン化施設+ごみ燃料化施設+その他の資源化等を行う施設+その他の施設)</t>
    <phoneticPr fontId="3"/>
  </si>
  <si>
    <t>直接
最終処分量</t>
    <phoneticPr fontId="3"/>
  </si>
  <si>
    <t xml:space="preserve">直接
資源化量 </t>
    <phoneticPr fontId="3"/>
  </si>
  <si>
    <t>焼却施設以外の中間処理施設からの搬入量</t>
    <phoneticPr fontId="3"/>
  </si>
  <si>
    <t>焼却施設以外の中間処理施設からの残渣量</t>
    <phoneticPr fontId="3"/>
  </si>
  <si>
    <t>焼却処理残渣の保管量</t>
    <phoneticPr fontId="3"/>
  </si>
  <si>
    <t>資源化量 (直接資源化量+中間処理後再生利用量+集団回収量)</t>
    <phoneticPr fontId="3"/>
  </si>
  <si>
    <t>直接資源化量 (紙類+金属類+ガラス類+ペットボトル+容器包装プラスチック+プラスチック類+布類+廃食用油+その他)</t>
    <phoneticPr fontId="3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</si>
  <si>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3"/>
  </si>
  <si>
    <t>集団回収量 (紙類+金属類+ガラス類+ペットボトル+容器包装プラスチック+プラスチック類+布類+廃食用油+その他)</t>
    <phoneticPr fontId="3"/>
  </si>
  <si>
    <t>最終処分場の有無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</si>
  <si>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</si>
  <si>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</si>
  <si>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</si>
  <si>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</si>
  <si>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</si>
  <si>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ペットボトル</t>
    <phoneticPr fontId="3"/>
  </si>
  <si>
    <t>白色トレイ</t>
    <phoneticPr fontId="3"/>
  </si>
  <si>
    <t>容器包装プラスチック(07を除く)</t>
    <phoneticPr fontId="3"/>
  </si>
  <si>
    <t>プラスチック類(07,08を除く)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</si>
  <si>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</si>
  <si>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</si>
  <si>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</si>
  <si>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</si>
  <si>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</si>
  <si>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</si>
  <si>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</si>
  <si>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</si>
  <si>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廃食用油（BDF)</t>
    <phoneticPr fontId="3"/>
  </si>
  <si>
    <t>その他</t>
    <phoneticPr fontId="3"/>
  </si>
  <si>
    <t>-</t>
    <phoneticPr fontId="3"/>
  </si>
  <si>
    <t>燃料
（14を除く）</t>
  </si>
  <si>
    <t>燃料
（14を除く）</t>
    <phoneticPr fontId="3"/>
  </si>
  <si>
    <t>（ｔ）</t>
  </si>
  <si>
    <t>その他の資源化等を行う施設（収集ごみ＋直接搬入ごみ）　＋　セメント等への直接投入（収集ごみ＋直接搬入ごみ）</t>
    <phoneticPr fontId="3"/>
  </si>
  <si>
    <t>合計 処理量（平成28年度実績）</t>
    <phoneticPr fontId="3"/>
  </si>
  <si>
    <t>奈良県</t>
  </si>
  <si>
    <t>29000</t>
  </si>
  <si>
    <t>ごみ処理の概要（平成28年度実績）</t>
    <phoneticPr fontId="3"/>
  </si>
  <si>
    <t>ごみ搬入量の状況（平成28年度実績）</t>
    <phoneticPr fontId="3"/>
  </si>
  <si>
    <t>処理施設別ごみ搬入量の状況（平成28年度実績）</t>
    <phoneticPr fontId="3"/>
  </si>
  <si>
    <t>ごみ処理の状況（平成28年度実績）</t>
    <phoneticPr fontId="3"/>
  </si>
  <si>
    <t>ごみ資源化の状況（平成28年度実績）</t>
    <phoneticPr fontId="3"/>
  </si>
  <si>
    <t>中間処理後の再生利用量の状況（平成28年度実績）</t>
    <phoneticPr fontId="3"/>
  </si>
  <si>
    <t>災害廃棄物の処理処分状況（平成28年度実績）</t>
    <phoneticPr fontId="3"/>
  </si>
  <si>
    <t>合計 処理量（平成28年度実績）ごみ処理フローシート</t>
    <phoneticPr fontId="3"/>
  </si>
  <si>
    <t>合計 処理量（平成28年度実績）　ごみ処理フローシート</t>
    <phoneticPr fontId="3"/>
  </si>
  <si>
    <t>合計
(ごみ総排出量)*10^6/総人口/365</t>
    <phoneticPr fontId="3"/>
  </si>
  <si>
    <t>生活系ごみ
(生活系ごみ搬入量+集団回収量)*10^6/総人口/365</t>
    <phoneticPr fontId="3"/>
  </si>
  <si>
    <t>事業系ごみ
(事業系ごみ搬入量)*10^6/総人口/365</t>
    <phoneticPr fontId="3"/>
  </si>
  <si>
    <t>29201</t>
  </si>
  <si>
    <t>奈良市</t>
  </si>
  <si>
    <t>有る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</si>
  <si>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</si>
  <si>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</si>
  <si>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</si>
  <si>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</si>
  <si>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</si>
  <si>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</si>
  <si>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</si>
  <si>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</si>
  <si>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</si>
  <si>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</si>
  <si>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</si>
  <si>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</si>
  <si>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</si>
  <si>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</si>
  <si>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</si>
  <si>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</si>
  <si>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</si>
  <si>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</si>
  <si>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無い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</si>
  <si>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</si>
  <si>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</si>
  <si>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</si>
  <si>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</si>
  <si>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</si>
  <si>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</si>
  <si>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</si>
  <si>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</si>
  <si>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</si>
  <si>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</si>
  <si>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</si>
  <si>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</si>
  <si>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</si>
  <si>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</si>
  <si>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</si>
  <si>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川西町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</si>
  <si>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</si>
  <si>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</si>
  <si>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</si>
  <si>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</si>
  <si>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</si>
  <si>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</si>
  <si>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</si>
  <si>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</si>
  <si>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</si>
  <si>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</si>
  <si>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</si>
  <si>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</si>
  <si>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</si>
  <si>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</si>
  <si>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</si>
  <si>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</si>
  <si>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</si>
  <si>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</si>
  <si>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</si>
  <si>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</si>
  <si>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t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</si>
  <si>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</si>
  <si>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</si>
  <si>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</si>
  <si>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</si>
  <si>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</si>
  <si>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</si>
  <si>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</si>
  <si>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</si>
  <si>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</si>
  <si>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</si>
  <si>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</si>
  <si>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</si>
  <si>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</si>
  <si>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</si>
  <si>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</si>
  <si>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</si>
  <si>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</si>
  <si>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</si>
  <si>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</si>
  <si>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川上村</t>
  </si>
  <si>
    <t>29453</t>
  </si>
  <si>
    <t>東吉野村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</si>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</sst>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[Red]\-#,##0.0"/>
    <numFmt numFmtId="177" formatCode="\(#,###\)"/>
    <numFmt numFmtId="178" formatCode="#,##0.0"/>
    <numFmt numFmtId="179" formatCode="#,##0\)_ ;[Red]\-#,##0\ \)"/>
  </numFmts>
  <fonts count="2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</cellStyleXfs>
  <cellXfs count="413">
    <xf numFmtId="0" fontId="0" fillId="0" borderId="0" xfId="0">
      <alignment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  <xf numFmtId="0" fontId="7" fillId="0" borderId="6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7" xfId="6" applyFont="1" applyFill="1" applyBorder="1" applyAlignment="1">
      <alignment horizontal="center" vertical="center" textRotation="255"/>
    </xf>
    <xf numFmtId="0" fontId="7" fillId="0" borderId="8" xfId="6" applyFont="1" applyFill="1" applyBorder="1" applyAlignment="1">
      <alignment horizontal="left" vertical="center"/>
    </xf>
    <xf numFmtId="0" fontId="7" fillId="0" borderId="9" xfId="6" applyFont="1" applyFill="1" applyBorder="1" applyAlignment="1">
      <alignment horizontal="left" vertical="center"/>
    </xf>
    <xf numFmtId="0" fontId="7" fillId="0" borderId="10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left" vertical="center"/>
    </xf>
    <xf numFmtId="0" fontId="7" fillId="0" borderId="12" xfId="6" applyFont="1" applyFill="1" applyBorder="1" applyAlignment="1">
      <alignment horizontal="left" vertical="center"/>
    </xf>
    <xf numFmtId="0" fontId="7" fillId="0" borderId="13" xfId="6" applyFont="1" applyFill="1" applyBorder="1" applyAlignment="1">
      <alignment horizontal="left" vertical="center"/>
    </xf>
    <xf numFmtId="0" fontId="7" fillId="0" borderId="14" xfId="6" applyFont="1" applyFill="1" applyBorder="1" applyAlignment="1">
      <alignment horizontal="left" vertical="center"/>
    </xf>
    <xf numFmtId="0" fontId="7" fillId="0" borderId="15" xfId="6" applyFont="1" applyFill="1" applyBorder="1" applyAlignment="1">
      <alignment horizontal="left" vertical="center"/>
    </xf>
    <xf numFmtId="0" fontId="7" fillId="0" borderId="16" xfId="6" applyFont="1" applyFill="1" applyBorder="1" applyAlignment="1">
      <alignment horizontal="left" vertical="center"/>
    </xf>
    <xf numFmtId="0" fontId="7" fillId="0" borderId="17" xfId="6" applyFont="1" applyFill="1" applyBorder="1" applyAlignment="1">
      <alignment horizontal="left" vertical="center"/>
    </xf>
    <xf numFmtId="0" fontId="7" fillId="0" borderId="18" xfId="6" applyFont="1" applyFill="1" applyBorder="1" applyAlignment="1">
      <alignment horizontal="left" vertical="center"/>
    </xf>
    <xf numFmtId="0" fontId="7" fillId="0" borderId="0" xfId="6" applyFont="1" applyFill="1" applyBorder="1" applyAlignment="1">
      <alignment horizontal="left" vertical="center"/>
    </xf>
    <xf numFmtId="0" fontId="7" fillId="0" borderId="7" xfId="6" quotePrefix="1" applyFont="1" applyFill="1" applyBorder="1" applyAlignment="1">
      <alignment horizontal="center" vertical="center" textRotation="255"/>
    </xf>
    <xf numFmtId="0" fontId="7" fillId="0" borderId="19" xfId="6" applyFont="1" applyFill="1" applyBorder="1" applyAlignment="1">
      <alignment horizontal="left" vertical="center"/>
    </xf>
    <xf numFmtId="0" fontId="7" fillId="0" borderId="20" xfId="6" applyFont="1" applyFill="1" applyBorder="1" applyAlignment="1">
      <alignment horizontal="left" vertical="center"/>
    </xf>
    <xf numFmtId="0" fontId="7" fillId="0" borderId="21" xfId="6" applyFont="1" applyFill="1" applyBorder="1" applyAlignment="1">
      <alignment horizontal="left" vertical="center"/>
    </xf>
    <xf numFmtId="0" fontId="7" fillId="0" borderId="22" xfId="6" applyFont="1" applyFill="1" applyBorder="1" applyAlignment="1">
      <alignment horizontal="left" vertical="center"/>
    </xf>
    <xf numFmtId="0" fontId="7" fillId="0" borderId="23" xfId="6" applyFont="1" applyFill="1" applyBorder="1" applyAlignment="1">
      <alignment horizontal="left" vertical="center"/>
    </xf>
    <xf numFmtId="0" fontId="7" fillId="0" borderId="24" xfId="6" applyFont="1" applyFill="1" applyBorder="1" applyAlignment="1">
      <alignment horizontal="left" vertical="center"/>
    </xf>
    <xf numFmtId="38" fontId="7" fillId="0" borderId="3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center" vertical="center"/>
    </xf>
    <xf numFmtId="0" fontId="7" fillId="0" borderId="0" xfId="6" applyNumberFormat="1" applyFont="1" applyFill="1" applyAlignment="1">
      <alignment vertical="center"/>
    </xf>
    <xf numFmtId="0" fontId="15" fillId="0" borderId="0" xfId="6" applyFont="1" applyFill="1" applyAlignment="1">
      <alignment horizontal="right" vertical="center"/>
    </xf>
    <xf numFmtId="0" fontId="7" fillId="0" borderId="0" xfId="6" quotePrefix="1" applyFont="1" applyFill="1" applyAlignment="1">
      <alignment horizontal="left" vertical="center"/>
    </xf>
    <xf numFmtId="0" fontId="8" fillId="0" borderId="0" xfId="7" applyFont="1" applyFill="1" applyBorder="1" applyAlignment="1">
      <alignment vertical="center"/>
    </xf>
    <xf numFmtId="0" fontId="8" fillId="0" borderId="0" xfId="6" quotePrefix="1" applyFont="1" applyFill="1" applyAlignment="1">
      <alignment horizontal="left" vertical="center"/>
    </xf>
    <xf numFmtId="38" fontId="7" fillId="0" borderId="26" xfId="1" applyFont="1" applyFill="1" applyBorder="1" applyAlignment="1">
      <alignment vertical="center"/>
    </xf>
    <xf numFmtId="0" fontId="7" fillId="0" borderId="27" xfId="6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28" xfId="6" applyFont="1" applyFill="1" applyBorder="1" applyAlignment="1">
      <alignment vertical="center"/>
    </xf>
    <xf numFmtId="0" fontId="7" fillId="0" borderId="29" xfId="6" applyFont="1" applyFill="1" applyBorder="1" applyAlignment="1">
      <alignment vertical="center"/>
    </xf>
    <xf numFmtId="0" fontId="7" fillId="0" borderId="30" xfId="6" applyFont="1" applyFill="1" applyBorder="1" applyAlignment="1">
      <alignment vertical="center"/>
    </xf>
    <xf numFmtId="38" fontId="10" fillId="0" borderId="0" xfId="1" quotePrefix="1" applyFont="1" applyFill="1" applyAlignment="1">
      <alignment horizontal="left"/>
    </xf>
    <xf numFmtId="38" fontId="10" fillId="0" borderId="0" xfId="1" applyFont="1" applyFill="1" applyAlignment="1"/>
    <xf numFmtId="0" fontId="7" fillId="0" borderId="0" xfId="6" applyFont="1" applyFill="1" applyBorder="1" applyAlignment="1">
      <alignment horizontal="right" vertical="center"/>
    </xf>
    <xf numFmtId="38" fontId="7" fillId="0" borderId="0" xfId="6" applyNumberFormat="1" applyFont="1" applyFill="1" applyBorder="1" applyAlignment="1">
      <alignment vertical="center"/>
    </xf>
    <xf numFmtId="176" fontId="7" fillId="0" borderId="0" xfId="6" applyNumberFormat="1" applyFont="1" applyFill="1" applyBorder="1" applyAlignment="1">
      <alignment vertical="center"/>
    </xf>
    <xf numFmtId="0" fontId="7" fillId="0" borderId="14" xfId="6" applyFont="1" applyFill="1" applyBorder="1" applyAlignment="1">
      <alignment vertical="center"/>
    </xf>
    <xf numFmtId="0" fontId="7" fillId="0" borderId="31" xfId="6" applyFont="1" applyFill="1" applyBorder="1" applyAlignment="1">
      <alignment vertical="center"/>
    </xf>
    <xf numFmtId="0" fontId="7" fillId="0" borderId="32" xfId="6" applyFont="1" applyFill="1" applyBorder="1" applyAlignment="1">
      <alignment vertical="center"/>
    </xf>
    <xf numFmtId="0" fontId="7" fillId="0" borderId="33" xfId="6" applyFont="1" applyFill="1" applyBorder="1" applyAlignment="1">
      <alignment vertical="center"/>
    </xf>
    <xf numFmtId="0" fontId="7" fillId="0" borderId="34" xfId="6" applyFont="1" applyFill="1" applyBorder="1" applyAlignment="1">
      <alignment vertical="center"/>
    </xf>
    <xf numFmtId="38" fontId="7" fillId="0" borderId="35" xfId="1" applyNumberFormat="1" applyFont="1" applyFill="1" applyBorder="1" applyAlignment="1">
      <alignment vertical="center"/>
    </xf>
    <xf numFmtId="0" fontId="7" fillId="0" borderId="17" xfId="6" applyFont="1" applyFill="1" applyBorder="1" applyAlignment="1">
      <alignment horizontal="center" vertical="center"/>
    </xf>
    <xf numFmtId="0" fontId="7" fillId="0" borderId="36" xfId="6" applyFont="1" applyFill="1" applyBorder="1" applyAlignment="1">
      <alignment horizontal="center" vertical="center"/>
    </xf>
    <xf numFmtId="0" fontId="7" fillId="0" borderId="37" xfId="6" applyFont="1" applyFill="1" applyBorder="1" applyAlignment="1">
      <alignment vertical="center"/>
    </xf>
    <xf numFmtId="0" fontId="7" fillId="0" borderId="38" xfId="6" applyFont="1" applyFill="1" applyBorder="1" applyAlignment="1">
      <alignment vertical="center"/>
    </xf>
    <xf numFmtId="0" fontId="7" fillId="0" borderId="33" xfId="6" quotePrefix="1" applyFont="1" applyFill="1" applyBorder="1" applyAlignment="1">
      <alignment horizontal="left" vertical="center"/>
    </xf>
    <xf numFmtId="0" fontId="7" fillId="0" borderId="34" xfId="6" quotePrefix="1" applyFont="1" applyFill="1" applyBorder="1" applyAlignment="1">
      <alignment horizontal="center" vertical="center"/>
    </xf>
    <xf numFmtId="0" fontId="7" fillId="0" borderId="34" xfId="6" applyFont="1" applyFill="1" applyBorder="1" applyAlignment="1">
      <alignment horizontal="center" vertical="center"/>
    </xf>
    <xf numFmtId="38" fontId="7" fillId="0" borderId="0" xfId="1" applyNumberFormat="1" applyFont="1" applyFill="1" applyBorder="1" applyAlignment="1">
      <alignment vertical="center"/>
    </xf>
    <xf numFmtId="0" fontId="7" fillId="0" borderId="39" xfId="6" applyFont="1" applyFill="1" applyBorder="1" applyAlignment="1">
      <alignment vertical="center"/>
    </xf>
    <xf numFmtId="0" fontId="7" fillId="0" borderId="40" xfId="6" applyFont="1" applyFill="1" applyBorder="1" applyAlignment="1">
      <alignment horizontal="left" vertical="center"/>
    </xf>
    <xf numFmtId="38" fontId="7" fillId="0" borderId="40" xfId="6" applyNumberFormat="1" applyFont="1" applyFill="1" applyBorder="1" applyAlignment="1">
      <alignment horizontal="left" vertical="center"/>
    </xf>
    <xf numFmtId="38" fontId="7" fillId="0" borderId="41" xfId="6" applyNumberFormat="1" applyFont="1" applyFill="1" applyBorder="1" applyAlignment="1">
      <alignment horizontal="left" vertical="center"/>
    </xf>
    <xf numFmtId="38" fontId="10" fillId="0" borderId="0" xfId="1" applyFont="1" applyFill="1" applyAlignment="1">
      <alignment horizontal="left"/>
    </xf>
    <xf numFmtId="38" fontId="10" fillId="0" borderId="0" xfId="1" applyFont="1" applyFill="1" applyAlignment="1">
      <alignment horizontal="center"/>
    </xf>
    <xf numFmtId="38" fontId="10" fillId="0" borderId="0" xfId="1" applyFont="1" applyFill="1" applyAlignment="1">
      <alignment vertical="center"/>
    </xf>
    <xf numFmtId="38" fontId="10" fillId="0" borderId="42" xfId="1" quotePrefix="1" applyFont="1" applyFill="1" applyBorder="1" applyAlignment="1">
      <alignment horizontal="left" vertical="center"/>
    </xf>
    <xf numFmtId="38" fontId="10" fillId="0" borderId="43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left" vertical="center"/>
    </xf>
    <xf numFmtId="38" fontId="10" fillId="0" borderId="0" xfId="1" applyFont="1" applyFill="1" applyAlignment="1">
      <alignment horizontal="center" vertical="center"/>
    </xf>
    <xf numFmtId="38" fontId="10" fillId="0" borderId="42" xfId="1" applyFont="1" applyFill="1" applyBorder="1" applyAlignment="1">
      <alignment vertical="center"/>
    </xf>
    <xf numFmtId="38" fontId="10" fillId="0" borderId="43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7" xfId="1" quotePrefix="1" applyFont="1" applyFill="1" applyBorder="1" applyAlignment="1">
      <alignment horizontal="left" vertical="center"/>
    </xf>
    <xf numFmtId="38" fontId="12" fillId="0" borderId="44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right" vertical="center"/>
    </xf>
    <xf numFmtId="38" fontId="10" fillId="0" borderId="42" xfId="1" applyFont="1" applyFill="1" applyBorder="1" applyAlignment="1">
      <alignment horizontal="left" vertical="center"/>
    </xf>
    <xf numFmtId="38" fontId="10" fillId="0" borderId="42" xfId="1" applyFont="1" applyFill="1" applyBorder="1" applyAlignment="1">
      <alignment horizontal="distributed" vertical="center"/>
    </xf>
    <xf numFmtId="38" fontId="10" fillId="0" borderId="24" xfId="1" quotePrefix="1" applyFont="1" applyFill="1" applyBorder="1" applyAlignment="1">
      <alignment horizontal="left" vertical="center"/>
    </xf>
    <xf numFmtId="38" fontId="12" fillId="0" borderId="43" xfId="1" applyFont="1" applyFill="1" applyBorder="1" applyAlignment="1">
      <alignment horizontal="right" vertical="center"/>
    </xf>
    <xf numFmtId="38" fontId="10" fillId="0" borderId="45" xfId="1" applyFont="1" applyFill="1" applyBorder="1" applyAlignment="1">
      <alignment horizontal="distributed" vertical="center"/>
    </xf>
    <xf numFmtId="38" fontId="10" fillId="0" borderId="46" xfId="1" quotePrefix="1" applyFont="1" applyFill="1" applyBorder="1" applyAlignment="1">
      <alignment horizontal="left" vertical="center"/>
    </xf>
    <xf numFmtId="38" fontId="12" fillId="0" borderId="47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vertical="center"/>
    </xf>
    <xf numFmtId="38" fontId="12" fillId="0" borderId="49" xfId="1" applyFont="1" applyFill="1" applyBorder="1" applyAlignment="1">
      <alignment horizontal="right" vertical="center"/>
    </xf>
    <xf numFmtId="38" fontId="10" fillId="0" borderId="48" xfId="1" applyFont="1" applyFill="1" applyBorder="1" applyAlignment="1">
      <alignment horizontal="distributed" vertical="center"/>
    </xf>
    <xf numFmtId="38" fontId="10" fillId="0" borderId="18" xfId="1" quotePrefix="1" applyFont="1" applyFill="1" applyBorder="1" applyAlignment="1">
      <alignment horizontal="center" vertical="center"/>
    </xf>
    <xf numFmtId="38" fontId="13" fillId="0" borderId="0" xfId="1" applyFont="1" applyFill="1" applyAlignment="1">
      <alignment horizontal="right" vertical="center"/>
    </xf>
    <xf numFmtId="38" fontId="10" fillId="0" borderId="50" xfId="1" applyFont="1" applyFill="1" applyBorder="1" applyAlignment="1">
      <alignment horizontal="distributed" vertical="center"/>
    </xf>
    <xf numFmtId="38" fontId="10" fillId="0" borderId="51" xfId="1" quotePrefix="1" applyFont="1" applyFill="1" applyBorder="1" applyAlignment="1">
      <alignment horizontal="left" vertical="center"/>
    </xf>
    <xf numFmtId="38" fontId="12" fillId="0" borderId="52" xfId="1" quotePrefix="1" applyFont="1" applyFill="1" applyBorder="1" applyAlignment="1">
      <alignment horizontal="right" vertical="center"/>
    </xf>
    <xf numFmtId="38" fontId="10" fillId="0" borderId="7" xfId="1" applyFont="1" applyFill="1" applyBorder="1" applyAlignment="1">
      <alignment horizontal="distributed" vertical="center"/>
    </xf>
    <xf numFmtId="38" fontId="10" fillId="0" borderId="53" xfId="1" quotePrefix="1" applyFont="1" applyFill="1" applyBorder="1" applyAlignment="1">
      <alignment horizontal="left" vertical="center"/>
    </xf>
    <xf numFmtId="38" fontId="10" fillId="0" borderId="0" xfId="1" quotePrefix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right" vertical="center"/>
    </xf>
    <xf numFmtId="38" fontId="10" fillId="0" borderId="18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10" fillId="0" borderId="48" xfId="1" applyFont="1" applyFill="1" applyBorder="1" applyAlignment="1">
      <alignment vertical="center"/>
    </xf>
    <xf numFmtId="38" fontId="14" fillId="0" borderId="0" xfId="1" applyFont="1" applyFill="1" applyAlignment="1">
      <alignment vertical="center"/>
    </xf>
    <xf numFmtId="38" fontId="10" fillId="0" borderId="0" xfId="1" quotePrefix="1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53" xfId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horizontal="left" vertical="center"/>
    </xf>
    <xf numFmtId="38" fontId="10" fillId="0" borderId="0" xfId="1" quotePrefix="1" applyFont="1" applyFill="1" applyAlignment="1">
      <alignment horizontal="left" vertical="center"/>
    </xf>
    <xf numFmtId="38" fontId="10" fillId="0" borderId="0" xfId="1" quotePrefix="1" applyFont="1" applyFill="1" applyBorder="1" applyAlignment="1">
      <alignment horizontal="left" vertical="center"/>
    </xf>
    <xf numFmtId="38" fontId="10" fillId="0" borderId="54" xfId="1" applyFont="1" applyFill="1" applyBorder="1" applyAlignment="1">
      <alignment horizontal="distributed" vertical="center"/>
    </xf>
    <xf numFmtId="38" fontId="10" fillId="0" borderId="55" xfId="1" quotePrefix="1" applyFont="1" applyFill="1" applyBorder="1" applyAlignment="1">
      <alignment horizontal="left" vertical="center"/>
    </xf>
    <xf numFmtId="38" fontId="10" fillId="0" borderId="11" xfId="1" quotePrefix="1" applyFont="1" applyFill="1" applyBorder="1" applyAlignment="1">
      <alignment horizontal="left" vertical="center"/>
    </xf>
    <xf numFmtId="38" fontId="12" fillId="0" borderId="32" xfId="1" applyFont="1" applyFill="1" applyBorder="1" applyAlignment="1">
      <alignment horizontal="right" vertical="center"/>
    </xf>
    <xf numFmtId="38" fontId="10" fillId="0" borderId="13" xfId="1" quotePrefix="1" applyFont="1" applyFill="1" applyBorder="1" applyAlignment="1">
      <alignment horizontal="left" vertical="center"/>
    </xf>
    <xf numFmtId="38" fontId="12" fillId="0" borderId="10" xfId="1" applyFont="1" applyFill="1" applyBorder="1" applyAlignment="1">
      <alignment horizontal="right" vertical="center"/>
    </xf>
    <xf numFmtId="38" fontId="12" fillId="0" borderId="36" xfId="1" applyFont="1" applyFill="1" applyBorder="1" applyAlignment="1">
      <alignment horizontal="right" vertical="center"/>
    </xf>
    <xf numFmtId="0" fontId="17" fillId="0" borderId="0" xfId="7" applyFont="1" applyFill="1" applyBorder="1" applyAlignment="1">
      <alignment vertical="center"/>
    </xf>
    <xf numFmtId="49" fontId="16" fillId="0" borderId="25" xfId="6" applyNumberFormat="1" applyFont="1" applyFill="1" applyBorder="1" applyAlignment="1" applyProtection="1">
      <alignment horizontal="center" vertical="center"/>
      <protection locked="0"/>
    </xf>
    <xf numFmtId="38" fontId="7" fillId="0" borderId="56" xfId="1" applyFont="1" applyFill="1" applyBorder="1" applyAlignment="1">
      <alignment vertical="center"/>
    </xf>
    <xf numFmtId="38" fontId="7" fillId="0" borderId="57" xfId="1" applyFont="1" applyFill="1" applyBorder="1" applyAlignment="1">
      <alignment vertical="center"/>
    </xf>
    <xf numFmtId="38" fontId="7" fillId="0" borderId="58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59" xfId="1" applyFont="1" applyFill="1" applyBorder="1" applyAlignment="1">
      <alignment horizontal="center" vertical="center"/>
    </xf>
    <xf numFmtId="38" fontId="7" fillId="0" borderId="60" xfId="1" applyFont="1" applyFill="1" applyBorder="1" applyAlignment="1">
      <alignment horizontal="center" vertical="center"/>
    </xf>
    <xf numFmtId="38" fontId="7" fillId="0" borderId="61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38" xfId="1" applyFont="1" applyFill="1" applyBorder="1" applyAlignment="1">
      <alignment horizontal="center" vertical="center"/>
    </xf>
    <xf numFmtId="38" fontId="7" fillId="0" borderId="62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63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64" xfId="1" applyFont="1" applyFill="1" applyBorder="1" applyAlignment="1">
      <alignment vertical="center"/>
    </xf>
    <xf numFmtId="38" fontId="7" fillId="0" borderId="65" xfId="1" applyFont="1" applyFill="1" applyBorder="1" applyAlignment="1">
      <alignment horizontal="center" vertical="center"/>
    </xf>
    <xf numFmtId="38" fontId="7" fillId="0" borderId="66" xfId="1" applyFont="1" applyFill="1" applyBorder="1" applyAlignment="1">
      <alignment vertical="center"/>
    </xf>
    <xf numFmtId="38" fontId="7" fillId="0" borderId="67" xfId="1" applyFont="1" applyFill="1" applyBorder="1" applyAlignment="1">
      <alignment vertical="center"/>
    </xf>
    <xf numFmtId="38" fontId="7" fillId="0" borderId="68" xfId="1" applyFont="1" applyFill="1" applyBorder="1" applyAlignment="1">
      <alignment vertical="center"/>
    </xf>
    <xf numFmtId="38" fontId="7" fillId="0" borderId="39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28" xfId="1" applyFont="1" applyFill="1" applyBorder="1" applyAlignment="1">
      <alignment vertical="center"/>
    </xf>
    <xf numFmtId="38" fontId="7" fillId="0" borderId="40" xfId="1" applyFont="1" applyFill="1" applyBorder="1" applyAlignment="1">
      <alignment vertical="center"/>
    </xf>
    <xf numFmtId="38" fontId="7" fillId="0" borderId="62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41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69" xfId="1" applyFont="1" applyFill="1" applyBorder="1" applyAlignment="1">
      <alignment vertical="center"/>
    </xf>
    <xf numFmtId="38" fontId="7" fillId="0" borderId="70" xfId="1" applyFont="1" applyFill="1" applyBorder="1" applyAlignment="1">
      <alignment vertical="center"/>
    </xf>
    <xf numFmtId="38" fontId="7" fillId="0" borderId="71" xfId="1" applyFont="1" applyFill="1" applyBorder="1" applyAlignment="1">
      <alignment vertical="center"/>
    </xf>
    <xf numFmtId="38" fontId="7" fillId="0" borderId="72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59" xfId="1" applyFont="1" applyFill="1" applyBorder="1" applyAlignment="1">
      <alignment vertical="center"/>
    </xf>
    <xf numFmtId="38" fontId="7" fillId="0" borderId="60" xfId="1" applyFont="1" applyFill="1" applyBorder="1" applyAlignment="1">
      <alignment vertical="center"/>
    </xf>
    <xf numFmtId="38" fontId="7" fillId="0" borderId="73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74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vertical="center"/>
    </xf>
    <xf numFmtId="38" fontId="7" fillId="0" borderId="75" xfId="1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59" xfId="1" applyFont="1" applyFill="1" applyBorder="1" applyAlignment="1">
      <alignment horizontal="right" vertical="center"/>
    </xf>
    <xf numFmtId="38" fontId="7" fillId="0" borderId="60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vertical="center"/>
    </xf>
    <xf numFmtId="38" fontId="10" fillId="0" borderId="16" xfId="1" applyFont="1" applyFill="1" applyBorder="1" applyAlignment="1">
      <alignment vertical="center"/>
    </xf>
    <xf numFmtId="38" fontId="10" fillId="0" borderId="0" xfId="1" applyFont="1" applyFill="1" applyAlignment="1">
      <alignment vertical="center" wrapText="1"/>
    </xf>
    <xf numFmtId="0" fontId="7" fillId="0" borderId="0" xfId="6" applyFont="1" applyFill="1" applyAlignment="1">
      <alignment vertical="center" wrapText="1"/>
    </xf>
    <xf numFmtId="0" fontId="7" fillId="0" borderId="0" xfId="6" applyNumberFormat="1" applyFont="1" applyFill="1" applyAlignment="1">
      <alignment horizontal="center" vertical="center"/>
    </xf>
    <xf numFmtId="0" fontId="2" fillId="0" borderId="0" xfId="3" applyNumberFormat="1" applyFont="1" applyFill="1">
      <alignment vertical="center"/>
    </xf>
    <xf numFmtId="0" fontId="7" fillId="2" borderId="0" xfId="6" applyNumberFormat="1" applyFont="1" applyFill="1" applyAlignment="1">
      <alignment vertical="center"/>
    </xf>
    <xf numFmtId="49" fontId="7" fillId="0" borderId="0" xfId="6" applyNumberFormat="1" applyFont="1" applyFill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10" fillId="0" borderId="0" xfId="8" quotePrefix="1" applyFont="1" applyFill="1" applyAlignment="1">
      <alignment vertical="center"/>
    </xf>
    <xf numFmtId="0" fontId="7" fillId="0" borderId="0" xfId="6" applyFont="1" applyFill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7" fillId="0" borderId="53" xfId="6" applyFont="1" applyFill="1" applyBorder="1" applyAlignment="1">
      <alignment horizontal="left" vertical="center"/>
    </xf>
    <xf numFmtId="0" fontId="7" fillId="0" borderId="57" xfId="6" applyFont="1" applyFill="1" applyBorder="1" applyAlignment="1">
      <alignment horizontal="center" vertical="center"/>
    </xf>
    <xf numFmtId="0" fontId="7" fillId="0" borderId="63" xfId="6" applyFont="1" applyFill="1" applyBorder="1" applyAlignment="1">
      <alignment horizontal="center" vertical="center"/>
    </xf>
    <xf numFmtId="38" fontId="7" fillId="0" borderId="76" xfId="1" applyFont="1" applyFill="1" applyBorder="1" applyAlignment="1">
      <alignment vertical="center"/>
    </xf>
    <xf numFmtId="38" fontId="7" fillId="0" borderId="27" xfId="1" applyFont="1" applyFill="1" applyBorder="1" applyAlignment="1">
      <alignment horizontal="center" vertical="center"/>
    </xf>
    <xf numFmtId="0" fontId="7" fillId="0" borderId="56" xfId="6" applyFont="1" applyFill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0" fontId="7" fillId="0" borderId="26" xfId="6" applyFont="1" applyFill="1" applyBorder="1" applyAlignment="1">
      <alignment horizontal="center" vertical="center"/>
    </xf>
    <xf numFmtId="38" fontId="7" fillId="0" borderId="30" xfId="1" applyFont="1" applyFill="1" applyBorder="1" applyAlignment="1">
      <alignment horizontal="center" vertical="center"/>
    </xf>
    <xf numFmtId="38" fontId="7" fillId="0" borderId="77" xfId="1" applyFont="1" applyFill="1" applyBorder="1" applyAlignment="1">
      <alignment vertical="center"/>
    </xf>
    <xf numFmtId="38" fontId="7" fillId="0" borderId="29" xfId="1" applyFont="1" applyFill="1" applyBorder="1" applyAlignment="1">
      <alignment vertical="center"/>
    </xf>
    <xf numFmtId="38" fontId="7" fillId="0" borderId="56" xfId="1" applyFont="1" applyFill="1" applyBorder="1" applyAlignment="1">
      <alignment horizontal="center" vertical="center"/>
    </xf>
    <xf numFmtId="38" fontId="7" fillId="0" borderId="57" xfId="1" applyFont="1" applyFill="1" applyBorder="1" applyAlignment="1">
      <alignment horizontal="center" vertical="center"/>
    </xf>
    <xf numFmtId="0" fontId="7" fillId="0" borderId="61" xfId="6" applyFont="1" applyFill="1" applyBorder="1" applyAlignment="1">
      <alignment vertical="center"/>
    </xf>
    <xf numFmtId="0" fontId="20" fillId="0" borderId="0" xfId="3" applyNumberFormat="1" applyFont="1" applyFill="1">
      <alignment vertical="center"/>
    </xf>
    <xf numFmtId="0" fontId="2" fillId="0" borderId="0" xfId="3" applyFill="1" applyAlignment="1">
      <alignment vertical="center" wrapText="1"/>
    </xf>
    <xf numFmtId="0" fontId="2" fillId="0" borderId="0" xfId="3" applyFill="1">
      <alignment vertical="center"/>
    </xf>
    <xf numFmtId="38" fontId="18" fillId="0" borderId="0" xfId="1" applyFont="1" applyFill="1" applyAlignment="1">
      <alignment vertical="top"/>
    </xf>
    <xf numFmtId="38" fontId="18" fillId="0" borderId="0" xfId="1" applyFont="1" applyFill="1" applyAlignment="1">
      <alignment horizontal="right" vertical="top"/>
    </xf>
    <xf numFmtId="179" fontId="18" fillId="0" borderId="0" xfId="1" applyNumberFormat="1" applyFont="1" applyFill="1" applyAlignment="1">
      <alignment horizontal="right" vertical="top"/>
    </xf>
    <xf numFmtId="38" fontId="12" fillId="0" borderId="78" xfId="1" applyFont="1" applyFill="1" applyBorder="1" applyAlignment="1">
      <alignment horizontal="right" vertical="center"/>
    </xf>
    <xf numFmtId="38" fontId="12" fillId="0" borderId="52" xfId="1" applyFont="1" applyFill="1" applyBorder="1" applyAlignment="1">
      <alignment horizontal="right" vertical="center"/>
    </xf>
    <xf numFmtId="38" fontId="10" fillId="0" borderId="55" xfId="1" applyFont="1" applyFill="1" applyBorder="1" applyAlignment="1">
      <alignment vertical="center"/>
    </xf>
    <xf numFmtId="38" fontId="10" fillId="0" borderId="51" xfId="1" applyFont="1" applyFill="1" applyBorder="1" applyAlignment="1">
      <alignment vertical="center"/>
    </xf>
    <xf numFmtId="38" fontId="10" fillId="0" borderId="46" xfId="1" applyFont="1" applyFill="1" applyBorder="1" applyAlignment="1">
      <alignment vertical="center"/>
    </xf>
    <xf numFmtId="0" fontId="7" fillId="0" borderId="27" xfId="6" applyFont="1" applyFill="1" applyBorder="1" applyAlignment="1">
      <alignment horizontal="left" vertical="center"/>
    </xf>
    <xf numFmtId="0" fontId="7" fillId="3" borderId="0" xfId="6" applyNumberFormat="1" applyFont="1" applyFill="1" applyAlignment="1">
      <alignment vertical="center"/>
    </xf>
    <xf numFmtId="38" fontId="7" fillId="0" borderId="25" xfId="6" applyNumberFormat="1" applyFont="1" applyFill="1" applyBorder="1" applyAlignment="1">
      <alignment vertical="center"/>
    </xf>
    <xf numFmtId="0" fontId="7" fillId="0" borderId="0" xfId="6" applyNumberFormat="1" applyFont="1" applyFill="1" applyAlignment="1">
      <alignment vertical="center" wrapText="1"/>
    </xf>
    <xf numFmtId="0" fontId="5" fillId="4" borderId="79" xfId="3" applyNumberFormat="1" applyFont="1" applyFill="1" applyBorder="1" applyAlignment="1">
      <alignment vertical="center" wrapText="1"/>
    </xf>
    <xf numFmtId="0" fontId="6" fillId="4" borderId="22" xfId="3" applyNumberFormat="1" applyFont="1" applyFill="1" applyBorder="1" applyAlignment="1">
      <alignment vertical="center" wrapText="1"/>
    </xf>
    <xf numFmtId="0" fontId="6" fillId="4" borderId="29" xfId="3" quotePrefix="1" applyNumberFormat="1" applyFont="1" applyFill="1" applyBorder="1" applyAlignment="1">
      <alignment vertical="center"/>
    </xf>
    <xf numFmtId="0" fontId="5" fillId="4" borderId="14" xfId="3" applyNumberFormat="1" applyFont="1" applyFill="1" applyBorder="1" applyAlignment="1">
      <alignment vertical="center"/>
    </xf>
    <xf numFmtId="0" fontId="5" fillId="4" borderId="74" xfId="3" applyNumberFormat="1" applyFont="1" applyFill="1" applyBorder="1" applyAlignment="1">
      <alignment wrapText="1"/>
    </xf>
    <xf numFmtId="0" fontId="5" fillId="4" borderId="71" xfId="3" applyNumberFormat="1" applyFont="1" applyFill="1" applyBorder="1" applyAlignment="1">
      <alignment vertical="center"/>
    </xf>
    <xf numFmtId="0" fontId="5" fillId="4" borderId="71" xfId="3" applyNumberFormat="1" applyFont="1" applyFill="1" applyBorder="1" applyAlignment="1">
      <alignment vertical="center" wrapText="1"/>
    </xf>
    <xf numFmtId="0" fontId="5" fillId="4" borderId="71" xfId="3" quotePrefix="1" applyNumberFormat="1" applyFont="1" applyFill="1" applyBorder="1" applyAlignment="1">
      <alignment vertical="center" wrapText="1"/>
    </xf>
    <xf numFmtId="0" fontId="6" fillId="4" borderId="71" xfId="3" applyNumberFormat="1" applyFont="1" applyFill="1" applyBorder="1" applyAlignment="1">
      <alignment vertical="center"/>
    </xf>
    <xf numFmtId="0" fontId="6" fillId="4" borderId="71" xfId="3" applyNumberFormat="1" applyFont="1" applyFill="1" applyBorder="1" applyAlignment="1">
      <alignment vertical="center" wrapText="1"/>
    </xf>
    <xf numFmtId="0" fontId="5" fillId="4" borderId="71" xfId="3" applyNumberFormat="1" applyFont="1" applyFill="1" applyBorder="1" applyAlignment="1">
      <alignment horizontal="center" vertical="center"/>
    </xf>
    <xf numFmtId="0" fontId="5" fillId="4" borderId="71" xfId="3" applyNumberFormat="1" applyFont="1" applyFill="1" applyBorder="1" applyAlignment="1">
      <alignment horizontal="center" vertical="center" wrapText="1"/>
    </xf>
    <xf numFmtId="0" fontId="5" fillId="4" borderId="71" xfId="3" quotePrefix="1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/>
    </xf>
    <xf numFmtId="0" fontId="9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5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5" fillId="0" borderId="0" xfId="3" applyNumberFormat="1" applyFont="1" applyAlignment="1">
      <alignment horizontal="center" vertical="center"/>
    </xf>
    <xf numFmtId="0" fontId="6" fillId="4" borderId="23" xfId="0" quotePrefix="1" applyNumberFormat="1" applyFont="1" applyFill="1" applyBorder="1" applyAlignment="1">
      <alignment vertical="center"/>
    </xf>
    <xf numFmtId="0" fontId="5" fillId="4" borderId="14" xfId="0" quotePrefix="1" applyNumberFormat="1" applyFont="1" applyFill="1" applyBorder="1" applyAlignment="1">
      <alignment vertical="center"/>
    </xf>
    <xf numFmtId="0" fontId="5" fillId="4" borderId="14" xfId="0" applyNumberFormat="1" applyFont="1" applyFill="1" applyBorder="1" applyAlignment="1">
      <alignment vertical="center"/>
    </xf>
    <xf numFmtId="0" fontId="5" fillId="4" borderId="79" xfId="0" quotePrefix="1" applyNumberFormat="1" applyFont="1" applyFill="1" applyBorder="1" applyAlignment="1">
      <alignment vertical="center" wrapText="1"/>
    </xf>
    <xf numFmtId="0" fontId="6" fillId="4" borderId="14" xfId="0" quotePrefix="1" applyNumberFormat="1" applyFont="1" applyFill="1" applyBorder="1" applyAlignment="1">
      <alignment vertical="center" wrapText="1"/>
    </xf>
    <xf numFmtId="0" fontId="6" fillId="4" borderId="79" xfId="0" quotePrefix="1" applyNumberFormat="1" applyFont="1" applyFill="1" applyBorder="1" applyAlignment="1">
      <alignment vertical="center" wrapText="1"/>
    </xf>
    <xf numFmtId="0" fontId="6" fillId="4" borderId="23" xfId="0" applyNumberFormat="1" applyFont="1" applyFill="1" applyBorder="1" applyAlignment="1">
      <alignment vertical="center"/>
    </xf>
    <xf numFmtId="0" fontId="5" fillId="4" borderId="79" xfId="0" applyNumberFormat="1" applyFont="1" applyFill="1" applyBorder="1" applyAlignment="1">
      <alignment vertical="center"/>
    </xf>
    <xf numFmtId="0" fontId="6" fillId="4" borderId="22" xfId="0" quotePrefix="1" applyNumberFormat="1" applyFont="1" applyFill="1" applyBorder="1" applyAlignment="1">
      <alignment vertical="center"/>
    </xf>
    <xf numFmtId="0" fontId="6" fillId="4" borderId="14" xfId="0" applyNumberFormat="1" applyFont="1" applyFill="1" applyBorder="1" applyAlignment="1">
      <alignment vertical="center"/>
    </xf>
    <xf numFmtId="0" fontId="6" fillId="4" borderId="38" xfId="0" applyNumberFormat="1" applyFont="1" applyFill="1" applyBorder="1" applyAlignment="1">
      <alignment vertical="center"/>
    </xf>
    <xf numFmtId="0" fontId="5" fillId="4" borderId="71" xfId="0" applyNumberFormat="1" applyFont="1" applyFill="1" applyBorder="1" applyAlignment="1">
      <alignment vertical="center"/>
    </xf>
    <xf numFmtId="0" fontId="5" fillId="4" borderId="23" xfId="0" quotePrefix="1" applyNumberFormat="1" applyFont="1" applyFill="1" applyBorder="1" applyAlignment="1">
      <alignment vertical="center"/>
    </xf>
    <xf numFmtId="0" fontId="5" fillId="4" borderId="38" xfId="0" applyNumberFormat="1" applyFont="1" applyFill="1" applyBorder="1" applyAlignment="1">
      <alignment vertical="center"/>
    </xf>
    <xf numFmtId="0" fontId="5" fillId="4" borderId="80" xfId="0" applyNumberFormat="1" applyFont="1" applyFill="1" applyBorder="1" applyAlignment="1">
      <alignment vertical="center"/>
    </xf>
    <xf numFmtId="0" fontId="5" fillId="4" borderId="23" xfId="0" applyNumberFormat="1" applyFont="1" applyFill="1" applyBorder="1" applyAlignment="1">
      <alignment vertical="center"/>
    </xf>
    <xf numFmtId="0" fontId="5" fillId="4" borderId="79" xfId="0" applyNumberFormat="1" applyFont="1" applyFill="1" applyBorder="1" applyAlignment="1">
      <alignment vertical="center" wrapText="1"/>
    </xf>
    <xf numFmtId="0" fontId="6" fillId="4" borderId="71" xfId="0" quotePrefix="1" applyNumberFormat="1" applyFont="1" applyFill="1" applyBorder="1" applyAlignment="1">
      <alignment vertical="top"/>
    </xf>
    <xf numFmtId="0" fontId="5" fillId="4" borderId="71" xfId="0" applyNumberFormat="1" applyFont="1" applyFill="1" applyBorder="1" applyAlignment="1">
      <alignment vertical="center" wrapText="1"/>
    </xf>
    <xf numFmtId="0" fontId="5" fillId="4" borderId="80" xfId="0" applyNumberFormat="1" applyFont="1" applyFill="1" applyBorder="1" applyAlignment="1">
      <alignment vertical="center" wrapText="1"/>
    </xf>
    <xf numFmtId="0" fontId="5" fillId="4" borderId="38" xfId="0" quotePrefix="1" applyNumberFormat="1" applyFont="1" applyFill="1" applyBorder="1" applyAlignment="1">
      <alignment vertical="center"/>
    </xf>
    <xf numFmtId="0" fontId="5" fillId="4" borderId="79" xfId="0" quotePrefix="1" applyNumberFormat="1" applyFont="1" applyFill="1" applyBorder="1" applyAlignment="1">
      <alignment vertical="center"/>
    </xf>
    <xf numFmtId="0" fontId="5" fillId="4" borderId="77" xfId="0" applyNumberFormat="1" applyFont="1" applyFill="1" applyBorder="1" applyAlignment="1">
      <alignment vertical="center"/>
    </xf>
    <xf numFmtId="0" fontId="5" fillId="4" borderId="12" xfId="0" applyNumberFormat="1" applyFont="1" applyFill="1" applyBorder="1" applyAlignment="1">
      <alignment vertical="center" wrapText="1"/>
    </xf>
    <xf numFmtId="0" fontId="5" fillId="4" borderId="73" xfId="0" applyNumberFormat="1" applyFont="1" applyFill="1" applyBorder="1" applyAlignment="1">
      <alignment vertical="center" wrapText="1"/>
    </xf>
    <xf numFmtId="0" fontId="5" fillId="4" borderId="22" xfId="0" quotePrefix="1" applyNumberFormat="1" applyFont="1" applyFill="1" applyBorder="1" applyAlignment="1">
      <alignment vertical="center" wrapText="1"/>
    </xf>
    <xf numFmtId="0" fontId="5" fillId="4" borderId="22" xfId="0" applyNumberFormat="1" applyFont="1" applyFill="1" applyBorder="1" applyAlignment="1">
      <alignment vertical="center" wrapText="1"/>
    </xf>
    <xf numFmtId="0" fontId="5" fillId="4" borderId="71" xfId="0" applyNumberFormat="1" applyFont="1" applyFill="1" applyBorder="1" applyAlignment="1">
      <alignment horizontal="center" vertical="center" wrapText="1"/>
    </xf>
    <xf numFmtId="0" fontId="5" fillId="4" borderId="71" xfId="0" applyNumberFormat="1" applyFont="1" applyFill="1" applyBorder="1" applyAlignment="1">
      <alignment horizontal="center" vertical="center"/>
    </xf>
    <xf numFmtId="0" fontId="5" fillId="4" borderId="71" xfId="0" quotePrefix="1" applyNumberFormat="1" applyFont="1" applyFill="1" applyBorder="1" applyAlignment="1">
      <alignment horizontal="center" vertical="center" wrapText="1"/>
    </xf>
    <xf numFmtId="0" fontId="5" fillId="4" borderId="80" xfId="0" applyNumberFormat="1" applyFont="1" applyFill="1" applyBorder="1" applyAlignment="1">
      <alignment horizontal="center" vertical="center" wrapText="1"/>
    </xf>
    <xf numFmtId="0" fontId="5" fillId="4" borderId="74" xfId="0" applyNumberFormat="1" applyFont="1" applyFill="1" applyBorder="1" applyAlignment="1">
      <alignment vertical="center"/>
    </xf>
    <xf numFmtId="0" fontId="5" fillId="4" borderId="22" xfId="0" applyNumberFormat="1" applyFont="1" applyFill="1" applyBorder="1" applyAlignment="1">
      <alignment vertical="center"/>
    </xf>
    <xf numFmtId="0" fontId="6" fillId="4" borderId="23" xfId="9" quotePrefix="1" applyNumberFormat="1" applyFont="1" applyFill="1" applyBorder="1" applyAlignment="1">
      <alignment vertical="center"/>
    </xf>
    <xf numFmtId="0" fontId="5" fillId="4" borderId="79" xfId="3" applyNumberFormat="1" applyFont="1" applyFill="1" applyBorder="1" applyAlignment="1">
      <alignment vertical="center"/>
    </xf>
    <xf numFmtId="0" fontId="6" fillId="4" borderId="23" xfId="3" quotePrefix="1" applyNumberFormat="1" applyFont="1" applyFill="1" applyBorder="1" applyAlignment="1">
      <alignment vertical="center"/>
    </xf>
    <xf numFmtId="0" fontId="5" fillId="4" borderId="71" xfId="9" quotePrefix="1" applyNumberFormat="1" applyFont="1" applyFill="1" applyBorder="1" applyAlignment="1">
      <alignment horizontal="center" vertical="center" wrapText="1"/>
    </xf>
    <xf numFmtId="0" fontId="5" fillId="4" borderId="71" xfId="9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/>
    <xf numFmtId="0" fontId="5" fillId="4" borderId="79" xfId="4" applyNumberFormat="1" applyFont="1" applyFill="1" applyBorder="1" applyAlignment="1">
      <alignment vertical="center"/>
    </xf>
    <xf numFmtId="0" fontId="6" fillId="4" borderId="79" xfId="9" quotePrefix="1" applyNumberFormat="1" applyFont="1" applyFill="1" applyBorder="1" applyAlignment="1">
      <alignment vertical="center"/>
    </xf>
    <xf numFmtId="0" fontId="6" fillId="4" borderId="14" xfId="9" quotePrefix="1" applyNumberFormat="1" applyFont="1" applyFill="1" applyBorder="1" applyAlignment="1">
      <alignment vertical="center" wrapText="1"/>
    </xf>
    <xf numFmtId="0" fontId="5" fillId="4" borderId="74" xfId="4" applyNumberFormat="1" applyFont="1" applyFill="1" applyBorder="1" applyAlignment="1">
      <alignment vertical="center"/>
    </xf>
    <xf numFmtId="0" fontId="5" fillId="0" borderId="0" xfId="4" applyNumberFormat="1" applyFont="1" applyAlignment="1">
      <alignment vertical="center"/>
    </xf>
    <xf numFmtId="0" fontId="6" fillId="4" borderId="23" xfId="4" quotePrefix="1" applyNumberFormat="1" applyFont="1" applyFill="1" applyBorder="1" applyAlignment="1">
      <alignment vertical="center"/>
    </xf>
    <xf numFmtId="0" fontId="5" fillId="4" borderId="14" xfId="4" quotePrefix="1" applyNumberFormat="1" applyFont="1" applyFill="1" applyBorder="1" applyAlignment="1">
      <alignment vertical="center" wrapText="1"/>
    </xf>
    <xf numFmtId="0" fontId="5" fillId="4" borderId="14" xfId="4" applyNumberFormat="1" applyFont="1" applyFill="1" applyBorder="1" applyAlignment="1">
      <alignment vertical="center" wrapText="1"/>
    </xf>
    <xf numFmtId="0" fontId="5" fillId="4" borderId="38" xfId="4" applyNumberFormat="1" applyFont="1" applyFill="1" applyBorder="1" applyAlignment="1">
      <alignment vertical="center" wrapText="1"/>
    </xf>
    <xf numFmtId="0" fontId="5" fillId="4" borderId="71" xfId="4" applyNumberFormat="1" applyFont="1" applyFill="1" applyBorder="1" applyAlignment="1">
      <alignment horizontal="center" vertical="center"/>
    </xf>
    <xf numFmtId="0" fontId="5" fillId="0" borderId="0" xfId="4" applyNumberFormat="1" applyFont="1" applyAlignment="1">
      <alignment horizontal="center" vertical="center"/>
    </xf>
    <xf numFmtId="3" fontId="5" fillId="4" borderId="23" xfId="0" applyNumberFormat="1" applyFont="1" applyFill="1" applyBorder="1" applyAlignment="1">
      <alignment vertical="center"/>
    </xf>
    <xf numFmtId="3" fontId="5" fillId="4" borderId="14" xfId="0" applyNumberFormat="1" applyFont="1" applyFill="1" applyBorder="1" applyAlignment="1">
      <alignment vertical="center"/>
    </xf>
    <xf numFmtId="3" fontId="5" fillId="4" borderId="38" xfId="0" applyNumberFormat="1" applyFont="1" applyFill="1" applyBorder="1" applyAlignment="1">
      <alignment vertical="center"/>
    </xf>
    <xf numFmtId="3" fontId="5" fillId="4" borderId="79" xfId="0" applyNumberFormat="1" applyFont="1" applyFill="1" applyBorder="1" applyAlignment="1">
      <alignment vertical="center"/>
    </xf>
    <xf numFmtId="3" fontId="5" fillId="4" borderId="74" xfId="0" applyNumberFormat="1" applyFont="1" applyFill="1" applyBorder="1" applyAlignment="1">
      <alignment vertical="center"/>
    </xf>
    <xf numFmtId="3" fontId="5" fillId="4" borderId="79" xfId="0" applyNumberFormat="1" applyFont="1" applyFill="1" applyBorder="1" applyAlignment="1">
      <alignment vertical="center" wrapText="1"/>
    </xf>
    <xf numFmtId="3" fontId="5" fillId="4" borderId="74" xfId="0" applyNumberFormat="1" applyFont="1" applyFill="1" applyBorder="1" applyAlignment="1">
      <alignment vertical="center" wrapText="1"/>
    </xf>
    <xf numFmtId="3" fontId="5" fillId="4" borderId="71" xfId="0" applyNumberFormat="1" applyFont="1" applyFill="1" applyBorder="1" applyAlignment="1">
      <alignment vertical="center"/>
    </xf>
    <xf numFmtId="3" fontId="5" fillId="4" borderId="71" xfId="0" applyNumberFormat="1" applyFont="1" applyFill="1" applyBorder="1" applyAlignment="1">
      <alignment horizontal="center" vertical="center"/>
    </xf>
    <xf numFmtId="0" fontId="9" fillId="0" borderId="62" xfId="0" applyNumberFormat="1" applyFont="1" applyBorder="1" applyAlignment="1">
      <alignment vertical="center"/>
    </xf>
    <xf numFmtId="49" fontId="9" fillId="0" borderId="62" xfId="0" applyNumberFormat="1" applyFont="1" applyBorder="1" applyAlignment="1">
      <alignment vertical="center"/>
    </xf>
    <xf numFmtId="3" fontId="9" fillId="0" borderId="62" xfId="0" applyNumberFormat="1" applyFont="1" applyBorder="1" applyAlignment="1">
      <alignment vertical="center"/>
    </xf>
    <xf numFmtId="0" fontId="9" fillId="0" borderId="62" xfId="0" applyNumberFormat="1" applyFont="1" applyBorder="1" applyAlignment="1"/>
    <xf numFmtId="0" fontId="9" fillId="0" borderId="0" xfId="0" applyNumberFormat="1" applyFont="1" applyAlignment="1">
      <alignment horizontal="right" vertical="center"/>
    </xf>
    <xf numFmtId="3" fontId="9" fillId="0" borderId="6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178" fontId="9" fillId="0" borderId="62" xfId="0" applyNumberFormat="1" applyFont="1" applyBorder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0" fontId="9" fillId="0" borderId="0" xfId="3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vertical="center"/>
    </xf>
    <xf numFmtId="0" fontId="9" fillId="5" borderId="62" xfId="0" applyNumberFormat="1" applyFont="1" applyFill="1" applyBorder="1" applyAlignment="1">
      <alignment vertical="center"/>
    </xf>
    <xf numFmtId="49" fontId="9" fillId="5" borderId="62" xfId="0" applyNumberFormat="1" applyFont="1" applyFill="1" applyBorder="1" applyAlignment="1">
      <alignment vertical="center"/>
    </xf>
    <xf numFmtId="0" fontId="9" fillId="5" borderId="62" xfId="0" applyNumberFormat="1" applyFont="1" applyFill="1" applyBorder="1" applyAlignment="1">
      <alignment vertical="center" wrapText="1"/>
    </xf>
    <xf numFmtId="3" fontId="9" fillId="5" borderId="62" xfId="1" applyNumberFormat="1" applyFont="1" applyFill="1" applyBorder="1" applyAlignment="1">
      <alignment vertical="center"/>
    </xf>
    <xf numFmtId="3" fontId="9" fillId="5" borderId="62" xfId="1" applyNumberFormat="1" applyFont="1" applyFill="1" applyBorder="1" applyAlignment="1">
      <alignment horizontal="right" vertical="center"/>
    </xf>
    <xf numFmtId="0" fontId="9" fillId="5" borderId="62" xfId="1" applyNumberFormat="1" applyFont="1" applyFill="1" applyBorder="1" applyAlignment="1">
      <alignment horizontal="right" vertical="center"/>
    </xf>
    <xf numFmtId="3" fontId="9" fillId="5" borderId="62" xfId="1" applyNumberFormat="1" applyFont="1" applyFill="1" applyBorder="1" applyAlignment="1">
      <alignment vertical="center" wrapText="1"/>
    </xf>
    <xf numFmtId="178" fontId="9" fillId="5" borderId="62" xfId="1" applyNumberFormat="1" applyFont="1" applyFill="1" applyBorder="1" applyAlignment="1">
      <alignment horizontal="right" vertical="center"/>
    </xf>
    <xf numFmtId="3" fontId="9" fillId="5" borderId="62" xfId="1" quotePrefix="1" applyNumberFormat="1" applyFont="1" applyFill="1" applyBorder="1" applyAlignment="1">
      <alignment horizontal="right" vertical="center"/>
    </xf>
    <xf numFmtId="0" fontId="5" fillId="4" borderId="79" xfId="3" applyNumberFormat="1" applyFont="1" applyFill="1" applyBorder="1" applyAlignment="1">
      <alignment horizontal="right" vertical="center"/>
    </xf>
    <xf numFmtId="0" fontId="5" fillId="4" borderId="79" xfId="4" applyNumberFormat="1" applyFont="1" applyFill="1" applyBorder="1" applyAlignment="1">
      <alignment horizontal="right" vertical="center"/>
    </xf>
    <xf numFmtId="0" fontId="5" fillId="4" borderId="14" xfId="4" quotePrefix="1" applyNumberFormat="1" applyFont="1" applyFill="1" applyBorder="1" applyAlignment="1">
      <alignment horizontal="right" vertical="center" wrapText="1"/>
    </xf>
    <xf numFmtId="0" fontId="5" fillId="4" borderId="14" xfId="4" applyNumberFormat="1" applyFont="1" applyFill="1" applyBorder="1" applyAlignment="1">
      <alignment horizontal="right" vertical="center" wrapText="1"/>
    </xf>
    <xf numFmtId="49" fontId="9" fillId="5" borderId="62" xfId="0" quotePrefix="1" applyNumberFormat="1" applyFont="1" applyFill="1" applyBorder="1" applyAlignment="1">
      <alignment vertical="center"/>
    </xf>
    <xf numFmtId="0" fontId="5" fillId="4" borderId="71" xfId="3" applyNumberFormat="1" applyFont="1" applyFill="1" applyBorder="1" applyAlignment="1">
      <alignment vertical="center"/>
    </xf>
    <xf numFmtId="0" fontId="5" fillId="4" borderId="23" xfId="3" quotePrefix="1" applyNumberFormat="1" applyFont="1" applyFill="1" applyBorder="1" applyAlignment="1">
      <alignment vertical="center" wrapText="1"/>
    </xf>
    <xf numFmtId="0" fontId="5" fillId="4" borderId="79" xfId="3" quotePrefix="1" applyNumberFormat="1" applyFont="1" applyFill="1" applyBorder="1" applyAlignment="1">
      <alignment vertical="center" wrapText="1"/>
    </xf>
    <xf numFmtId="0" fontId="5" fillId="4" borderId="74" xfId="3" quotePrefix="1" applyNumberFormat="1" applyFont="1" applyFill="1" applyBorder="1" applyAlignment="1">
      <alignment vertical="center" wrapText="1"/>
    </xf>
    <xf numFmtId="0" fontId="5" fillId="4" borderId="22" xfId="3" applyNumberFormat="1" applyFont="1" applyFill="1" applyBorder="1" applyAlignment="1">
      <alignment vertical="center" wrapText="1"/>
    </xf>
    <xf numFmtId="0" fontId="5" fillId="4" borderId="71" xfId="3" applyNumberFormat="1" applyFont="1" applyFill="1" applyBorder="1" applyAlignment="1">
      <alignment vertical="center" wrapText="1"/>
    </xf>
    <xf numFmtId="0" fontId="5" fillId="4" borderId="22" xfId="3" quotePrefix="1" applyNumberFormat="1" applyFont="1" applyFill="1" applyBorder="1" applyAlignment="1">
      <alignment vertical="top" wrapText="1"/>
    </xf>
    <xf numFmtId="0" fontId="6" fillId="4" borderId="29" xfId="3" quotePrefix="1" applyNumberFormat="1" applyFont="1" applyFill="1" applyBorder="1" applyAlignment="1">
      <alignment vertical="center" wrapText="1"/>
    </xf>
    <xf numFmtId="0" fontId="5" fillId="4" borderId="14" xfId="3" applyNumberFormat="1" applyFont="1" applyFill="1" applyBorder="1" applyAlignment="1">
      <alignment vertical="center" wrapText="1"/>
    </xf>
    <xf numFmtId="0" fontId="5" fillId="4" borderId="38" xfId="3" applyNumberFormat="1" applyFont="1" applyFill="1" applyBorder="1" applyAlignment="1">
      <alignment vertical="center" wrapText="1"/>
    </xf>
    <xf numFmtId="0" fontId="5" fillId="4" borderId="22" xfId="3" quotePrefix="1" applyNumberFormat="1" applyFont="1" applyFill="1" applyBorder="1" applyAlignment="1">
      <alignment vertical="center" wrapText="1"/>
    </xf>
    <xf numFmtId="0" fontId="5" fillId="4" borderId="71" xfId="3" quotePrefix="1" applyNumberFormat="1" applyFont="1" applyFill="1" applyBorder="1" applyAlignment="1">
      <alignment vertical="center" wrapText="1"/>
    </xf>
    <xf numFmtId="0" fontId="5" fillId="4" borderId="71" xfId="3" applyNumberFormat="1" applyFont="1" applyFill="1" applyBorder="1" applyAlignment="1">
      <alignment wrapText="1"/>
    </xf>
    <xf numFmtId="0" fontId="6" fillId="4" borderId="23" xfId="3" quotePrefix="1" applyNumberFormat="1" applyFont="1" applyFill="1" applyBorder="1" applyAlignment="1">
      <alignment vertical="center" wrapText="1"/>
    </xf>
    <xf numFmtId="0" fontId="5" fillId="4" borderId="79" xfId="3" applyNumberFormat="1" applyFont="1" applyFill="1" applyBorder="1" applyAlignment="1">
      <alignment vertical="center"/>
    </xf>
    <xf numFmtId="0" fontId="5" fillId="4" borderId="74" xfId="3" applyNumberFormat="1" applyFont="1" applyFill="1" applyBorder="1" applyAlignment="1">
      <alignment vertical="center"/>
    </xf>
    <xf numFmtId="0" fontId="5" fillId="4" borderId="79" xfId="3" applyNumberFormat="1" applyFont="1" applyFill="1" applyBorder="1" applyAlignment="1">
      <alignment vertical="center" wrapText="1"/>
    </xf>
    <xf numFmtId="0" fontId="5" fillId="4" borderId="74" xfId="3" applyNumberFormat="1" applyFont="1" applyFill="1" applyBorder="1" applyAlignment="1">
      <alignment wrapText="1"/>
    </xf>
    <xf numFmtId="0" fontId="6" fillId="4" borderId="22" xfId="3" quotePrefix="1" applyNumberFormat="1" applyFont="1" applyFill="1" applyBorder="1" applyAlignment="1">
      <alignment vertical="top" wrapText="1"/>
    </xf>
    <xf numFmtId="0" fontId="6" fillId="4" borderId="71" xfId="3" quotePrefix="1" applyNumberFormat="1" applyFont="1" applyFill="1" applyBorder="1" applyAlignment="1">
      <alignment vertical="top" wrapText="1"/>
    </xf>
    <xf numFmtId="0" fontId="5" fillId="4" borderId="71" xfId="3" quotePrefix="1" applyNumberFormat="1" applyFont="1" applyFill="1" applyBorder="1" applyAlignment="1">
      <alignment vertical="center"/>
    </xf>
    <xf numFmtId="0" fontId="5" fillId="4" borderId="74" xfId="3" applyNumberFormat="1" applyFont="1" applyFill="1" applyBorder="1" applyAlignment="1">
      <alignment vertical="center" wrapText="1"/>
    </xf>
    <xf numFmtId="0" fontId="5" fillId="4" borderId="22" xfId="0" applyNumberFormat="1" applyFont="1" applyFill="1" applyBorder="1" applyAlignment="1">
      <alignment vertical="center" wrapText="1"/>
    </xf>
    <xf numFmtId="0" fontId="5" fillId="4" borderId="71" xfId="0" applyNumberFormat="1" applyFont="1" applyFill="1" applyBorder="1" applyAlignment="1">
      <alignment vertical="center" wrapText="1"/>
    </xf>
    <xf numFmtId="0" fontId="5" fillId="4" borderId="22" xfId="0" quotePrefix="1" applyNumberFormat="1" applyFont="1" applyFill="1" applyBorder="1" applyAlignment="1">
      <alignment vertical="center" wrapText="1"/>
    </xf>
    <xf numFmtId="0" fontId="5" fillId="4" borderId="71" xfId="0" quotePrefix="1" applyNumberFormat="1" applyFont="1" applyFill="1" applyBorder="1" applyAlignment="1">
      <alignment vertical="center" wrapText="1"/>
    </xf>
    <xf numFmtId="0" fontId="5" fillId="4" borderId="22" xfId="0" applyNumberFormat="1" applyFont="1" applyFill="1" applyBorder="1" applyAlignment="1">
      <alignment vertical="center"/>
    </xf>
    <xf numFmtId="0" fontId="5" fillId="4" borderId="71" xfId="0" applyNumberFormat="1" applyFont="1" applyFill="1" applyBorder="1" applyAlignment="1">
      <alignment vertical="center"/>
    </xf>
    <xf numFmtId="0" fontId="5" fillId="4" borderId="23" xfId="0" quotePrefix="1" applyNumberFormat="1" applyFont="1" applyFill="1" applyBorder="1" applyAlignment="1">
      <alignment vertical="center" wrapText="1"/>
    </xf>
    <xf numFmtId="0" fontId="5" fillId="4" borderId="14" xfId="0" applyNumberFormat="1" applyFont="1" applyFill="1" applyBorder="1" applyAlignment="1">
      <alignment vertical="center" wrapText="1"/>
    </xf>
    <xf numFmtId="0" fontId="5" fillId="4" borderId="38" xfId="0" applyNumberFormat="1" applyFont="1" applyFill="1" applyBorder="1" applyAlignment="1">
      <alignment vertical="center" wrapText="1"/>
    </xf>
    <xf numFmtId="0" fontId="5" fillId="4" borderId="71" xfId="0" quotePrefix="1" applyNumberFormat="1" applyFont="1" applyFill="1" applyBorder="1" applyAlignment="1">
      <alignment vertical="center"/>
    </xf>
    <xf numFmtId="0" fontId="5" fillId="4" borderId="79" xfId="0" quotePrefix="1" applyNumberFormat="1" applyFont="1" applyFill="1" applyBorder="1" applyAlignment="1">
      <alignment vertical="center" wrapText="1"/>
    </xf>
    <xf numFmtId="0" fontId="5" fillId="4" borderId="74" xfId="0" quotePrefix="1" applyNumberFormat="1" applyFont="1" applyFill="1" applyBorder="1" applyAlignment="1">
      <alignment vertical="center" wrapText="1"/>
    </xf>
    <xf numFmtId="0" fontId="5" fillId="4" borderId="23" xfId="0" quotePrefix="1" applyNumberFormat="1" applyFont="1" applyFill="1" applyBorder="1" applyAlignment="1">
      <alignment vertical="center"/>
    </xf>
    <xf numFmtId="0" fontId="5" fillId="4" borderId="79" xfId="0" quotePrefix="1" applyNumberFormat="1" applyFont="1" applyFill="1" applyBorder="1" applyAlignment="1">
      <alignment vertical="center"/>
    </xf>
    <xf numFmtId="0" fontId="5" fillId="4" borderId="74" xfId="0" quotePrefix="1" applyNumberFormat="1" applyFont="1" applyFill="1" applyBorder="1" applyAlignment="1">
      <alignment vertical="center"/>
    </xf>
    <xf numFmtId="0" fontId="5" fillId="4" borderId="22" xfId="4" quotePrefix="1" applyNumberFormat="1" applyFont="1" applyFill="1" applyBorder="1" applyAlignment="1">
      <alignment vertical="center" wrapText="1"/>
    </xf>
    <xf numFmtId="0" fontId="5" fillId="4" borderId="71" xfId="4" quotePrefix="1" applyNumberFormat="1" applyFont="1" applyFill="1" applyBorder="1" applyAlignment="1">
      <alignment vertical="center" wrapText="1"/>
    </xf>
    <xf numFmtId="0" fontId="5" fillId="4" borderId="22" xfId="4" applyNumberFormat="1" applyFont="1" applyFill="1" applyBorder="1" applyAlignment="1">
      <alignment vertical="center" wrapText="1"/>
    </xf>
    <xf numFmtId="0" fontId="5" fillId="4" borderId="71" xfId="4" applyNumberFormat="1" applyFont="1" applyFill="1" applyBorder="1" applyAlignment="1">
      <alignment vertical="center" wrapText="1"/>
    </xf>
    <xf numFmtId="0" fontId="5" fillId="4" borderId="71" xfId="4" applyNumberFormat="1" applyFont="1" applyFill="1" applyBorder="1" applyAlignment="1">
      <alignment vertical="center"/>
    </xf>
    <xf numFmtId="3" fontId="5" fillId="4" borderId="22" xfId="0" applyNumberFormat="1" applyFont="1" applyFill="1" applyBorder="1" applyAlignment="1">
      <alignment vertical="center" wrapText="1"/>
    </xf>
    <xf numFmtId="3" fontId="5" fillId="4" borderId="71" xfId="0" applyNumberFormat="1" applyFont="1" applyFill="1" applyBorder="1" applyAlignment="1">
      <alignment vertical="center" wrapText="1"/>
    </xf>
    <xf numFmtId="3" fontId="5" fillId="4" borderId="22" xfId="0" applyNumberFormat="1" applyFont="1" applyFill="1" applyBorder="1" applyAlignment="1">
      <alignment vertical="center"/>
    </xf>
    <xf numFmtId="3" fontId="5" fillId="4" borderId="71" xfId="0" applyNumberFormat="1" applyFont="1" applyFill="1" applyBorder="1" applyAlignment="1">
      <alignment vertical="center"/>
    </xf>
    <xf numFmtId="49" fontId="5" fillId="4" borderId="22" xfId="0" applyNumberFormat="1" applyFont="1" applyFill="1" applyBorder="1" applyAlignment="1">
      <alignment vertical="center" wrapText="1"/>
    </xf>
    <xf numFmtId="49" fontId="5" fillId="4" borderId="71" xfId="0" applyNumberFormat="1" applyFont="1" applyFill="1" applyBorder="1" applyAlignment="1">
      <alignment vertical="center" wrapText="1"/>
    </xf>
    <xf numFmtId="3" fontId="5" fillId="4" borderId="23" xfId="0" applyNumberFormat="1" applyFont="1" applyFill="1" applyBorder="1" applyAlignment="1">
      <alignment vertical="center" wrapText="1"/>
    </xf>
    <xf numFmtId="3" fontId="5" fillId="4" borderId="79" xfId="0" applyNumberFormat="1" applyFont="1" applyFill="1" applyBorder="1" applyAlignment="1">
      <alignment vertical="center" wrapText="1"/>
    </xf>
    <xf numFmtId="3" fontId="5" fillId="4" borderId="74" xfId="0" applyNumberFormat="1" applyFont="1" applyFill="1" applyBorder="1" applyAlignment="1">
      <alignment vertical="center" wrapText="1"/>
    </xf>
    <xf numFmtId="0" fontId="7" fillId="0" borderId="48" xfId="6" applyFont="1" applyFill="1" applyBorder="1" applyAlignment="1">
      <alignment horizontal="center" vertical="center"/>
    </xf>
    <xf numFmtId="0" fontId="7" fillId="0" borderId="18" xfId="6" applyFont="1" applyFill="1" applyBorder="1" applyAlignment="1">
      <alignment horizontal="center" vertical="center"/>
    </xf>
    <xf numFmtId="0" fontId="7" fillId="0" borderId="49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left" vertical="center"/>
    </xf>
    <xf numFmtId="0" fontId="7" fillId="0" borderId="53" xfId="6" applyFont="1" applyFill="1" applyBorder="1" applyAlignment="1">
      <alignment horizontal="left" vertical="center"/>
    </xf>
    <xf numFmtId="0" fontId="7" fillId="0" borderId="44" xfId="6" applyFont="1" applyFill="1" applyBorder="1" applyAlignment="1">
      <alignment horizontal="left" vertical="center"/>
    </xf>
    <xf numFmtId="0" fontId="7" fillId="0" borderId="64" xfId="6" applyFont="1" applyFill="1" applyBorder="1" applyAlignment="1">
      <alignment horizontal="center" vertical="center"/>
    </xf>
    <xf numFmtId="0" fontId="7" fillId="0" borderId="57" xfId="6" quotePrefix="1" applyFont="1" applyFill="1" applyBorder="1" applyAlignment="1">
      <alignment horizontal="center" vertical="center"/>
    </xf>
    <xf numFmtId="0" fontId="7" fillId="0" borderId="33" xfId="6" applyFont="1" applyFill="1" applyBorder="1" applyAlignment="1">
      <alignment horizontal="center" vertical="center" textRotation="255"/>
    </xf>
    <xf numFmtId="0" fontId="7" fillId="0" borderId="34" xfId="6" applyFont="1" applyFill="1" applyBorder="1" applyAlignment="1">
      <alignment horizontal="center" vertical="center" textRotation="255"/>
    </xf>
    <xf numFmtId="0" fontId="7" fillId="0" borderId="81" xfId="6" applyFont="1" applyFill="1" applyBorder="1" applyAlignment="1">
      <alignment horizontal="center" vertical="center" textRotation="255"/>
    </xf>
    <xf numFmtId="0" fontId="7" fillId="0" borderId="57" xfId="6" applyFont="1" applyFill="1" applyBorder="1" applyAlignment="1">
      <alignment horizontal="center" vertical="center"/>
    </xf>
    <xf numFmtId="0" fontId="7" fillId="0" borderId="25" xfId="6" applyFont="1" applyFill="1" applyBorder="1" applyAlignment="1">
      <alignment horizontal="center" vertical="center"/>
    </xf>
    <xf numFmtId="0" fontId="7" fillId="0" borderId="42" xfId="6" applyFont="1" applyFill="1" applyBorder="1" applyAlignment="1">
      <alignment horizontal="center" vertical="center" textRotation="255"/>
    </xf>
    <xf numFmtId="0" fontId="7" fillId="0" borderId="35" xfId="6" applyFont="1" applyFill="1" applyBorder="1" applyAlignment="1">
      <alignment horizontal="center" vertical="center" textRotation="255"/>
    </xf>
    <xf numFmtId="0" fontId="7" fillId="0" borderId="7" xfId="6" applyFont="1" applyFill="1" applyBorder="1" applyAlignment="1">
      <alignment horizontal="center" vertical="center" textRotation="255"/>
    </xf>
    <xf numFmtId="0" fontId="7" fillId="0" borderId="82" xfId="6" applyFont="1" applyFill="1" applyBorder="1" applyAlignment="1">
      <alignment horizontal="center" vertical="center" textRotation="255"/>
    </xf>
    <xf numFmtId="0" fontId="7" fillId="0" borderId="80" xfId="6" quotePrefix="1" applyFont="1" applyFill="1" applyBorder="1" applyAlignment="1">
      <alignment horizontal="center" vertical="center" textRotation="255"/>
    </xf>
    <xf numFmtId="0" fontId="7" fillId="0" borderId="77" xfId="6" quotePrefix="1" applyFont="1" applyFill="1" applyBorder="1" applyAlignment="1">
      <alignment horizontal="center" vertical="center" textRotation="255"/>
    </xf>
    <xf numFmtId="0" fontId="7" fillId="0" borderId="76" xfId="6" applyFont="1" applyFill="1" applyBorder="1" applyAlignment="1">
      <alignment horizontal="center" vertical="center" textRotation="255"/>
    </xf>
    <xf numFmtId="0" fontId="7" fillId="0" borderId="69" xfId="6" applyFont="1" applyFill="1" applyBorder="1" applyAlignment="1">
      <alignment horizontal="center" vertical="center" textRotation="255"/>
    </xf>
    <xf numFmtId="0" fontId="7" fillId="0" borderId="22" xfId="6" applyFont="1" applyFill="1" applyBorder="1" applyAlignment="1">
      <alignment horizontal="center" vertical="center" textRotation="255"/>
    </xf>
    <xf numFmtId="0" fontId="7" fillId="0" borderId="71" xfId="6" applyFont="1" applyFill="1" applyBorder="1" applyAlignment="1">
      <alignment horizontal="center" vertical="center" textRotation="255"/>
    </xf>
    <xf numFmtId="0" fontId="7" fillId="0" borderId="77" xfId="6" applyFont="1" applyFill="1" applyBorder="1" applyAlignment="1">
      <alignment horizontal="center" vertical="center" textRotation="255"/>
    </xf>
    <xf numFmtId="0" fontId="7" fillId="0" borderId="42" xfId="6" applyFont="1" applyFill="1" applyBorder="1" applyAlignment="1">
      <alignment horizontal="center" vertical="center"/>
    </xf>
    <xf numFmtId="0" fontId="7" fillId="0" borderId="24" xfId="6" applyFont="1" applyFill="1" applyBorder="1"/>
    <xf numFmtId="0" fontId="7" fillId="0" borderId="7" xfId="6" applyFont="1" applyFill="1" applyBorder="1"/>
    <xf numFmtId="0" fontId="7" fillId="0" borderId="53" xfId="6" applyFont="1" applyFill="1" applyBorder="1"/>
    <xf numFmtId="0" fontId="7" fillId="0" borderId="76" xfId="6" applyFont="1" applyFill="1" applyBorder="1" applyAlignment="1">
      <alignment horizontal="center" vertical="center"/>
    </xf>
    <xf numFmtId="0" fontId="7" fillId="0" borderId="31" xfId="6" applyFont="1" applyFill="1" applyBorder="1" applyAlignment="1">
      <alignment horizontal="center" vertical="center"/>
    </xf>
    <xf numFmtId="0" fontId="7" fillId="0" borderId="31" xfId="6" applyFont="1" applyFill="1" applyBorder="1"/>
    <xf numFmtId="0" fontId="7" fillId="0" borderId="32" xfId="6" applyFont="1" applyFill="1" applyBorder="1"/>
    <xf numFmtId="0" fontId="7" fillId="0" borderId="76" xfId="6" applyFont="1" applyFill="1" applyBorder="1" applyAlignment="1">
      <alignment horizontal="center" vertical="center" wrapText="1"/>
    </xf>
    <xf numFmtId="0" fontId="7" fillId="0" borderId="64" xfId="6" applyFont="1" applyFill="1" applyBorder="1" applyAlignment="1">
      <alignment horizontal="center" vertical="center" wrapText="1"/>
    </xf>
    <xf numFmtId="0" fontId="7" fillId="0" borderId="69" xfId="6" quotePrefix="1" applyFont="1" applyFill="1" applyBorder="1" applyAlignment="1">
      <alignment horizontal="center" vertical="center" textRotation="255"/>
    </xf>
    <xf numFmtId="38" fontId="11" fillId="0" borderId="0" xfId="1" quotePrefix="1" applyFont="1" applyFill="1" applyAlignment="1">
      <alignment horizontal="center" vertical="center" wrapText="1"/>
    </xf>
    <xf numFmtId="38" fontId="11" fillId="0" borderId="0" xfId="1" quotePrefix="1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38" fontId="12" fillId="0" borderId="0" xfId="1" applyFont="1" applyFill="1" applyAlignment="1">
      <alignment horizontal="center" vertical="center"/>
    </xf>
    <xf numFmtId="38" fontId="12" fillId="0" borderId="53" xfId="1" applyFont="1" applyFill="1" applyBorder="1" applyAlignment="1">
      <alignment horizontal="center" vertical="center"/>
    </xf>
    <xf numFmtId="0" fontId="9" fillId="0" borderId="62" xfId="0" applyNumberFormat="1" applyFont="1" applyFill="1" applyBorder="1" applyAlignment="1">
      <alignment vertical="center"/>
    </xf>
    <xf numFmtId="49" fontId="9" fillId="0" borderId="62" xfId="0" applyNumberFormat="1" applyFont="1" applyFill="1" applyBorder="1" applyAlignment="1">
      <alignment vertical="center"/>
    </xf>
    <xf numFmtId="3" fontId="9" fillId="0" borderId="62" xfId="0" applyNumberFormat="1" applyFont="1" applyFill="1" applyBorder="1" applyAlignment="1">
      <alignment vertical="center"/>
    </xf>
    <xf numFmtId="3" fontId="9" fillId="0" borderId="62" xfId="0" applyNumberFormat="1" applyFont="1" applyFill="1" applyBorder="1" applyAlignment="1">
      <alignment horizontal="right" vertical="center"/>
    </xf>
    <xf numFmtId="0" fontId="9" fillId="0" borderId="62" xfId="0" applyNumberFormat="1" applyFont="1" applyFill="1" applyBorder="1" applyAlignment="1"/>
    <xf numFmtId="178" fontId="9" fillId="0" borderId="62" xfId="0" applyNumberFormat="1" applyFont="1" applyFill="1" applyBorder="1" applyAlignment="1">
      <alignment horizontal="right" vertical="center"/>
    </xf>
  </cellXfs>
  <cellStyles count="10">
    <cellStyle name="桁区切り" xfId="1" builtinId="6"/>
    <cellStyle name="桁区切り 2" xfId="2"/>
    <cellStyle name="標準" xfId="0" builtinId="0"/>
    <cellStyle name="標準 2" xfId="3"/>
    <cellStyle name="標準 2_H19集計結果（ごみ処理状況）" xfId="4"/>
    <cellStyle name="標準 3" xfId="5"/>
    <cellStyle name="標準_H12集計結果（ごみ処理状況）" xfId="6"/>
    <cellStyle name="標準_H12集計結果（経費）" xfId="7"/>
    <cellStyle name="標準_新ごみフローシート" xfId="8"/>
    <cellStyle name="標準_表ごみPrg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36</xdr:row>
      <xdr:rowOff>180975</xdr:rowOff>
    </xdr:from>
    <xdr:to>
      <xdr:col>13</xdr:col>
      <xdr:colOff>485775</xdr:colOff>
      <xdr:row>36</xdr:row>
      <xdr:rowOff>180975</xdr:rowOff>
    </xdr:to>
    <xdr:sp macro="" textlink="">
      <xdr:nvSpPr>
        <xdr:cNvPr id="32373" name="Line 1"/>
        <xdr:cNvSpPr>
          <a:spLocks noChangeShapeType="1"/>
        </xdr:cNvSpPr>
      </xdr:nvSpPr>
      <xdr:spPr bwMode="auto">
        <a:xfrm flipV="1">
          <a:off x="11753850" y="9734550"/>
          <a:ext cx="466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200025</xdr:rowOff>
    </xdr:from>
    <xdr:to>
      <xdr:col>15</xdr:col>
      <xdr:colOff>0</xdr:colOff>
      <xdr:row>6</xdr:row>
      <xdr:rowOff>209550</xdr:rowOff>
    </xdr:to>
    <xdr:sp macro="" textlink="">
      <xdr:nvSpPr>
        <xdr:cNvPr id="32374" name="Line 2"/>
        <xdr:cNvSpPr>
          <a:spLocks noChangeShapeType="1"/>
        </xdr:cNvSpPr>
      </xdr:nvSpPr>
      <xdr:spPr bwMode="auto">
        <a:xfrm flipV="1">
          <a:off x="11744325" y="1466850"/>
          <a:ext cx="1647825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152400</xdr:rowOff>
    </xdr:from>
    <xdr:to>
      <xdr:col>13</xdr:col>
      <xdr:colOff>247650</xdr:colOff>
      <xdr:row>9</xdr:row>
      <xdr:rowOff>152400</xdr:rowOff>
    </xdr:to>
    <xdr:sp macro="" textlink="">
      <xdr:nvSpPr>
        <xdr:cNvPr id="32375" name="Line 3"/>
        <xdr:cNvSpPr>
          <a:spLocks noChangeShapeType="1"/>
        </xdr:cNvSpPr>
      </xdr:nvSpPr>
      <xdr:spPr bwMode="auto">
        <a:xfrm>
          <a:off x="11734800" y="2247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152400</xdr:rowOff>
    </xdr:from>
    <xdr:to>
      <xdr:col>14</xdr:col>
      <xdr:colOff>0</xdr:colOff>
      <xdr:row>9</xdr:row>
      <xdr:rowOff>152400</xdr:rowOff>
    </xdr:to>
    <xdr:sp macro="" textlink="">
      <xdr:nvSpPr>
        <xdr:cNvPr id="32376" name="Line 4"/>
        <xdr:cNvSpPr>
          <a:spLocks noChangeShapeType="1"/>
        </xdr:cNvSpPr>
      </xdr:nvSpPr>
      <xdr:spPr bwMode="auto">
        <a:xfrm>
          <a:off x="12220575" y="224790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257175</xdr:colOff>
      <xdr:row>9</xdr:row>
      <xdr:rowOff>152400</xdr:rowOff>
    </xdr:from>
    <xdr:to>
      <xdr:col>13</xdr:col>
      <xdr:colOff>257175</xdr:colOff>
      <xdr:row>35</xdr:row>
      <xdr:rowOff>200025</xdr:rowOff>
    </xdr:to>
    <xdr:sp macro="" textlink="">
      <xdr:nvSpPr>
        <xdr:cNvPr id="32377" name="Line 5"/>
        <xdr:cNvSpPr>
          <a:spLocks noChangeShapeType="1"/>
        </xdr:cNvSpPr>
      </xdr:nvSpPr>
      <xdr:spPr bwMode="auto">
        <a:xfrm>
          <a:off x="11991975" y="2247900"/>
          <a:ext cx="0" cy="722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180975</xdr:rowOff>
    </xdr:from>
    <xdr:to>
      <xdr:col>13</xdr:col>
      <xdr:colOff>485775</xdr:colOff>
      <xdr:row>36</xdr:row>
      <xdr:rowOff>200025</xdr:rowOff>
    </xdr:to>
    <xdr:sp macro="" textlink="">
      <xdr:nvSpPr>
        <xdr:cNvPr id="32378" name="Line 6"/>
        <xdr:cNvSpPr>
          <a:spLocks noChangeShapeType="1"/>
        </xdr:cNvSpPr>
      </xdr:nvSpPr>
      <xdr:spPr bwMode="auto">
        <a:xfrm>
          <a:off x="12220575" y="2276475"/>
          <a:ext cx="0" cy="74771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200025</xdr:rowOff>
    </xdr:from>
    <xdr:to>
      <xdr:col>13</xdr:col>
      <xdr:colOff>723900</xdr:colOff>
      <xdr:row>13</xdr:row>
      <xdr:rowOff>200025</xdr:rowOff>
    </xdr:to>
    <xdr:sp macro="" textlink="">
      <xdr:nvSpPr>
        <xdr:cNvPr id="32379" name="Line 7"/>
        <xdr:cNvSpPr>
          <a:spLocks noChangeShapeType="1"/>
        </xdr:cNvSpPr>
      </xdr:nvSpPr>
      <xdr:spPr bwMode="auto">
        <a:xfrm flipH="1">
          <a:off x="11744325" y="34004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723900</xdr:colOff>
      <xdr:row>7</xdr:row>
      <xdr:rowOff>200025</xdr:rowOff>
    </xdr:from>
    <xdr:to>
      <xdr:col>13</xdr:col>
      <xdr:colOff>723900</xdr:colOff>
      <xdr:row>39</xdr:row>
      <xdr:rowOff>9525</xdr:rowOff>
    </xdr:to>
    <xdr:sp macro="" textlink="">
      <xdr:nvSpPr>
        <xdr:cNvPr id="32380" name="Line 8"/>
        <xdr:cNvSpPr>
          <a:spLocks noChangeShapeType="1"/>
        </xdr:cNvSpPr>
      </xdr:nvSpPr>
      <xdr:spPr bwMode="auto">
        <a:xfrm flipH="1">
          <a:off x="12458700" y="1743075"/>
          <a:ext cx="0" cy="88106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142875</xdr:rowOff>
    </xdr:from>
    <xdr:to>
      <xdr:col>13</xdr:col>
      <xdr:colOff>723900</xdr:colOff>
      <xdr:row>25</xdr:row>
      <xdr:rowOff>142875</xdr:rowOff>
    </xdr:to>
    <xdr:sp macro="" textlink="">
      <xdr:nvSpPr>
        <xdr:cNvPr id="32381" name="Line 9"/>
        <xdr:cNvSpPr>
          <a:spLocks noChangeShapeType="1"/>
        </xdr:cNvSpPr>
      </xdr:nvSpPr>
      <xdr:spPr bwMode="auto">
        <a:xfrm flipV="1">
          <a:off x="11744325" y="66579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21</xdr:row>
      <xdr:rowOff>180975</xdr:rowOff>
    </xdr:from>
    <xdr:to>
      <xdr:col>13</xdr:col>
      <xdr:colOff>723900</xdr:colOff>
      <xdr:row>21</xdr:row>
      <xdr:rowOff>180975</xdr:rowOff>
    </xdr:to>
    <xdr:sp macro="" textlink="">
      <xdr:nvSpPr>
        <xdr:cNvPr id="32382" name="Line 10"/>
        <xdr:cNvSpPr>
          <a:spLocks noChangeShapeType="1"/>
        </xdr:cNvSpPr>
      </xdr:nvSpPr>
      <xdr:spPr bwMode="auto">
        <a:xfrm flipV="1">
          <a:off x="11744325" y="55911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152400</xdr:rowOff>
    </xdr:from>
    <xdr:to>
      <xdr:col>13</xdr:col>
      <xdr:colOff>704850</xdr:colOff>
      <xdr:row>17</xdr:row>
      <xdr:rowOff>152400</xdr:rowOff>
    </xdr:to>
    <xdr:sp macro="" textlink="">
      <xdr:nvSpPr>
        <xdr:cNvPr id="32383" name="Line 11"/>
        <xdr:cNvSpPr>
          <a:spLocks noChangeShapeType="1"/>
        </xdr:cNvSpPr>
      </xdr:nvSpPr>
      <xdr:spPr bwMode="auto">
        <a:xfrm>
          <a:off x="11734800" y="4457700"/>
          <a:ext cx="704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190500</xdr:rowOff>
    </xdr:from>
    <xdr:to>
      <xdr:col>13</xdr:col>
      <xdr:colOff>723900</xdr:colOff>
      <xdr:row>7</xdr:row>
      <xdr:rowOff>190500</xdr:rowOff>
    </xdr:to>
    <xdr:sp macro="" textlink="">
      <xdr:nvSpPr>
        <xdr:cNvPr id="32384" name="Line 12"/>
        <xdr:cNvSpPr>
          <a:spLocks noChangeShapeType="1"/>
        </xdr:cNvSpPr>
      </xdr:nvSpPr>
      <xdr:spPr bwMode="auto">
        <a:xfrm flipV="1">
          <a:off x="11744325" y="173355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228600</xdr:rowOff>
    </xdr:from>
    <xdr:to>
      <xdr:col>13</xdr:col>
      <xdr:colOff>257175</xdr:colOff>
      <xdr:row>11</xdr:row>
      <xdr:rowOff>228600</xdr:rowOff>
    </xdr:to>
    <xdr:sp macro="" textlink="">
      <xdr:nvSpPr>
        <xdr:cNvPr id="32385" name="Line 13"/>
        <xdr:cNvSpPr>
          <a:spLocks noChangeShapeType="1"/>
        </xdr:cNvSpPr>
      </xdr:nvSpPr>
      <xdr:spPr bwMode="auto">
        <a:xfrm>
          <a:off x="11734800" y="2876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190500</xdr:rowOff>
    </xdr:from>
    <xdr:to>
      <xdr:col>13</xdr:col>
      <xdr:colOff>257175</xdr:colOff>
      <xdr:row>15</xdr:row>
      <xdr:rowOff>190500</xdr:rowOff>
    </xdr:to>
    <xdr:sp macro="" textlink="">
      <xdr:nvSpPr>
        <xdr:cNvPr id="32386" name="Line 14"/>
        <xdr:cNvSpPr>
          <a:spLocks noChangeShapeType="1"/>
        </xdr:cNvSpPr>
      </xdr:nvSpPr>
      <xdr:spPr bwMode="auto">
        <a:xfrm flipV="1">
          <a:off x="11734800" y="3943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190500</xdr:rowOff>
    </xdr:from>
    <xdr:to>
      <xdr:col>13</xdr:col>
      <xdr:colOff>257175</xdr:colOff>
      <xdr:row>19</xdr:row>
      <xdr:rowOff>190500</xdr:rowOff>
    </xdr:to>
    <xdr:sp macro="" textlink="">
      <xdr:nvSpPr>
        <xdr:cNvPr id="32387" name="Line 15"/>
        <xdr:cNvSpPr>
          <a:spLocks noChangeShapeType="1"/>
        </xdr:cNvSpPr>
      </xdr:nvSpPr>
      <xdr:spPr bwMode="auto">
        <a:xfrm>
          <a:off x="11734800" y="50482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23</xdr:row>
      <xdr:rowOff>200025</xdr:rowOff>
    </xdr:from>
    <xdr:to>
      <xdr:col>13</xdr:col>
      <xdr:colOff>257175</xdr:colOff>
      <xdr:row>23</xdr:row>
      <xdr:rowOff>200025</xdr:rowOff>
    </xdr:to>
    <xdr:sp macro="" textlink="">
      <xdr:nvSpPr>
        <xdr:cNvPr id="32388" name="Line 16"/>
        <xdr:cNvSpPr>
          <a:spLocks noChangeShapeType="1"/>
        </xdr:cNvSpPr>
      </xdr:nvSpPr>
      <xdr:spPr bwMode="auto">
        <a:xfrm>
          <a:off x="11744325" y="6162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190500</xdr:rowOff>
    </xdr:from>
    <xdr:to>
      <xdr:col>13</xdr:col>
      <xdr:colOff>485775</xdr:colOff>
      <xdr:row>12</xdr:row>
      <xdr:rowOff>190500</xdr:rowOff>
    </xdr:to>
    <xdr:sp macro="" textlink="">
      <xdr:nvSpPr>
        <xdr:cNvPr id="32389" name="Line 17"/>
        <xdr:cNvSpPr>
          <a:spLocks noChangeShapeType="1"/>
        </xdr:cNvSpPr>
      </xdr:nvSpPr>
      <xdr:spPr bwMode="auto">
        <a:xfrm>
          <a:off x="11734800" y="31146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171450</xdr:rowOff>
    </xdr:from>
    <xdr:to>
      <xdr:col>13</xdr:col>
      <xdr:colOff>485775</xdr:colOff>
      <xdr:row>16</xdr:row>
      <xdr:rowOff>180975</xdr:rowOff>
    </xdr:to>
    <xdr:sp macro="" textlink="">
      <xdr:nvSpPr>
        <xdr:cNvPr id="32390" name="Line 18"/>
        <xdr:cNvSpPr>
          <a:spLocks noChangeShapeType="1"/>
        </xdr:cNvSpPr>
      </xdr:nvSpPr>
      <xdr:spPr bwMode="auto">
        <a:xfrm>
          <a:off x="11744325" y="4200525"/>
          <a:ext cx="476250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190500</xdr:rowOff>
    </xdr:from>
    <xdr:to>
      <xdr:col>13</xdr:col>
      <xdr:colOff>476250</xdr:colOff>
      <xdr:row>20</xdr:row>
      <xdr:rowOff>190500</xdr:rowOff>
    </xdr:to>
    <xdr:sp macro="" textlink="">
      <xdr:nvSpPr>
        <xdr:cNvPr id="32391" name="Line 19"/>
        <xdr:cNvSpPr>
          <a:spLocks noChangeShapeType="1"/>
        </xdr:cNvSpPr>
      </xdr:nvSpPr>
      <xdr:spPr bwMode="auto">
        <a:xfrm flipV="1">
          <a:off x="11734800" y="5324475"/>
          <a:ext cx="47625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24</xdr:row>
      <xdr:rowOff>142875</xdr:rowOff>
    </xdr:from>
    <xdr:to>
      <xdr:col>13</xdr:col>
      <xdr:colOff>495300</xdr:colOff>
      <xdr:row>24</xdr:row>
      <xdr:rowOff>142875</xdr:rowOff>
    </xdr:to>
    <xdr:sp macro="" textlink="">
      <xdr:nvSpPr>
        <xdr:cNvPr id="32392" name="Line 20"/>
        <xdr:cNvSpPr>
          <a:spLocks noChangeShapeType="1"/>
        </xdr:cNvSpPr>
      </xdr:nvSpPr>
      <xdr:spPr bwMode="auto">
        <a:xfrm>
          <a:off x="11744325" y="6381750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32393" name="Line 21"/>
        <xdr:cNvSpPr>
          <a:spLocks noChangeShapeType="1"/>
        </xdr:cNvSpPr>
      </xdr:nvSpPr>
      <xdr:spPr bwMode="auto">
        <a:xfrm>
          <a:off x="5391150" y="714375"/>
          <a:ext cx="7324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561975</xdr:colOff>
      <xdr:row>4</xdr:row>
      <xdr:rowOff>295275</xdr:rowOff>
    </xdr:from>
    <xdr:to>
      <xdr:col>15</xdr:col>
      <xdr:colOff>561975</xdr:colOff>
      <xdr:row>8</xdr:row>
      <xdr:rowOff>295275</xdr:rowOff>
    </xdr:to>
    <xdr:sp macro="" textlink="">
      <xdr:nvSpPr>
        <xdr:cNvPr id="32394" name="Line 22"/>
        <xdr:cNvSpPr>
          <a:spLocks noChangeShapeType="1"/>
        </xdr:cNvSpPr>
      </xdr:nvSpPr>
      <xdr:spPr bwMode="auto">
        <a:xfrm flipH="1" flipV="1">
          <a:off x="13954125" y="990600"/>
          <a:ext cx="0" cy="110490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9</xdr:row>
      <xdr:rowOff>152400</xdr:rowOff>
    </xdr:from>
    <xdr:to>
      <xdr:col>10</xdr:col>
      <xdr:colOff>0</xdr:colOff>
      <xdr:row>9</xdr:row>
      <xdr:rowOff>152400</xdr:rowOff>
    </xdr:to>
    <xdr:sp macro="" textlink="">
      <xdr:nvSpPr>
        <xdr:cNvPr id="32395" name="Line 23"/>
        <xdr:cNvSpPr>
          <a:spLocks noChangeShapeType="1"/>
        </xdr:cNvSpPr>
      </xdr:nvSpPr>
      <xdr:spPr bwMode="auto">
        <a:xfrm>
          <a:off x="5734050" y="224790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19050</xdr:rowOff>
    </xdr:from>
    <xdr:to>
      <xdr:col>13</xdr:col>
      <xdr:colOff>942975</xdr:colOff>
      <xdr:row>39</xdr:row>
      <xdr:rowOff>28575</xdr:rowOff>
    </xdr:to>
    <xdr:sp macro="" textlink="">
      <xdr:nvSpPr>
        <xdr:cNvPr id="32396" name="Line 24"/>
        <xdr:cNvSpPr>
          <a:spLocks noChangeShapeType="1"/>
        </xdr:cNvSpPr>
      </xdr:nvSpPr>
      <xdr:spPr bwMode="auto">
        <a:xfrm>
          <a:off x="5400675" y="10563225"/>
          <a:ext cx="72771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4</xdr:row>
      <xdr:rowOff>0</xdr:rowOff>
    </xdr:from>
    <xdr:to>
      <xdr:col>3</xdr:col>
      <xdr:colOff>466725</xdr:colOff>
      <xdr:row>38</xdr:row>
      <xdr:rowOff>314325</xdr:rowOff>
    </xdr:to>
    <xdr:sp macro="" textlink="">
      <xdr:nvSpPr>
        <xdr:cNvPr id="32397" name="Line 25"/>
        <xdr:cNvSpPr>
          <a:spLocks noChangeShapeType="1"/>
        </xdr:cNvSpPr>
      </xdr:nvSpPr>
      <xdr:spPr bwMode="auto">
        <a:xfrm>
          <a:off x="3209925" y="714375"/>
          <a:ext cx="0" cy="982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9</xdr:row>
      <xdr:rowOff>180975</xdr:rowOff>
    </xdr:from>
    <xdr:to>
      <xdr:col>3</xdr:col>
      <xdr:colOff>190500</xdr:colOff>
      <xdr:row>21</xdr:row>
      <xdr:rowOff>200025</xdr:rowOff>
    </xdr:to>
    <xdr:sp macro="" textlink="">
      <xdr:nvSpPr>
        <xdr:cNvPr id="32398" name="Line 26"/>
        <xdr:cNvSpPr>
          <a:spLocks noChangeShapeType="1"/>
        </xdr:cNvSpPr>
      </xdr:nvSpPr>
      <xdr:spPr bwMode="auto">
        <a:xfrm>
          <a:off x="2933700" y="2276475"/>
          <a:ext cx="0" cy="333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247650</xdr:rowOff>
    </xdr:from>
    <xdr:to>
      <xdr:col>3</xdr:col>
      <xdr:colOff>200025</xdr:colOff>
      <xdr:row>13</xdr:row>
      <xdr:rowOff>247650</xdr:rowOff>
    </xdr:to>
    <xdr:sp macro="" textlink="">
      <xdr:nvSpPr>
        <xdr:cNvPr id="32399" name="Line 27"/>
        <xdr:cNvSpPr>
          <a:spLocks noChangeShapeType="1"/>
        </xdr:cNvSpPr>
      </xdr:nvSpPr>
      <xdr:spPr bwMode="auto">
        <a:xfrm>
          <a:off x="2752725" y="3448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171450</xdr:rowOff>
    </xdr:from>
    <xdr:to>
      <xdr:col>3</xdr:col>
      <xdr:colOff>190500</xdr:colOff>
      <xdr:row>9</xdr:row>
      <xdr:rowOff>171450</xdr:rowOff>
    </xdr:to>
    <xdr:sp macro="" textlink="">
      <xdr:nvSpPr>
        <xdr:cNvPr id="32400" name="Line 28"/>
        <xdr:cNvSpPr>
          <a:spLocks noChangeShapeType="1"/>
        </xdr:cNvSpPr>
      </xdr:nvSpPr>
      <xdr:spPr bwMode="auto">
        <a:xfrm>
          <a:off x="2752725" y="22669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180975</xdr:rowOff>
    </xdr:from>
    <xdr:to>
      <xdr:col>3</xdr:col>
      <xdr:colOff>190500</xdr:colOff>
      <xdr:row>11</xdr:row>
      <xdr:rowOff>180975</xdr:rowOff>
    </xdr:to>
    <xdr:sp macro="" textlink="">
      <xdr:nvSpPr>
        <xdr:cNvPr id="32401" name="Line 29"/>
        <xdr:cNvSpPr>
          <a:spLocks noChangeShapeType="1"/>
        </xdr:cNvSpPr>
      </xdr:nvSpPr>
      <xdr:spPr bwMode="auto">
        <a:xfrm>
          <a:off x="2743200" y="28289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</xdr:row>
      <xdr:rowOff>190500</xdr:rowOff>
    </xdr:from>
    <xdr:to>
      <xdr:col>3</xdr:col>
      <xdr:colOff>466725</xdr:colOff>
      <xdr:row>15</xdr:row>
      <xdr:rowOff>190500</xdr:rowOff>
    </xdr:to>
    <xdr:sp macro="" textlink="">
      <xdr:nvSpPr>
        <xdr:cNvPr id="32402" name="Line 30"/>
        <xdr:cNvSpPr>
          <a:spLocks noChangeShapeType="1"/>
        </xdr:cNvSpPr>
      </xdr:nvSpPr>
      <xdr:spPr bwMode="auto">
        <a:xfrm>
          <a:off x="2752725" y="39433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180975</xdr:rowOff>
    </xdr:from>
    <xdr:to>
      <xdr:col>3</xdr:col>
      <xdr:colOff>180975</xdr:colOff>
      <xdr:row>17</xdr:row>
      <xdr:rowOff>180975</xdr:rowOff>
    </xdr:to>
    <xdr:sp macro="" textlink="">
      <xdr:nvSpPr>
        <xdr:cNvPr id="32403" name="Line 31"/>
        <xdr:cNvSpPr>
          <a:spLocks noChangeShapeType="1"/>
        </xdr:cNvSpPr>
      </xdr:nvSpPr>
      <xdr:spPr bwMode="auto">
        <a:xfrm>
          <a:off x="2752725" y="44862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180975</xdr:rowOff>
    </xdr:from>
    <xdr:to>
      <xdr:col>3</xdr:col>
      <xdr:colOff>190500</xdr:colOff>
      <xdr:row>19</xdr:row>
      <xdr:rowOff>180975</xdr:rowOff>
    </xdr:to>
    <xdr:sp macro="" textlink="">
      <xdr:nvSpPr>
        <xdr:cNvPr id="32404" name="Line 32"/>
        <xdr:cNvSpPr>
          <a:spLocks noChangeShapeType="1"/>
        </xdr:cNvSpPr>
      </xdr:nvSpPr>
      <xdr:spPr bwMode="auto">
        <a:xfrm>
          <a:off x="2743200" y="50387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190500</xdr:rowOff>
    </xdr:from>
    <xdr:to>
      <xdr:col>3</xdr:col>
      <xdr:colOff>200025</xdr:colOff>
      <xdr:row>21</xdr:row>
      <xdr:rowOff>190500</xdr:rowOff>
    </xdr:to>
    <xdr:sp macro="" textlink="">
      <xdr:nvSpPr>
        <xdr:cNvPr id="32405" name="Line 33"/>
        <xdr:cNvSpPr>
          <a:spLocks noChangeShapeType="1"/>
        </xdr:cNvSpPr>
      </xdr:nvSpPr>
      <xdr:spPr bwMode="auto">
        <a:xfrm>
          <a:off x="2743200" y="56007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06" name="Line 34"/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20</xdr:row>
      <xdr:rowOff>28575</xdr:rowOff>
    </xdr:from>
    <xdr:to>
      <xdr:col>4</xdr:col>
      <xdr:colOff>9525</xdr:colOff>
      <xdr:row>20</xdr:row>
      <xdr:rowOff>28575</xdr:rowOff>
    </xdr:to>
    <xdr:sp macro="" textlink="">
      <xdr:nvSpPr>
        <xdr:cNvPr id="32407" name="Line 35"/>
        <xdr:cNvSpPr>
          <a:spLocks noChangeShapeType="1"/>
        </xdr:cNvSpPr>
      </xdr:nvSpPr>
      <xdr:spPr bwMode="auto">
        <a:xfrm>
          <a:off x="3209925" y="5162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7</xdr:row>
      <xdr:rowOff>9525</xdr:rowOff>
    </xdr:from>
    <xdr:to>
      <xdr:col>4</xdr:col>
      <xdr:colOff>9525</xdr:colOff>
      <xdr:row>7</xdr:row>
      <xdr:rowOff>9525</xdr:rowOff>
    </xdr:to>
    <xdr:sp macro="" textlink="">
      <xdr:nvSpPr>
        <xdr:cNvPr id="32408" name="Line 36"/>
        <xdr:cNvSpPr>
          <a:spLocks noChangeShapeType="1"/>
        </xdr:cNvSpPr>
      </xdr:nvSpPr>
      <xdr:spPr bwMode="auto">
        <a:xfrm>
          <a:off x="3209925" y="155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4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32409" name="Line 37"/>
        <xdr:cNvSpPr>
          <a:spLocks noChangeShapeType="1"/>
        </xdr:cNvSpPr>
      </xdr:nvSpPr>
      <xdr:spPr bwMode="auto">
        <a:xfrm flipV="1">
          <a:off x="3190875" y="714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32410" name="Line 38"/>
        <xdr:cNvSpPr>
          <a:spLocks noChangeShapeType="1"/>
        </xdr:cNvSpPr>
      </xdr:nvSpPr>
      <xdr:spPr bwMode="auto">
        <a:xfrm>
          <a:off x="5391150" y="154305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9525</xdr:rowOff>
    </xdr:from>
    <xdr:to>
      <xdr:col>6</xdr:col>
      <xdr:colOff>314325</xdr:colOff>
      <xdr:row>36</xdr:row>
      <xdr:rowOff>9525</xdr:rowOff>
    </xdr:to>
    <xdr:sp macro="" textlink="">
      <xdr:nvSpPr>
        <xdr:cNvPr id="32411" name="Line 39"/>
        <xdr:cNvSpPr>
          <a:spLocks noChangeShapeType="1"/>
        </xdr:cNvSpPr>
      </xdr:nvSpPr>
      <xdr:spPr bwMode="auto">
        <a:xfrm>
          <a:off x="5705475" y="2933700"/>
          <a:ext cx="0" cy="662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304800</xdr:colOff>
      <xdr:row>20</xdr:row>
      <xdr:rowOff>0</xdr:rowOff>
    </xdr:to>
    <xdr:sp macro="" textlink="">
      <xdr:nvSpPr>
        <xdr:cNvPr id="32412" name="Line 40"/>
        <xdr:cNvSpPr>
          <a:spLocks noChangeShapeType="1"/>
        </xdr:cNvSpPr>
      </xdr:nvSpPr>
      <xdr:spPr bwMode="auto">
        <a:xfrm>
          <a:off x="5391150" y="5133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32413" name="Line 41"/>
        <xdr:cNvSpPr>
          <a:spLocks noChangeShapeType="1"/>
        </xdr:cNvSpPr>
      </xdr:nvSpPr>
      <xdr:spPr bwMode="auto">
        <a:xfrm flipV="1">
          <a:off x="5705475" y="29241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32</xdr:row>
      <xdr:rowOff>9525</xdr:rowOff>
    </xdr:from>
    <xdr:to>
      <xdr:col>7</xdr:col>
      <xdr:colOff>9525</xdr:colOff>
      <xdr:row>32</xdr:row>
      <xdr:rowOff>9525</xdr:rowOff>
    </xdr:to>
    <xdr:sp macro="" textlink="">
      <xdr:nvSpPr>
        <xdr:cNvPr id="32414" name="Line 42"/>
        <xdr:cNvSpPr>
          <a:spLocks noChangeShapeType="1"/>
        </xdr:cNvSpPr>
      </xdr:nvSpPr>
      <xdr:spPr bwMode="auto">
        <a:xfrm>
          <a:off x="5705475" y="84582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19050</xdr:colOff>
      <xdr:row>16</xdr:row>
      <xdr:rowOff>0</xdr:rowOff>
    </xdr:to>
    <xdr:sp macro="" textlink="">
      <xdr:nvSpPr>
        <xdr:cNvPr id="32415" name="Line 43"/>
        <xdr:cNvSpPr>
          <a:spLocks noChangeShapeType="1"/>
        </xdr:cNvSpPr>
      </xdr:nvSpPr>
      <xdr:spPr bwMode="auto">
        <a:xfrm flipV="1">
          <a:off x="5715000" y="40290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32416" name="Line 44"/>
        <xdr:cNvSpPr>
          <a:spLocks noChangeShapeType="1"/>
        </xdr:cNvSpPr>
      </xdr:nvSpPr>
      <xdr:spPr bwMode="auto">
        <a:xfrm>
          <a:off x="5695950" y="734377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133350</xdr:rowOff>
    </xdr:from>
    <xdr:to>
      <xdr:col>10</xdr:col>
      <xdr:colOff>0</xdr:colOff>
      <xdr:row>11</xdr:row>
      <xdr:rowOff>133350</xdr:rowOff>
    </xdr:to>
    <xdr:sp macro="" textlink="">
      <xdr:nvSpPr>
        <xdr:cNvPr id="32417" name="Line 45"/>
        <xdr:cNvSpPr>
          <a:spLocks noChangeShapeType="1"/>
        </xdr:cNvSpPr>
      </xdr:nvSpPr>
      <xdr:spPr bwMode="auto">
        <a:xfrm>
          <a:off x="7867650" y="2781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114300</xdr:rowOff>
    </xdr:from>
    <xdr:to>
      <xdr:col>10</xdr:col>
      <xdr:colOff>0</xdr:colOff>
      <xdr:row>31</xdr:row>
      <xdr:rowOff>114300</xdr:rowOff>
    </xdr:to>
    <xdr:sp macro="" textlink="">
      <xdr:nvSpPr>
        <xdr:cNvPr id="32418" name="Line 46"/>
        <xdr:cNvSpPr>
          <a:spLocks noChangeShapeType="1"/>
        </xdr:cNvSpPr>
      </xdr:nvSpPr>
      <xdr:spPr bwMode="auto">
        <a:xfrm flipV="1">
          <a:off x="7867650" y="82867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180975</xdr:rowOff>
    </xdr:from>
    <xdr:to>
      <xdr:col>10</xdr:col>
      <xdr:colOff>0</xdr:colOff>
      <xdr:row>15</xdr:row>
      <xdr:rowOff>180975</xdr:rowOff>
    </xdr:to>
    <xdr:sp macro="" textlink="">
      <xdr:nvSpPr>
        <xdr:cNvPr id="32419" name="Line 47"/>
        <xdr:cNvSpPr>
          <a:spLocks noChangeShapeType="1"/>
        </xdr:cNvSpPr>
      </xdr:nvSpPr>
      <xdr:spPr bwMode="auto">
        <a:xfrm flipV="1">
          <a:off x="7877175" y="3933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123825</xdr:rowOff>
    </xdr:from>
    <xdr:to>
      <xdr:col>10</xdr:col>
      <xdr:colOff>0</xdr:colOff>
      <xdr:row>27</xdr:row>
      <xdr:rowOff>123825</xdr:rowOff>
    </xdr:to>
    <xdr:sp macro="" textlink="">
      <xdr:nvSpPr>
        <xdr:cNvPr id="32420" name="Line 48"/>
        <xdr:cNvSpPr>
          <a:spLocks noChangeShapeType="1"/>
        </xdr:cNvSpPr>
      </xdr:nvSpPr>
      <xdr:spPr bwMode="auto">
        <a:xfrm>
          <a:off x="7867650" y="71913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11</xdr:row>
      <xdr:rowOff>133350</xdr:rowOff>
    </xdr:from>
    <xdr:to>
      <xdr:col>9</xdr:col>
      <xdr:colOff>390525</xdr:colOff>
      <xdr:row>13</xdr:row>
      <xdr:rowOff>114300</xdr:rowOff>
    </xdr:to>
    <xdr:sp macro="" textlink="">
      <xdr:nvSpPr>
        <xdr:cNvPr id="32421" name="Line 49"/>
        <xdr:cNvSpPr>
          <a:spLocks noChangeShapeType="1"/>
        </xdr:cNvSpPr>
      </xdr:nvSpPr>
      <xdr:spPr bwMode="auto">
        <a:xfrm>
          <a:off x="8258175" y="2781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31</xdr:row>
      <xdr:rowOff>114300</xdr:rowOff>
    </xdr:from>
    <xdr:to>
      <xdr:col>9</xdr:col>
      <xdr:colOff>390525</xdr:colOff>
      <xdr:row>33</xdr:row>
      <xdr:rowOff>95250</xdr:rowOff>
    </xdr:to>
    <xdr:sp macro="" textlink="">
      <xdr:nvSpPr>
        <xdr:cNvPr id="32422" name="Line 50"/>
        <xdr:cNvSpPr>
          <a:spLocks noChangeShapeType="1"/>
        </xdr:cNvSpPr>
      </xdr:nvSpPr>
      <xdr:spPr bwMode="auto">
        <a:xfrm>
          <a:off x="8258175" y="82867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15</xdr:row>
      <xdr:rowOff>180975</xdr:rowOff>
    </xdr:from>
    <xdr:to>
      <xdr:col>9</xdr:col>
      <xdr:colOff>390525</xdr:colOff>
      <xdr:row>17</xdr:row>
      <xdr:rowOff>152400</xdr:rowOff>
    </xdr:to>
    <xdr:sp macro="" textlink="">
      <xdr:nvSpPr>
        <xdr:cNvPr id="32423" name="Line 51"/>
        <xdr:cNvSpPr>
          <a:spLocks noChangeShapeType="1"/>
        </xdr:cNvSpPr>
      </xdr:nvSpPr>
      <xdr:spPr bwMode="auto">
        <a:xfrm>
          <a:off x="8258175" y="393382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27</xdr:row>
      <xdr:rowOff>123825</xdr:rowOff>
    </xdr:from>
    <xdr:to>
      <xdr:col>9</xdr:col>
      <xdr:colOff>390525</xdr:colOff>
      <xdr:row>29</xdr:row>
      <xdr:rowOff>95250</xdr:rowOff>
    </xdr:to>
    <xdr:sp macro="" textlink="">
      <xdr:nvSpPr>
        <xdr:cNvPr id="32424" name="Line 52"/>
        <xdr:cNvSpPr>
          <a:spLocks noChangeShapeType="1"/>
        </xdr:cNvSpPr>
      </xdr:nvSpPr>
      <xdr:spPr bwMode="auto">
        <a:xfrm>
          <a:off x="8258175" y="71913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7</xdr:row>
      <xdr:rowOff>0</xdr:rowOff>
    </xdr:from>
    <xdr:to>
      <xdr:col>6</xdr:col>
      <xdr:colOff>333375</xdr:colOff>
      <xdr:row>9</xdr:row>
      <xdr:rowOff>152400</xdr:rowOff>
    </xdr:to>
    <xdr:sp macro="" textlink="">
      <xdr:nvSpPr>
        <xdr:cNvPr id="32425" name="Line 53"/>
        <xdr:cNvSpPr>
          <a:spLocks noChangeShapeType="1"/>
        </xdr:cNvSpPr>
      </xdr:nvSpPr>
      <xdr:spPr bwMode="auto">
        <a:xfrm flipV="1">
          <a:off x="5724525" y="15430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12</xdr:row>
      <xdr:rowOff>123825</xdr:rowOff>
    </xdr:from>
    <xdr:to>
      <xdr:col>10</xdr:col>
      <xdr:colOff>0</xdr:colOff>
      <xdr:row>12</xdr:row>
      <xdr:rowOff>123825</xdr:rowOff>
    </xdr:to>
    <xdr:sp macro="" textlink="">
      <xdr:nvSpPr>
        <xdr:cNvPr id="32426" name="Line 54"/>
        <xdr:cNvSpPr>
          <a:spLocks noChangeShapeType="1"/>
        </xdr:cNvSpPr>
      </xdr:nvSpPr>
      <xdr:spPr bwMode="auto">
        <a:xfrm>
          <a:off x="8267700" y="30480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32427" name="Line 55"/>
        <xdr:cNvSpPr>
          <a:spLocks noChangeShapeType="1"/>
        </xdr:cNvSpPr>
      </xdr:nvSpPr>
      <xdr:spPr bwMode="auto">
        <a:xfrm flipH="1">
          <a:off x="8267700" y="3324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32</xdr:row>
      <xdr:rowOff>104775</xdr:rowOff>
    </xdr:from>
    <xdr:to>
      <xdr:col>10</xdr:col>
      <xdr:colOff>0</xdr:colOff>
      <xdr:row>32</xdr:row>
      <xdr:rowOff>104775</xdr:rowOff>
    </xdr:to>
    <xdr:sp macro="" textlink="">
      <xdr:nvSpPr>
        <xdr:cNvPr id="32428" name="Line 56"/>
        <xdr:cNvSpPr>
          <a:spLocks noChangeShapeType="1"/>
        </xdr:cNvSpPr>
      </xdr:nvSpPr>
      <xdr:spPr bwMode="auto">
        <a:xfrm flipH="1">
          <a:off x="8267700" y="85534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33</xdr:row>
      <xdr:rowOff>85725</xdr:rowOff>
    </xdr:from>
    <xdr:to>
      <xdr:col>10</xdr:col>
      <xdr:colOff>0</xdr:colOff>
      <xdr:row>33</xdr:row>
      <xdr:rowOff>85725</xdr:rowOff>
    </xdr:to>
    <xdr:sp macro="" textlink="">
      <xdr:nvSpPr>
        <xdr:cNvPr id="32429" name="Line 57"/>
        <xdr:cNvSpPr>
          <a:spLocks noChangeShapeType="1"/>
        </xdr:cNvSpPr>
      </xdr:nvSpPr>
      <xdr:spPr bwMode="auto">
        <a:xfrm flipH="1">
          <a:off x="8267700" y="88106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</xdr:row>
      <xdr:rowOff>171450</xdr:rowOff>
    </xdr:from>
    <xdr:to>
      <xdr:col>10</xdr:col>
      <xdr:colOff>0</xdr:colOff>
      <xdr:row>16</xdr:row>
      <xdr:rowOff>171450</xdr:rowOff>
    </xdr:to>
    <xdr:sp macro="" textlink="">
      <xdr:nvSpPr>
        <xdr:cNvPr id="32430" name="Line 58"/>
        <xdr:cNvSpPr>
          <a:spLocks noChangeShapeType="1"/>
        </xdr:cNvSpPr>
      </xdr:nvSpPr>
      <xdr:spPr bwMode="auto">
        <a:xfrm>
          <a:off x="8267700" y="42005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17</xdr:row>
      <xdr:rowOff>152400</xdr:rowOff>
    </xdr:from>
    <xdr:to>
      <xdr:col>10</xdr:col>
      <xdr:colOff>9525</xdr:colOff>
      <xdr:row>17</xdr:row>
      <xdr:rowOff>152400</xdr:rowOff>
    </xdr:to>
    <xdr:sp macro="" textlink="">
      <xdr:nvSpPr>
        <xdr:cNvPr id="32431" name="Line 59"/>
        <xdr:cNvSpPr>
          <a:spLocks noChangeShapeType="1"/>
        </xdr:cNvSpPr>
      </xdr:nvSpPr>
      <xdr:spPr bwMode="auto">
        <a:xfrm flipH="1">
          <a:off x="8267700" y="44577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29</xdr:row>
      <xdr:rowOff>104775</xdr:rowOff>
    </xdr:from>
    <xdr:to>
      <xdr:col>10</xdr:col>
      <xdr:colOff>0</xdr:colOff>
      <xdr:row>29</xdr:row>
      <xdr:rowOff>104775</xdr:rowOff>
    </xdr:to>
    <xdr:sp macro="" textlink="">
      <xdr:nvSpPr>
        <xdr:cNvPr id="32432" name="Line 60"/>
        <xdr:cNvSpPr>
          <a:spLocks noChangeShapeType="1"/>
        </xdr:cNvSpPr>
      </xdr:nvSpPr>
      <xdr:spPr bwMode="auto">
        <a:xfrm flipH="1">
          <a:off x="8258175" y="7724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28</xdr:row>
      <xdr:rowOff>85725</xdr:rowOff>
    </xdr:from>
    <xdr:to>
      <xdr:col>10</xdr:col>
      <xdr:colOff>0</xdr:colOff>
      <xdr:row>28</xdr:row>
      <xdr:rowOff>85725</xdr:rowOff>
    </xdr:to>
    <xdr:sp macro="" textlink="">
      <xdr:nvSpPr>
        <xdr:cNvPr id="32433" name="Line 61"/>
        <xdr:cNvSpPr>
          <a:spLocks noChangeShapeType="1"/>
        </xdr:cNvSpPr>
      </xdr:nvSpPr>
      <xdr:spPr bwMode="auto">
        <a:xfrm>
          <a:off x="8258175" y="74295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180975</xdr:rowOff>
    </xdr:from>
    <xdr:to>
      <xdr:col>10</xdr:col>
      <xdr:colOff>0</xdr:colOff>
      <xdr:row>6</xdr:row>
      <xdr:rowOff>180975</xdr:rowOff>
    </xdr:to>
    <xdr:sp macro="" textlink="">
      <xdr:nvSpPr>
        <xdr:cNvPr id="32434" name="Line 62"/>
        <xdr:cNvSpPr>
          <a:spLocks noChangeShapeType="1"/>
        </xdr:cNvSpPr>
      </xdr:nvSpPr>
      <xdr:spPr bwMode="auto">
        <a:xfrm>
          <a:off x="7867650" y="14478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6</xdr:row>
      <xdr:rowOff>190500</xdr:rowOff>
    </xdr:from>
    <xdr:to>
      <xdr:col>9</xdr:col>
      <xdr:colOff>419100</xdr:colOff>
      <xdr:row>7</xdr:row>
      <xdr:rowOff>190500</xdr:rowOff>
    </xdr:to>
    <xdr:sp macro="" textlink="">
      <xdr:nvSpPr>
        <xdr:cNvPr id="32435" name="Line 63"/>
        <xdr:cNvSpPr>
          <a:spLocks noChangeShapeType="1"/>
        </xdr:cNvSpPr>
      </xdr:nvSpPr>
      <xdr:spPr bwMode="auto">
        <a:xfrm flipH="1" flipV="1">
          <a:off x="8286750" y="14573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7</xdr:row>
      <xdr:rowOff>190500</xdr:rowOff>
    </xdr:from>
    <xdr:to>
      <xdr:col>10</xdr:col>
      <xdr:colOff>9525</xdr:colOff>
      <xdr:row>7</xdr:row>
      <xdr:rowOff>190500</xdr:rowOff>
    </xdr:to>
    <xdr:sp macro="" textlink="">
      <xdr:nvSpPr>
        <xdr:cNvPr id="32436" name="Line 64"/>
        <xdr:cNvSpPr>
          <a:spLocks noChangeShapeType="1"/>
        </xdr:cNvSpPr>
      </xdr:nvSpPr>
      <xdr:spPr bwMode="auto">
        <a:xfrm>
          <a:off x="8286750" y="1733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914400</xdr:colOff>
      <xdr:row>5</xdr:row>
      <xdr:rowOff>0</xdr:rowOff>
    </xdr:from>
    <xdr:to>
      <xdr:col>14</xdr:col>
      <xdr:colOff>914400</xdr:colOff>
      <xdr:row>6</xdr:row>
      <xdr:rowOff>209550</xdr:rowOff>
    </xdr:to>
    <xdr:sp macro="" textlink="">
      <xdr:nvSpPr>
        <xdr:cNvPr id="32437" name="Line 65"/>
        <xdr:cNvSpPr>
          <a:spLocks noChangeShapeType="1"/>
        </xdr:cNvSpPr>
      </xdr:nvSpPr>
      <xdr:spPr bwMode="auto">
        <a:xfrm flipH="1" flipV="1">
          <a:off x="13392150" y="990600"/>
          <a:ext cx="0" cy="48577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1181100</xdr:colOff>
      <xdr:row>35</xdr:row>
      <xdr:rowOff>114300</xdr:rowOff>
    </xdr:from>
    <xdr:to>
      <xdr:col>10</xdr:col>
      <xdr:colOff>0</xdr:colOff>
      <xdr:row>35</xdr:row>
      <xdr:rowOff>114300</xdr:rowOff>
    </xdr:to>
    <xdr:sp macro="" textlink="">
      <xdr:nvSpPr>
        <xdr:cNvPr id="32438" name="Line 66"/>
        <xdr:cNvSpPr>
          <a:spLocks noChangeShapeType="1"/>
        </xdr:cNvSpPr>
      </xdr:nvSpPr>
      <xdr:spPr bwMode="auto">
        <a:xfrm>
          <a:off x="7867650" y="9391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36</xdr:row>
      <xdr:rowOff>114300</xdr:rowOff>
    </xdr:from>
    <xdr:to>
      <xdr:col>9</xdr:col>
      <xdr:colOff>647700</xdr:colOff>
      <xdr:row>36</xdr:row>
      <xdr:rowOff>114300</xdr:rowOff>
    </xdr:to>
    <xdr:sp macro="" textlink="">
      <xdr:nvSpPr>
        <xdr:cNvPr id="32439" name="Line 67"/>
        <xdr:cNvSpPr>
          <a:spLocks noChangeShapeType="1"/>
        </xdr:cNvSpPr>
      </xdr:nvSpPr>
      <xdr:spPr bwMode="auto">
        <a:xfrm>
          <a:off x="8258175" y="96678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35</xdr:row>
      <xdr:rowOff>114300</xdr:rowOff>
    </xdr:from>
    <xdr:to>
      <xdr:col>9</xdr:col>
      <xdr:colOff>390525</xdr:colOff>
      <xdr:row>36</xdr:row>
      <xdr:rowOff>104775</xdr:rowOff>
    </xdr:to>
    <xdr:sp macro="" textlink="">
      <xdr:nvSpPr>
        <xdr:cNvPr id="32440" name="Line 68"/>
        <xdr:cNvSpPr>
          <a:spLocks noChangeShapeType="1"/>
        </xdr:cNvSpPr>
      </xdr:nvSpPr>
      <xdr:spPr bwMode="auto">
        <a:xfrm flipV="1">
          <a:off x="8258175" y="93916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190500</xdr:rowOff>
    </xdr:from>
    <xdr:to>
      <xdr:col>13</xdr:col>
      <xdr:colOff>257175</xdr:colOff>
      <xdr:row>35</xdr:row>
      <xdr:rowOff>190500</xdr:rowOff>
    </xdr:to>
    <xdr:sp macro="" textlink="">
      <xdr:nvSpPr>
        <xdr:cNvPr id="32441" name="Line 69"/>
        <xdr:cNvSpPr>
          <a:spLocks noChangeShapeType="1"/>
        </xdr:cNvSpPr>
      </xdr:nvSpPr>
      <xdr:spPr bwMode="auto">
        <a:xfrm>
          <a:off x="11734800" y="94678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42" name="Line 70"/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3</xdr:col>
      <xdr:colOff>104775</xdr:colOff>
      <xdr:row>22</xdr:row>
      <xdr:rowOff>180975</xdr:rowOff>
    </xdr:to>
    <xdr:sp macro="" textlink="">
      <xdr:nvSpPr>
        <xdr:cNvPr id="32443" name="Rectangle 71"/>
        <xdr:cNvSpPr>
          <a:spLocks noChangeArrowheads="1"/>
        </xdr:cNvSpPr>
      </xdr:nvSpPr>
      <xdr:spPr bwMode="auto">
        <a:xfrm>
          <a:off x="133350" y="1924050"/>
          <a:ext cx="2714625" cy="394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409575</xdr:colOff>
      <xdr:row>21</xdr:row>
      <xdr:rowOff>95250</xdr:rowOff>
    </xdr:from>
    <xdr:to>
      <xdr:col>10</xdr:col>
      <xdr:colOff>19050</xdr:colOff>
      <xdr:row>21</xdr:row>
      <xdr:rowOff>95250</xdr:rowOff>
    </xdr:to>
    <xdr:sp macro="" textlink="">
      <xdr:nvSpPr>
        <xdr:cNvPr id="32444" name="Line 72"/>
        <xdr:cNvSpPr>
          <a:spLocks noChangeShapeType="1"/>
        </xdr:cNvSpPr>
      </xdr:nvSpPr>
      <xdr:spPr bwMode="auto">
        <a:xfrm flipH="1">
          <a:off x="8277225" y="5505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152400</xdr:rowOff>
    </xdr:from>
    <xdr:to>
      <xdr:col>10</xdr:col>
      <xdr:colOff>0</xdr:colOff>
      <xdr:row>19</xdr:row>
      <xdr:rowOff>152400</xdr:rowOff>
    </xdr:to>
    <xdr:sp macro="" textlink="">
      <xdr:nvSpPr>
        <xdr:cNvPr id="32445" name="Line 73"/>
        <xdr:cNvSpPr>
          <a:spLocks noChangeShapeType="1"/>
        </xdr:cNvSpPr>
      </xdr:nvSpPr>
      <xdr:spPr bwMode="auto">
        <a:xfrm flipV="1">
          <a:off x="7877175" y="50101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19</xdr:row>
      <xdr:rowOff>152400</xdr:rowOff>
    </xdr:from>
    <xdr:to>
      <xdr:col>9</xdr:col>
      <xdr:colOff>390525</xdr:colOff>
      <xdr:row>21</xdr:row>
      <xdr:rowOff>114300</xdr:rowOff>
    </xdr:to>
    <xdr:sp macro="" textlink="">
      <xdr:nvSpPr>
        <xdr:cNvPr id="32446" name="Line 74"/>
        <xdr:cNvSpPr>
          <a:spLocks noChangeShapeType="1"/>
        </xdr:cNvSpPr>
      </xdr:nvSpPr>
      <xdr:spPr bwMode="auto">
        <a:xfrm>
          <a:off x="8258175" y="5010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20</xdr:row>
      <xdr:rowOff>152400</xdr:rowOff>
    </xdr:from>
    <xdr:to>
      <xdr:col>10</xdr:col>
      <xdr:colOff>9525</xdr:colOff>
      <xdr:row>20</xdr:row>
      <xdr:rowOff>152400</xdr:rowOff>
    </xdr:to>
    <xdr:sp macro="" textlink="">
      <xdr:nvSpPr>
        <xdr:cNvPr id="32447" name="Line 75"/>
        <xdr:cNvSpPr>
          <a:spLocks noChangeShapeType="1"/>
        </xdr:cNvSpPr>
      </xdr:nvSpPr>
      <xdr:spPr bwMode="auto">
        <a:xfrm>
          <a:off x="8277225" y="52863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32448" name="Line 76"/>
        <xdr:cNvSpPr>
          <a:spLocks noChangeShapeType="1"/>
        </xdr:cNvSpPr>
      </xdr:nvSpPr>
      <xdr:spPr bwMode="auto">
        <a:xfrm flipV="1">
          <a:off x="5695950" y="51339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25</xdr:row>
      <xdr:rowOff>95250</xdr:rowOff>
    </xdr:from>
    <xdr:to>
      <xdr:col>10</xdr:col>
      <xdr:colOff>19050</xdr:colOff>
      <xdr:row>25</xdr:row>
      <xdr:rowOff>95250</xdr:rowOff>
    </xdr:to>
    <xdr:sp macro="" textlink="">
      <xdr:nvSpPr>
        <xdr:cNvPr id="32449" name="Line 77"/>
        <xdr:cNvSpPr>
          <a:spLocks noChangeShapeType="1"/>
        </xdr:cNvSpPr>
      </xdr:nvSpPr>
      <xdr:spPr bwMode="auto">
        <a:xfrm flipH="1">
          <a:off x="8277225" y="66103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23</xdr:row>
      <xdr:rowOff>152400</xdr:rowOff>
    </xdr:from>
    <xdr:to>
      <xdr:col>10</xdr:col>
      <xdr:colOff>0</xdr:colOff>
      <xdr:row>23</xdr:row>
      <xdr:rowOff>152400</xdr:rowOff>
    </xdr:to>
    <xdr:sp macro="" textlink="">
      <xdr:nvSpPr>
        <xdr:cNvPr id="32450" name="Line 78"/>
        <xdr:cNvSpPr>
          <a:spLocks noChangeShapeType="1"/>
        </xdr:cNvSpPr>
      </xdr:nvSpPr>
      <xdr:spPr bwMode="auto">
        <a:xfrm flipV="1">
          <a:off x="7877175" y="61150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23</xdr:row>
      <xdr:rowOff>152400</xdr:rowOff>
    </xdr:from>
    <xdr:to>
      <xdr:col>9</xdr:col>
      <xdr:colOff>390525</xdr:colOff>
      <xdr:row>25</xdr:row>
      <xdr:rowOff>114300</xdr:rowOff>
    </xdr:to>
    <xdr:sp macro="" textlink="">
      <xdr:nvSpPr>
        <xdr:cNvPr id="32451" name="Line 79"/>
        <xdr:cNvSpPr>
          <a:spLocks noChangeShapeType="1"/>
        </xdr:cNvSpPr>
      </xdr:nvSpPr>
      <xdr:spPr bwMode="auto">
        <a:xfrm>
          <a:off x="8258175" y="61150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24</xdr:row>
      <xdr:rowOff>152400</xdr:rowOff>
    </xdr:from>
    <xdr:to>
      <xdr:col>10</xdr:col>
      <xdr:colOff>9525</xdr:colOff>
      <xdr:row>24</xdr:row>
      <xdr:rowOff>152400</xdr:rowOff>
    </xdr:to>
    <xdr:sp macro="" textlink="">
      <xdr:nvSpPr>
        <xdr:cNvPr id="32452" name="Line 80"/>
        <xdr:cNvSpPr>
          <a:spLocks noChangeShapeType="1"/>
        </xdr:cNvSpPr>
      </xdr:nvSpPr>
      <xdr:spPr bwMode="auto">
        <a:xfrm>
          <a:off x="8277225" y="63912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23</xdr:row>
      <xdr:rowOff>152400</xdr:rowOff>
    </xdr:from>
    <xdr:to>
      <xdr:col>7</xdr:col>
      <xdr:colOff>9525</xdr:colOff>
      <xdr:row>23</xdr:row>
      <xdr:rowOff>152400</xdr:rowOff>
    </xdr:to>
    <xdr:sp macro="" textlink="">
      <xdr:nvSpPr>
        <xdr:cNvPr id="32453" name="Line 81"/>
        <xdr:cNvSpPr>
          <a:spLocks noChangeShapeType="1"/>
        </xdr:cNvSpPr>
      </xdr:nvSpPr>
      <xdr:spPr bwMode="auto">
        <a:xfrm flipV="1">
          <a:off x="5705475" y="611505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114300</xdr:rowOff>
    </xdr:from>
    <xdr:to>
      <xdr:col>13</xdr:col>
      <xdr:colOff>714375</xdr:colOff>
      <xdr:row>29</xdr:row>
      <xdr:rowOff>114300</xdr:rowOff>
    </xdr:to>
    <xdr:sp macro="" textlink="">
      <xdr:nvSpPr>
        <xdr:cNvPr id="32454" name="Line 82"/>
        <xdr:cNvSpPr>
          <a:spLocks noChangeShapeType="1"/>
        </xdr:cNvSpPr>
      </xdr:nvSpPr>
      <xdr:spPr bwMode="auto">
        <a:xfrm flipV="1">
          <a:off x="11734800" y="773430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180975</xdr:rowOff>
    </xdr:from>
    <xdr:to>
      <xdr:col>13</xdr:col>
      <xdr:colOff>247650</xdr:colOff>
      <xdr:row>27</xdr:row>
      <xdr:rowOff>180975</xdr:rowOff>
    </xdr:to>
    <xdr:sp macro="" textlink="">
      <xdr:nvSpPr>
        <xdr:cNvPr id="32455" name="Line 83"/>
        <xdr:cNvSpPr>
          <a:spLocks noChangeShapeType="1"/>
        </xdr:cNvSpPr>
      </xdr:nvSpPr>
      <xdr:spPr bwMode="auto">
        <a:xfrm>
          <a:off x="11734800" y="7248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114300</xdr:rowOff>
    </xdr:from>
    <xdr:to>
      <xdr:col>13</xdr:col>
      <xdr:colOff>485775</xdr:colOff>
      <xdr:row>28</xdr:row>
      <xdr:rowOff>114300</xdr:rowOff>
    </xdr:to>
    <xdr:sp macro="" textlink="">
      <xdr:nvSpPr>
        <xdr:cNvPr id="32456" name="Line 84"/>
        <xdr:cNvSpPr>
          <a:spLocks noChangeShapeType="1"/>
        </xdr:cNvSpPr>
      </xdr:nvSpPr>
      <xdr:spPr bwMode="auto">
        <a:xfrm>
          <a:off x="11734800" y="74580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33</xdr:row>
      <xdr:rowOff>142875</xdr:rowOff>
    </xdr:from>
    <xdr:to>
      <xdr:col>13</xdr:col>
      <xdr:colOff>704850</xdr:colOff>
      <xdr:row>33</xdr:row>
      <xdr:rowOff>142875</xdr:rowOff>
    </xdr:to>
    <xdr:sp macro="" textlink="">
      <xdr:nvSpPr>
        <xdr:cNvPr id="32457" name="Line 85"/>
        <xdr:cNvSpPr>
          <a:spLocks noChangeShapeType="1"/>
        </xdr:cNvSpPr>
      </xdr:nvSpPr>
      <xdr:spPr bwMode="auto">
        <a:xfrm flipV="1">
          <a:off x="11744325" y="8867775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31</xdr:row>
      <xdr:rowOff>200025</xdr:rowOff>
    </xdr:from>
    <xdr:to>
      <xdr:col>13</xdr:col>
      <xdr:colOff>238125</xdr:colOff>
      <xdr:row>31</xdr:row>
      <xdr:rowOff>200025</xdr:rowOff>
    </xdr:to>
    <xdr:sp macro="" textlink="">
      <xdr:nvSpPr>
        <xdr:cNvPr id="32458" name="Line 86"/>
        <xdr:cNvSpPr>
          <a:spLocks noChangeShapeType="1"/>
        </xdr:cNvSpPr>
      </xdr:nvSpPr>
      <xdr:spPr bwMode="auto">
        <a:xfrm>
          <a:off x="11687175" y="8372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32</xdr:row>
      <xdr:rowOff>142875</xdr:rowOff>
    </xdr:from>
    <xdr:to>
      <xdr:col>13</xdr:col>
      <xdr:colOff>476250</xdr:colOff>
      <xdr:row>32</xdr:row>
      <xdr:rowOff>142875</xdr:rowOff>
    </xdr:to>
    <xdr:sp macro="" textlink="">
      <xdr:nvSpPr>
        <xdr:cNvPr id="32459" name="Line 87"/>
        <xdr:cNvSpPr>
          <a:spLocks noChangeShapeType="1"/>
        </xdr:cNvSpPr>
      </xdr:nvSpPr>
      <xdr:spPr bwMode="auto">
        <a:xfrm>
          <a:off x="11687175" y="8591550"/>
          <a:ext cx="5238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60" name="Line 88"/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1" name="Line 89"/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2" name="Line 90"/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46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7" width="11.75" style="227" customWidth="1"/>
    <col min="8" max="11" width="10.625" style="227" customWidth="1"/>
    <col min="12" max="12" width="10.625" style="296" customWidth="1"/>
    <col min="13" max="27" width="10.625" style="227" customWidth="1"/>
    <col min="28" max="28" width="10.625" style="298" customWidth="1"/>
    <col min="29" max="36" width="10.625" style="227" customWidth="1"/>
    <col min="37" max="38" width="15.5" style="298" customWidth="1"/>
    <col min="39" max="42" width="10.625" style="227" customWidth="1"/>
    <col min="43" max="16384" width="9" style="222"/>
  </cols>
  <sheetData>
    <row r="1" spans="1:42" ht="17.25">
      <c r="A1" s="179" t="s">
        <v>747</v>
      </c>
      <c r="B1" s="223"/>
      <c r="C1" s="223"/>
      <c r="D1" s="222"/>
      <c r="E1" s="224"/>
      <c r="F1" s="224"/>
      <c r="G1" s="224"/>
      <c r="H1" s="222"/>
      <c r="I1" s="224"/>
      <c r="J1" s="222"/>
      <c r="K1" s="224"/>
      <c r="L1" s="294"/>
      <c r="M1" s="224"/>
      <c r="N1" s="222"/>
      <c r="O1" s="224"/>
      <c r="P1" s="222"/>
      <c r="Q1" s="224"/>
      <c r="R1" s="222"/>
      <c r="S1" s="224"/>
      <c r="T1" s="222"/>
      <c r="U1" s="224"/>
      <c r="V1" s="224"/>
      <c r="W1" s="224"/>
      <c r="X1" s="222"/>
      <c r="Y1" s="225"/>
      <c r="Z1" s="222"/>
      <c r="AA1" s="222"/>
      <c r="AB1" s="224"/>
      <c r="AC1" s="222"/>
      <c r="AD1" s="224"/>
      <c r="AE1" s="222"/>
      <c r="AF1" s="222"/>
      <c r="AG1" s="222"/>
      <c r="AH1" s="224"/>
      <c r="AI1" s="222"/>
      <c r="AJ1" s="222"/>
      <c r="AK1" s="224"/>
      <c r="AL1" s="224"/>
      <c r="AM1" s="222"/>
      <c r="AN1" s="224"/>
      <c r="AO1" s="222"/>
      <c r="AP1" s="224"/>
    </row>
    <row r="2" spans="1:42" s="228" customFormat="1" ht="25.5" customHeight="1">
      <c r="A2" s="338" t="s">
        <v>665</v>
      </c>
      <c r="B2" s="338" t="s">
        <v>666</v>
      </c>
      <c r="C2" s="340" t="s">
        <v>667</v>
      </c>
      <c r="D2" s="329" t="s">
        <v>668</v>
      </c>
      <c r="E2" s="332"/>
      <c r="F2" s="209"/>
      <c r="G2" s="210" t="s">
        <v>669</v>
      </c>
      <c r="H2" s="329" t="s">
        <v>670</v>
      </c>
      <c r="I2" s="332"/>
      <c r="J2" s="332"/>
      <c r="K2" s="337"/>
      <c r="L2" s="323" t="s">
        <v>671</v>
      </c>
      <c r="M2" s="324"/>
      <c r="N2" s="325"/>
      <c r="O2" s="320" t="s">
        <v>672</v>
      </c>
      <c r="P2" s="211" t="s">
        <v>673</v>
      </c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3"/>
      <c r="AB2" s="334" t="s">
        <v>674</v>
      </c>
      <c r="AC2" s="329" t="s">
        <v>675</v>
      </c>
      <c r="AD2" s="332"/>
      <c r="AE2" s="332"/>
      <c r="AF2" s="332"/>
      <c r="AG2" s="332"/>
      <c r="AH2" s="332"/>
      <c r="AI2" s="332"/>
      <c r="AJ2" s="333"/>
      <c r="AK2" s="334" t="s">
        <v>676</v>
      </c>
      <c r="AL2" s="334" t="s">
        <v>677</v>
      </c>
      <c r="AM2" s="329" t="s">
        <v>678</v>
      </c>
      <c r="AN2" s="330"/>
      <c r="AO2" s="330"/>
      <c r="AP2" s="331"/>
    </row>
    <row r="3" spans="1:42" s="228" customFormat="1" ht="22.5" customHeight="1">
      <c r="A3" s="339"/>
      <c r="B3" s="339"/>
      <c r="C3" s="341"/>
      <c r="D3" s="214"/>
      <c r="E3" s="326" t="s">
        <v>679</v>
      </c>
      <c r="F3" s="320" t="s">
        <v>680</v>
      </c>
      <c r="G3" s="215"/>
      <c r="H3" s="326" t="s">
        <v>681</v>
      </c>
      <c r="I3" s="326" t="s">
        <v>682</v>
      </c>
      <c r="J3" s="320" t="s">
        <v>683</v>
      </c>
      <c r="K3" s="316" t="s">
        <v>684</v>
      </c>
      <c r="L3" s="322" t="s">
        <v>756</v>
      </c>
      <c r="M3" s="322" t="s">
        <v>757</v>
      </c>
      <c r="N3" s="322" t="s">
        <v>758</v>
      </c>
      <c r="O3" s="321"/>
      <c r="P3" s="326" t="s">
        <v>685</v>
      </c>
      <c r="Q3" s="326" t="s">
        <v>686</v>
      </c>
      <c r="R3" s="317" t="s">
        <v>687</v>
      </c>
      <c r="S3" s="318"/>
      <c r="T3" s="318"/>
      <c r="U3" s="318"/>
      <c r="V3" s="318"/>
      <c r="W3" s="318"/>
      <c r="X3" s="318"/>
      <c r="Y3" s="319"/>
      <c r="Z3" s="326" t="s">
        <v>688</v>
      </c>
      <c r="AA3" s="316" t="s">
        <v>684</v>
      </c>
      <c r="AB3" s="335"/>
      <c r="AC3" s="326" t="s">
        <v>689</v>
      </c>
      <c r="AD3" s="326" t="s">
        <v>690</v>
      </c>
      <c r="AE3" s="320" t="s">
        <v>691</v>
      </c>
      <c r="AF3" s="320" t="s">
        <v>692</v>
      </c>
      <c r="AG3" s="320" t="s">
        <v>693</v>
      </c>
      <c r="AH3" s="320" t="s">
        <v>694</v>
      </c>
      <c r="AI3" s="320" t="s">
        <v>695</v>
      </c>
      <c r="AJ3" s="316" t="s">
        <v>684</v>
      </c>
      <c r="AK3" s="335"/>
      <c r="AL3" s="335"/>
      <c r="AM3" s="326" t="s">
        <v>686</v>
      </c>
      <c r="AN3" s="326" t="s">
        <v>696</v>
      </c>
      <c r="AO3" s="326" t="s">
        <v>697</v>
      </c>
      <c r="AP3" s="316" t="s">
        <v>684</v>
      </c>
    </row>
    <row r="4" spans="1:42" s="228" customFormat="1" ht="25.5" customHeight="1">
      <c r="A4" s="339"/>
      <c r="B4" s="339"/>
      <c r="C4" s="341"/>
      <c r="D4" s="214"/>
      <c r="E4" s="321"/>
      <c r="F4" s="327"/>
      <c r="G4" s="216"/>
      <c r="H4" s="321"/>
      <c r="I4" s="321"/>
      <c r="J4" s="321"/>
      <c r="K4" s="316"/>
      <c r="L4" s="316"/>
      <c r="M4" s="316"/>
      <c r="N4" s="316"/>
      <c r="O4" s="321"/>
      <c r="P4" s="328"/>
      <c r="Q4" s="328"/>
      <c r="R4" s="316" t="s">
        <v>684</v>
      </c>
      <c r="S4" s="326" t="s">
        <v>690</v>
      </c>
      <c r="T4" s="320" t="s">
        <v>698</v>
      </c>
      <c r="U4" s="320" t="s">
        <v>691</v>
      </c>
      <c r="V4" s="320" t="s">
        <v>692</v>
      </c>
      <c r="W4" s="320" t="s">
        <v>693</v>
      </c>
      <c r="X4" s="320" t="s">
        <v>699</v>
      </c>
      <c r="Y4" s="326" t="s">
        <v>700</v>
      </c>
      <c r="Z4" s="336"/>
      <c r="AA4" s="316"/>
      <c r="AB4" s="335"/>
      <c r="AC4" s="328"/>
      <c r="AD4" s="328"/>
      <c r="AE4" s="328"/>
      <c r="AF4" s="327"/>
      <c r="AG4" s="327"/>
      <c r="AH4" s="328"/>
      <c r="AI4" s="328"/>
      <c r="AJ4" s="316"/>
      <c r="AK4" s="335"/>
      <c r="AL4" s="335"/>
      <c r="AM4" s="328"/>
      <c r="AN4" s="328"/>
      <c r="AO4" s="328"/>
      <c r="AP4" s="316"/>
    </row>
    <row r="5" spans="1:42" s="229" customFormat="1" ht="60" customHeight="1">
      <c r="A5" s="339"/>
      <c r="B5" s="339"/>
      <c r="C5" s="341"/>
      <c r="D5" s="217"/>
      <c r="E5" s="218"/>
      <c r="F5" s="218"/>
      <c r="G5" s="218"/>
      <c r="H5" s="218"/>
      <c r="I5" s="218"/>
      <c r="J5" s="218"/>
      <c r="K5" s="217"/>
      <c r="L5" s="316"/>
      <c r="M5" s="316"/>
      <c r="N5" s="316"/>
      <c r="O5" s="218"/>
      <c r="P5" s="218"/>
      <c r="Q5" s="218"/>
      <c r="R5" s="316"/>
      <c r="S5" s="327"/>
      <c r="T5" s="321"/>
      <c r="U5" s="321"/>
      <c r="V5" s="321"/>
      <c r="W5" s="321"/>
      <c r="X5" s="321"/>
      <c r="Y5" s="327"/>
      <c r="Z5" s="217"/>
      <c r="AA5" s="217"/>
      <c r="AB5" s="335"/>
      <c r="AC5" s="218"/>
      <c r="AD5" s="218"/>
      <c r="AE5" s="218"/>
      <c r="AF5" s="218"/>
      <c r="AG5" s="218"/>
      <c r="AH5" s="218"/>
      <c r="AI5" s="218"/>
      <c r="AJ5" s="217"/>
      <c r="AK5" s="335"/>
      <c r="AL5" s="335"/>
      <c r="AM5" s="218"/>
      <c r="AN5" s="218"/>
      <c r="AO5" s="218"/>
      <c r="AP5" s="217"/>
    </row>
    <row r="6" spans="1:42" s="230" customFormat="1" ht="13.5" customHeight="1">
      <c r="A6" s="339"/>
      <c r="B6" s="339"/>
      <c r="C6" s="341"/>
      <c r="D6" s="219" t="s">
        <v>701</v>
      </c>
      <c r="E6" s="219" t="s">
        <v>701</v>
      </c>
      <c r="F6" s="219" t="s">
        <v>701</v>
      </c>
      <c r="G6" s="219" t="s">
        <v>701</v>
      </c>
      <c r="H6" s="220" t="s">
        <v>702</v>
      </c>
      <c r="I6" s="220" t="s">
        <v>702</v>
      </c>
      <c r="J6" s="220" t="s">
        <v>702</v>
      </c>
      <c r="K6" s="220" t="s">
        <v>702</v>
      </c>
      <c r="L6" s="221" t="s">
        <v>703</v>
      </c>
      <c r="M6" s="221" t="s">
        <v>703</v>
      </c>
      <c r="N6" s="221" t="s">
        <v>703</v>
      </c>
      <c r="O6" s="220" t="s">
        <v>702</v>
      </c>
      <c r="P6" s="220" t="s">
        <v>702</v>
      </c>
      <c r="Q6" s="220" t="s">
        <v>702</v>
      </c>
      <c r="R6" s="220" t="s">
        <v>702</v>
      </c>
      <c r="S6" s="220" t="s">
        <v>702</v>
      </c>
      <c r="T6" s="220" t="s">
        <v>702</v>
      </c>
      <c r="U6" s="220" t="s">
        <v>702</v>
      </c>
      <c r="V6" s="220" t="s">
        <v>702</v>
      </c>
      <c r="W6" s="220" t="s">
        <v>702</v>
      </c>
      <c r="X6" s="220" t="s">
        <v>702</v>
      </c>
      <c r="Y6" s="220" t="s">
        <v>702</v>
      </c>
      <c r="Z6" s="220" t="s">
        <v>702</v>
      </c>
      <c r="AA6" s="220" t="s">
        <v>702</v>
      </c>
      <c r="AB6" s="220" t="s">
        <v>704</v>
      </c>
      <c r="AC6" s="220" t="s">
        <v>702</v>
      </c>
      <c r="AD6" s="220" t="s">
        <v>702</v>
      </c>
      <c r="AE6" s="220" t="s">
        <v>702</v>
      </c>
      <c r="AF6" s="220" t="s">
        <v>702</v>
      </c>
      <c r="AG6" s="220" t="s">
        <v>702</v>
      </c>
      <c r="AH6" s="220" t="s">
        <v>702</v>
      </c>
      <c r="AI6" s="220" t="s">
        <v>702</v>
      </c>
      <c r="AJ6" s="220" t="s">
        <v>702</v>
      </c>
      <c r="AK6" s="220" t="s">
        <v>704</v>
      </c>
      <c r="AL6" s="220" t="s">
        <v>704</v>
      </c>
      <c r="AM6" s="220" t="s">
        <v>702</v>
      </c>
      <c r="AN6" s="220" t="s">
        <v>702</v>
      </c>
      <c r="AO6" s="220" t="s">
        <v>702</v>
      </c>
      <c r="AP6" s="220" t="s">
        <v>702</v>
      </c>
    </row>
    <row r="7" spans="1:42" s="299" customFormat="1" ht="13.5" customHeight="1">
      <c r="A7" s="302" t="s">
        <v>745</v>
      </c>
      <c r="B7" s="315" t="s">
        <v>746</v>
      </c>
      <c r="C7" s="304" t="s">
        <v>684</v>
      </c>
      <c r="D7" s="306">
        <f t="shared" ref="D7:D46" si="0">+E7+F7</f>
        <v>1381251</v>
      </c>
      <c r="E7" s="306">
        <f>SUM(E$8:E$46)</f>
        <v>1381251</v>
      </c>
      <c r="F7" s="306">
        <f>SUM(F$8:F$46)</f>
        <v>0</v>
      </c>
      <c r="G7" s="306">
        <f>SUM(G$8:G$46)</f>
        <v>11122</v>
      </c>
      <c r="H7" s="306">
        <f>SUM(ごみ搬入量内訳!E7,+ごみ搬入量内訳!AD7)</f>
        <v>382499</v>
      </c>
      <c r="I7" s="306">
        <f>ごみ搬入量内訳!BC7</f>
        <v>39942</v>
      </c>
      <c r="J7" s="306">
        <f>資源化量内訳!BO7</f>
        <v>33832</v>
      </c>
      <c r="K7" s="306">
        <f t="shared" ref="K7:K46" si="1">SUM(H7:J7)</f>
        <v>456273</v>
      </c>
      <c r="L7" s="306">
        <f t="shared" ref="L7:L46" si="2">IF(D7&lt;&gt;0,K7/D7/365*1000000,"-")</f>
        <v>905.02234112310509</v>
      </c>
      <c r="M7" s="306">
        <f>IF(D7&lt;&gt;0,(ごみ搬入量内訳!BR7+ごみ処理概要!J7)/ごみ処理概要!D7/365*1000000,"-")</f>
        <v>636.84575476610576</v>
      </c>
      <c r="N7" s="306">
        <f>IF(D7&lt;&gt;0,ごみ搬入量内訳!CM7/ごみ処理概要!D7/365*1000000,"-")</f>
        <v>268.17658635699939</v>
      </c>
      <c r="O7" s="306">
        <f>ごみ搬入量内訳!DH7</f>
        <v>0</v>
      </c>
      <c r="P7" s="306">
        <f>ごみ処理量内訳!E7</f>
        <v>363747</v>
      </c>
      <c r="Q7" s="306">
        <f>ごみ処理量内訳!N7</f>
        <v>2127</v>
      </c>
      <c r="R7" s="306">
        <f t="shared" ref="R7:R46" si="3">SUM(S7:Y7)</f>
        <v>44748</v>
      </c>
      <c r="S7" s="306">
        <f>ごみ処理量内訳!G7</f>
        <v>22087</v>
      </c>
      <c r="T7" s="306">
        <f>ごみ処理量内訳!L7</f>
        <v>21817</v>
      </c>
      <c r="U7" s="306">
        <f>ごみ処理量内訳!H7</f>
        <v>126</v>
      </c>
      <c r="V7" s="306">
        <f>ごみ処理量内訳!I7</f>
        <v>0</v>
      </c>
      <c r="W7" s="306">
        <f>ごみ処理量内訳!J7</f>
        <v>0</v>
      </c>
      <c r="X7" s="306">
        <f>ごみ処理量内訳!K7</f>
        <v>0</v>
      </c>
      <c r="Y7" s="306">
        <f>ごみ処理量内訳!M7</f>
        <v>718</v>
      </c>
      <c r="Z7" s="306">
        <f>資源化量内訳!Y7</f>
        <v>14606</v>
      </c>
      <c r="AA7" s="306">
        <f t="shared" ref="AA7:AA46" si="4">SUM(P7,Q7,R7,Z7)</f>
        <v>425228</v>
      </c>
      <c r="AB7" s="309">
        <f t="shared" ref="AB7:AB46" si="5">IF(AA7&lt;&gt;0,(Z7+P7+R7)/AA7*100,"-")</f>
        <v>99.499797755557012</v>
      </c>
      <c r="AC7" s="306">
        <f>施設資源化量内訳!Y7</f>
        <v>2533</v>
      </c>
      <c r="AD7" s="306">
        <f>施設資源化量内訳!AT7</f>
        <v>4218</v>
      </c>
      <c r="AE7" s="306">
        <f>施設資源化量内訳!BO7</f>
        <v>126</v>
      </c>
      <c r="AF7" s="306">
        <f>施設資源化量内訳!CJ7</f>
        <v>0</v>
      </c>
      <c r="AG7" s="306">
        <f>施設資源化量内訳!DE7</f>
        <v>0</v>
      </c>
      <c r="AH7" s="306">
        <f>施設資源化量内訳!DZ7</f>
        <v>0</v>
      </c>
      <c r="AI7" s="306">
        <f>施設資源化量内訳!EU7</f>
        <v>14576</v>
      </c>
      <c r="AJ7" s="306">
        <f t="shared" ref="AJ7:AJ46" si="6">SUM(AC7:AI7)</f>
        <v>21453</v>
      </c>
      <c r="AK7" s="309">
        <f t="shared" ref="AK7:AK46" si="7">IF((AA7+J7)&lt;&gt;0,(Z7+AJ7+J7)/(AA7+J7)*100,"-")</f>
        <v>15.224807214743171</v>
      </c>
      <c r="AL7" s="309">
        <f>IF((AA7+J7)&lt;&gt;0,(資源化量内訳!D7-資源化量内訳!R7-資源化量内訳!T7-資源化量内訳!V7-資源化量内訳!U7)/(AA7+J7)*100,"-")</f>
        <v>15.0718860279702</v>
      </c>
      <c r="AM7" s="306">
        <f>ごみ処理量内訳!AA7</f>
        <v>2127</v>
      </c>
      <c r="AN7" s="306">
        <f>ごみ処理量内訳!AB7</f>
        <v>49013</v>
      </c>
      <c r="AO7" s="306">
        <f>ごみ処理量内訳!AC7</f>
        <v>4727</v>
      </c>
      <c r="AP7" s="306">
        <f t="shared" ref="AP7:AP46" si="8">SUM(AM7:AO7)</f>
        <v>55867</v>
      </c>
    </row>
    <row r="8" spans="1:42" s="224" customFormat="1" ht="13.5" customHeight="1">
      <c r="A8" s="290" t="s">
        <v>745</v>
      </c>
      <c r="B8" s="291" t="s">
        <v>759</v>
      </c>
      <c r="C8" s="290" t="s">
        <v>760</v>
      </c>
      <c r="D8" s="292">
        <f t="shared" si="0"/>
        <v>360893</v>
      </c>
      <c r="E8" s="292">
        <v>360893</v>
      </c>
      <c r="F8" s="292">
        <v>0</v>
      </c>
      <c r="G8" s="292">
        <v>2949</v>
      </c>
      <c r="H8" s="292">
        <f>SUM(ごみ搬入量内訳!E8,+ごみ搬入量内訳!AD8)</f>
        <v>90654</v>
      </c>
      <c r="I8" s="292">
        <f>ごみ搬入量内訳!BC8</f>
        <v>7028</v>
      </c>
      <c r="J8" s="292">
        <f>資源化量内訳!BO8</f>
        <v>12117</v>
      </c>
      <c r="K8" s="292">
        <f t="shared" si="1"/>
        <v>109799</v>
      </c>
      <c r="L8" s="295">
        <f t="shared" si="2"/>
        <v>833.54118279432339</v>
      </c>
      <c r="M8" s="292">
        <f>IF(D8&lt;&gt;0,(ごみ搬入量内訳!BR8+ごみ処理概要!J8)/ごみ処理概要!D8/365*1000000,"-")</f>
        <v>573.07616961867302</v>
      </c>
      <c r="N8" s="292">
        <f>IF(D8&lt;&gt;0,ごみ搬入量内訳!CM8/ごみ処理概要!D8/365*1000000,"-")</f>
        <v>260.46501317565037</v>
      </c>
      <c r="O8" s="292">
        <f>ごみ搬入量内訳!DH8</f>
        <v>0</v>
      </c>
      <c r="P8" s="292">
        <f>ごみ処理量内訳!E8</f>
        <v>81236</v>
      </c>
      <c r="Q8" s="292">
        <f>ごみ処理量内訳!N8</f>
        <v>1151</v>
      </c>
      <c r="R8" s="292">
        <f t="shared" si="3"/>
        <v>14722</v>
      </c>
      <c r="S8" s="292">
        <f>ごみ処理量内訳!G8</f>
        <v>7750</v>
      </c>
      <c r="T8" s="292">
        <f>ごみ処理量内訳!L8</f>
        <v>6972</v>
      </c>
      <c r="U8" s="292">
        <f>ごみ処理量内訳!H8</f>
        <v>0</v>
      </c>
      <c r="V8" s="292">
        <f>ごみ処理量内訳!I8</f>
        <v>0</v>
      </c>
      <c r="W8" s="292">
        <f>ごみ処理量内訳!J8</f>
        <v>0</v>
      </c>
      <c r="X8" s="292">
        <f>ごみ処理量内訳!K8</f>
        <v>0</v>
      </c>
      <c r="Y8" s="292">
        <f>ごみ処理量内訳!M8</f>
        <v>0</v>
      </c>
      <c r="Z8" s="292">
        <f>資源化量内訳!Y8</f>
        <v>572</v>
      </c>
      <c r="AA8" s="292">
        <f t="shared" si="4"/>
        <v>97681</v>
      </c>
      <c r="AB8" s="297">
        <f t="shared" si="5"/>
        <v>98.821674634780564</v>
      </c>
      <c r="AC8" s="292">
        <f>施設資源化量内訳!Y8</f>
        <v>0</v>
      </c>
      <c r="AD8" s="292">
        <f>施設資源化量内訳!AT8</f>
        <v>915</v>
      </c>
      <c r="AE8" s="292">
        <f>施設資源化量内訳!BO8</f>
        <v>0</v>
      </c>
      <c r="AF8" s="292">
        <f>施設資源化量内訳!CJ8</f>
        <v>0</v>
      </c>
      <c r="AG8" s="292">
        <f>施設資源化量内訳!DE8</f>
        <v>0</v>
      </c>
      <c r="AH8" s="292">
        <f>施設資源化量内訳!DZ8</f>
        <v>0</v>
      </c>
      <c r="AI8" s="292">
        <f>施設資源化量内訳!EU8</f>
        <v>3770</v>
      </c>
      <c r="AJ8" s="292">
        <f t="shared" si="6"/>
        <v>4685</v>
      </c>
      <c r="AK8" s="297">
        <f t="shared" si="7"/>
        <v>15.823603344323212</v>
      </c>
      <c r="AL8" s="297">
        <f>IF((AA8+J8)&lt;&gt;0,(資源化量内訳!D8-資源化量内訳!R8-資源化量内訳!T8-資源化量内訳!V8-資源化量内訳!U8)/(AA8+J8)*100,"-")</f>
        <v>15.823603344323212</v>
      </c>
      <c r="AM8" s="292">
        <f>ごみ処理量内訳!AA8</f>
        <v>1151</v>
      </c>
      <c r="AN8" s="292">
        <f>ごみ処理量内訳!AB8</f>
        <v>11328</v>
      </c>
      <c r="AO8" s="292">
        <f>ごみ処理量内訳!AC8</f>
        <v>2452</v>
      </c>
      <c r="AP8" s="292">
        <f t="shared" si="8"/>
        <v>14931</v>
      </c>
    </row>
    <row r="9" spans="1:42" s="224" customFormat="1" ht="13.5" customHeight="1">
      <c r="A9" s="290" t="s">
        <v>745</v>
      </c>
      <c r="B9" s="291" t="s">
        <v>762</v>
      </c>
      <c r="C9" s="290" t="s">
        <v>763</v>
      </c>
      <c r="D9" s="292">
        <f t="shared" si="0"/>
        <v>66890</v>
      </c>
      <c r="E9" s="292">
        <v>66890</v>
      </c>
      <c r="F9" s="292">
        <v>0</v>
      </c>
      <c r="G9" s="292">
        <v>541</v>
      </c>
      <c r="H9" s="292">
        <f>SUM(ごみ搬入量内訳!E9,+ごみ搬入量内訳!AD9)</f>
        <v>21084</v>
      </c>
      <c r="I9" s="292">
        <f>ごみ搬入量内訳!BC9</f>
        <v>2227</v>
      </c>
      <c r="J9" s="292">
        <f>資源化量内訳!BO9</f>
        <v>1722</v>
      </c>
      <c r="K9" s="292">
        <f t="shared" si="1"/>
        <v>25033</v>
      </c>
      <c r="L9" s="295">
        <f t="shared" si="2"/>
        <v>1025.3186073230024</v>
      </c>
      <c r="M9" s="292">
        <f>IF(D9&lt;&gt;0,(ごみ搬入量内訳!BR9+ごみ処理概要!J9)/ごみ処理概要!D9/365*1000000,"-")</f>
        <v>665.94715920843248</v>
      </c>
      <c r="N9" s="292">
        <f>IF(D9&lt;&gt;0,ごみ搬入量内訳!CM9/ごみ処理概要!D9/365*1000000,"-")</f>
        <v>359.37144811456966</v>
      </c>
      <c r="O9" s="292">
        <f>ごみ搬入量内訳!DH9</f>
        <v>0</v>
      </c>
      <c r="P9" s="292">
        <f>ごみ処理量内訳!E9</f>
        <v>20384</v>
      </c>
      <c r="Q9" s="292">
        <f>ごみ処理量内訳!N9</f>
        <v>62</v>
      </c>
      <c r="R9" s="292">
        <f t="shared" si="3"/>
        <v>1811</v>
      </c>
      <c r="S9" s="292">
        <f>ごみ処理量内訳!G9</f>
        <v>1009</v>
      </c>
      <c r="T9" s="292">
        <f>ごみ処理量内訳!L9</f>
        <v>802</v>
      </c>
      <c r="U9" s="292">
        <f>ごみ処理量内訳!H9</f>
        <v>0</v>
      </c>
      <c r="V9" s="292">
        <f>ごみ処理量内訳!I9</f>
        <v>0</v>
      </c>
      <c r="W9" s="292">
        <f>ごみ処理量内訳!J9</f>
        <v>0</v>
      </c>
      <c r="X9" s="292">
        <f>ごみ処理量内訳!K9</f>
        <v>0</v>
      </c>
      <c r="Y9" s="292">
        <f>ごみ処理量内訳!M9</f>
        <v>0</v>
      </c>
      <c r="Z9" s="292">
        <f>資源化量内訳!Y9</f>
        <v>1054</v>
      </c>
      <c r="AA9" s="292">
        <f t="shared" si="4"/>
        <v>23311</v>
      </c>
      <c r="AB9" s="297">
        <f t="shared" si="5"/>
        <v>99.734031144095056</v>
      </c>
      <c r="AC9" s="292">
        <f>施設資源化量内訳!Y9</f>
        <v>0</v>
      </c>
      <c r="AD9" s="292">
        <f>施設資源化量内訳!AT9</f>
        <v>204</v>
      </c>
      <c r="AE9" s="292">
        <f>施設資源化量内訳!BO9</f>
        <v>0</v>
      </c>
      <c r="AF9" s="292">
        <f>施設資源化量内訳!CJ9</f>
        <v>0</v>
      </c>
      <c r="AG9" s="292">
        <f>施設資源化量内訳!DE9</f>
        <v>0</v>
      </c>
      <c r="AH9" s="292">
        <f>施設資源化量内訳!DZ9</f>
        <v>0</v>
      </c>
      <c r="AI9" s="292">
        <f>施設資源化量内訳!EU9</f>
        <v>588</v>
      </c>
      <c r="AJ9" s="292">
        <f t="shared" si="6"/>
        <v>792</v>
      </c>
      <c r="AK9" s="297">
        <f t="shared" si="7"/>
        <v>14.253185794750928</v>
      </c>
      <c r="AL9" s="297">
        <f>IF((AA9+J9)&lt;&gt;0,(資源化量内訳!D9-資源化量内訳!R9-資源化量内訳!T9-資源化量内訳!V9-資源化量内訳!U9)/(AA9+J9)*100,"-")</f>
        <v>14.253185794750928</v>
      </c>
      <c r="AM9" s="292">
        <f>ごみ処理量内訳!AA9</f>
        <v>62</v>
      </c>
      <c r="AN9" s="292">
        <f>ごみ処理量内訳!AB9</f>
        <v>3081</v>
      </c>
      <c r="AO9" s="292">
        <f>ごみ処理量内訳!AC9</f>
        <v>108</v>
      </c>
      <c r="AP9" s="292">
        <f t="shared" si="8"/>
        <v>3251</v>
      </c>
    </row>
    <row r="10" spans="1:42" s="224" customFormat="1" ht="13.5" customHeight="1">
      <c r="A10" s="290" t="s">
        <v>745</v>
      </c>
      <c r="B10" s="291" t="s">
        <v>764</v>
      </c>
      <c r="C10" s="290" t="s">
        <v>765</v>
      </c>
      <c r="D10" s="292">
        <f t="shared" si="0"/>
        <v>87777</v>
      </c>
      <c r="E10" s="292">
        <v>87777</v>
      </c>
      <c r="F10" s="292">
        <v>0</v>
      </c>
      <c r="G10" s="292">
        <v>687</v>
      </c>
      <c r="H10" s="292">
        <f>SUM(ごみ搬入量内訳!E10,+ごみ搬入量内訳!AD10)</f>
        <v>33086</v>
      </c>
      <c r="I10" s="292">
        <f>ごみ搬入量内訳!BC10</f>
        <v>2054</v>
      </c>
      <c r="J10" s="292">
        <f>資源化量内訳!BO10</f>
        <v>1974</v>
      </c>
      <c r="K10" s="292">
        <f t="shared" si="1"/>
        <v>37114</v>
      </c>
      <c r="L10" s="295">
        <f t="shared" si="2"/>
        <v>1158.4149809269161</v>
      </c>
      <c r="M10" s="292">
        <f>IF(D10&lt;&gt;0,(ごみ搬入量内訳!BR10+ごみ処理概要!J10)/ごみ処理概要!D10/365*1000000,"-")</f>
        <v>670.78451137307627</v>
      </c>
      <c r="N10" s="292">
        <f>IF(D10&lt;&gt;0,ごみ搬入量内訳!CM10/ごみ処理概要!D10/365*1000000,"-")</f>
        <v>487.63046955383976</v>
      </c>
      <c r="O10" s="292">
        <f>ごみ搬入量内訳!DH10</f>
        <v>0</v>
      </c>
      <c r="P10" s="292">
        <f>ごみ処理量内訳!E10</f>
        <v>32201</v>
      </c>
      <c r="Q10" s="292">
        <f>ごみ処理量内訳!N10</f>
        <v>0</v>
      </c>
      <c r="R10" s="292">
        <f t="shared" si="3"/>
        <v>2864</v>
      </c>
      <c r="S10" s="292">
        <f>ごみ処理量内訳!G10</f>
        <v>1131</v>
      </c>
      <c r="T10" s="292">
        <f>ごみ処理量内訳!L10</f>
        <v>1733</v>
      </c>
      <c r="U10" s="292">
        <f>ごみ処理量内訳!H10</f>
        <v>0</v>
      </c>
      <c r="V10" s="292">
        <f>ごみ処理量内訳!I10</f>
        <v>0</v>
      </c>
      <c r="W10" s="292">
        <f>ごみ処理量内訳!J10</f>
        <v>0</v>
      </c>
      <c r="X10" s="292">
        <f>ごみ処理量内訳!K10</f>
        <v>0</v>
      </c>
      <c r="Y10" s="292">
        <f>ごみ処理量内訳!M10</f>
        <v>0</v>
      </c>
      <c r="Z10" s="292">
        <f>資源化量内訳!Y10</f>
        <v>75</v>
      </c>
      <c r="AA10" s="292">
        <f t="shared" si="4"/>
        <v>35140</v>
      </c>
      <c r="AB10" s="297">
        <f t="shared" si="5"/>
        <v>100</v>
      </c>
      <c r="AC10" s="292">
        <f>施設資源化量内訳!Y10</f>
        <v>244</v>
      </c>
      <c r="AD10" s="292">
        <f>施設資源化量内訳!AT10</f>
        <v>77</v>
      </c>
      <c r="AE10" s="292">
        <f>施設資源化量内訳!BO10</f>
        <v>0</v>
      </c>
      <c r="AF10" s="292">
        <f>施設資源化量内訳!CJ10</f>
        <v>0</v>
      </c>
      <c r="AG10" s="292">
        <f>施設資源化量内訳!DE10</f>
        <v>0</v>
      </c>
      <c r="AH10" s="292">
        <f>施設資源化量内訳!DZ10</f>
        <v>0</v>
      </c>
      <c r="AI10" s="292">
        <f>施設資源化量内訳!EU10</f>
        <v>827</v>
      </c>
      <c r="AJ10" s="292">
        <f t="shared" si="6"/>
        <v>1148</v>
      </c>
      <c r="AK10" s="297">
        <f t="shared" si="7"/>
        <v>8.6140001077760413</v>
      </c>
      <c r="AL10" s="297">
        <f>IF((AA10+J10)&lt;&gt;0,(資源化量内訳!D10-資源化量内訳!R10-資源化量内訳!T10-資源化量内訳!V10-資源化量内訳!U10)/(AA10+J10)*100,"-")</f>
        <v>8.6140001077760413</v>
      </c>
      <c r="AM10" s="292">
        <f>ごみ処理量内訳!AA10</f>
        <v>0</v>
      </c>
      <c r="AN10" s="292">
        <f>ごみ処理量内訳!AB10</f>
        <v>3858</v>
      </c>
      <c r="AO10" s="292">
        <f>ごみ処理量内訳!AC10</f>
        <v>0</v>
      </c>
      <c r="AP10" s="292">
        <f t="shared" si="8"/>
        <v>3858</v>
      </c>
    </row>
    <row r="11" spans="1:42" s="224" customFormat="1" ht="13.5" customHeight="1">
      <c r="A11" s="290" t="s">
        <v>745</v>
      </c>
      <c r="B11" s="291" t="s">
        <v>766</v>
      </c>
      <c r="C11" s="290" t="s">
        <v>767</v>
      </c>
      <c r="D11" s="292">
        <f t="shared" si="0"/>
        <v>66762</v>
      </c>
      <c r="E11" s="292">
        <v>66762</v>
      </c>
      <c r="F11" s="292">
        <v>0</v>
      </c>
      <c r="G11" s="292">
        <v>821</v>
      </c>
      <c r="H11" s="292">
        <f>SUM(ごみ搬入量内訳!E11,+ごみ搬入量内訳!AD11)</f>
        <v>19920</v>
      </c>
      <c r="I11" s="292">
        <f>ごみ搬入量内訳!BC11</f>
        <v>3699</v>
      </c>
      <c r="J11" s="292">
        <f>資源化量内訳!BO11</f>
        <v>486</v>
      </c>
      <c r="K11" s="292">
        <f t="shared" si="1"/>
        <v>24105</v>
      </c>
      <c r="L11" s="295">
        <f t="shared" si="2"/>
        <v>989.20187966823869</v>
      </c>
      <c r="M11" s="292">
        <f>IF(D11&lt;&gt;0,(ごみ搬入量内訳!BR11+ごみ処理概要!J11)/ごみ処理概要!D11/365*1000000,"-")</f>
        <v>646.33601347333592</v>
      </c>
      <c r="N11" s="292">
        <f>IF(D11&lt;&gt;0,ごみ搬入量内訳!CM11/ごみ処理概要!D11/365*1000000,"-")</f>
        <v>342.86586619490288</v>
      </c>
      <c r="O11" s="292">
        <f>ごみ搬入量内訳!DH11</f>
        <v>0</v>
      </c>
      <c r="P11" s="292">
        <f>ごみ処理量内訳!E11</f>
        <v>21040</v>
      </c>
      <c r="Q11" s="292">
        <f>ごみ処理量内訳!N11</f>
        <v>0</v>
      </c>
      <c r="R11" s="292">
        <f t="shared" si="3"/>
        <v>1544</v>
      </c>
      <c r="S11" s="292">
        <f>ごみ処理量内訳!G11</f>
        <v>1194</v>
      </c>
      <c r="T11" s="292">
        <f>ごみ処理量内訳!L11</f>
        <v>347</v>
      </c>
      <c r="U11" s="292">
        <f>ごみ処理量内訳!H11</f>
        <v>0</v>
      </c>
      <c r="V11" s="292">
        <f>ごみ処理量内訳!I11</f>
        <v>0</v>
      </c>
      <c r="W11" s="292">
        <f>ごみ処理量内訳!J11</f>
        <v>0</v>
      </c>
      <c r="X11" s="292">
        <f>ごみ処理量内訳!K11</f>
        <v>0</v>
      </c>
      <c r="Y11" s="292">
        <f>ごみ処理量内訳!M11</f>
        <v>3</v>
      </c>
      <c r="Z11" s="292">
        <f>資源化量内訳!Y11</f>
        <v>1035</v>
      </c>
      <c r="AA11" s="292">
        <f t="shared" si="4"/>
        <v>23619</v>
      </c>
      <c r="AB11" s="297">
        <f t="shared" si="5"/>
        <v>100</v>
      </c>
      <c r="AC11" s="292">
        <f>施設資源化量内訳!Y11</f>
        <v>33</v>
      </c>
      <c r="AD11" s="292">
        <f>施設資源化量内訳!AT11</f>
        <v>372</v>
      </c>
      <c r="AE11" s="292">
        <f>施設資源化量内訳!BO11</f>
        <v>0</v>
      </c>
      <c r="AF11" s="292">
        <f>施設資源化量内訳!CJ11</f>
        <v>0</v>
      </c>
      <c r="AG11" s="292">
        <f>施設資源化量内訳!DE11</f>
        <v>0</v>
      </c>
      <c r="AH11" s="292">
        <f>施設資源化量内訳!DZ11</f>
        <v>0</v>
      </c>
      <c r="AI11" s="292">
        <f>施設資源化量内訳!EU11</f>
        <v>331</v>
      </c>
      <c r="AJ11" s="292">
        <f t="shared" si="6"/>
        <v>736</v>
      </c>
      <c r="AK11" s="297">
        <f t="shared" si="7"/>
        <v>9.3632026550508183</v>
      </c>
      <c r="AL11" s="297">
        <f>IF((AA11+J11)&lt;&gt;0,(資源化量内訳!D11-資源化量内訳!R11-資源化量内訳!T11-資源化量内訳!V11-資源化量内訳!U11)/(AA11+J11)*100,"-")</f>
        <v>9.3632026550508183</v>
      </c>
      <c r="AM11" s="292">
        <f>ごみ処理量内訳!AA11</f>
        <v>0</v>
      </c>
      <c r="AN11" s="292">
        <f>ごみ処理量内訳!AB11</f>
        <v>3261</v>
      </c>
      <c r="AO11" s="292">
        <f>ごみ処理量内訳!AC11</f>
        <v>3</v>
      </c>
      <c r="AP11" s="292">
        <f t="shared" si="8"/>
        <v>3264</v>
      </c>
    </row>
    <row r="12" spans="1:42" s="224" customFormat="1" ht="13.5" customHeight="1">
      <c r="A12" s="290" t="s">
        <v>745</v>
      </c>
      <c r="B12" s="291" t="s">
        <v>768</v>
      </c>
      <c r="C12" s="290" t="s">
        <v>769</v>
      </c>
      <c r="D12" s="292">
        <f t="shared" si="0"/>
        <v>123682</v>
      </c>
      <c r="E12" s="292">
        <v>123682</v>
      </c>
      <c r="F12" s="292">
        <v>0</v>
      </c>
      <c r="G12" s="292">
        <v>1001</v>
      </c>
      <c r="H12" s="292">
        <f>SUM(ごみ搬入量内訳!E12,+ごみ搬入量内訳!AD12)</f>
        <v>36677</v>
      </c>
      <c r="I12" s="292">
        <f>ごみ搬入量内訳!BC12</f>
        <v>4012</v>
      </c>
      <c r="J12" s="292">
        <f>資源化量内訳!BO12</f>
        <v>2403</v>
      </c>
      <c r="K12" s="292">
        <f t="shared" si="1"/>
        <v>43092</v>
      </c>
      <c r="L12" s="295">
        <f t="shared" si="2"/>
        <v>954.54693465987566</v>
      </c>
      <c r="M12" s="292">
        <f>IF(D12&lt;&gt;0,(ごみ搬入量内訳!BR12+ごみ処理概要!J12)/ごみ処理概要!D12/365*1000000,"-")</f>
        <v>631.71283492598002</v>
      </c>
      <c r="N12" s="292">
        <f>IF(D12&lt;&gt;0,ごみ搬入量内訳!CM12/ごみ処理概要!D12/365*1000000,"-")</f>
        <v>322.83409973389553</v>
      </c>
      <c r="O12" s="292">
        <f>ごみ搬入量内訳!DH12</f>
        <v>0</v>
      </c>
      <c r="P12" s="292">
        <f>ごみ処理量内訳!E12</f>
        <v>36054</v>
      </c>
      <c r="Q12" s="292">
        <f>ごみ処理量内訳!N12</f>
        <v>0</v>
      </c>
      <c r="R12" s="292">
        <f t="shared" si="3"/>
        <v>3468</v>
      </c>
      <c r="S12" s="292">
        <f>ごみ処理量内訳!G12</f>
        <v>2242</v>
      </c>
      <c r="T12" s="292">
        <f>ごみ処理量内訳!L12</f>
        <v>1226</v>
      </c>
      <c r="U12" s="292">
        <f>ごみ処理量内訳!H12</f>
        <v>0</v>
      </c>
      <c r="V12" s="292">
        <f>ごみ処理量内訳!I12</f>
        <v>0</v>
      </c>
      <c r="W12" s="292">
        <f>ごみ処理量内訳!J12</f>
        <v>0</v>
      </c>
      <c r="X12" s="292">
        <f>ごみ処理量内訳!K12</f>
        <v>0</v>
      </c>
      <c r="Y12" s="292">
        <f>ごみ処理量内訳!M12</f>
        <v>0</v>
      </c>
      <c r="Z12" s="292">
        <f>資源化量内訳!Y12</f>
        <v>1231</v>
      </c>
      <c r="AA12" s="292">
        <f t="shared" si="4"/>
        <v>40753</v>
      </c>
      <c r="AB12" s="297">
        <f t="shared" si="5"/>
        <v>100</v>
      </c>
      <c r="AC12" s="292">
        <f>施設資源化量内訳!Y12</f>
        <v>11</v>
      </c>
      <c r="AD12" s="292">
        <f>施設資源化量内訳!AT12</f>
        <v>331</v>
      </c>
      <c r="AE12" s="292">
        <f>施設資源化量内訳!BO12</f>
        <v>0</v>
      </c>
      <c r="AF12" s="292">
        <f>施設資源化量内訳!CJ12</f>
        <v>0</v>
      </c>
      <c r="AG12" s="292">
        <f>施設資源化量内訳!DE12</f>
        <v>0</v>
      </c>
      <c r="AH12" s="292">
        <f>施設資源化量内訳!DZ12</f>
        <v>0</v>
      </c>
      <c r="AI12" s="292">
        <f>施設資源化量内訳!EU12</f>
        <v>1082</v>
      </c>
      <c r="AJ12" s="292">
        <f t="shared" si="6"/>
        <v>1424</v>
      </c>
      <c r="AK12" s="297">
        <f t="shared" si="7"/>
        <v>11.720270646028363</v>
      </c>
      <c r="AL12" s="297">
        <f>IF((AA12+J12)&lt;&gt;0,(資源化量内訳!D12-資源化量内訳!R12-資源化量内訳!T12-資源化量内訳!V12-資源化量内訳!U12)/(AA12+J12)*100,"-")</f>
        <v>11.720270646028363</v>
      </c>
      <c r="AM12" s="292">
        <f>ごみ処理量内訳!AA12</f>
        <v>0</v>
      </c>
      <c r="AN12" s="292">
        <f>ごみ処理量内訳!AB12</f>
        <v>4491</v>
      </c>
      <c r="AO12" s="292">
        <f>ごみ処理量内訳!AC12</f>
        <v>189</v>
      </c>
      <c r="AP12" s="292">
        <f t="shared" si="8"/>
        <v>4680</v>
      </c>
    </row>
    <row r="13" spans="1:42" s="224" customFormat="1" ht="13.5" customHeight="1">
      <c r="A13" s="290" t="s">
        <v>745</v>
      </c>
      <c r="B13" s="291" t="s">
        <v>770</v>
      </c>
      <c r="C13" s="290" t="s">
        <v>771</v>
      </c>
      <c r="D13" s="292">
        <f t="shared" si="0"/>
        <v>58693</v>
      </c>
      <c r="E13" s="292">
        <v>58693</v>
      </c>
      <c r="F13" s="292">
        <v>0</v>
      </c>
      <c r="G13" s="292">
        <v>565</v>
      </c>
      <c r="H13" s="292">
        <f>SUM(ごみ搬入量内訳!E13,+ごみ搬入量内訳!AD13)</f>
        <v>16529</v>
      </c>
      <c r="I13" s="292">
        <f>ごみ搬入量内訳!BC13</f>
        <v>2645</v>
      </c>
      <c r="J13" s="292">
        <f>資源化量内訳!BO13</f>
        <v>616</v>
      </c>
      <c r="K13" s="292">
        <f t="shared" si="1"/>
        <v>19790</v>
      </c>
      <c r="L13" s="295">
        <f t="shared" si="2"/>
        <v>923.77588608849067</v>
      </c>
      <c r="M13" s="292">
        <f>IF(D13&lt;&gt;0,(ごみ搬入量内訳!BR13+ごみ処理概要!J13)/ごみ処理概要!D13/365*1000000,"-")</f>
        <v>667.46191991810645</v>
      </c>
      <c r="N13" s="292">
        <f>IF(D13&lt;&gt;0,ごみ搬入量内訳!CM13/ごみ処理概要!D13/365*1000000,"-")</f>
        <v>256.31396617038411</v>
      </c>
      <c r="O13" s="292">
        <f>ごみ搬入量内訳!DH13</f>
        <v>0</v>
      </c>
      <c r="P13" s="292">
        <f>ごみ処理量内訳!E13</f>
        <v>16009</v>
      </c>
      <c r="Q13" s="292">
        <f>ごみ処理量内訳!N13</f>
        <v>250</v>
      </c>
      <c r="R13" s="292">
        <f t="shared" si="3"/>
        <v>1841</v>
      </c>
      <c r="S13" s="292">
        <f>ごみ処理量内訳!G13</f>
        <v>1412</v>
      </c>
      <c r="T13" s="292">
        <f>ごみ処理量内訳!L13</f>
        <v>429</v>
      </c>
      <c r="U13" s="292">
        <f>ごみ処理量内訳!H13</f>
        <v>0</v>
      </c>
      <c r="V13" s="292">
        <f>ごみ処理量内訳!I13</f>
        <v>0</v>
      </c>
      <c r="W13" s="292">
        <f>ごみ処理量内訳!J13</f>
        <v>0</v>
      </c>
      <c r="X13" s="292">
        <f>ごみ処理量内訳!K13</f>
        <v>0</v>
      </c>
      <c r="Y13" s="292">
        <f>ごみ処理量内訳!M13</f>
        <v>0</v>
      </c>
      <c r="Z13" s="292">
        <f>資源化量内訳!Y13</f>
        <v>1074</v>
      </c>
      <c r="AA13" s="292">
        <f t="shared" si="4"/>
        <v>19174</v>
      </c>
      <c r="AB13" s="297">
        <f t="shared" si="5"/>
        <v>98.696151037863771</v>
      </c>
      <c r="AC13" s="292">
        <f>施設資源化量内訳!Y13</f>
        <v>273</v>
      </c>
      <c r="AD13" s="292">
        <f>施設資源化量内訳!AT13</f>
        <v>5</v>
      </c>
      <c r="AE13" s="292">
        <f>施設資源化量内訳!BO13</f>
        <v>0</v>
      </c>
      <c r="AF13" s="292">
        <f>施設資源化量内訳!CJ13</f>
        <v>0</v>
      </c>
      <c r="AG13" s="292">
        <f>施設資源化量内訳!DE13</f>
        <v>0</v>
      </c>
      <c r="AH13" s="292">
        <f>施設資源化量内訳!DZ13</f>
        <v>0</v>
      </c>
      <c r="AI13" s="292">
        <f>施設資源化量内訳!EU13</f>
        <v>314</v>
      </c>
      <c r="AJ13" s="292">
        <f t="shared" si="6"/>
        <v>592</v>
      </c>
      <c r="AK13" s="297">
        <f t="shared" si="7"/>
        <v>11.531076301162203</v>
      </c>
      <c r="AL13" s="297">
        <f>IF((AA13+J13)&lt;&gt;0,(資源化量内訳!D13-資源化量内訳!R13-資源化量内訳!T13-資源化量内訳!V13-資源化量内訳!U13)/(AA13+J13)*100,"-")</f>
        <v>11.531076301162203</v>
      </c>
      <c r="AM13" s="292">
        <f>ごみ処理量内訳!AA13</f>
        <v>250</v>
      </c>
      <c r="AN13" s="292">
        <f>ごみ処理量内訳!AB13</f>
        <v>2261</v>
      </c>
      <c r="AO13" s="292">
        <f>ごみ処理量内訳!AC13</f>
        <v>0</v>
      </c>
      <c r="AP13" s="292">
        <f t="shared" si="8"/>
        <v>2511</v>
      </c>
    </row>
    <row r="14" spans="1:42" s="224" customFormat="1" ht="13.5" customHeight="1">
      <c r="A14" s="290" t="s">
        <v>745</v>
      </c>
      <c r="B14" s="291" t="s">
        <v>772</v>
      </c>
      <c r="C14" s="290" t="s">
        <v>773</v>
      </c>
      <c r="D14" s="292">
        <f t="shared" si="0"/>
        <v>31709</v>
      </c>
      <c r="E14" s="292">
        <v>31709</v>
      </c>
      <c r="F14" s="292">
        <v>0</v>
      </c>
      <c r="G14" s="292">
        <v>272</v>
      </c>
      <c r="H14" s="292">
        <f>SUM(ごみ搬入量内訳!E14,+ごみ搬入量内訳!AD14)</f>
        <v>8690</v>
      </c>
      <c r="I14" s="292">
        <f>ごみ搬入量内訳!BC14</f>
        <v>2851</v>
      </c>
      <c r="J14" s="292">
        <f>資源化量内訳!BO14</f>
        <v>178</v>
      </c>
      <c r="K14" s="292">
        <f t="shared" si="1"/>
        <v>11719</v>
      </c>
      <c r="L14" s="295">
        <f t="shared" si="2"/>
        <v>1012.5468893711089</v>
      </c>
      <c r="M14" s="292">
        <f>IF(D14&lt;&gt;0,(ごみ搬入量内訳!BR14+ごみ処理概要!J14)/ごみ処理概要!D14/365*1000000,"-")</f>
        <v>625.37881946139487</v>
      </c>
      <c r="N14" s="292">
        <f>IF(D14&lt;&gt;0,ごみ搬入量内訳!CM14/ごみ処理概要!D14/365*1000000,"-")</f>
        <v>387.16806990971412</v>
      </c>
      <c r="O14" s="292">
        <f>ごみ搬入量内訳!DH14</f>
        <v>0</v>
      </c>
      <c r="P14" s="292">
        <f>ごみ処理量内訳!E14</f>
        <v>10320</v>
      </c>
      <c r="Q14" s="292">
        <f>ごみ処理量内訳!N14</f>
        <v>0</v>
      </c>
      <c r="R14" s="292">
        <f t="shared" si="3"/>
        <v>1056</v>
      </c>
      <c r="S14" s="292">
        <f>ごみ処理量内訳!G14</f>
        <v>627</v>
      </c>
      <c r="T14" s="292">
        <f>ごみ処理量内訳!L14</f>
        <v>429</v>
      </c>
      <c r="U14" s="292">
        <f>ごみ処理量内訳!H14</f>
        <v>0</v>
      </c>
      <c r="V14" s="292">
        <f>ごみ処理量内訳!I14</f>
        <v>0</v>
      </c>
      <c r="W14" s="292">
        <f>ごみ処理量内訳!J14</f>
        <v>0</v>
      </c>
      <c r="X14" s="292">
        <f>ごみ処理量内訳!K14</f>
        <v>0</v>
      </c>
      <c r="Y14" s="292">
        <f>ごみ処理量内訳!M14</f>
        <v>0</v>
      </c>
      <c r="Z14" s="292">
        <f>資源化量内訳!Y14</f>
        <v>383</v>
      </c>
      <c r="AA14" s="292">
        <f t="shared" si="4"/>
        <v>11759</v>
      </c>
      <c r="AB14" s="297">
        <f t="shared" si="5"/>
        <v>100</v>
      </c>
      <c r="AC14" s="292">
        <f>施設資源化量内訳!Y14</f>
        <v>0</v>
      </c>
      <c r="AD14" s="292">
        <f>施設資源化量内訳!AT14</f>
        <v>211</v>
      </c>
      <c r="AE14" s="292">
        <f>施設資源化量内訳!BO14</f>
        <v>0</v>
      </c>
      <c r="AF14" s="292">
        <f>施設資源化量内訳!CJ14</f>
        <v>0</v>
      </c>
      <c r="AG14" s="292">
        <f>施設資源化量内訳!DE14</f>
        <v>0</v>
      </c>
      <c r="AH14" s="292">
        <f>施設資源化量内訳!DZ14</f>
        <v>0</v>
      </c>
      <c r="AI14" s="292">
        <f>施設資源化量内訳!EU14</f>
        <v>429</v>
      </c>
      <c r="AJ14" s="292">
        <f t="shared" si="6"/>
        <v>640</v>
      </c>
      <c r="AK14" s="297">
        <f t="shared" si="7"/>
        <v>10.061154393901315</v>
      </c>
      <c r="AL14" s="297">
        <f>IF((AA14+J14)&lt;&gt;0,(資源化量内訳!D14-資源化量内訳!R14-資源化量内訳!T14-資源化量内訳!V14-資源化量内訳!U14)/(AA14+J14)*100,"-")</f>
        <v>10.061154393901315</v>
      </c>
      <c r="AM14" s="292">
        <f>ごみ処理量内訳!AA14</f>
        <v>0</v>
      </c>
      <c r="AN14" s="292">
        <f>ごみ処理量内訳!AB14</f>
        <v>3452</v>
      </c>
      <c r="AO14" s="292">
        <f>ごみ処理量内訳!AC14</f>
        <v>54</v>
      </c>
      <c r="AP14" s="292">
        <f t="shared" si="8"/>
        <v>3506</v>
      </c>
    </row>
    <row r="15" spans="1:42" s="224" customFormat="1" ht="13.5" customHeight="1">
      <c r="A15" s="290" t="s">
        <v>745</v>
      </c>
      <c r="B15" s="291" t="s">
        <v>774</v>
      </c>
      <c r="C15" s="290" t="s">
        <v>775</v>
      </c>
      <c r="D15" s="292">
        <f t="shared" si="0"/>
        <v>27206</v>
      </c>
      <c r="E15" s="292">
        <v>27206</v>
      </c>
      <c r="F15" s="292">
        <v>0</v>
      </c>
      <c r="G15" s="292">
        <v>248</v>
      </c>
      <c r="H15" s="292">
        <f>SUM(ごみ搬入量内訳!E15,+ごみ搬入量内訳!AD15)</f>
        <v>7672</v>
      </c>
      <c r="I15" s="292">
        <f>ごみ搬入量内訳!BC15</f>
        <v>1383</v>
      </c>
      <c r="J15" s="292">
        <f>資源化量内訳!BO15</f>
        <v>491</v>
      </c>
      <c r="K15" s="292">
        <f t="shared" si="1"/>
        <v>9546</v>
      </c>
      <c r="L15" s="295">
        <f t="shared" si="2"/>
        <v>961.31091147299298</v>
      </c>
      <c r="M15" s="292">
        <f>IF(D15&lt;&gt;0,(ごみ搬入量内訳!BR15+ごみ処理概要!J15)/ごみ処理概要!D15/365*1000000,"-")</f>
        <v>636.140899620249</v>
      </c>
      <c r="N15" s="292">
        <f>IF(D15&lt;&gt;0,ごみ搬入量内訳!CM15/ごみ処理概要!D15/365*1000000,"-")</f>
        <v>325.17001185274398</v>
      </c>
      <c r="O15" s="292">
        <f>ごみ搬入量内訳!DH15</f>
        <v>0</v>
      </c>
      <c r="P15" s="292">
        <f>ごみ処理量内訳!E15</f>
        <v>8223</v>
      </c>
      <c r="Q15" s="292">
        <f>ごみ処理量内訳!N15</f>
        <v>162</v>
      </c>
      <c r="R15" s="292">
        <f t="shared" si="3"/>
        <v>0</v>
      </c>
      <c r="S15" s="292">
        <f>ごみ処理量内訳!G15</f>
        <v>0</v>
      </c>
      <c r="T15" s="292">
        <f>ごみ処理量内訳!L15</f>
        <v>0</v>
      </c>
      <c r="U15" s="292">
        <f>ごみ処理量内訳!H15</f>
        <v>0</v>
      </c>
      <c r="V15" s="292">
        <f>ごみ処理量内訳!I15</f>
        <v>0</v>
      </c>
      <c r="W15" s="292">
        <f>ごみ処理量内訳!J15</f>
        <v>0</v>
      </c>
      <c r="X15" s="292">
        <f>ごみ処理量内訳!K15</f>
        <v>0</v>
      </c>
      <c r="Y15" s="292">
        <f>ごみ処理量内訳!M15</f>
        <v>0</v>
      </c>
      <c r="Z15" s="292">
        <f>資源化量内訳!Y15</f>
        <v>670</v>
      </c>
      <c r="AA15" s="292">
        <f t="shared" si="4"/>
        <v>9055</v>
      </c>
      <c r="AB15" s="297">
        <f t="shared" si="5"/>
        <v>98.210933186085043</v>
      </c>
      <c r="AC15" s="292">
        <f>施設資源化量内訳!Y15</f>
        <v>0</v>
      </c>
      <c r="AD15" s="292">
        <f>施設資源化量内訳!AT15</f>
        <v>0</v>
      </c>
      <c r="AE15" s="292">
        <f>施設資源化量内訳!BO15</f>
        <v>0</v>
      </c>
      <c r="AF15" s="292">
        <f>施設資源化量内訳!CJ15</f>
        <v>0</v>
      </c>
      <c r="AG15" s="292">
        <f>施設資源化量内訳!DE15</f>
        <v>0</v>
      </c>
      <c r="AH15" s="292">
        <f>施設資源化量内訳!DZ15</f>
        <v>0</v>
      </c>
      <c r="AI15" s="292">
        <f>施設資源化量内訳!EU15</f>
        <v>0</v>
      </c>
      <c r="AJ15" s="292">
        <f t="shared" si="6"/>
        <v>0</v>
      </c>
      <c r="AK15" s="297">
        <f t="shared" si="7"/>
        <v>12.162162162162163</v>
      </c>
      <c r="AL15" s="297">
        <f>IF((AA15+J15)&lt;&gt;0,(資源化量内訳!D15-資源化量内訳!R15-資源化量内訳!T15-資源化量内訳!V15-資源化量内訳!U15)/(AA15+J15)*100,"-")</f>
        <v>12.162162162162163</v>
      </c>
      <c r="AM15" s="292">
        <f>ごみ処理量内訳!AA15</f>
        <v>162</v>
      </c>
      <c r="AN15" s="292">
        <f>ごみ処理量内訳!AB15</f>
        <v>494</v>
      </c>
      <c r="AO15" s="292">
        <f>ごみ処理量内訳!AC15</f>
        <v>0</v>
      </c>
      <c r="AP15" s="292">
        <f t="shared" si="8"/>
        <v>656</v>
      </c>
    </row>
    <row r="16" spans="1:42" s="224" customFormat="1" ht="13.5" customHeight="1">
      <c r="A16" s="290" t="s">
        <v>745</v>
      </c>
      <c r="B16" s="291" t="s">
        <v>776</v>
      </c>
      <c r="C16" s="290" t="s">
        <v>777</v>
      </c>
      <c r="D16" s="292">
        <f t="shared" si="0"/>
        <v>120741</v>
      </c>
      <c r="E16" s="292">
        <v>120741</v>
      </c>
      <c r="F16" s="292">
        <v>0</v>
      </c>
      <c r="G16" s="292">
        <v>1086</v>
      </c>
      <c r="H16" s="292">
        <f>SUM(ごみ搬入量内訳!E16,+ごみ搬入量内訳!AD16)</f>
        <v>29674</v>
      </c>
      <c r="I16" s="292">
        <f>ごみ搬入量内訳!BC16</f>
        <v>3213</v>
      </c>
      <c r="J16" s="292">
        <f>資源化量内訳!BO16</f>
        <v>3857</v>
      </c>
      <c r="K16" s="292">
        <f t="shared" si="1"/>
        <v>36744</v>
      </c>
      <c r="L16" s="295">
        <f t="shared" si="2"/>
        <v>833.75566833705977</v>
      </c>
      <c r="M16" s="292">
        <f>IF(D16&lt;&gt;0,(ごみ搬入量内訳!BR16+ごみ処理概要!J16)/ごみ処理概要!D16/365*1000000,"-")</f>
        <v>631.73828549347047</v>
      </c>
      <c r="N16" s="292">
        <f>IF(D16&lt;&gt;0,ごみ搬入量内訳!CM16/ごみ処理概要!D16/365*1000000,"-")</f>
        <v>202.01738284358925</v>
      </c>
      <c r="O16" s="292">
        <f>ごみ搬入量内訳!DH16</f>
        <v>0</v>
      </c>
      <c r="P16" s="292">
        <f>ごみ処理量内訳!E16</f>
        <v>30063</v>
      </c>
      <c r="Q16" s="292">
        <f>ごみ処理量内訳!N16</f>
        <v>118</v>
      </c>
      <c r="R16" s="292">
        <f t="shared" si="3"/>
        <v>1872</v>
      </c>
      <c r="S16" s="292">
        <f>ごみ処理量内訳!G16</f>
        <v>274</v>
      </c>
      <c r="T16" s="292">
        <f>ごみ処理量内訳!L16</f>
        <v>1598</v>
      </c>
      <c r="U16" s="292">
        <f>ごみ処理量内訳!H16</f>
        <v>0</v>
      </c>
      <c r="V16" s="292">
        <f>ごみ処理量内訳!I16</f>
        <v>0</v>
      </c>
      <c r="W16" s="292">
        <f>ごみ処理量内訳!J16</f>
        <v>0</v>
      </c>
      <c r="X16" s="292">
        <f>ごみ処理量内訳!K16</f>
        <v>0</v>
      </c>
      <c r="Y16" s="292">
        <f>ごみ処理量内訳!M16</f>
        <v>0</v>
      </c>
      <c r="Z16" s="292">
        <f>資源化量内訳!Y16</f>
        <v>2401</v>
      </c>
      <c r="AA16" s="292">
        <f t="shared" si="4"/>
        <v>34454</v>
      </c>
      <c r="AB16" s="297">
        <f t="shared" si="5"/>
        <v>99.657514366982056</v>
      </c>
      <c r="AC16" s="292">
        <f>施設資源化量内訳!Y16</f>
        <v>0</v>
      </c>
      <c r="AD16" s="292">
        <f>施設資源化量内訳!AT16</f>
        <v>0</v>
      </c>
      <c r="AE16" s="292">
        <f>施設資源化量内訳!BO16</f>
        <v>0</v>
      </c>
      <c r="AF16" s="292">
        <f>施設資源化量内訳!CJ16</f>
        <v>0</v>
      </c>
      <c r="AG16" s="292">
        <f>施設資源化量内訳!DE16</f>
        <v>0</v>
      </c>
      <c r="AH16" s="292">
        <f>施設資源化量内訳!DZ16</f>
        <v>0</v>
      </c>
      <c r="AI16" s="292">
        <f>施設資源化量内訳!EU16</f>
        <v>1100</v>
      </c>
      <c r="AJ16" s="292">
        <f t="shared" si="6"/>
        <v>1100</v>
      </c>
      <c r="AK16" s="297">
        <f t="shared" si="7"/>
        <v>19.205972175093315</v>
      </c>
      <c r="AL16" s="297">
        <f>IF((AA16+J16)&lt;&gt;0,(資源化量内訳!D16-資源化量内訳!R16-資源化量内訳!T16-資源化量内訳!V16-資源化量内訳!U16)/(AA16+J16)*100,"-")</f>
        <v>19.205972175093315</v>
      </c>
      <c r="AM16" s="292">
        <f>ごみ処理量内訳!AA16</f>
        <v>118</v>
      </c>
      <c r="AN16" s="292">
        <f>ごみ処理量内訳!AB16</f>
        <v>2763</v>
      </c>
      <c r="AO16" s="292">
        <f>ごみ処理量内訳!AC16</f>
        <v>194</v>
      </c>
      <c r="AP16" s="292">
        <f t="shared" si="8"/>
        <v>3075</v>
      </c>
    </row>
    <row r="17" spans="1:42" s="224" customFormat="1" ht="13.5" customHeight="1">
      <c r="A17" s="290" t="s">
        <v>745</v>
      </c>
      <c r="B17" s="291" t="s">
        <v>778</v>
      </c>
      <c r="C17" s="290" t="s">
        <v>779</v>
      </c>
      <c r="D17" s="292">
        <f t="shared" si="0"/>
        <v>78932</v>
      </c>
      <c r="E17" s="292">
        <v>78932</v>
      </c>
      <c r="F17" s="292">
        <v>0</v>
      </c>
      <c r="G17" s="292">
        <v>499</v>
      </c>
      <c r="H17" s="292">
        <f>SUM(ごみ搬入量内訳!E17,+ごみ搬入量内訳!AD17)</f>
        <v>22479</v>
      </c>
      <c r="I17" s="292">
        <f>ごみ搬入量内訳!BC17</f>
        <v>1100</v>
      </c>
      <c r="J17" s="292">
        <f>資源化量内訳!BO17</f>
        <v>1769</v>
      </c>
      <c r="K17" s="292">
        <f t="shared" si="1"/>
        <v>25348</v>
      </c>
      <c r="L17" s="295">
        <f t="shared" si="2"/>
        <v>879.82789416796425</v>
      </c>
      <c r="M17" s="292">
        <f>IF(D17&lt;&gt;0,(ごみ搬入量内訳!BR17+ごみ処理概要!J17)/ごみ処理概要!D17/365*1000000,"-")</f>
        <v>682.05058073222733</v>
      </c>
      <c r="N17" s="292">
        <f>IF(D17&lt;&gt;0,ごみ搬入量内訳!CM17/ごみ処理概要!D17/365*1000000,"-")</f>
        <v>197.77731343573697</v>
      </c>
      <c r="O17" s="292">
        <f>ごみ搬入量内訳!DH17</f>
        <v>0</v>
      </c>
      <c r="P17" s="292">
        <f>ごみ処理量内訳!E17</f>
        <v>21345</v>
      </c>
      <c r="Q17" s="292">
        <f>ごみ処理量内訳!N17</f>
        <v>0</v>
      </c>
      <c r="R17" s="292">
        <f t="shared" si="3"/>
        <v>1731</v>
      </c>
      <c r="S17" s="292">
        <f>ごみ処理量内訳!G17</f>
        <v>1643</v>
      </c>
      <c r="T17" s="292">
        <f>ごみ処理量内訳!L17</f>
        <v>88</v>
      </c>
      <c r="U17" s="292">
        <f>ごみ処理量内訳!H17</f>
        <v>0</v>
      </c>
      <c r="V17" s="292">
        <f>ごみ処理量内訳!I17</f>
        <v>0</v>
      </c>
      <c r="W17" s="292">
        <f>ごみ処理量内訳!J17</f>
        <v>0</v>
      </c>
      <c r="X17" s="292">
        <f>ごみ処理量内訳!K17</f>
        <v>0</v>
      </c>
      <c r="Y17" s="292">
        <f>ごみ処理量内訳!M17</f>
        <v>0</v>
      </c>
      <c r="Z17" s="292">
        <f>資源化量内訳!Y17</f>
        <v>504</v>
      </c>
      <c r="AA17" s="292">
        <f t="shared" si="4"/>
        <v>23580</v>
      </c>
      <c r="AB17" s="297">
        <f t="shared" si="5"/>
        <v>100</v>
      </c>
      <c r="AC17" s="292">
        <f>施設資源化量内訳!Y17</f>
        <v>0</v>
      </c>
      <c r="AD17" s="292">
        <f>施設資源化量内訳!AT17</f>
        <v>883</v>
      </c>
      <c r="AE17" s="292">
        <f>施設資源化量内訳!BO17</f>
        <v>0</v>
      </c>
      <c r="AF17" s="292">
        <f>施設資源化量内訳!CJ17</f>
        <v>0</v>
      </c>
      <c r="AG17" s="292">
        <f>施設資源化量内訳!DE17</f>
        <v>0</v>
      </c>
      <c r="AH17" s="292">
        <f>施設資源化量内訳!DZ17</f>
        <v>0</v>
      </c>
      <c r="AI17" s="292">
        <f>施設資源化量内訳!EU17</f>
        <v>88</v>
      </c>
      <c r="AJ17" s="292">
        <f t="shared" si="6"/>
        <v>971</v>
      </c>
      <c r="AK17" s="297">
        <f t="shared" si="7"/>
        <v>12.797349007850409</v>
      </c>
      <c r="AL17" s="297">
        <f>IF((AA17+J17)&lt;&gt;0,(資源化量内訳!D17-資源化量内訳!R17-資源化量内訳!T17-資源化量内訳!V17-資源化量内訳!U17)/(AA17+J17)*100,"-")</f>
        <v>12.797349007850409</v>
      </c>
      <c r="AM17" s="292">
        <f>ごみ処理量内訳!AA17</f>
        <v>0</v>
      </c>
      <c r="AN17" s="292">
        <f>ごみ処理量内訳!AB17</f>
        <v>3166</v>
      </c>
      <c r="AO17" s="292">
        <f>ごみ処理量内訳!AC17</f>
        <v>140</v>
      </c>
      <c r="AP17" s="292">
        <f t="shared" si="8"/>
        <v>3306</v>
      </c>
    </row>
    <row r="18" spans="1:42" s="224" customFormat="1" ht="13.5" customHeight="1">
      <c r="A18" s="290" t="s">
        <v>745</v>
      </c>
      <c r="B18" s="291" t="s">
        <v>781</v>
      </c>
      <c r="C18" s="290" t="s">
        <v>782</v>
      </c>
      <c r="D18" s="292">
        <f t="shared" si="0"/>
        <v>37143</v>
      </c>
      <c r="E18" s="292">
        <v>37143</v>
      </c>
      <c r="F18" s="292">
        <v>0</v>
      </c>
      <c r="G18" s="292">
        <v>285</v>
      </c>
      <c r="H18" s="292">
        <f>SUM(ごみ搬入量内訳!E18,+ごみ搬入量内訳!AD18)</f>
        <v>12212</v>
      </c>
      <c r="I18" s="292">
        <f>ごみ搬入量内訳!BC18</f>
        <v>652</v>
      </c>
      <c r="J18" s="292">
        <f>資源化量内訳!BO18</f>
        <v>672</v>
      </c>
      <c r="K18" s="292">
        <f t="shared" si="1"/>
        <v>13536</v>
      </c>
      <c r="L18" s="295">
        <f t="shared" si="2"/>
        <v>998.43662350508339</v>
      </c>
      <c r="M18" s="292">
        <f>IF(D18&lt;&gt;0,(ごみ搬入量内訳!BR18+ごみ処理概要!J18)/ごみ処理概要!D18/365*1000000,"-")</f>
        <v>668.35359379281624</v>
      </c>
      <c r="N18" s="292">
        <f>IF(D18&lt;&gt;0,ごみ搬入量内訳!CM18/ごみ処理概要!D18/365*1000000,"-")</f>
        <v>330.08302971226715</v>
      </c>
      <c r="O18" s="292">
        <f>ごみ搬入量内訳!DH18</f>
        <v>0</v>
      </c>
      <c r="P18" s="292">
        <f>ごみ処理量内訳!E18</f>
        <v>11291</v>
      </c>
      <c r="Q18" s="292">
        <f>ごみ処理量内訳!N18</f>
        <v>54</v>
      </c>
      <c r="R18" s="292">
        <f t="shared" si="3"/>
        <v>1070</v>
      </c>
      <c r="S18" s="292">
        <f>ごみ処理量内訳!G18</f>
        <v>973</v>
      </c>
      <c r="T18" s="292">
        <f>ごみ処理量内訳!L18</f>
        <v>0</v>
      </c>
      <c r="U18" s="292">
        <f>ごみ処理量内訳!H18</f>
        <v>97</v>
      </c>
      <c r="V18" s="292">
        <f>ごみ処理量内訳!I18</f>
        <v>0</v>
      </c>
      <c r="W18" s="292">
        <f>ごみ処理量内訳!J18</f>
        <v>0</v>
      </c>
      <c r="X18" s="292">
        <f>ごみ処理量内訳!K18</f>
        <v>0</v>
      </c>
      <c r="Y18" s="292">
        <f>ごみ処理量内訳!M18</f>
        <v>0</v>
      </c>
      <c r="Z18" s="292">
        <f>資源化量内訳!Y18</f>
        <v>546</v>
      </c>
      <c r="AA18" s="292">
        <f t="shared" si="4"/>
        <v>12961</v>
      </c>
      <c r="AB18" s="297">
        <f t="shared" si="5"/>
        <v>99.583365481058564</v>
      </c>
      <c r="AC18" s="292">
        <f>施設資源化量内訳!Y18</f>
        <v>0</v>
      </c>
      <c r="AD18" s="292">
        <f>施設資源化量内訳!AT18</f>
        <v>695</v>
      </c>
      <c r="AE18" s="292">
        <f>施設資源化量内訳!BO18</f>
        <v>97</v>
      </c>
      <c r="AF18" s="292">
        <f>施設資源化量内訳!CJ18</f>
        <v>0</v>
      </c>
      <c r="AG18" s="292">
        <f>施設資源化量内訳!DE18</f>
        <v>0</v>
      </c>
      <c r="AH18" s="292">
        <f>施設資源化量内訳!DZ18</f>
        <v>0</v>
      </c>
      <c r="AI18" s="292">
        <f>施設資源化量内訳!EU18</f>
        <v>0</v>
      </c>
      <c r="AJ18" s="292">
        <f t="shared" si="6"/>
        <v>792</v>
      </c>
      <c r="AK18" s="297">
        <f t="shared" si="7"/>
        <v>14.743636763735054</v>
      </c>
      <c r="AL18" s="297">
        <f>IF((AA18+J18)&lt;&gt;0,(資源化量内訳!D18-資源化量内訳!R18-資源化量内訳!T18-資源化量内訳!V18-資源化量内訳!U18)/(AA18+J18)*100,"-")</f>
        <v>14.743636763735054</v>
      </c>
      <c r="AM18" s="292">
        <f>ごみ処理量内訳!AA18</f>
        <v>54</v>
      </c>
      <c r="AN18" s="292">
        <f>ごみ処理量内訳!AB18</f>
        <v>1583</v>
      </c>
      <c r="AO18" s="292">
        <f>ごみ処理量内訳!AC18</f>
        <v>0</v>
      </c>
      <c r="AP18" s="292">
        <f t="shared" si="8"/>
        <v>1637</v>
      </c>
    </row>
    <row r="19" spans="1:42" s="224" customFormat="1" ht="13.5" customHeight="1">
      <c r="A19" s="290" t="s">
        <v>745</v>
      </c>
      <c r="B19" s="291" t="s">
        <v>783</v>
      </c>
      <c r="C19" s="290" t="s">
        <v>784</v>
      </c>
      <c r="D19" s="292">
        <f t="shared" si="0"/>
        <v>31757</v>
      </c>
      <c r="E19" s="292">
        <v>31757</v>
      </c>
      <c r="F19" s="292">
        <v>0</v>
      </c>
      <c r="G19" s="292">
        <v>178</v>
      </c>
      <c r="H19" s="292">
        <f>SUM(ごみ搬入量内訳!E19,+ごみ搬入量内訳!AD19)</f>
        <v>7746</v>
      </c>
      <c r="I19" s="292">
        <f>ごみ搬入量内訳!BC19</f>
        <v>685</v>
      </c>
      <c r="J19" s="292">
        <f>資源化量内訳!BO19</f>
        <v>543</v>
      </c>
      <c r="K19" s="292">
        <f t="shared" si="1"/>
        <v>8974</v>
      </c>
      <c r="L19" s="295">
        <f t="shared" si="2"/>
        <v>774.20100670286911</v>
      </c>
      <c r="M19" s="292">
        <f>IF(D19&lt;&gt;0,(ごみ搬入量内訳!BR19+ごみ処理概要!J19)/ごみ処理概要!D19/365*1000000,"-")</f>
        <v>632.54310019449929</v>
      </c>
      <c r="N19" s="292">
        <f>IF(D19&lt;&gt;0,ごみ搬入量内訳!CM19/ごみ処理概要!D19/365*1000000,"-")</f>
        <v>141.65790650836988</v>
      </c>
      <c r="O19" s="292">
        <f>ごみ搬入量内訳!DH19</f>
        <v>0</v>
      </c>
      <c r="P19" s="292">
        <f>ごみ処理量内訳!E19</f>
        <v>7104</v>
      </c>
      <c r="Q19" s="292">
        <f>ごみ処理量内訳!N19</f>
        <v>0</v>
      </c>
      <c r="R19" s="292">
        <f t="shared" si="3"/>
        <v>1327</v>
      </c>
      <c r="S19" s="292">
        <f>ごみ処理量内訳!G19</f>
        <v>0</v>
      </c>
      <c r="T19" s="292">
        <f>ごみ処理量内訳!L19</f>
        <v>1327</v>
      </c>
      <c r="U19" s="292">
        <f>ごみ処理量内訳!H19</f>
        <v>0</v>
      </c>
      <c r="V19" s="292">
        <f>ごみ処理量内訳!I19</f>
        <v>0</v>
      </c>
      <c r="W19" s="292">
        <f>ごみ処理量内訳!J19</f>
        <v>0</v>
      </c>
      <c r="X19" s="292">
        <f>ごみ処理量内訳!K19</f>
        <v>0</v>
      </c>
      <c r="Y19" s="292">
        <f>ごみ処理量内訳!M19</f>
        <v>0</v>
      </c>
      <c r="Z19" s="292">
        <f>資源化量内訳!Y19</f>
        <v>0</v>
      </c>
      <c r="AA19" s="292">
        <f t="shared" si="4"/>
        <v>8431</v>
      </c>
      <c r="AB19" s="297">
        <f t="shared" si="5"/>
        <v>100</v>
      </c>
      <c r="AC19" s="292">
        <f>施設資源化量内訳!Y19</f>
        <v>0</v>
      </c>
      <c r="AD19" s="292">
        <f>施設資源化量内訳!AT19</f>
        <v>0</v>
      </c>
      <c r="AE19" s="292">
        <f>施設資源化量内訳!BO19</f>
        <v>0</v>
      </c>
      <c r="AF19" s="292">
        <f>施設資源化量内訳!CJ19</f>
        <v>0</v>
      </c>
      <c r="AG19" s="292">
        <f>施設資源化量内訳!DE19</f>
        <v>0</v>
      </c>
      <c r="AH19" s="292">
        <f>施設資源化量内訳!DZ19</f>
        <v>0</v>
      </c>
      <c r="AI19" s="292">
        <f>施設資源化量内訳!EU19</f>
        <v>1327</v>
      </c>
      <c r="AJ19" s="292">
        <f t="shared" si="6"/>
        <v>1327</v>
      </c>
      <c r="AK19" s="297">
        <f t="shared" si="7"/>
        <v>20.837976376197904</v>
      </c>
      <c r="AL19" s="297">
        <f>IF((AA19+J19)&lt;&gt;0,(資源化量内訳!D19-資源化量内訳!R19-資源化量内訳!T19-資源化量内訳!V19-資源化量内訳!U19)/(AA19+J19)*100,"-")</f>
        <v>20.837976376197904</v>
      </c>
      <c r="AM19" s="292">
        <f>ごみ処理量内訳!AA19</f>
        <v>0</v>
      </c>
      <c r="AN19" s="292">
        <f>ごみ処理量内訳!AB19</f>
        <v>961</v>
      </c>
      <c r="AO19" s="292">
        <f>ごみ処理量内訳!AC19</f>
        <v>0</v>
      </c>
      <c r="AP19" s="292">
        <f t="shared" si="8"/>
        <v>961</v>
      </c>
    </row>
    <row r="20" spans="1:42" s="224" customFormat="1" ht="13.5" customHeight="1">
      <c r="A20" s="290" t="s">
        <v>745</v>
      </c>
      <c r="B20" s="291" t="s">
        <v>785</v>
      </c>
      <c r="C20" s="290" t="s">
        <v>786</v>
      </c>
      <c r="D20" s="292">
        <f t="shared" si="0"/>
        <v>3757</v>
      </c>
      <c r="E20" s="292">
        <v>3757</v>
      </c>
      <c r="F20" s="292">
        <v>0</v>
      </c>
      <c r="G20" s="292">
        <v>21</v>
      </c>
      <c r="H20" s="292">
        <f>SUM(ごみ搬入量内訳!E20,+ごみ搬入量内訳!AD20)</f>
        <v>911</v>
      </c>
      <c r="I20" s="292">
        <f>ごみ搬入量内訳!BC20</f>
        <v>11</v>
      </c>
      <c r="J20" s="292">
        <f>資源化量内訳!BO20</f>
        <v>0</v>
      </c>
      <c r="K20" s="292">
        <f t="shared" si="1"/>
        <v>922</v>
      </c>
      <c r="L20" s="295">
        <f t="shared" si="2"/>
        <v>672.35224840571584</v>
      </c>
      <c r="M20" s="292">
        <f>IF(D20&lt;&gt;0,(ごみ搬入量内訳!BR20+ごみ処理概要!J20)/ごみ処理概要!D20/365*1000000,"-")</f>
        <v>672.35224840571584</v>
      </c>
      <c r="N20" s="292">
        <f>IF(D20&lt;&gt;0,ごみ搬入量内訳!CM20/ごみ処理概要!D20/365*1000000,"-")</f>
        <v>0</v>
      </c>
      <c r="O20" s="292">
        <f>ごみ搬入量内訳!DH20</f>
        <v>0</v>
      </c>
      <c r="P20" s="292">
        <f>ごみ処理量内訳!E20</f>
        <v>709</v>
      </c>
      <c r="Q20" s="292">
        <f>ごみ処理量内訳!N20</f>
        <v>0</v>
      </c>
      <c r="R20" s="292">
        <f t="shared" si="3"/>
        <v>91</v>
      </c>
      <c r="S20" s="292">
        <f>ごみ処理量内訳!G20</f>
        <v>91</v>
      </c>
      <c r="T20" s="292">
        <f>ごみ処理量内訳!L20</f>
        <v>0</v>
      </c>
      <c r="U20" s="292">
        <f>ごみ処理量内訳!H20</f>
        <v>0</v>
      </c>
      <c r="V20" s="292">
        <f>ごみ処理量内訳!I20</f>
        <v>0</v>
      </c>
      <c r="W20" s="292">
        <f>ごみ処理量内訳!J20</f>
        <v>0</v>
      </c>
      <c r="X20" s="292">
        <f>ごみ処理量内訳!K20</f>
        <v>0</v>
      </c>
      <c r="Y20" s="292">
        <f>ごみ処理量内訳!M20</f>
        <v>0</v>
      </c>
      <c r="Z20" s="292">
        <f>資源化量内訳!Y20</f>
        <v>122</v>
      </c>
      <c r="AA20" s="292">
        <f t="shared" si="4"/>
        <v>922</v>
      </c>
      <c r="AB20" s="297">
        <f t="shared" si="5"/>
        <v>100</v>
      </c>
      <c r="AC20" s="292">
        <f>施設資源化量内訳!Y20</f>
        <v>2</v>
      </c>
      <c r="AD20" s="292">
        <f>施設資源化量内訳!AT20</f>
        <v>28</v>
      </c>
      <c r="AE20" s="292">
        <f>施設資源化量内訳!BO20</f>
        <v>0</v>
      </c>
      <c r="AF20" s="292">
        <f>施設資源化量内訳!CJ20</f>
        <v>0</v>
      </c>
      <c r="AG20" s="292">
        <f>施設資源化量内訳!DE20</f>
        <v>0</v>
      </c>
      <c r="AH20" s="292">
        <f>施設資源化量内訳!DZ20</f>
        <v>0</v>
      </c>
      <c r="AI20" s="292">
        <f>施設資源化量内訳!EU20</f>
        <v>0</v>
      </c>
      <c r="AJ20" s="292">
        <f t="shared" si="6"/>
        <v>30</v>
      </c>
      <c r="AK20" s="297">
        <f t="shared" si="7"/>
        <v>16.485900216919742</v>
      </c>
      <c r="AL20" s="297">
        <f>IF((AA20+J20)&lt;&gt;0,(資源化量内訳!D20-資源化量内訳!R20-資源化量内訳!T20-資源化量内訳!V20-資源化量内訳!U20)/(AA20+J20)*100,"-")</f>
        <v>16.485900216919742</v>
      </c>
      <c r="AM20" s="292">
        <f>ごみ処理量内訳!AA20</f>
        <v>0</v>
      </c>
      <c r="AN20" s="292">
        <f>ごみ処理量内訳!AB20</f>
        <v>61</v>
      </c>
      <c r="AO20" s="292">
        <f>ごみ処理量内訳!AC20</f>
        <v>0</v>
      </c>
      <c r="AP20" s="292">
        <f t="shared" si="8"/>
        <v>61</v>
      </c>
    </row>
    <row r="21" spans="1:42" s="224" customFormat="1" ht="13.5" customHeight="1">
      <c r="A21" s="290" t="s">
        <v>745</v>
      </c>
      <c r="B21" s="291" t="s">
        <v>787</v>
      </c>
      <c r="C21" s="290" t="s">
        <v>788</v>
      </c>
      <c r="D21" s="292">
        <f t="shared" si="0"/>
        <v>19301</v>
      </c>
      <c r="E21" s="292">
        <v>19301</v>
      </c>
      <c r="F21" s="292">
        <v>0</v>
      </c>
      <c r="G21" s="292">
        <v>104</v>
      </c>
      <c r="H21" s="292">
        <f>SUM(ごみ搬入量内訳!E21,+ごみ搬入量内訳!AD21)</f>
        <v>5012</v>
      </c>
      <c r="I21" s="292">
        <f>ごみ搬入量内訳!BC21</f>
        <v>462</v>
      </c>
      <c r="J21" s="292">
        <f>資源化量内訳!BO21</f>
        <v>1106</v>
      </c>
      <c r="K21" s="292">
        <f t="shared" si="1"/>
        <v>6580</v>
      </c>
      <c r="L21" s="295">
        <f t="shared" si="2"/>
        <v>934.0136397219818</v>
      </c>
      <c r="M21" s="292">
        <f>IF(D21&lt;&gt;0,(ごみ搬入量内訳!BR21+ごみ処理概要!J21)/ごみ処理概要!D21/365*1000000,"-")</f>
        <v>724.64128127366519</v>
      </c>
      <c r="N21" s="292">
        <f>IF(D21&lt;&gt;0,ごみ搬入量内訳!CM21/ごみ処理概要!D21/365*1000000,"-")</f>
        <v>209.37235844831659</v>
      </c>
      <c r="O21" s="292">
        <f>ごみ搬入量内訳!DH21</f>
        <v>0</v>
      </c>
      <c r="P21" s="292">
        <f>ごみ処理量内訳!E21</f>
        <v>4615</v>
      </c>
      <c r="Q21" s="292">
        <f>ごみ処理量内訳!N21</f>
        <v>0</v>
      </c>
      <c r="R21" s="292">
        <f t="shared" si="3"/>
        <v>859</v>
      </c>
      <c r="S21" s="292">
        <f>ごみ処理量内訳!G21</f>
        <v>475</v>
      </c>
      <c r="T21" s="292">
        <f>ごみ処理量内訳!L21</f>
        <v>355</v>
      </c>
      <c r="U21" s="292">
        <f>ごみ処理量内訳!H21</f>
        <v>29</v>
      </c>
      <c r="V21" s="292">
        <f>ごみ処理量内訳!I21</f>
        <v>0</v>
      </c>
      <c r="W21" s="292">
        <f>ごみ処理量内訳!J21</f>
        <v>0</v>
      </c>
      <c r="X21" s="292">
        <f>ごみ処理量内訳!K21</f>
        <v>0</v>
      </c>
      <c r="Y21" s="292">
        <f>ごみ処理量内訳!M21</f>
        <v>0</v>
      </c>
      <c r="Z21" s="292">
        <f>資源化量内訳!Y21</f>
        <v>0</v>
      </c>
      <c r="AA21" s="292">
        <f t="shared" si="4"/>
        <v>5474</v>
      </c>
      <c r="AB21" s="297">
        <f t="shared" si="5"/>
        <v>100</v>
      </c>
      <c r="AC21" s="292">
        <f>施設資源化量内訳!Y21</f>
        <v>0</v>
      </c>
      <c r="AD21" s="292">
        <f>施設資源化量内訳!AT21</f>
        <v>14</v>
      </c>
      <c r="AE21" s="292">
        <f>施設資源化量内訳!BO21</f>
        <v>29</v>
      </c>
      <c r="AF21" s="292">
        <f>施設資源化量内訳!CJ21</f>
        <v>0</v>
      </c>
      <c r="AG21" s="292">
        <f>施設資源化量内訳!DE21</f>
        <v>0</v>
      </c>
      <c r="AH21" s="292">
        <f>施設資源化量内訳!DZ21</f>
        <v>0</v>
      </c>
      <c r="AI21" s="292">
        <f>施設資源化量内訳!EU21</f>
        <v>332</v>
      </c>
      <c r="AJ21" s="292">
        <f t="shared" si="6"/>
        <v>375</v>
      </c>
      <c r="AK21" s="297">
        <f t="shared" si="7"/>
        <v>22.507598784194531</v>
      </c>
      <c r="AL21" s="297">
        <f>IF((AA21+J21)&lt;&gt;0,(資源化量内訳!D21-資源化量内訳!R21-資源化量内訳!T21-資源化量内訳!V21-資源化量内訳!U21)/(AA21+J21)*100,"-")</f>
        <v>22.507598784194531</v>
      </c>
      <c r="AM21" s="292">
        <f>ごみ処理量内訳!AA21</f>
        <v>0</v>
      </c>
      <c r="AN21" s="292">
        <f>ごみ処理量内訳!AB21</f>
        <v>584</v>
      </c>
      <c r="AO21" s="292">
        <f>ごみ処理量内訳!AC21</f>
        <v>0</v>
      </c>
      <c r="AP21" s="292">
        <f t="shared" si="8"/>
        <v>584</v>
      </c>
    </row>
    <row r="22" spans="1:42" s="224" customFormat="1" ht="13.5" customHeight="1">
      <c r="A22" s="290" t="s">
        <v>745</v>
      </c>
      <c r="B22" s="291" t="s">
        <v>789</v>
      </c>
      <c r="C22" s="290" t="s">
        <v>790</v>
      </c>
      <c r="D22" s="292">
        <f t="shared" si="0"/>
        <v>23264</v>
      </c>
      <c r="E22" s="292">
        <v>23264</v>
      </c>
      <c r="F22" s="292">
        <v>0</v>
      </c>
      <c r="G22" s="292">
        <v>173</v>
      </c>
      <c r="H22" s="292">
        <f>SUM(ごみ搬入量内訳!E22,+ごみ搬入量内訳!AD22)</f>
        <v>7264</v>
      </c>
      <c r="I22" s="292">
        <f>ごみ搬入量内訳!BC22</f>
        <v>434</v>
      </c>
      <c r="J22" s="292">
        <f>資源化量内訳!BO22</f>
        <v>727</v>
      </c>
      <c r="K22" s="292">
        <f t="shared" si="1"/>
        <v>8425</v>
      </c>
      <c r="L22" s="295">
        <f t="shared" si="2"/>
        <v>992.18499745623797</v>
      </c>
      <c r="M22" s="292">
        <f>IF(D22&lt;&gt;0,(ごみ搬入量内訳!BR22+ごみ処理概要!J22)/ごみ処理概要!D22/365*1000000,"-")</f>
        <v>833.67093139379313</v>
      </c>
      <c r="N22" s="292">
        <f>IF(D22&lt;&gt;0,ごみ搬入量内訳!CM22/ごみ処理概要!D22/365*1000000,"-")</f>
        <v>158.51406606244464</v>
      </c>
      <c r="O22" s="292">
        <f>ごみ搬入量内訳!DH22</f>
        <v>0</v>
      </c>
      <c r="P22" s="292">
        <f>ごみ処理量内訳!E22</f>
        <v>6194</v>
      </c>
      <c r="Q22" s="292">
        <f>ごみ処理量内訳!N22</f>
        <v>244</v>
      </c>
      <c r="R22" s="292">
        <f t="shared" si="3"/>
        <v>0</v>
      </c>
      <c r="S22" s="292">
        <f>ごみ処理量内訳!G22</f>
        <v>0</v>
      </c>
      <c r="T22" s="292">
        <f>ごみ処理量内訳!L22</f>
        <v>0</v>
      </c>
      <c r="U22" s="292">
        <f>ごみ処理量内訳!H22</f>
        <v>0</v>
      </c>
      <c r="V22" s="292">
        <f>ごみ処理量内訳!I22</f>
        <v>0</v>
      </c>
      <c r="W22" s="292">
        <f>ごみ処理量内訳!J22</f>
        <v>0</v>
      </c>
      <c r="X22" s="292">
        <f>ごみ処理量内訳!K22</f>
        <v>0</v>
      </c>
      <c r="Y22" s="292">
        <f>ごみ処理量内訳!M22</f>
        <v>0</v>
      </c>
      <c r="Z22" s="292">
        <f>資源化量内訳!Y22</f>
        <v>1185</v>
      </c>
      <c r="AA22" s="292">
        <f t="shared" si="4"/>
        <v>7623</v>
      </c>
      <c r="AB22" s="297">
        <f t="shared" si="5"/>
        <v>96.799160435524072</v>
      </c>
      <c r="AC22" s="292">
        <f>施設資源化量内訳!Y22</f>
        <v>0</v>
      </c>
      <c r="AD22" s="292">
        <f>施設資源化量内訳!AT22</f>
        <v>0</v>
      </c>
      <c r="AE22" s="292">
        <f>施設資源化量内訳!BO22</f>
        <v>0</v>
      </c>
      <c r="AF22" s="292">
        <f>施設資源化量内訳!CJ22</f>
        <v>0</v>
      </c>
      <c r="AG22" s="292">
        <f>施設資源化量内訳!DE22</f>
        <v>0</v>
      </c>
      <c r="AH22" s="292">
        <f>施設資源化量内訳!DZ22</f>
        <v>0</v>
      </c>
      <c r="AI22" s="292">
        <f>施設資源化量内訳!EU22</f>
        <v>0</v>
      </c>
      <c r="AJ22" s="292">
        <f t="shared" si="6"/>
        <v>0</v>
      </c>
      <c r="AK22" s="297">
        <f t="shared" si="7"/>
        <v>22.898203592814369</v>
      </c>
      <c r="AL22" s="297">
        <f>IF((AA22+J22)&lt;&gt;0,(資源化量内訳!D22-資源化量内訳!R22-資源化量内訳!T22-資源化量内訳!V22-資源化量内訳!U22)/(AA22+J22)*100,"-")</f>
        <v>22.898203592814369</v>
      </c>
      <c r="AM22" s="292">
        <f>ごみ処理量内訳!AA22</f>
        <v>244</v>
      </c>
      <c r="AN22" s="292">
        <f>ごみ処理量内訳!AB22</f>
        <v>1083</v>
      </c>
      <c r="AO22" s="292">
        <f>ごみ処理量内訳!AC22</f>
        <v>0</v>
      </c>
      <c r="AP22" s="292">
        <f t="shared" si="8"/>
        <v>1327</v>
      </c>
    </row>
    <row r="23" spans="1:42" s="224" customFormat="1" ht="13.5" customHeight="1">
      <c r="A23" s="290" t="s">
        <v>745</v>
      </c>
      <c r="B23" s="291" t="s">
        <v>791</v>
      </c>
      <c r="C23" s="290" t="s">
        <v>792</v>
      </c>
      <c r="D23" s="292">
        <f t="shared" si="0"/>
        <v>28230</v>
      </c>
      <c r="E23" s="292">
        <v>28230</v>
      </c>
      <c r="F23" s="292">
        <v>0</v>
      </c>
      <c r="G23" s="292">
        <v>150</v>
      </c>
      <c r="H23" s="292">
        <f>SUM(ごみ搬入量内訳!E23,+ごみ搬入量内訳!AD23)</f>
        <v>4694</v>
      </c>
      <c r="I23" s="292">
        <f>ごみ搬入量内訳!BC23</f>
        <v>1878</v>
      </c>
      <c r="J23" s="292">
        <f>資源化量内訳!BO23</f>
        <v>1121</v>
      </c>
      <c r="K23" s="292">
        <f t="shared" si="1"/>
        <v>7693</v>
      </c>
      <c r="L23" s="295">
        <f t="shared" si="2"/>
        <v>746.60688376787527</v>
      </c>
      <c r="M23" s="292">
        <f>IF(D23&lt;&gt;0,(ごみ搬入量内訳!BR23+ごみ処理概要!J23)/ごみ処理概要!D23/365*1000000,"-")</f>
        <v>589.38562395974361</v>
      </c>
      <c r="N23" s="292">
        <f>IF(D23&lt;&gt;0,ごみ搬入量内訳!CM23/ごみ処理概要!D23/365*1000000,"-")</f>
        <v>157.22125980813183</v>
      </c>
      <c r="O23" s="292">
        <f>ごみ搬入量内訳!DH23</f>
        <v>0</v>
      </c>
      <c r="P23" s="292">
        <f>ごみ処理量内訳!E23</f>
        <v>3487</v>
      </c>
      <c r="Q23" s="292">
        <f>ごみ処理量内訳!N23</f>
        <v>0</v>
      </c>
      <c r="R23" s="292">
        <f t="shared" si="3"/>
        <v>2906</v>
      </c>
      <c r="S23" s="292">
        <f>ごみ処理量内訳!G23</f>
        <v>0</v>
      </c>
      <c r="T23" s="292">
        <f>ごみ処理量内訳!L23</f>
        <v>2906</v>
      </c>
      <c r="U23" s="292">
        <f>ごみ処理量内訳!H23</f>
        <v>0</v>
      </c>
      <c r="V23" s="292">
        <f>ごみ処理量内訳!I23</f>
        <v>0</v>
      </c>
      <c r="W23" s="292">
        <f>ごみ処理量内訳!J23</f>
        <v>0</v>
      </c>
      <c r="X23" s="292">
        <f>ごみ処理量内訳!K23</f>
        <v>0</v>
      </c>
      <c r="Y23" s="292">
        <f>ごみ処理量内訳!M23</f>
        <v>0</v>
      </c>
      <c r="Z23" s="292">
        <f>資源化量内訳!Y23</f>
        <v>179</v>
      </c>
      <c r="AA23" s="292">
        <f t="shared" si="4"/>
        <v>6572</v>
      </c>
      <c r="AB23" s="297">
        <f t="shared" si="5"/>
        <v>100</v>
      </c>
      <c r="AC23" s="292">
        <f>施設資源化量内訳!Y23</f>
        <v>349</v>
      </c>
      <c r="AD23" s="292">
        <f>施設資源化量内訳!AT23</f>
        <v>0</v>
      </c>
      <c r="AE23" s="292">
        <f>施設資源化量内訳!BO23</f>
        <v>0</v>
      </c>
      <c r="AF23" s="292">
        <f>施設資源化量内訳!CJ23</f>
        <v>0</v>
      </c>
      <c r="AG23" s="292">
        <f>施設資源化量内訳!DE23</f>
        <v>0</v>
      </c>
      <c r="AH23" s="292">
        <f>施設資源化量内訳!DZ23</f>
        <v>0</v>
      </c>
      <c r="AI23" s="292">
        <f>施設資源化量内訳!EU23</f>
        <v>2578</v>
      </c>
      <c r="AJ23" s="292">
        <f t="shared" si="6"/>
        <v>2927</v>
      </c>
      <c r="AK23" s="297">
        <f t="shared" si="7"/>
        <v>54.946054855063039</v>
      </c>
      <c r="AL23" s="297">
        <f>IF((AA23+J23)&lt;&gt;0,(資源化量内訳!D23-資源化量内訳!R23-資源化量内訳!T23-資源化量内訳!V23-資源化量内訳!U23)/(AA23+J23)*100,"-")</f>
        <v>50.409463148316647</v>
      </c>
      <c r="AM23" s="292">
        <f>ごみ処理量内訳!AA23</f>
        <v>0</v>
      </c>
      <c r="AN23" s="292">
        <f>ごみ処理量内訳!AB23</f>
        <v>0</v>
      </c>
      <c r="AO23" s="292">
        <f>ごみ処理量内訳!AC23</f>
        <v>328</v>
      </c>
      <c r="AP23" s="292">
        <f t="shared" si="8"/>
        <v>328</v>
      </c>
    </row>
    <row r="24" spans="1:42" s="224" customFormat="1" ht="13.5" customHeight="1">
      <c r="A24" s="290" t="s">
        <v>745</v>
      </c>
      <c r="B24" s="291" t="s">
        <v>793</v>
      </c>
      <c r="C24" s="290" t="s">
        <v>794</v>
      </c>
      <c r="D24" s="292">
        <f t="shared" si="0"/>
        <v>7523</v>
      </c>
      <c r="E24" s="292">
        <v>7523</v>
      </c>
      <c r="F24" s="292">
        <v>0</v>
      </c>
      <c r="G24" s="292">
        <v>120</v>
      </c>
      <c r="H24" s="292">
        <f>SUM(ごみ搬入量内訳!E24,+ごみ搬入量内訳!AD24)</f>
        <v>2087</v>
      </c>
      <c r="I24" s="292">
        <f>ごみ搬入量内訳!BC24</f>
        <v>0</v>
      </c>
      <c r="J24" s="292">
        <f>資源化量内訳!BO24</f>
        <v>218</v>
      </c>
      <c r="K24" s="292">
        <f t="shared" si="1"/>
        <v>2305</v>
      </c>
      <c r="L24" s="295">
        <f t="shared" si="2"/>
        <v>839.43486549922704</v>
      </c>
      <c r="M24" s="292">
        <f>IF(D24&lt;&gt;0,(ごみ搬入量内訳!BR24+ごみ処理概要!J24)/ごみ処理概要!D24/365*1000000,"-")</f>
        <v>839.43486549922704</v>
      </c>
      <c r="N24" s="292">
        <f>IF(D24&lt;&gt;0,ごみ搬入量内訳!CM24/ごみ処理概要!D24/365*1000000,"-")</f>
        <v>0</v>
      </c>
      <c r="O24" s="292">
        <f>ごみ搬入量内訳!DH24</f>
        <v>0</v>
      </c>
      <c r="P24" s="292">
        <f>ごみ処理量内訳!E24</f>
        <v>1940</v>
      </c>
      <c r="Q24" s="292">
        <f>ごみ処理量内訳!N24</f>
        <v>0</v>
      </c>
      <c r="R24" s="292">
        <f t="shared" si="3"/>
        <v>147</v>
      </c>
      <c r="S24" s="292">
        <f>ごみ処理量内訳!G24</f>
        <v>6</v>
      </c>
      <c r="T24" s="292">
        <f>ごみ処理量内訳!L24</f>
        <v>141</v>
      </c>
      <c r="U24" s="292">
        <f>ごみ処理量内訳!H24</f>
        <v>0</v>
      </c>
      <c r="V24" s="292">
        <f>ごみ処理量内訳!I24</f>
        <v>0</v>
      </c>
      <c r="W24" s="292">
        <f>ごみ処理量内訳!J24</f>
        <v>0</v>
      </c>
      <c r="X24" s="292">
        <f>ごみ処理量内訳!K24</f>
        <v>0</v>
      </c>
      <c r="Y24" s="292">
        <f>ごみ処理量内訳!M24</f>
        <v>0</v>
      </c>
      <c r="Z24" s="292">
        <f>資源化量内訳!Y24</f>
        <v>0</v>
      </c>
      <c r="AA24" s="292">
        <f t="shared" si="4"/>
        <v>2087</v>
      </c>
      <c r="AB24" s="297">
        <f t="shared" si="5"/>
        <v>100</v>
      </c>
      <c r="AC24" s="292">
        <f>施設資源化量内訳!Y24</f>
        <v>0</v>
      </c>
      <c r="AD24" s="292">
        <f>施設資源化量内訳!AT24</f>
        <v>0</v>
      </c>
      <c r="AE24" s="292">
        <f>施設資源化量内訳!BO24</f>
        <v>0</v>
      </c>
      <c r="AF24" s="292">
        <f>施設資源化量内訳!CJ24</f>
        <v>0</v>
      </c>
      <c r="AG24" s="292">
        <f>施設資源化量内訳!DE24</f>
        <v>0</v>
      </c>
      <c r="AH24" s="292">
        <f>施設資源化量内訳!DZ24</f>
        <v>0</v>
      </c>
      <c r="AI24" s="292">
        <f>施設資源化量内訳!EU24</f>
        <v>141</v>
      </c>
      <c r="AJ24" s="292">
        <f t="shared" si="6"/>
        <v>141</v>
      </c>
      <c r="AK24" s="297">
        <f t="shared" si="7"/>
        <v>15.574837310195228</v>
      </c>
      <c r="AL24" s="297">
        <f>IF((AA24+J24)&lt;&gt;0,(資源化量内訳!D24-資源化量内訳!R24-資源化量内訳!T24-資源化量内訳!V24-資源化量内訳!U24)/(AA24+J24)*100,"-")</f>
        <v>15.574837310195228</v>
      </c>
      <c r="AM24" s="292">
        <f>ごみ処理量内訳!AA24</f>
        <v>0</v>
      </c>
      <c r="AN24" s="292">
        <f>ごみ処理量内訳!AB24</f>
        <v>308</v>
      </c>
      <c r="AO24" s="292">
        <f>ごみ処理量内訳!AC24</f>
        <v>6</v>
      </c>
      <c r="AP24" s="292">
        <f t="shared" si="8"/>
        <v>314</v>
      </c>
    </row>
    <row r="25" spans="1:42" s="224" customFormat="1" ht="13.5" customHeight="1">
      <c r="A25" s="290" t="s">
        <v>745</v>
      </c>
      <c r="B25" s="291" t="s">
        <v>795</v>
      </c>
      <c r="C25" s="290" t="s">
        <v>796</v>
      </c>
      <c r="D25" s="292">
        <f t="shared" si="0"/>
        <v>8694</v>
      </c>
      <c r="E25" s="292">
        <v>8694</v>
      </c>
      <c r="F25" s="292">
        <v>0</v>
      </c>
      <c r="G25" s="292">
        <v>144</v>
      </c>
      <c r="H25" s="292">
        <f>SUM(ごみ搬入量内訳!E25,+ごみ搬入量内訳!AD25)</f>
        <v>1889</v>
      </c>
      <c r="I25" s="292">
        <f>ごみ搬入量内訳!BC25</f>
        <v>567</v>
      </c>
      <c r="J25" s="292">
        <f>資源化量内訳!BO25</f>
        <v>293</v>
      </c>
      <c r="K25" s="292">
        <f t="shared" si="1"/>
        <v>2749</v>
      </c>
      <c r="L25" s="295">
        <f t="shared" si="2"/>
        <v>866.28788236888306</v>
      </c>
      <c r="M25" s="292">
        <f>IF(D25&lt;&gt;0,(ごみ搬入量内訳!BR25+ごみ処理概要!J25)/ごみ処理概要!D25/365*1000000,"-")</f>
        <v>679.41676041735604</v>
      </c>
      <c r="N25" s="292">
        <f>IF(D25&lt;&gt;0,ごみ搬入量内訳!CM25/ごみ処理概要!D25/365*1000000,"-")</f>
        <v>186.87112195152693</v>
      </c>
      <c r="O25" s="292">
        <f>ごみ搬入量内訳!DH25</f>
        <v>0</v>
      </c>
      <c r="P25" s="292">
        <f>ごみ処理量内訳!E25</f>
        <v>2237</v>
      </c>
      <c r="Q25" s="292">
        <f>ごみ処理量内訳!N25</f>
        <v>0</v>
      </c>
      <c r="R25" s="292">
        <f t="shared" si="3"/>
        <v>188</v>
      </c>
      <c r="S25" s="292">
        <f>ごみ処理量内訳!G25</f>
        <v>135</v>
      </c>
      <c r="T25" s="292">
        <f>ごみ処理量内訳!L25</f>
        <v>53</v>
      </c>
      <c r="U25" s="292">
        <f>ごみ処理量内訳!H25</f>
        <v>0</v>
      </c>
      <c r="V25" s="292">
        <f>ごみ処理量内訳!I25</f>
        <v>0</v>
      </c>
      <c r="W25" s="292">
        <f>ごみ処理量内訳!J25</f>
        <v>0</v>
      </c>
      <c r="X25" s="292">
        <f>ごみ処理量内訳!K25</f>
        <v>0</v>
      </c>
      <c r="Y25" s="292">
        <f>ごみ処理量内訳!M25</f>
        <v>0</v>
      </c>
      <c r="Z25" s="292">
        <f>資源化量内訳!Y25</f>
        <v>30</v>
      </c>
      <c r="AA25" s="292">
        <f t="shared" si="4"/>
        <v>2455</v>
      </c>
      <c r="AB25" s="297">
        <f t="shared" si="5"/>
        <v>100</v>
      </c>
      <c r="AC25" s="292">
        <f>施設資源化量内訳!Y25</f>
        <v>4</v>
      </c>
      <c r="AD25" s="292">
        <f>施設資源化量内訳!AT25</f>
        <v>45</v>
      </c>
      <c r="AE25" s="292">
        <f>施設資源化量内訳!BO25</f>
        <v>0</v>
      </c>
      <c r="AF25" s="292">
        <f>施設資源化量内訳!CJ25</f>
        <v>0</v>
      </c>
      <c r="AG25" s="292">
        <f>施設資源化量内訳!DE25</f>
        <v>0</v>
      </c>
      <c r="AH25" s="292">
        <f>施設資源化量内訳!DZ25</f>
        <v>0</v>
      </c>
      <c r="AI25" s="292">
        <f>施設資源化量内訳!EU25</f>
        <v>53</v>
      </c>
      <c r="AJ25" s="292">
        <f t="shared" si="6"/>
        <v>102</v>
      </c>
      <c r="AK25" s="297">
        <f t="shared" si="7"/>
        <v>15.465793304221251</v>
      </c>
      <c r="AL25" s="297">
        <f>IF((AA25+J25)&lt;&gt;0,(資源化量内訳!D25-資源化量内訳!R25-資源化量内訳!T25-資源化量内訳!V25-資源化量内訳!U25)/(AA25+J25)*100,"-")</f>
        <v>15.465793304221251</v>
      </c>
      <c r="AM25" s="292">
        <f>ごみ処理量内訳!AA25</f>
        <v>0</v>
      </c>
      <c r="AN25" s="292">
        <f>ごみ処理量内訳!AB25</f>
        <v>347</v>
      </c>
      <c r="AO25" s="292">
        <f>ごみ処理量内訳!AC25</f>
        <v>0</v>
      </c>
      <c r="AP25" s="292">
        <f t="shared" si="8"/>
        <v>347</v>
      </c>
    </row>
    <row r="26" spans="1:42" s="224" customFormat="1" ht="13.5" customHeight="1">
      <c r="A26" s="290" t="s">
        <v>745</v>
      </c>
      <c r="B26" s="291" t="s">
        <v>797</v>
      </c>
      <c r="C26" s="290" t="s">
        <v>798</v>
      </c>
      <c r="D26" s="292">
        <f t="shared" si="0"/>
        <v>7068</v>
      </c>
      <c r="E26" s="292">
        <v>7068</v>
      </c>
      <c r="F26" s="292">
        <v>0</v>
      </c>
      <c r="G26" s="292">
        <v>57</v>
      </c>
      <c r="H26" s="292">
        <f>SUM(ごみ搬入量内訳!E26,+ごみ搬入量内訳!AD26)</f>
        <v>1557</v>
      </c>
      <c r="I26" s="292">
        <f>ごみ搬入量内訳!BC26</f>
        <v>257</v>
      </c>
      <c r="J26" s="292">
        <f>資源化量内訳!BO26</f>
        <v>176</v>
      </c>
      <c r="K26" s="292">
        <f t="shared" si="1"/>
        <v>1990</v>
      </c>
      <c r="L26" s="295">
        <f t="shared" si="2"/>
        <v>771.37164608383523</v>
      </c>
      <c r="M26" s="292">
        <f>IF(D26&lt;&gt;0,(ごみ搬入量内訳!BR26+ごみ処理概要!J26)/ごみ処理概要!D26/365*1000000,"-")</f>
        <v>696.17260118923025</v>
      </c>
      <c r="N26" s="292">
        <f>IF(D26&lt;&gt;0,ごみ搬入量内訳!CM26/ごみ処理概要!D26/365*1000000,"-")</f>
        <v>75.199044894605052</v>
      </c>
      <c r="O26" s="292">
        <f>ごみ搬入量内訳!DH26</f>
        <v>0</v>
      </c>
      <c r="P26" s="292">
        <f>ごみ処理量内訳!E26</f>
        <v>1615</v>
      </c>
      <c r="Q26" s="292">
        <f>ごみ処理量内訳!N26</f>
        <v>0</v>
      </c>
      <c r="R26" s="292">
        <f t="shared" si="3"/>
        <v>143</v>
      </c>
      <c r="S26" s="292">
        <f>ごみ処理量内訳!G26</f>
        <v>110</v>
      </c>
      <c r="T26" s="292">
        <f>ごみ処理量内訳!L26</f>
        <v>33</v>
      </c>
      <c r="U26" s="292">
        <f>ごみ処理量内訳!H26</f>
        <v>0</v>
      </c>
      <c r="V26" s="292">
        <f>ごみ処理量内訳!I26</f>
        <v>0</v>
      </c>
      <c r="W26" s="292">
        <f>ごみ処理量内訳!J26</f>
        <v>0</v>
      </c>
      <c r="X26" s="292">
        <f>ごみ処理量内訳!K26</f>
        <v>0</v>
      </c>
      <c r="Y26" s="292">
        <f>ごみ処理量内訳!M26</f>
        <v>0</v>
      </c>
      <c r="Z26" s="292">
        <f>資源化量内訳!Y26</f>
        <v>56</v>
      </c>
      <c r="AA26" s="292">
        <f t="shared" si="4"/>
        <v>1814</v>
      </c>
      <c r="AB26" s="297">
        <f t="shared" si="5"/>
        <v>100</v>
      </c>
      <c r="AC26" s="292">
        <f>施設資源化量内訳!Y26</f>
        <v>3</v>
      </c>
      <c r="AD26" s="292">
        <f>施設資源化量内訳!AT26</f>
        <v>34</v>
      </c>
      <c r="AE26" s="292">
        <f>施設資源化量内訳!BO26</f>
        <v>0</v>
      </c>
      <c r="AF26" s="292">
        <f>施設資源化量内訳!CJ26</f>
        <v>0</v>
      </c>
      <c r="AG26" s="292">
        <f>施設資源化量内訳!DE26</f>
        <v>0</v>
      </c>
      <c r="AH26" s="292">
        <f>施設資源化量内訳!DZ26</f>
        <v>0</v>
      </c>
      <c r="AI26" s="292">
        <f>施設資源化量内訳!EU26</f>
        <v>33</v>
      </c>
      <c r="AJ26" s="292">
        <f t="shared" si="6"/>
        <v>70</v>
      </c>
      <c r="AK26" s="297">
        <f t="shared" si="7"/>
        <v>15.175879396984925</v>
      </c>
      <c r="AL26" s="297">
        <f>IF((AA26+J26)&lt;&gt;0,(資源化量内訳!D26-資源化量内訳!R26-資源化量内訳!T26-資源化量内訳!V26-資源化量内訳!U26)/(AA26+J26)*100,"-")</f>
        <v>15.175879396984925</v>
      </c>
      <c r="AM26" s="292">
        <f>ごみ処理量内訳!AA26</f>
        <v>0</v>
      </c>
      <c r="AN26" s="292">
        <f>ごみ処理量内訳!AB26</f>
        <v>252</v>
      </c>
      <c r="AO26" s="292">
        <f>ごみ処理量内訳!AC26</f>
        <v>0</v>
      </c>
      <c r="AP26" s="292">
        <f t="shared" si="8"/>
        <v>252</v>
      </c>
    </row>
    <row r="27" spans="1:42" s="224" customFormat="1" ht="13.5" customHeight="1">
      <c r="A27" s="290" t="s">
        <v>745</v>
      </c>
      <c r="B27" s="291" t="s">
        <v>799</v>
      </c>
      <c r="C27" s="290" t="s">
        <v>800</v>
      </c>
      <c r="D27" s="292">
        <f t="shared" si="0"/>
        <v>32348</v>
      </c>
      <c r="E27" s="292">
        <v>32348</v>
      </c>
      <c r="F27" s="292">
        <v>0</v>
      </c>
      <c r="G27" s="292">
        <v>201</v>
      </c>
      <c r="H27" s="292">
        <f>SUM(ごみ搬入量内訳!E27,+ごみ搬入量内訳!AD27)</f>
        <v>8930</v>
      </c>
      <c r="I27" s="292">
        <f>ごみ搬入量内訳!BC27</f>
        <v>1768</v>
      </c>
      <c r="J27" s="292">
        <f>資源化量内訳!BO27</f>
        <v>674</v>
      </c>
      <c r="K27" s="292">
        <f t="shared" si="1"/>
        <v>11372</v>
      </c>
      <c r="L27" s="295">
        <f t="shared" si="2"/>
        <v>963.15581747130102</v>
      </c>
      <c r="M27" s="292">
        <f>IF(D27&lt;&gt;0,(ごみ搬入量内訳!BR27+ごみ処理概要!J27)/ごみ処理概要!D27/365*1000000,"-")</f>
        <v>627.84682333052706</v>
      </c>
      <c r="N27" s="292">
        <f>IF(D27&lt;&gt;0,ごみ搬入量内訳!CM27/ごみ処理概要!D27/365*1000000,"-")</f>
        <v>335.30899414077385</v>
      </c>
      <c r="O27" s="292">
        <f>ごみ搬入量内訳!DH27</f>
        <v>0</v>
      </c>
      <c r="P27" s="292">
        <f>ごみ処理量内訳!E27</f>
        <v>9917</v>
      </c>
      <c r="Q27" s="292">
        <f>ごみ処理量内訳!N27</f>
        <v>0</v>
      </c>
      <c r="R27" s="292">
        <f t="shared" si="3"/>
        <v>559</v>
      </c>
      <c r="S27" s="292">
        <f>ごみ処理量内訳!G27</f>
        <v>294</v>
      </c>
      <c r="T27" s="292">
        <f>ごみ処理量内訳!L27</f>
        <v>265</v>
      </c>
      <c r="U27" s="292">
        <f>ごみ処理量内訳!H27</f>
        <v>0</v>
      </c>
      <c r="V27" s="292">
        <f>ごみ処理量内訳!I27</f>
        <v>0</v>
      </c>
      <c r="W27" s="292">
        <f>ごみ処理量内訳!J27</f>
        <v>0</v>
      </c>
      <c r="X27" s="292">
        <f>ごみ処理量内訳!K27</f>
        <v>0</v>
      </c>
      <c r="Y27" s="292">
        <f>ごみ処理量内訳!M27</f>
        <v>0</v>
      </c>
      <c r="Z27" s="292">
        <f>資源化量内訳!Y27</f>
        <v>221</v>
      </c>
      <c r="AA27" s="292">
        <f t="shared" si="4"/>
        <v>10697</v>
      </c>
      <c r="AB27" s="297">
        <f t="shared" si="5"/>
        <v>100</v>
      </c>
      <c r="AC27" s="292">
        <f>施設資源化量内訳!Y27</f>
        <v>0</v>
      </c>
      <c r="AD27" s="292">
        <f>施設資源化量内訳!AT27</f>
        <v>41</v>
      </c>
      <c r="AE27" s="292">
        <f>施設資源化量内訳!BO27</f>
        <v>0</v>
      </c>
      <c r="AF27" s="292">
        <f>施設資源化量内訳!CJ27</f>
        <v>0</v>
      </c>
      <c r="AG27" s="292">
        <f>施設資源化量内訳!DE27</f>
        <v>0</v>
      </c>
      <c r="AH27" s="292">
        <f>施設資源化量内訳!DZ27</f>
        <v>0</v>
      </c>
      <c r="AI27" s="292">
        <f>施設資源化量内訳!EU27</f>
        <v>265</v>
      </c>
      <c r="AJ27" s="292">
        <f t="shared" si="6"/>
        <v>306</v>
      </c>
      <c r="AK27" s="297">
        <f t="shared" si="7"/>
        <v>10.561955852607511</v>
      </c>
      <c r="AL27" s="297">
        <f>IF((AA27+J27)&lt;&gt;0,(資源化量内訳!D27-資源化量内訳!R27-資源化量内訳!T27-資源化量内訳!V27-資源化量内訳!U27)/(AA27+J27)*100,"-")</f>
        <v>10.561955852607511</v>
      </c>
      <c r="AM27" s="292">
        <f>ごみ処理量内訳!AA27</f>
        <v>0</v>
      </c>
      <c r="AN27" s="292">
        <f>ごみ処理量内訳!AB27</f>
        <v>1187</v>
      </c>
      <c r="AO27" s="292">
        <f>ごみ処理量内訳!AC27</f>
        <v>0</v>
      </c>
      <c r="AP27" s="292">
        <f t="shared" si="8"/>
        <v>1187</v>
      </c>
    </row>
    <row r="28" spans="1:42" s="224" customFormat="1" ht="13.5" customHeight="1">
      <c r="A28" s="290" t="s">
        <v>745</v>
      </c>
      <c r="B28" s="291" t="s">
        <v>801</v>
      </c>
      <c r="C28" s="290" t="s">
        <v>802</v>
      </c>
      <c r="D28" s="292">
        <f t="shared" si="0"/>
        <v>1528</v>
      </c>
      <c r="E28" s="292">
        <v>1528</v>
      </c>
      <c r="F28" s="292">
        <v>0</v>
      </c>
      <c r="G28" s="292">
        <v>15</v>
      </c>
      <c r="H28" s="292">
        <f>SUM(ごみ搬入量内訳!E28,+ごみ搬入量内訳!AD28)</f>
        <v>357</v>
      </c>
      <c r="I28" s="292">
        <f>ごみ搬入量内訳!BC28</f>
        <v>19</v>
      </c>
      <c r="J28" s="292">
        <f>資源化量内訳!BO28</f>
        <v>42</v>
      </c>
      <c r="K28" s="292">
        <f t="shared" si="1"/>
        <v>418</v>
      </c>
      <c r="L28" s="295">
        <f t="shared" si="2"/>
        <v>749.4800258194075</v>
      </c>
      <c r="M28" s="292">
        <f>IF(D28&lt;&gt;0,(ごみ搬入量内訳!BR28+ごみ処理概要!J28)/ごみ処理概要!D28/365*1000000,"-")</f>
        <v>749.4800258194075</v>
      </c>
      <c r="N28" s="292">
        <f>IF(D28&lt;&gt;0,ごみ搬入量内訳!CM28/ごみ処理概要!D28/365*1000000,"-")</f>
        <v>0</v>
      </c>
      <c r="O28" s="292">
        <f>ごみ搬入量内訳!DH28</f>
        <v>0</v>
      </c>
      <c r="P28" s="292">
        <f>ごみ処理量内訳!E28</f>
        <v>345</v>
      </c>
      <c r="Q28" s="292">
        <f>ごみ処理量内訳!N28</f>
        <v>0</v>
      </c>
      <c r="R28" s="292">
        <f t="shared" si="3"/>
        <v>27</v>
      </c>
      <c r="S28" s="292">
        <f>ごみ処理量内訳!G28</f>
        <v>0</v>
      </c>
      <c r="T28" s="292">
        <f>ごみ処理量内訳!L28</f>
        <v>27</v>
      </c>
      <c r="U28" s="292">
        <f>ごみ処理量内訳!H28</f>
        <v>0</v>
      </c>
      <c r="V28" s="292">
        <f>ごみ処理量内訳!I28</f>
        <v>0</v>
      </c>
      <c r="W28" s="292">
        <f>ごみ処理量内訳!J28</f>
        <v>0</v>
      </c>
      <c r="X28" s="292">
        <f>ごみ処理量内訳!K28</f>
        <v>0</v>
      </c>
      <c r="Y28" s="292">
        <f>ごみ処理量内訳!M28</f>
        <v>0</v>
      </c>
      <c r="Z28" s="292">
        <f>資源化量内訳!Y28</f>
        <v>0</v>
      </c>
      <c r="AA28" s="292">
        <f t="shared" si="4"/>
        <v>372</v>
      </c>
      <c r="AB28" s="297">
        <f t="shared" si="5"/>
        <v>100</v>
      </c>
      <c r="AC28" s="292">
        <f>施設資源化量内訳!Y28</f>
        <v>0</v>
      </c>
      <c r="AD28" s="292">
        <f>施設資源化量内訳!AT28</f>
        <v>0</v>
      </c>
      <c r="AE28" s="292">
        <f>施設資源化量内訳!BO28</f>
        <v>0</v>
      </c>
      <c r="AF28" s="292">
        <f>施設資源化量内訳!CJ28</f>
        <v>0</v>
      </c>
      <c r="AG28" s="292">
        <f>施設資源化量内訳!DE28</f>
        <v>0</v>
      </c>
      <c r="AH28" s="292">
        <f>施設資源化量内訳!DZ28</f>
        <v>0</v>
      </c>
      <c r="AI28" s="292">
        <f>施設資源化量内訳!EU28</f>
        <v>27</v>
      </c>
      <c r="AJ28" s="292">
        <f t="shared" si="6"/>
        <v>27</v>
      </c>
      <c r="AK28" s="297">
        <f t="shared" si="7"/>
        <v>16.666666666666664</v>
      </c>
      <c r="AL28" s="297">
        <f>IF((AA28+J28)&lt;&gt;0,(資源化量内訳!D28-資源化量内訳!R28-資源化量内訳!T28-資源化量内訳!V28-資源化量内訳!U28)/(AA28+J28)*100,"-")</f>
        <v>16.666666666666664</v>
      </c>
      <c r="AM28" s="292">
        <f>ごみ処理量内訳!AA28</f>
        <v>0</v>
      </c>
      <c r="AN28" s="292">
        <f>ごみ処理量内訳!AB28</f>
        <v>49</v>
      </c>
      <c r="AO28" s="292">
        <f>ごみ処理量内訳!AC28</f>
        <v>0</v>
      </c>
      <c r="AP28" s="292">
        <f t="shared" si="8"/>
        <v>49</v>
      </c>
    </row>
    <row r="29" spans="1:42" s="224" customFormat="1" ht="13.5" customHeight="1">
      <c r="A29" s="290" t="s">
        <v>745</v>
      </c>
      <c r="B29" s="291" t="s">
        <v>803</v>
      </c>
      <c r="C29" s="290" t="s">
        <v>804</v>
      </c>
      <c r="D29" s="292">
        <f t="shared" si="0"/>
        <v>1766</v>
      </c>
      <c r="E29" s="292">
        <v>1766</v>
      </c>
      <c r="F29" s="292">
        <v>0</v>
      </c>
      <c r="G29" s="292">
        <v>4</v>
      </c>
      <c r="H29" s="292">
        <f>SUM(ごみ搬入量内訳!E29,+ごみ搬入量内訳!AD29)</f>
        <v>360</v>
      </c>
      <c r="I29" s="292">
        <f>ごみ搬入量内訳!BC29</f>
        <v>27</v>
      </c>
      <c r="J29" s="292">
        <f>資源化量内訳!BO29</f>
        <v>0</v>
      </c>
      <c r="K29" s="292">
        <f t="shared" si="1"/>
        <v>387</v>
      </c>
      <c r="L29" s="295">
        <f t="shared" si="2"/>
        <v>600.38163794039622</v>
      </c>
      <c r="M29" s="292">
        <f>IF(D29&lt;&gt;0,(ごみ搬入量内訳!BR29+ごみ処理概要!J29)/ごみ処理概要!D29/365*1000000,"-")</f>
        <v>600.38163794039622</v>
      </c>
      <c r="N29" s="292">
        <f>IF(D29&lt;&gt;0,ごみ搬入量内訳!CM29/ごみ処理概要!D29/365*1000000,"-")</f>
        <v>0</v>
      </c>
      <c r="O29" s="292">
        <f>ごみ搬入量内訳!DH29</f>
        <v>0</v>
      </c>
      <c r="P29" s="292">
        <f>ごみ処理量内訳!E29</f>
        <v>355</v>
      </c>
      <c r="Q29" s="292">
        <f>ごみ処理量内訳!N29</f>
        <v>0</v>
      </c>
      <c r="R29" s="292">
        <f t="shared" si="3"/>
        <v>0</v>
      </c>
      <c r="S29" s="292">
        <f>ごみ処理量内訳!G29</f>
        <v>0</v>
      </c>
      <c r="T29" s="292">
        <f>ごみ処理量内訳!L29</f>
        <v>0</v>
      </c>
      <c r="U29" s="292">
        <f>ごみ処理量内訳!H29</f>
        <v>0</v>
      </c>
      <c r="V29" s="292">
        <f>ごみ処理量内訳!I29</f>
        <v>0</v>
      </c>
      <c r="W29" s="292">
        <f>ごみ処理量内訳!J29</f>
        <v>0</v>
      </c>
      <c r="X29" s="292">
        <f>ごみ処理量内訳!K29</f>
        <v>0</v>
      </c>
      <c r="Y29" s="292">
        <f>ごみ処理量内訳!M29</f>
        <v>0</v>
      </c>
      <c r="Z29" s="292">
        <f>資源化量内訳!Y29</f>
        <v>32</v>
      </c>
      <c r="AA29" s="292">
        <f t="shared" si="4"/>
        <v>387</v>
      </c>
      <c r="AB29" s="297">
        <f t="shared" si="5"/>
        <v>100</v>
      </c>
      <c r="AC29" s="292">
        <f>施設資源化量内訳!Y29</f>
        <v>0</v>
      </c>
      <c r="AD29" s="292">
        <f>施設資源化量内訳!AT29</f>
        <v>0</v>
      </c>
      <c r="AE29" s="292">
        <f>施設資源化量内訳!BO29</f>
        <v>0</v>
      </c>
      <c r="AF29" s="292">
        <f>施設資源化量内訳!CJ29</f>
        <v>0</v>
      </c>
      <c r="AG29" s="292">
        <f>施設資源化量内訳!DE29</f>
        <v>0</v>
      </c>
      <c r="AH29" s="292">
        <f>施設資源化量内訳!DZ29</f>
        <v>0</v>
      </c>
      <c r="AI29" s="292">
        <f>施設資源化量内訳!EU29</f>
        <v>0</v>
      </c>
      <c r="AJ29" s="292">
        <f t="shared" si="6"/>
        <v>0</v>
      </c>
      <c r="AK29" s="297">
        <f t="shared" si="7"/>
        <v>8.2687338501292</v>
      </c>
      <c r="AL29" s="297">
        <f>IF((AA29+J29)&lt;&gt;0,(資源化量内訳!D29-資源化量内訳!R29-資源化量内訳!T29-資源化量内訳!V29-資源化量内訳!U29)/(AA29+J29)*100,"-")</f>
        <v>8.2687338501292</v>
      </c>
      <c r="AM29" s="292">
        <f>ごみ処理量内訳!AA29</f>
        <v>0</v>
      </c>
      <c r="AN29" s="292">
        <f>ごみ処理量内訳!AB29</f>
        <v>51</v>
      </c>
      <c r="AO29" s="292">
        <f>ごみ処理量内訳!AC29</f>
        <v>0</v>
      </c>
      <c r="AP29" s="292">
        <f t="shared" si="8"/>
        <v>51</v>
      </c>
    </row>
    <row r="30" spans="1:42" s="224" customFormat="1" ht="13.5" customHeight="1">
      <c r="A30" s="290" t="s">
        <v>745</v>
      </c>
      <c r="B30" s="291" t="s">
        <v>805</v>
      </c>
      <c r="C30" s="290" t="s">
        <v>806</v>
      </c>
      <c r="D30" s="292">
        <f t="shared" si="0"/>
        <v>7033</v>
      </c>
      <c r="E30" s="292">
        <v>7033</v>
      </c>
      <c r="F30" s="292">
        <v>0</v>
      </c>
      <c r="G30" s="292">
        <v>15</v>
      </c>
      <c r="H30" s="292">
        <f>SUM(ごみ搬入量内訳!E30,+ごみ搬入量内訳!AD30)</f>
        <v>1586</v>
      </c>
      <c r="I30" s="292">
        <f>ごみ搬入量内訳!BC30</f>
        <v>0</v>
      </c>
      <c r="J30" s="292">
        <f>資源化量内訳!BO30</f>
        <v>0</v>
      </c>
      <c r="K30" s="292">
        <f t="shared" si="1"/>
        <v>1586</v>
      </c>
      <c r="L30" s="295">
        <f t="shared" si="2"/>
        <v>617.83100802673891</v>
      </c>
      <c r="M30" s="292">
        <f>IF(D30&lt;&gt;0,(ごみ搬入量内訳!BR30+ごみ処理概要!J30)/ごみ処理概要!D30/365*1000000,"-")</f>
        <v>484.21433983432308</v>
      </c>
      <c r="N30" s="292">
        <f>IF(D30&lt;&gt;0,ごみ搬入量内訳!CM30/ごみ処理概要!D30/365*1000000,"-")</f>
        <v>133.6166681924158</v>
      </c>
      <c r="O30" s="292">
        <f>ごみ搬入量内訳!DH30</f>
        <v>0</v>
      </c>
      <c r="P30" s="292">
        <f>ごみ処理量内訳!E30</f>
        <v>1420</v>
      </c>
      <c r="Q30" s="292">
        <f>ごみ処理量内訳!N30</f>
        <v>0</v>
      </c>
      <c r="R30" s="292">
        <f t="shared" si="3"/>
        <v>166</v>
      </c>
      <c r="S30" s="292">
        <f>ごみ処理量内訳!G30</f>
        <v>89</v>
      </c>
      <c r="T30" s="292">
        <f>ごみ処理量内訳!L30</f>
        <v>77</v>
      </c>
      <c r="U30" s="292">
        <f>ごみ処理量内訳!H30</f>
        <v>0</v>
      </c>
      <c r="V30" s="292">
        <f>ごみ処理量内訳!I30</f>
        <v>0</v>
      </c>
      <c r="W30" s="292">
        <f>ごみ処理量内訳!J30</f>
        <v>0</v>
      </c>
      <c r="X30" s="292">
        <f>ごみ処理量内訳!K30</f>
        <v>0</v>
      </c>
      <c r="Y30" s="292">
        <f>ごみ処理量内訳!M30</f>
        <v>0</v>
      </c>
      <c r="Z30" s="292">
        <f>資源化量内訳!Y30</f>
        <v>65</v>
      </c>
      <c r="AA30" s="292">
        <f t="shared" si="4"/>
        <v>1651</v>
      </c>
      <c r="AB30" s="297">
        <f t="shared" si="5"/>
        <v>100</v>
      </c>
      <c r="AC30" s="292">
        <f>施設資源化量内訳!Y30</f>
        <v>0</v>
      </c>
      <c r="AD30" s="292">
        <f>施設資源化量内訳!AT30</f>
        <v>0</v>
      </c>
      <c r="AE30" s="292">
        <f>施設資源化量内訳!BO30</f>
        <v>0</v>
      </c>
      <c r="AF30" s="292">
        <f>施設資源化量内訳!CJ30</f>
        <v>0</v>
      </c>
      <c r="AG30" s="292">
        <f>施設資源化量内訳!DE30</f>
        <v>0</v>
      </c>
      <c r="AH30" s="292">
        <f>施設資源化量内訳!DZ30</f>
        <v>0</v>
      </c>
      <c r="AI30" s="292">
        <f>施設資源化量内訳!EU30</f>
        <v>0</v>
      </c>
      <c r="AJ30" s="292">
        <f t="shared" si="6"/>
        <v>0</v>
      </c>
      <c r="AK30" s="297">
        <f t="shared" si="7"/>
        <v>3.9370078740157481</v>
      </c>
      <c r="AL30" s="297">
        <f>IF((AA30+J30)&lt;&gt;0,(資源化量内訳!D30-資源化量内訳!R30-資源化量内訳!T30-資源化量内訳!V30-資源化量内訳!U30)/(AA30+J30)*100,"-")</f>
        <v>3.9370078740157481</v>
      </c>
      <c r="AM30" s="292">
        <f>ごみ処理量内訳!AA30</f>
        <v>0</v>
      </c>
      <c r="AN30" s="292">
        <f>ごみ処理量内訳!AB30</f>
        <v>232</v>
      </c>
      <c r="AO30" s="292">
        <f>ごみ処理量内訳!AC30</f>
        <v>10</v>
      </c>
      <c r="AP30" s="292">
        <f t="shared" si="8"/>
        <v>242</v>
      </c>
    </row>
    <row r="31" spans="1:42" s="224" customFormat="1" ht="13.5" customHeight="1">
      <c r="A31" s="290" t="s">
        <v>745</v>
      </c>
      <c r="B31" s="291" t="s">
        <v>807</v>
      </c>
      <c r="C31" s="290" t="s">
        <v>808</v>
      </c>
      <c r="D31" s="292">
        <f t="shared" si="0"/>
        <v>5710</v>
      </c>
      <c r="E31" s="292">
        <v>5710</v>
      </c>
      <c r="F31" s="292">
        <v>0</v>
      </c>
      <c r="G31" s="292">
        <v>24</v>
      </c>
      <c r="H31" s="292">
        <f>SUM(ごみ搬入量内訳!E31,+ごみ搬入量内訳!AD31)</f>
        <v>1845</v>
      </c>
      <c r="I31" s="292">
        <f>ごみ搬入量内訳!BC31</f>
        <v>15</v>
      </c>
      <c r="J31" s="292">
        <f>資源化量内訳!BO31</f>
        <v>0</v>
      </c>
      <c r="K31" s="292">
        <f t="shared" si="1"/>
        <v>1860</v>
      </c>
      <c r="L31" s="295">
        <f t="shared" si="2"/>
        <v>892.45015953746145</v>
      </c>
      <c r="M31" s="292">
        <f>IF(D31&lt;&gt;0,(ごみ搬入量内訳!BR31+ごみ処理概要!J31)/ごみ処理概要!D31/365*1000000,"-")</f>
        <v>741.78921862629841</v>
      </c>
      <c r="N31" s="292">
        <f>IF(D31&lt;&gt;0,ごみ搬入量内訳!CM31/ごみ処理概要!D31/365*1000000,"-")</f>
        <v>150.66094091116281</v>
      </c>
      <c r="O31" s="292">
        <f>ごみ搬入量内訳!DH31</f>
        <v>0</v>
      </c>
      <c r="P31" s="292">
        <f>ごみ処理量内訳!E31</f>
        <v>1489</v>
      </c>
      <c r="Q31" s="292">
        <f>ごみ処理量内訳!N31</f>
        <v>39</v>
      </c>
      <c r="R31" s="292">
        <f t="shared" si="3"/>
        <v>112</v>
      </c>
      <c r="S31" s="292">
        <f>ごみ処理量内訳!G31</f>
        <v>0</v>
      </c>
      <c r="T31" s="292">
        <f>ごみ処理量内訳!L31</f>
        <v>112</v>
      </c>
      <c r="U31" s="292">
        <f>ごみ処理量内訳!H31</f>
        <v>0</v>
      </c>
      <c r="V31" s="292">
        <f>ごみ処理量内訳!I31</f>
        <v>0</v>
      </c>
      <c r="W31" s="292">
        <f>ごみ処理量内訳!J31</f>
        <v>0</v>
      </c>
      <c r="X31" s="292">
        <f>ごみ処理量内訳!K31</f>
        <v>0</v>
      </c>
      <c r="Y31" s="292">
        <f>ごみ処理量内訳!M31</f>
        <v>0</v>
      </c>
      <c r="Z31" s="292">
        <f>資源化量内訳!Y31</f>
        <v>221</v>
      </c>
      <c r="AA31" s="292">
        <f t="shared" si="4"/>
        <v>1861</v>
      </c>
      <c r="AB31" s="297">
        <f t="shared" si="5"/>
        <v>97.904352498656635</v>
      </c>
      <c r="AC31" s="292">
        <f>施設資源化量内訳!Y31</f>
        <v>0</v>
      </c>
      <c r="AD31" s="292">
        <f>施設資源化量内訳!AT31</f>
        <v>0</v>
      </c>
      <c r="AE31" s="292">
        <f>施設資源化量内訳!BO31</f>
        <v>0</v>
      </c>
      <c r="AF31" s="292">
        <f>施設資源化量内訳!CJ31</f>
        <v>0</v>
      </c>
      <c r="AG31" s="292">
        <f>施設資源化量内訳!DE31</f>
        <v>0</v>
      </c>
      <c r="AH31" s="292">
        <f>施設資源化量内訳!DZ31</f>
        <v>0</v>
      </c>
      <c r="AI31" s="292">
        <f>施設資源化量内訳!EU31</f>
        <v>100</v>
      </c>
      <c r="AJ31" s="292">
        <f t="shared" si="6"/>
        <v>100</v>
      </c>
      <c r="AK31" s="297">
        <f t="shared" si="7"/>
        <v>17.24879097259538</v>
      </c>
      <c r="AL31" s="297">
        <f>IF((AA31+J31)&lt;&gt;0,(資源化量内訳!D31-資源化量内訳!R31-資源化量内訳!T31-資源化量内訳!V31-資源化量内訳!U31)/(AA31+J31)*100,"-")</f>
        <v>17.24879097259538</v>
      </c>
      <c r="AM31" s="292">
        <f>ごみ処理量内訳!AA31</f>
        <v>39</v>
      </c>
      <c r="AN31" s="292">
        <f>ごみ処理量内訳!AB31</f>
        <v>223</v>
      </c>
      <c r="AO31" s="292">
        <f>ごみ処理量内訳!AC31</f>
        <v>1</v>
      </c>
      <c r="AP31" s="292">
        <f t="shared" si="8"/>
        <v>263</v>
      </c>
    </row>
    <row r="32" spans="1:42" s="224" customFormat="1" ht="13.5" customHeight="1">
      <c r="A32" s="290" t="s">
        <v>745</v>
      </c>
      <c r="B32" s="291" t="s">
        <v>809</v>
      </c>
      <c r="C32" s="290" t="s">
        <v>810</v>
      </c>
      <c r="D32" s="292">
        <f t="shared" si="0"/>
        <v>23053</v>
      </c>
      <c r="E32" s="292">
        <v>23053</v>
      </c>
      <c r="F32" s="292">
        <v>0</v>
      </c>
      <c r="G32" s="292">
        <v>137</v>
      </c>
      <c r="H32" s="292">
        <f>SUM(ごみ搬入量内訳!E32,+ごみ搬入量内訳!AD32)</f>
        <v>6133</v>
      </c>
      <c r="I32" s="292">
        <f>ごみ搬入量内訳!BC32</f>
        <v>367</v>
      </c>
      <c r="J32" s="292">
        <f>資源化量内訳!BO32</f>
        <v>146</v>
      </c>
      <c r="K32" s="292">
        <f t="shared" si="1"/>
        <v>6646</v>
      </c>
      <c r="L32" s="295">
        <f t="shared" si="2"/>
        <v>789.84163354366854</v>
      </c>
      <c r="M32" s="292">
        <f>IF(D32&lt;&gt;0,(ごみ搬入量内訳!BR32+ごみ処理概要!J32)/ごみ処理概要!D32/365*1000000,"-")</f>
        <v>513.40894626973341</v>
      </c>
      <c r="N32" s="292">
        <f>IF(D32&lt;&gt;0,ごみ搬入量内訳!CM32/ごみ処理概要!D32/365*1000000,"-")</f>
        <v>276.43268727393519</v>
      </c>
      <c r="O32" s="292">
        <f>ごみ搬入量内訳!DH32</f>
        <v>0</v>
      </c>
      <c r="P32" s="292">
        <f>ごみ処理量内訳!E32</f>
        <v>5367</v>
      </c>
      <c r="Q32" s="292">
        <f>ごみ処理量内訳!N32</f>
        <v>0</v>
      </c>
      <c r="R32" s="292">
        <f t="shared" si="3"/>
        <v>1315</v>
      </c>
      <c r="S32" s="292">
        <f>ごみ処理量内訳!G32</f>
        <v>1131</v>
      </c>
      <c r="T32" s="292">
        <f>ごみ処理量内訳!L32</f>
        <v>184</v>
      </c>
      <c r="U32" s="292">
        <f>ごみ処理量内訳!H32</f>
        <v>0</v>
      </c>
      <c r="V32" s="292">
        <f>ごみ処理量内訳!I32</f>
        <v>0</v>
      </c>
      <c r="W32" s="292">
        <f>ごみ処理量内訳!J32</f>
        <v>0</v>
      </c>
      <c r="X32" s="292">
        <f>ごみ処理量内訳!K32</f>
        <v>0</v>
      </c>
      <c r="Y32" s="292">
        <f>ごみ処理量内訳!M32</f>
        <v>0</v>
      </c>
      <c r="Z32" s="292">
        <f>資源化量内訳!Y32</f>
        <v>0</v>
      </c>
      <c r="AA32" s="292">
        <f t="shared" si="4"/>
        <v>6682</v>
      </c>
      <c r="AB32" s="297">
        <f t="shared" si="5"/>
        <v>100</v>
      </c>
      <c r="AC32" s="292">
        <f>施設資源化量内訳!Y32</f>
        <v>353</v>
      </c>
      <c r="AD32" s="292">
        <f>施設資源化量内訳!AT32</f>
        <v>21</v>
      </c>
      <c r="AE32" s="292">
        <f>施設資源化量内訳!BO32</f>
        <v>0</v>
      </c>
      <c r="AF32" s="292">
        <f>施設資源化量内訳!CJ32</f>
        <v>0</v>
      </c>
      <c r="AG32" s="292">
        <f>施設資源化量内訳!DE32</f>
        <v>0</v>
      </c>
      <c r="AH32" s="292">
        <f>施設資源化量内訳!DZ32</f>
        <v>0</v>
      </c>
      <c r="AI32" s="292">
        <f>施設資源化量内訳!EU32</f>
        <v>184</v>
      </c>
      <c r="AJ32" s="292">
        <f t="shared" si="6"/>
        <v>558</v>
      </c>
      <c r="AK32" s="297">
        <f t="shared" si="7"/>
        <v>10.310486233157587</v>
      </c>
      <c r="AL32" s="297">
        <f>IF((AA32+J32)&lt;&gt;0,(資源化量内訳!D32-資源化量内訳!R32-資源化量内訳!T32-資源化量内訳!V32-資源化量内訳!U32)/(AA32+J32)*100,"-")</f>
        <v>5.1405975395430579</v>
      </c>
      <c r="AM32" s="292">
        <f>ごみ処理量内訳!AA32</f>
        <v>0</v>
      </c>
      <c r="AN32" s="292">
        <f>ごみ処理量内訳!AB32</f>
        <v>459</v>
      </c>
      <c r="AO32" s="292">
        <f>ごみ処理量内訳!AC32</f>
        <v>192</v>
      </c>
      <c r="AP32" s="292">
        <f t="shared" si="8"/>
        <v>651</v>
      </c>
    </row>
    <row r="33" spans="1:42" s="224" customFormat="1" ht="13.5" customHeight="1">
      <c r="A33" s="290" t="s">
        <v>745</v>
      </c>
      <c r="B33" s="291" t="s">
        <v>811</v>
      </c>
      <c r="C33" s="290" t="s">
        <v>812</v>
      </c>
      <c r="D33" s="292">
        <f t="shared" si="0"/>
        <v>23645</v>
      </c>
      <c r="E33" s="292">
        <v>23645</v>
      </c>
      <c r="F33" s="292">
        <v>0</v>
      </c>
      <c r="G33" s="292">
        <v>216</v>
      </c>
      <c r="H33" s="292">
        <f>SUM(ごみ搬入量内訳!E33,+ごみ搬入量内訳!AD33)</f>
        <v>7638</v>
      </c>
      <c r="I33" s="292">
        <f>ごみ搬入量内訳!BC33</f>
        <v>385</v>
      </c>
      <c r="J33" s="292">
        <f>資源化量内訳!BO33</f>
        <v>777</v>
      </c>
      <c r="K33" s="292">
        <f t="shared" si="1"/>
        <v>8800</v>
      </c>
      <c r="L33" s="295">
        <f t="shared" si="2"/>
        <v>1019.6485109365995</v>
      </c>
      <c r="M33" s="292">
        <f>IF(D33&lt;&gt;0,(ごみ搬入量内訳!BR33+ごみ処理概要!J33)/ごみ処理概要!D33/365*1000000,"-")</f>
        <v>747.47188000590938</v>
      </c>
      <c r="N33" s="292">
        <f>IF(D33&lt;&gt;0,ごみ搬入量内訳!CM33/ごみ処理概要!D33/365*1000000,"-")</f>
        <v>272.17663093068995</v>
      </c>
      <c r="O33" s="292">
        <f>ごみ搬入量内訳!DH33</f>
        <v>0</v>
      </c>
      <c r="P33" s="292">
        <f>ごみ処理量内訳!E33</f>
        <v>7237</v>
      </c>
      <c r="Q33" s="292">
        <f>ごみ処理量内訳!N33</f>
        <v>0</v>
      </c>
      <c r="R33" s="292">
        <f t="shared" si="3"/>
        <v>300</v>
      </c>
      <c r="S33" s="292">
        <f>ごみ処理量内訳!G33</f>
        <v>300</v>
      </c>
      <c r="T33" s="292">
        <f>ごみ処理量内訳!L33</f>
        <v>0</v>
      </c>
      <c r="U33" s="292">
        <f>ごみ処理量内訳!H33</f>
        <v>0</v>
      </c>
      <c r="V33" s="292">
        <f>ごみ処理量内訳!I33</f>
        <v>0</v>
      </c>
      <c r="W33" s="292">
        <f>ごみ処理量内訳!J33</f>
        <v>0</v>
      </c>
      <c r="X33" s="292">
        <f>ごみ処理量内訳!K33</f>
        <v>0</v>
      </c>
      <c r="Y33" s="292">
        <f>ごみ処理量内訳!M33</f>
        <v>0</v>
      </c>
      <c r="Z33" s="292">
        <f>資源化量内訳!Y33</f>
        <v>486</v>
      </c>
      <c r="AA33" s="292">
        <f t="shared" si="4"/>
        <v>8023</v>
      </c>
      <c r="AB33" s="297">
        <f t="shared" si="5"/>
        <v>100</v>
      </c>
      <c r="AC33" s="292">
        <f>施設資源化量内訳!Y33</f>
        <v>0</v>
      </c>
      <c r="AD33" s="292">
        <f>施設資源化量内訳!AT33</f>
        <v>0</v>
      </c>
      <c r="AE33" s="292">
        <f>施設資源化量内訳!BO33</f>
        <v>0</v>
      </c>
      <c r="AF33" s="292">
        <f>施設資源化量内訳!CJ33</f>
        <v>0</v>
      </c>
      <c r="AG33" s="292">
        <f>施設資源化量内訳!DE33</f>
        <v>0</v>
      </c>
      <c r="AH33" s="292">
        <f>施設資源化量内訳!DZ33</f>
        <v>0</v>
      </c>
      <c r="AI33" s="292">
        <f>施設資源化量内訳!EU33</f>
        <v>0</v>
      </c>
      <c r="AJ33" s="292">
        <f t="shared" si="6"/>
        <v>0</v>
      </c>
      <c r="AK33" s="297">
        <f t="shared" si="7"/>
        <v>14.352272727272727</v>
      </c>
      <c r="AL33" s="297">
        <f>IF((AA33+J33)&lt;&gt;0,(資源化量内訳!D33-資源化量内訳!R33-資源化量内訳!T33-資源化量内訳!V33-資源化量内訳!U33)/(AA33+J33)*100,"-")</f>
        <v>14.352272727272727</v>
      </c>
      <c r="AM33" s="292">
        <f>ごみ処理量内訳!AA33</f>
        <v>0</v>
      </c>
      <c r="AN33" s="292">
        <f>ごみ処理量内訳!AB33</f>
        <v>1080</v>
      </c>
      <c r="AO33" s="292">
        <f>ごみ処理量内訳!AC33</f>
        <v>29</v>
      </c>
      <c r="AP33" s="292">
        <f t="shared" si="8"/>
        <v>1109</v>
      </c>
    </row>
    <row r="34" spans="1:42" s="224" customFormat="1" ht="13.5" customHeight="1">
      <c r="A34" s="290" t="s">
        <v>745</v>
      </c>
      <c r="B34" s="291" t="s">
        <v>813</v>
      </c>
      <c r="C34" s="290" t="s">
        <v>814</v>
      </c>
      <c r="D34" s="292">
        <f t="shared" si="0"/>
        <v>34990</v>
      </c>
      <c r="E34" s="292">
        <v>34990</v>
      </c>
      <c r="F34" s="292">
        <v>0</v>
      </c>
      <c r="G34" s="292">
        <v>183</v>
      </c>
      <c r="H34" s="292">
        <f>SUM(ごみ搬入量内訳!E34,+ごみ搬入量内訳!AD34)</f>
        <v>9286</v>
      </c>
      <c r="I34" s="292">
        <f>ごみ搬入量内訳!BC34</f>
        <v>445</v>
      </c>
      <c r="J34" s="292">
        <f>資源化量内訳!BO34</f>
        <v>432</v>
      </c>
      <c r="K34" s="292">
        <f t="shared" si="1"/>
        <v>10163</v>
      </c>
      <c r="L34" s="295">
        <f t="shared" si="2"/>
        <v>795.76552204739517</v>
      </c>
      <c r="M34" s="292">
        <f>IF(D34&lt;&gt;0,(ごみ搬入量内訳!BR34+ごみ処理概要!J34)/ごみ処理概要!D34/365*1000000,"-")</f>
        <v>669.85870718444016</v>
      </c>
      <c r="N34" s="292">
        <f>IF(D34&lt;&gt;0,ごみ搬入量内訳!CM34/ごみ処理概要!D34/365*1000000,"-")</f>
        <v>125.90681486295496</v>
      </c>
      <c r="O34" s="292">
        <f>ごみ搬入量内訳!DH34</f>
        <v>0</v>
      </c>
      <c r="P34" s="292">
        <f>ごみ処理量内訳!E34</f>
        <v>6908</v>
      </c>
      <c r="Q34" s="292">
        <f>ごみ処理量内訳!N34</f>
        <v>0</v>
      </c>
      <c r="R34" s="292">
        <f t="shared" si="3"/>
        <v>1688</v>
      </c>
      <c r="S34" s="292">
        <f>ごみ処理量内訳!G34</f>
        <v>0</v>
      </c>
      <c r="T34" s="292">
        <f>ごみ処理量内訳!L34</f>
        <v>1688</v>
      </c>
      <c r="U34" s="292">
        <f>ごみ処理量内訳!H34</f>
        <v>0</v>
      </c>
      <c r="V34" s="292">
        <f>ごみ処理量内訳!I34</f>
        <v>0</v>
      </c>
      <c r="W34" s="292">
        <f>ごみ処理量内訳!J34</f>
        <v>0</v>
      </c>
      <c r="X34" s="292">
        <f>ごみ処理量内訳!K34</f>
        <v>0</v>
      </c>
      <c r="Y34" s="292">
        <f>ごみ処理量内訳!M34</f>
        <v>0</v>
      </c>
      <c r="Z34" s="292">
        <f>資源化量内訳!Y34</f>
        <v>1788</v>
      </c>
      <c r="AA34" s="292">
        <f t="shared" si="4"/>
        <v>10384</v>
      </c>
      <c r="AB34" s="297">
        <f t="shared" si="5"/>
        <v>100</v>
      </c>
      <c r="AC34" s="292">
        <f>施設資源化量内訳!Y34</f>
        <v>1261</v>
      </c>
      <c r="AD34" s="292">
        <f>施設資源化量内訳!AT34</f>
        <v>0</v>
      </c>
      <c r="AE34" s="292">
        <f>施設資源化量内訳!BO34</f>
        <v>0</v>
      </c>
      <c r="AF34" s="292">
        <f>施設資源化量内訳!CJ34</f>
        <v>0</v>
      </c>
      <c r="AG34" s="292">
        <f>施設資源化量内訳!DE34</f>
        <v>0</v>
      </c>
      <c r="AH34" s="292">
        <f>施設資源化量内訳!DZ34</f>
        <v>0</v>
      </c>
      <c r="AI34" s="292">
        <f>施設資源化量内訳!EU34</f>
        <v>318</v>
      </c>
      <c r="AJ34" s="292">
        <f t="shared" si="6"/>
        <v>1579</v>
      </c>
      <c r="AK34" s="297">
        <f t="shared" si="7"/>
        <v>35.12389053254438</v>
      </c>
      <c r="AL34" s="297">
        <f>IF((AA34+J34)&lt;&gt;0,(資源化量内訳!D34-資源化量内訳!R34-資源化量内訳!T34-資源化量内訳!V34-資源化量内訳!U34)/(AA34+J34)*100,"-")</f>
        <v>35.12389053254438</v>
      </c>
      <c r="AM34" s="292">
        <f>ごみ処理量内訳!AA34</f>
        <v>0</v>
      </c>
      <c r="AN34" s="292">
        <f>ごみ処理量内訳!AB34</f>
        <v>268</v>
      </c>
      <c r="AO34" s="292">
        <f>ごみ処理量内訳!AC34</f>
        <v>323</v>
      </c>
      <c r="AP34" s="292">
        <f t="shared" si="8"/>
        <v>591</v>
      </c>
    </row>
    <row r="35" spans="1:42" s="224" customFormat="1" ht="13.5" customHeight="1">
      <c r="A35" s="290" t="s">
        <v>745</v>
      </c>
      <c r="B35" s="291" t="s">
        <v>815</v>
      </c>
      <c r="C35" s="290" t="s">
        <v>816</v>
      </c>
      <c r="D35" s="292">
        <f t="shared" si="0"/>
        <v>18182</v>
      </c>
      <c r="E35" s="292">
        <v>18182</v>
      </c>
      <c r="F35" s="292">
        <v>0</v>
      </c>
      <c r="G35" s="292">
        <v>84</v>
      </c>
      <c r="H35" s="292">
        <f>SUM(ごみ搬入量内訳!E35,+ごみ搬入量内訳!AD35)</f>
        <v>5567</v>
      </c>
      <c r="I35" s="292">
        <f>ごみ搬入量内訳!BC35</f>
        <v>566</v>
      </c>
      <c r="J35" s="292">
        <f>資源化量内訳!BO35</f>
        <v>698</v>
      </c>
      <c r="K35" s="292">
        <f t="shared" si="1"/>
        <v>6831</v>
      </c>
      <c r="L35" s="295">
        <f t="shared" si="2"/>
        <v>1029.3184739385483</v>
      </c>
      <c r="M35" s="292">
        <f>IF(D35&lt;&gt;0,(ごみ搬入量内訳!BR35+ごみ処理概要!J35)/ごみ処理概要!D35/365*1000000,"-")</f>
        <v>730.66392623744991</v>
      </c>
      <c r="N35" s="292">
        <f>IF(D35&lt;&gt;0,ごみ搬入量内訳!CM35/ごみ処理概要!D35/365*1000000,"-")</f>
        <v>298.65454770109835</v>
      </c>
      <c r="O35" s="292">
        <f>ごみ搬入量内訳!DH35</f>
        <v>0</v>
      </c>
      <c r="P35" s="292">
        <f>ごみ処理量内訳!E35</f>
        <v>5216</v>
      </c>
      <c r="Q35" s="292">
        <f>ごみ処理量内訳!N35</f>
        <v>0</v>
      </c>
      <c r="R35" s="292">
        <f t="shared" si="3"/>
        <v>728</v>
      </c>
      <c r="S35" s="292">
        <f>ごみ処理量内訳!G35</f>
        <v>160</v>
      </c>
      <c r="T35" s="292">
        <f>ごみ処理量内訳!L35</f>
        <v>0</v>
      </c>
      <c r="U35" s="292">
        <f>ごみ処理量内訳!H35</f>
        <v>0</v>
      </c>
      <c r="V35" s="292">
        <f>ごみ処理量内訳!I35</f>
        <v>0</v>
      </c>
      <c r="W35" s="292">
        <f>ごみ処理量内訳!J35</f>
        <v>0</v>
      </c>
      <c r="X35" s="292">
        <f>ごみ処理量内訳!K35</f>
        <v>0</v>
      </c>
      <c r="Y35" s="292">
        <f>ごみ処理量内訳!M35</f>
        <v>568</v>
      </c>
      <c r="Z35" s="292">
        <f>資源化量内訳!Y35</f>
        <v>189</v>
      </c>
      <c r="AA35" s="292">
        <f t="shared" si="4"/>
        <v>6133</v>
      </c>
      <c r="AB35" s="297">
        <f t="shared" si="5"/>
        <v>100</v>
      </c>
      <c r="AC35" s="292">
        <f>施設資源化量内訳!Y35</f>
        <v>0</v>
      </c>
      <c r="AD35" s="292">
        <f>施設資源化量内訳!AT35</f>
        <v>48</v>
      </c>
      <c r="AE35" s="292">
        <f>施設資源化量内訳!BO35</f>
        <v>0</v>
      </c>
      <c r="AF35" s="292">
        <f>施設資源化量内訳!CJ35</f>
        <v>0</v>
      </c>
      <c r="AG35" s="292">
        <f>施設資源化量内訳!DE35</f>
        <v>0</v>
      </c>
      <c r="AH35" s="292">
        <f>施設資源化量内訳!DZ35</f>
        <v>0</v>
      </c>
      <c r="AI35" s="292">
        <f>施設資源化量内訳!EU35</f>
        <v>0</v>
      </c>
      <c r="AJ35" s="292">
        <f t="shared" si="6"/>
        <v>48</v>
      </c>
      <c r="AK35" s="297">
        <f t="shared" si="7"/>
        <v>13.687600644122384</v>
      </c>
      <c r="AL35" s="297">
        <f>IF((AA35+J35)&lt;&gt;0,(資源化量内訳!D35-資源化量内訳!R35-資源化量内訳!T35-資源化量内訳!V35-資源化量内訳!U35)/(AA35+J35)*100,"-")</f>
        <v>13.687600644122384</v>
      </c>
      <c r="AM35" s="292">
        <f>ごみ処理量内訳!AA35</f>
        <v>0</v>
      </c>
      <c r="AN35" s="292">
        <f>ごみ処理量内訳!AB35</f>
        <v>829</v>
      </c>
      <c r="AO35" s="292">
        <f>ごみ処理量内訳!AC35</f>
        <v>568</v>
      </c>
      <c r="AP35" s="292">
        <f t="shared" si="8"/>
        <v>1397</v>
      </c>
    </row>
    <row r="36" spans="1:42" s="224" customFormat="1" ht="13.5" customHeight="1">
      <c r="A36" s="290" t="s">
        <v>745</v>
      </c>
      <c r="B36" s="291" t="s">
        <v>818</v>
      </c>
      <c r="C36" s="290" t="s">
        <v>819</v>
      </c>
      <c r="D36" s="292">
        <f t="shared" si="0"/>
        <v>7691</v>
      </c>
      <c r="E36" s="292">
        <v>7691</v>
      </c>
      <c r="F36" s="292">
        <v>0</v>
      </c>
      <c r="G36" s="292">
        <v>65</v>
      </c>
      <c r="H36" s="292">
        <f>SUM(ごみ搬入量内訳!E36,+ごみ搬入量内訳!AD36)</f>
        <v>1845</v>
      </c>
      <c r="I36" s="292">
        <f>ごみ搬入量内訳!BC36</f>
        <v>701</v>
      </c>
      <c r="J36" s="292">
        <f>資源化量内訳!BO36</f>
        <v>0</v>
      </c>
      <c r="K36" s="292">
        <f t="shared" si="1"/>
        <v>2546</v>
      </c>
      <c r="L36" s="295">
        <f t="shared" si="2"/>
        <v>906.94870182725583</v>
      </c>
      <c r="M36" s="292">
        <f>IF(D36&lt;&gt;0,(ごみ搬入量内訳!BR36+ごみ処理概要!J36)/ごみ処理概要!D36/365*1000000,"-")</f>
        <v>899.82420299122089</v>
      </c>
      <c r="N36" s="292">
        <f>IF(D36&lt;&gt;0,ごみ搬入量内訳!CM36/ごみ処理概要!D36/365*1000000,"-")</f>
        <v>7.1244988360350021</v>
      </c>
      <c r="O36" s="292">
        <f>ごみ搬入量内訳!DH36</f>
        <v>0</v>
      </c>
      <c r="P36" s="292">
        <f>ごみ処理量内訳!E36</f>
        <v>1900</v>
      </c>
      <c r="Q36" s="292">
        <f>ごみ処理量内訳!N36</f>
        <v>30</v>
      </c>
      <c r="R36" s="292">
        <f t="shared" si="3"/>
        <v>379</v>
      </c>
      <c r="S36" s="292">
        <f>ごみ処理量内訳!G36</f>
        <v>152</v>
      </c>
      <c r="T36" s="292">
        <f>ごみ処理量内訳!L36</f>
        <v>125</v>
      </c>
      <c r="U36" s="292">
        <f>ごみ処理量内訳!H36</f>
        <v>0</v>
      </c>
      <c r="V36" s="292">
        <f>ごみ処理量内訳!I36</f>
        <v>0</v>
      </c>
      <c r="W36" s="292">
        <f>ごみ処理量内訳!J36</f>
        <v>0</v>
      </c>
      <c r="X36" s="292">
        <f>ごみ処理量内訳!K36</f>
        <v>0</v>
      </c>
      <c r="Y36" s="292">
        <f>ごみ処理量内訳!M36</f>
        <v>102</v>
      </c>
      <c r="Z36" s="292">
        <f>資源化量内訳!Y36</f>
        <v>121</v>
      </c>
      <c r="AA36" s="292">
        <f t="shared" si="4"/>
        <v>2430</v>
      </c>
      <c r="AB36" s="297">
        <f t="shared" si="5"/>
        <v>98.76543209876543</v>
      </c>
      <c r="AC36" s="292">
        <f>施設資源化量内訳!Y36</f>
        <v>0</v>
      </c>
      <c r="AD36" s="292">
        <f>施設資源化量内訳!AT36</f>
        <v>70</v>
      </c>
      <c r="AE36" s="292">
        <f>施設資源化量内訳!BO36</f>
        <v>0</v>
      </c>
      <c r="AF36" s="292">
        <f>施設資源化量内訳!CJ36</f>
        <v>0</v>
      </c>
      <c r="AG36" s="292">
        <f>施設資源化量内訳!DE36</f>
        <v>0</v>
      </c>
      <c r="AH36" s="292">
        <f>施設資源化量内訳!DZ36</f>
        <v>0</v>
      </c>
      <c r="AI36" s="292">
        <f>施設資源化量内訳!EU36</f>
        <v>117</v>
      </c>
      <c r="AJ36" s="292">
        <f t="shared" si="6"/>
        <v>187</v>
      </c>
      <c r="AK36" s="297">
        <f t="shared" si="7"/>
        <v>12.674897119341564</v>
      </c>
      <c r="AL36" s="297">
        <f>IF((AA36+J36)&lt;&gt;0,(資源化量内訳!D36-資源化量内訳!R36-資源化量内訳!T36-資源化量内訳!V36-資源化量内訳!U36)/(AA36+J36)*100,"-")</f>
        <v>12.674897119341564</v>
      </c>
      <c r="AM36" s="292">
        <f>ごみ処理量内訳!AA36</f>
        <v>30</v>
      </c>
      <c r="AN36" s="292">
        <f>ごみ処理量内訳!AB36</f>
        <v>289</v>
      </c>
      <c r="AO36" s="292">
        <f>ごみ処理量内訳!AC36</f>
        <v>39</v>
      </c>
      <c r="AP36" s="292">
        <f t="shared" si="8"/>
        <v>358</v>
      </c>
    </row>
    <row r="37" spans="1:42" s="300" customFormat="1" ht="13.5" customHeight="1">
      <c r="A37" s="407" t="s">
        <v>745</v>
      </c>
      <c r="B37" s="408" t="s">
        <v>820</v>
      </c>
      <c r="C37" s="407" t="s">
        <v>821</v>
      </c>
      <c r="D37" s="409">
        <f t="shared" si="0"/>
        <v>18323</v>
      </c>
      <c r="E37" s="409">
        <v>18323</v>
      </c>
      <c r="F37" s="409">
        <v>0</v>
      </c>
      <c r="G37" s="409">
        <v>214</v>
      </c>
      <c r="H37" s="409">
        <f>SUM(ごみ搬入量内訳!E37,+ごみ搬入量内訳!AD37)</f>
        <v>4862</v>
      </c>
      <c r="I37" s="409">
        <f>ごみ搬入量内訳!BC37</f>
        <v>90</v>
      </c>
      <c r="J37" s="409">
        <f>資源化量内訳!BO37</f>
        <v>594</v>
      </c>
      <c r="K37" s="409">
        <f t="shared" si="1"/>
        <v>5546</v>
      </c>
      <c r="L37" s="410">
        <f t="shared" si="2"/>
        <v>829.2594306579274</v>
      </c>
      <c r="M37" s="409">
        <f>IF(D37&lt;&gt;0,(ごみ搬入量内訳!BR37+ごみ処理概要!J37)/ごみ処理概要!D37/365*1000000,"-")</f>
        <v>668.22221341692716</v>
      </c>
      <c r="N37" s="409">
        <f>IF(D37&lt;&gt;0,ごみ搬入量内訳!CM37/ごみ処理概要!D37/365*1000000,"-")</f>
        <v>161.03721724100035</v>
      </c>
      <c r="O37" s="409">
        <f>ごみ搬入量内訳!DH37</f>
        <v>0</v>
      </c>
      <c r="P37" s="409">
        <f>ごみ処理量内訳!E37</f>
        <v>3903</v>
      </c>
      <c r="Q37" s="409">
        <f>ごみ処理量内訳!N37</f>
        <v>0</v>
      </c>
      <c r="R37" s="409">
        <f t="shared" si="3"/>
        <v>1047</v>
      </c>
      <c r="S37" s="409">
        <f>ごみ処理量内訳!G37</f>
        <v>472</v>
      </c>
      <c r="T37" s="409">
        <f>ごみ処理量内訳!L37</f>
        <v>575</v>
      </c>
      <c r="U37" s="409">
        <f>ごみ処理量内訳!H37</f>
        <v>0</v>
      </c>
      <c r="V37" s="409">
        <f>ごみ処理量内訳!I37</f>
        <v>0</v>
      </c>
      <c r="W37" s="409">
        <f>ごみ処理量内訳!J37</f>
        <v>0</v>
      </c>
      <c r="X37" s="409">
        <f>ごみ処理量内訳!K37</f>
        <v>0</v>
      </c>
      <c r="Y37" s="409">
        <f>ごみ処理量内訳!M37</f>
        <v>0</v>
      </c>
      <c r="Z37" s="409">
        <f>資源化量内訳!Y37</f>
        <v>0</v>
      </c>
      <c r="AA37" s="409">
        <f t="shared" si="4"/>
        <v>4950</v>
      </c>
      <c r="AB37" s="412">
        <f t="shared" si="5"/>
        <v>100</v>
      </c>
      <c r="AC37" s="409">
        <f>施設資源化量内訳!Y37</f>
        <v>0</v>
      </c>
      <c r="AD37" s="409">
        <f>施設資源化量内訳!AT37</f>
        <v>78</v>
      </c>
      <c r="AE37" s="409">
        <f>施設資源化量内訳!BO37</f>
        <v>0</v>
      </c>
      <c r="AF37" s="409">
        <f>施設資源化量内訳!CJ37</f>
        <v>0</v>
      </c>
      <c r="AG37" s="409">
        <f>施設資源化量内訳!DE37</f>
        <v>0</v>
      </c>
      <c r="AH37" s="409">
        <f>施設資源化量内訳!DZ37</f>
        <v>0</v>
      </c>
      <c r="AI37" s="409">
        <f>施設資源化量内訳!EU37</f>
        <v>431</v>
      </c>
      <c r="AJ37" s="409">
        <f t="shared" si="6"/>
        <v>509</v>
      </c>
      <c r="AK37" s="412">
        <f t="shared" si="7"/>
        <v>19.895382395382395</v>
      </c>
      <c r="AL37" s="412">
        <f>IF((AA37+J37)&lt;&gt;0,(資源化量内訳!D37-資源化量内訳!R37-資源化量内訳!T37-資源化量内訳!V37-資源化量内訳!U37)/(AA37+J37)*100,"-")</f>
        <v>19.895382395382395</v>
      </c>
      <c r="AM37" s="409">
        <f>ごみ処理量内訳!AA37</f>
        <v>0</v>
      </c>
      <c r="AN37" s="409">
        <f>ごみ処理量内訳!AB37</f>
        <v>472</v>
      </c>
      <c r="AO37" s="409">
        <f>ごみ処理量内訳!AC37</f>
        <v>0</v>
      </c>
      <c r="AP37" s="409">
        <f t="shared" si="8"/>
        <v>472</v>
      </c>
    </row>
    <row r="38" spans="1:42" s="224" customFormat="1" ht="13.5" customHeight="1">
      <c r="A38" s="290" t="s">
        <v>745</v>
      </c>
      <c r="B38" s="291" t="s">
        <v>822</v>
      </c>
      <c r="C38" s="290" t="s">
        <v>823</v>
      </c>
      <c r="D38" s="292">
        <f t="shared" si="0"/>
        <v>5848</v>
      </c>
      <c r="E38" s="292">
        <v>5848</v>
      </c>
      <c r="F38" s="292">
        <v>0</v>
      </c>
      <c r="G38" s="292">
        <v>29</v>
      </c>
      <c r="H38" s="292">
        <f>SUM(ごみ搬入量内訳!E38,+ごみ搬入量内訳!AD38)</f>
        <v>1152</v>
      </c>
      <c r="I38" s="292">
        <f>ごみ搬入量内訳!BC38</f>
        <v>12</v>
      </c>
      <c r="J38" s="292">
        <f>資源化量内訳!BO38</f>
        <v>0</v>
      </c>
      <c r="K38" s="292">
        <f t="shared" si="1"/>
        <v>1164</v>
      </c>
      <c r="L38" s="295">
        <f t="shared" si="2"/>
        <v>545.32166482394166</v>
      </c>
      <c r="M38" s="292">
        <f>IF(D38&lt;&gt;0,(ごみ搬入量内訳!BR38+ごみ処理概要!J38)/ごみ処理概要!D38/365*1000000,"-")</f>
        <v>545.32166482394166</v>
      </c>
      <c r="N38" s="292">
        <f>IF(D38&lt;&gt;0,ごみ搬入量内訳!CM38/ごみ処理概要!D38/365*1000000,"-")</f>
        <v>0</v>
      </c>
      <c r="O38" s="292">
        <f>ごみ搬入量内訳!DH38</f>
        <v>0</v>
      </c>
      <c r="P38" s="292">
        <f>ごみ処理量内訳!E38</f>
        <v>940</v>
      </c>
      <c r="Q38" s="292">
        <f>ごみ処理量内訳!N38</f>
        <v>0</v>
      </c>
      <c r="R38" s="292">
        <f t="shared" si="3"/>
        <v>227</v>
      </c>
      <c r="S38" s="292">
        <f>ごみ処理量内訳!G38</f>
        <v>138</v>
      </c>
      <c r="T38" s="292">
        <f>ごみ処理量内訳!L38</f>
        <v>89</v>
      </c>
      <c r="U38" s="292">
        <f>ごみ処理量内訳!H38</f>
        <v>0</v>
      </c>
      <c r="V38" s="292">
        <f>ごみ処理量内訳!I38</f>
        <v>0</v>
      </c>
      <c r="W38" s="292">
        <f>ごみ処理量内訳!J38</f>
        <v>0</v>
      </c>
      <c r="X38" s="292">
        <f>ごみ処理量内訳!K38</f>
        <v>0</v>
      </c>
      <c r="Y38" s="292">
        <f>ごみ処理量内訳!M38</f>
        <v>0</v>
      </c>
      <c r="Z38" s="292">
        <f>資源化量内訳!Y38</f>
        <v>77</v>
      </c>
      <c r="AA38" s="292">
        <f t="shared" si="4"/>
        <v>1244</v>
      </c>
      <c r="AB38" s="297">
        <f t="shared" si="5"/>
        <v>100</v>
      </c>
      <c r="AC38" s="292">
        <f>施設資源化量内訳!Y38</f>
        <v>0</v>
      </c>
      <c r="AD38" s="292">
        <f>施設資源化量内訳!AT38</f>
        <v>0</v>
      </c>
      <c r="AE38" s="292">
        <f>施設資源化量内訳!BO38</f>
        <v>0</v>
      </c>
      <c r="AF38" s="292">
        <f>施設資源化量内訳!CJ38</f>
        <v>0</v>
      </c>
      <c r="AG38" s="292">
        <f>施設資源化量内訳!DE38</f>
        <v>0</v>
      </c>
      <c r="AH38" s="292">
        <f>施設資源化量内訳!DZ38</f>
        <v>0</v>
      </c>
      <c r="AI38" s="292">
        <f>施設資源化量内訳!EU38</f>
        <v>0</v>
      </c>
      <c r="AJ38" s="292">
        <f t="shared" si="6"/>
        <v>0</v>
      </c>
      <c r="AK38" s="297">
        <f t="shared" si="7"/>
        <v>6.189710610932476</v>
      </c>
      <c r="AL38" s="297">
        <f>IF((AA38+J38)&lt;&gt;0,(資源化量内訳!D38-資源化量内訳!R38-資源化量内訳!T38-資源化量内訳!V38-資源化量内訳!U38)/(AA38+J38)*100,"-")</f>
        <v>6.189710610932476</v>
      </c>
      <c r="AM38" s="292">
        <f>ごみ処理量内訳!AA38</f>
        <v>0</v>
      </c>
      <c r="AN38" s="292">
        <f>ごみ処理量内訳!AB38</f>
        <v>114</v>
      </c>
      <c r="AO38" s="292">
        <f>ごみ処理量内訳!AC38</f>
        <v>0</v>
      </c>
      <c r="AP38" s="292">
        <f t="shared" si="8"/>
        <v>114</v>
      </c>
    </row>
    <row r="39" spans="1:42" s="224" customFormat="1" ht="13.5" customHeight="1">
      <c r="A39" s="290" t="s">
        <v>745</v>
      </c>
      <c r="B39" s="291" t="s">
        <v>824</v>
      </c>
      <c r="C39" s="290" t="s">
        <v>825</v>
      </c>
      <c r="D39" s="292">
        <f t="shared" si="0"/>
        <v>750</v>
      </c>
      <c r="E39" s="292">
        <v>750</v>
      </c>
      <c r="F39" s="292">
        <v>0</v>
      </c>
      <c r="G39" s="292">
        <v>3</v>
      </c>
      <c r="H39" s="292">
        <f>SUM(ごみ搬入量内訳!E39,+ごみ搬入量内訳!AD39)</f>
        <v>198</v>
      </c>
      <c r="I39" s="292">
        <f>ごみ搬入量内訳!BC39</f>
        <v>1</v>
      </c>
      <c r="J39" s="292">
        <f>資源化量内訳!BO39</f>
        <v>0</v>
      </c>
      <c r="K39" s="292">
        <f t="shared" si="1"/>
        <v>199</v>
      </c>
      <c r="L39" s="295">
        <f t="shared" si="2"/>
        <v>726.94063926940635</v>
      </c>
      <c r="M39" s="292">
        <f>IF(D39&lt;&gt;0,(ごみ搬入量内訳!BR39+ごみ処理概要!J39)/ごみ処理概要!D39/365*1000000,"-")</f>
        <v>726.94063926940635</v>
      </c>
      <c r="N39" s="292">
        <f>IF(D39&lt;&gt;0,ごみ搬入量内訳!CM39/ごみ処理概要!D39/365*1000000,"-")</f>
        <v>0</v>
      </c>
      <c r="O39" s="292">
        <f>ごみ搬入量内訳!DH39</f>
        <v>0</v>
      </c>
      <c r="P39" s="292">
        <f>ごみ処理量内訳!E39</f>
        <v>142</v>
      </c>
      <c r="Q39" s="292">
        <f>ごみ処理量内訳!N39</f>
        <v>0</v>
      </c>
      <c r="R39" s="292">
        <f t="shared" si="3"/>
        <v>26</v>
      </c>
      <c r="S39" s="292">
        <f>ごみ処理量内訳!G39</f>
        <v>26</v>
      </c>
      <c r="T39" s="292">
        <f>ごみ処理量内訳!L39</f>
        <v>0</v>
      </c>
      <c r="U39" s="292">
        <f>ごみ処理量内訳!H39</f>
        <v>0</v>
      </c>
      <c r="V39" s="292">
        <f>ごみ処理量内訳!I39</f>
        <v>0</v>
      </c>
      <c r="W39" s="292">
        <f>ごみ処理量内訳!J39</f>
        <v>0</v>
      </c>
      <c r="X39" s="292">
        <f>ごみ処理量内訳!K39</f>
        <v>0</v>
      </c>
      <c r="Y39" s="292">
        <f>ごみ処理量内訳!M39</f>
        <v>0</v>
      </c>
      <c r="Z39" s="292">
        <f>資源化量内訳!Y39</f>
        <v>28</v>
      </c>
      <c r="AA39" s="292">
        <f t="shared" si="4"/>
        <v>196</v>
      </c>
      <c r="AB39" s="297">
        <f t="shared" si="5"/>
        <v>100</v>
      </c>
      <c r="AC39" s="292">
        <f>施設資源化量内訳!Y39</f>
        <v>0</v>
      </c>
      <c r="AD39" s="292">
        <f>施設資源化量内訳!AT39</f>
        <v>0</v>
      </c>
      <c r="AE39" s="292">
        <f>施設資源化量内訳!BO39</f>
        <v>0</v>
      </c>
      <c r="AF39" s="292">
        <f>施設資源化量内訳!CJ39</f>
        <v>0</v>
      </c>
      <c r="AG39" s="292">
        <f>施設資源化量内訳!DE39</f>
        <v>0</v>
      </c>
      <c r="AH39" s="292">
        <f>施設資源化量内訳!DZ39</f>
        <v>0</v>
      </c>
      <c r="AI39" s="292">
        <f>施設資源化量内訳!EU39</f>
        <v>0</v>
      </c>
      <c r="AJ39" s="292">
        <f t="shared" si="6"/>
        <v>0</v>
      </c>
      <c r="AK39" s="297">
        <f t="shared" si="7"/>
        <v>14.285714285714285</v>
      </c>
      <c r="AL39" s="297">
        <f>IF((AA39+J39)&lt;&gt;0,(資源化量内訳!D39-資源化量内訳!R39-資源化量内訳!T39-資源化量内訳!V39-資源化量内訳!U39)/(AA39+J39)*100,"-")</f>
        <v>14.285714285714285</v>
      </c>
      <c r="AM39" s="292">
        <f>ごみ処理量内訳!AA39</f>
        <v>0</v>
      </c>
      <c r="AN39" s="292">
        <f>ごみ処理量内訳!AB39</f>
        <v>16</v>
      </c>
      <c r="AO39" s="292">
        <f>ごみ処理量内訳!AC39</f>
        <v>0</v>
      </c>
      <c r="AP39" s="292">
        <f t="shared" si="8"/>
        <v>16</v>
      </c>
    </row>
    <row r="40" spans="1:42" s="224" customFormat="1" ht="13.5" customHeight="1">
      <c r="A40" s="290" t="s">
        <v>745</v>
      </c>
      <c r="B40" s="291" t="s">
        <v>826</v>
      </c>
      <c r="C40" s="290" t="s">
        <v>827</v>
      </c>
      <c r="D40" s="292">
        <f t="shared" si="0"/>
        <v>1498</v>
      </c>
      <c r="E40" s="292">
        <v>1498</v>
      </c>
      <c r="F40" s="292">
        <v>0</v>
      </c>
      <c r="G40" s="292">
        <v>2</v>
      </c>
      <c r="H40" s="292">
        <f>SUM(ごみ搬入量内訳!E40,+ごみ搬入量内訳!AD40)</f>
        <v>540</v>
      </c>
      <c r="I40" s="292">
        <f>ごみ搬入量内訳!BC40</f>
        <v>1</v>
      </c>
      <c r="J40" s="292">
        <f>資源化量内訳!BO40</f>
        <v>0</v>
      </c>
      <c r="K40" s="292">
        <f t="shared" si="1"/>
        <v>541</v>
      </c>
      <c r="L40" s="295">
        <f t="shared" si="2"/>
        <v>989.44711670354991</v>
      </c>
      <c r="M40" s="292">
        <f>IF(D40&lt;&gt;0,(ごみ搬入量内訳!BR40+ごみ処理概要!J40)/ごみ処理概要!D40/365*1000000,"-")</f>
        <v>989.44711670354991</v>
      </c>
      <c r="N40" s="292">
        <f>IF(D40&lt;&gt;0,ごみ搬入量内訳!CM40/ごみ処理概要!D40/365*1000000,"-")</f>
        <v>0</v>
      </c>
      <c r="O40" s="292">
        <f>ごみ搬入量内訳!DH40</f>
        <v>0</v>
      </c>
      <c r="P40" s="292">
        <f>ごみ処理量内訳!E40</f>
        <v>397</v>
      </c>
      <c r="Q40" s="292">
        <f>ごみ処理量内訳!N40</f>
        <v>0</v>
      </c>
      <c r="R40" s="292">
        <f t="shared" si="3"/>
        <v>70</v>
      </c>
      <c r="S40" s="292">
        <f>ごみ処理量内訳!G40</f>
        <v>52</v>
      </c>
      <c r="T40" s="292">
        <f>ごみ処理量内訳!L40</f>
        <v>18</v>
      </c>
      <c r="U40" s="292">
        <f>ごみ処理量内訳!H40</f>
        <v>0</v>
      </c>
      <c r="V40" s="292">
        <f>ごみ処理量内訳!I40</f>
        <v>0</v>
      </c>
      <c r="W40" s="292">
        <f>ごみ処理量内訳!J40</f>
        <v>0</v>
      </c>
      <c r="X40" s="292">
        <f>ごみ処理量内訳!K40</f>
        <v>0</v>
      </c>
      <c r="Y40" s="292">
        <f>ごみ処理量内訳!M40</f>
        <v>0</v>
      </c>
      <c r="Z40" s="292">
        <f>資源化量内訳!Y40</f>
        <v>60</v>
      </c>
      <c r="AA40" s="292">
        <f t="shared" si="4"/>
        <v>527</v>
      </c>
      <c r="AB40" s="297">
        <f t="shared" si="5"/>
        <v>100</v>
      </c>
      <c r="AC40" s="292">
        <f>施設資源化量内訳!Y40</f>
        <v>0</v>
      </c>
      <c r="AD40" s="292">
        <f>施設資源化量内訳!AT40</f>
        <v>0</v>
      </c>
      <c r="AE40" s="292">
        <f>施設資源化量内訳!BO40</f>
        <v>0</v>
      </c>
      <c r="AF40" s="292">
        <f>施設資源化量内訳!CJ40</f>
        <v>0</v>
      </c>
      <c r="AG40" s="292">
        <f>施設資源化量内訳!DE40</f>
        <v>0</v>
      </c>
      <c r="AH40" s="292">
        <f>施設資源化量内訳!DZ40</f>
        <v>0</v>
      </c>
      <c r="AI40" s="292">
        <f>施設資源化量内訳!EU40</f>
        <v>0</v>
      </c>
      <c r="AJ40" s="292">
        <f t="shared" si="6"/>
        <v>0</v>
      </c>
      <c r="AK40" s="297">
        <f t="shared" si="7"/>
        <v>11.385199240986717</v>
      </c>
      <c r="AL40" s="297">
        <f>IF((AA40+J40)&lt;&gt;0,(資源化量内訳!D40-資源化量内訳!R40-資源化量内訳!T40-資源化量内訳!V40-資源化量内訳!U40)/(AA40+J40)*100,"-")</f>
        <v>11.385199240986717</v>
      </c>
      <c r="AM40" s="292">
        <f>ごみ処理量内訳!AA40</f>
        <v>0</v>
      </c>
      <c r="AN40" s="292">
        <f>ごみ処理量内訳!AB40</f>
        <v>46</v>
      </c>
      <c r="AO40" s="292">
        <f>ごみ処理量内訳!AC40</f>
        <v>0</v>
      </c>
      <c r="AP40" s="292">
        <f t="shared" si="8"/>
        <v>46</v>
      </c>
    </row>
    <row r="41" spans="1:42" s="224" customFormat="1" ht="13.5" customHeight="1">
      <c r="A41" s="290" t="s">
        <v>745</v>
      </c>
      <c r="B41" s="291" t="s">
        <v>828</v>
      </c>
      <c r="C41" s="290" t="s">
        <v>829</v>
      </c>
      <c r="D41" s="292">
        <f t="shared" si="0"/>
        <v>433</v>
      </c>
      <c r="E41" s="292">
        <v>433</v>
      </c>
      <c r="F41" s="292">
        <v>0</v>
      </c>
      <c r="G41" s="292">
        <v>0</v>
      </c>
      <c r="H41" s="292">
        <f>SUM(ごみ搬入量内訳!E41,+ごみ搬入量内訳!AD41)</f>
        <v>60</v>
      </c>
      <c r="I41" s="292">
        <f>ごみ搬入量内訳!BC41</f>
        <v>0</v>
      </c>
      <c r="J41" s="292">
        <f>資源化量内訳!BO41</f>
        <v>0</v>
      </c>
      <c r="K41" s="292">
        <f t="shared" si="1"/>
        <v>60</v>
      </c>
      <c r="L41" s="295">
        <f t="shared" si="2"/>
        <v>379.63871049384665</v>
      </c>
      <c r="M41" s="292">
        <f>IF(D41&lt;&gt;0,(ごみ搬入量内訳!BR41+ごみ処理概要!J41)/ごみ処理概要!D41/365*1000000,"-")</f>
        <v>303.71096839507737</v>
      </c>
      <c r="N41" s="292">
        <f>IF(D41&lt;&gt;0,ごみ搬入量内訳!CM41/ごみ処理概要!D41/365*1000000,"-")</f>
        <v>75.927742098769343</v>
      </c>
      <c r="O41" s="292">
        <f>ごみ搬入量内訳!DH41</f>
        <v>0</v>
      </c>
      <c r="P41" s="292">
        <f>ごみ処理量内訳!E41</f>
        <v>11</v>
      </c>
      <c r="Q41" s="292">
        <f>ごみ処理量内訳!N41</f>
        <v>12</v>
      </c>
      <c r="R41" s="292">
        <f t="shared" si="3"/>
        <v>16</v>
      </c>
      <c r="S41" s="292">
        <f>ごみ処理量内訳!G41</f>
        <v>0</v>
      </c>
      <c r="T41" s="292">
        <f>ごみ処理量内訳!L41</f>
        <v>9</v>
      </c>
      <c r="U41" s="292">
        <f>ごみ処理量内訳!H41</f>
        <v>0</v>
      </c>
      <c r="V41" s="292">
        <f>ごみ処理量内訳!I41</f>
        <v>0</v>
      </c>
      <c r="W41" s="292">
        <f>ごみ処理量内訳!J41</f>
        <v>0</v>
      </c>
      <c r="X41" s="292">
        <f>ごみ処理量内訳!K41</f>
        <v>0</v>
      </c>
      <c r="Y41" s="292">
        <f>ごみ処理量内訳!M41</f>
        <v>7</v>
      </c>
      <c r="Z41" s="292">
        <f>資源化量内訳!Y41</f>
        <v>13</v>
      </c>
      <c r="AA41" s="292">
        <f t="shared" si="4"/>
        <v>52</v>
      </c>
      <c r="AB41" s="297">
        <f t="shared" si="5"/>
        <v>76.923076923076934</v>
      </c>
      <c r="AC41" s="292">
        <f>施設資源化量内訳!Y41</f>
        <v>0</v>
      </c>
      <c r="AD41" s="292">
        <f>施設資源化量内訳!AT41</f>
        <v>0</v>
      </c>
      <c r="AE41" s="292">
        <f>施設資源化量内訳!BO41</f>
        <v>0</v>
      </c>
      <c r="AF41" s="292">
        <f>施設資源化量内訳!CJ41</f>
        <v>0</v>
      </c>
      <c r="AG41" s="292">
        <f>施設資源化量内訳!DE41</f>
        <v>0</v>
      </c>
      <c r="AH41" s="292">
        <f>施設資源化量内訳!DZ41</f>
        <v>0</v>
      </c>
      <c r="AI41" s="292">
        <f>施設資源化量内訳!EU41</f>
        <v>0</v>
      </c>
      <c r="AJ41" s="292">
        <f t="shared" si="6"/>
        <v>0</v>
      </c>
      <c r="AK41" s="297">
        <f t="shared" si="7"/>
        <v>25</v>
      </c>
      <c r="AL41" s="297">
        <f>IF((AA41+J41)&lt;&gt;0,(資源化量内訳!D41-資源化量内訳!R41-資源化量内訳!T41-資源化量内訳!V41-資源化量内訳!U41)/(AA41+J41)*100,"-")</f>
        <v>25</v>
      </c>
      <c r="AM41" s="292">
        <f>ごみ処理量内訳!AA41</f>
        <v>12</v>
      </c>
      <c r="AN41" s="292">
        <f>ごみ処理量内訳!AB41</f>
        <v>3</v>
      </c>
      <c r="AO41" s="292">
        <f>ごみ処理量内訳!AC41</f>
        <v>5</v>
      </c>
      <c r="AP41" s="292">
        <f t="shared" si="8"/>
        <v>20</v>
      </c>
    </row>
    <row r="42" spans="1:42" s="224" customFormat="1" ht="13.5" customHeight="1">
      <c r="A42" s="290" t="s">
        <v>745</v>
      </c>
      <c r="B42" s="291" t="s">
        <v>830</v>
      </c>
      <c r="C42" s="290" t="s">
        <v>831</v>
      </c>
      <c r="D42" s="292">
        <f t="shared" si="0"/>
        <v>3503</v>
      </c>
      <c r="E42" s="292">
        <v>3503</v>
      </c>
      <c r="F42" s="292">
        <v>0</v>
      </c>
      <c r="G42" s="292">
        <v>6</v>
      </c>
      <c r="H42" s="292">
        <f>SUM(ごみ搬入量内訳!E42,+ごみ搬入量内訳!AD42)</f>
        <v>943</v>
      </c>
      <c r="I42" s="292">
        <f>ごみ搬入量内訳!BC42</f>
        <v>246</v>
      </c>
      <c r="J42" s="292">
        <f>資源化量内訳!BO42</f>
        <v>0</v>
      </c>
      <c r="K42" s="292">
        <f t="shared" si="1"/>
        <v>1189</v>
      </c>
      <c r="L42" s="295">
        <f t="shared" si="2"/>
        <v>929.92699017280688</v>
      </c>
      <c r="M42" s="292">
        <f>IF(D42&lt;&gt;0,(ごみ搬入量内訳!BR42+ごみ処理概要!J42)/ごみ処理概要!D42/365*1000000,"-")</f>
        <v>617.08359566555475</v>
      </c>
      <c r="N42" s="292">
        <f>IF(D42&lt;&gt;0,ごみ搬入量内訳!CM42/ごみ処理概要!D42/365*1000000,"-")</f>
        <v>312.84339450725213</v>
      </c>
      <c r="O42" s="292">
        <f>ごみ搬入量内訳!DH42</f>
        <v>0</v>
      </c>
      <c r="P42" s="292">
        <f>ごみ処理量内訳!E42</f>
        <v>1163</v>
      </c>
      <c r="Q42" s="292">
        <f>ごみ処理量内訳!N42</f>
        <v>0</v>
      </c>
      <c r="R42" s="292">
        <f t="shared" si="3"/>
        <v>154</v>
      </c>
      <c r="S42" s="292">
        <f>ごみ処理量内訳!G42</f>
        <v>0</v>
      </c>
      <c r="T42" s="292">
        <f>ごみ処理量内訳!L42</f>
        <v>154</v>
      </c>
      <c r="U42" s="292">
        <f>ごみ処理量内訳!H42</f>
        <v>0</v>
      </c>
      <c r="V42" s="292">
        <f>ごみ処理量内訳!I42</f>
        <v>0</v>
      </c>
      <c r="W42" s="292">
        <f>ごみ処理量内訳!J42</f>
        <v>0</v>
      </c>
      <c r="X42" s="292">
        <f>ごみ処理量内訳!K42</f>
        <v>0</v>
      </c>
      <c r="Y42" s="292">
        <f>ごみ処理量内訳!M42</f>
        <v>0</v>
      </c>
      <c r="Z42" s="292">
        <f>資源化量内訳!Y42</f>
        <v>0</v>
      </c>
      <c r="AA42" s="292">
        <f t="shared" si="4"/>
        <v>1317</v>
      </c>
      <c r="AB42" s="297">
        <f t="shared" si="5"/>
        <v>100</v>
      </c>
      <c r="AC42" s="292">
        <f>施設資源化量内訳!Y42</f>
        <v>0</v>
      </c>
      <c r="AD42" s="292">
        <f>施設資源化量内訳!AT42</f>
        <v>0</v>
      </c>
      <c r="AE42" s="292">
        <f>施設資源化量内訳!BO42</f>
        <v>0</v>
      </c>
      <c r="AF42" s="292">
        <f>施設資源化量内訳!CJ42</f>
        <v>0</v>
      </c>
      <c r="AG42" s="292">
        <f>施設資源化量内訳!DE42</f>
        <v>0</v>
      </c>
      <c r="AH42" s="292">
        <f>施設資源化量内訳!DZ42</f>
        <v>0</v>
      </c>
      <c r="AI42" s="292">
        <f>施設資源化量内訳!EU42</f>
        <v>90</v>
      </c>
      <c r="AJ42" s="292">
        <f t="shared" si="6"/>
        <v>90</v>
      </c>
      <c r="AK42" s="297">
        <f t="shared" si="7"/>
        <v>6.83371298405467</v>
      </c>
      <c r="AL42" s="297">
        <f>IF((AA42+J42)&lt;&gt;0,(資源化量内訳!D42-資源化量内訳!R42-資源化量内訳!T42-資源化量内訳!V42-資源化量内訳!U42)/(AA42+J42)*100,"-")</f>
        <v>6.83371298405467</v>
      </c>
      <c r="AM42" s="292">
        <f>ごみ処理量内訳!AA42</f>
        <v>0</v>
      </c>
      <c r="AN42" s="292">
        <f>ごみ処理量内訳!AB42</f>
        <v>193</v>
      </c>
      <c r="AO42" s="292">
        <f>ごみ処理量内訳!AC42</f>
        <v>58</v>
      </c>
      <c r="AP42" s="292">
        <f t="shared" si="8"/>
        <v>251</v>
      </c>
    </row>
    <row r="43" spans="1:42" s="224" customFormat="1" ht="13.5" customHeight="1">
      <c r="A43" s="290" t="s">
        <v>745</v>
      </c>
      <c r="B43" s="291" t="s">
        <v>832</v>
      </c>
      <c r="C43" s="290" t="s">
        <v>833</v>
      </c>
      <c r="D43" s="292">
        <f t="shared" si="0"/>
        <v>984</v>
      </c>
      <c r="E43" s="292">
        <v>984</v>
      </c>
      <c r="F43" s="292">
        <v>0</v>
      </c>
      <c r="G43" s="292">
        <v>7</v>
      </c>
      <c r="H43" s="292">
        <f>SUM(ごみ搬入量内訳!E43,+ごみ搬入量内訳!AD43)</f>
        <v>358</v>
      </c>
      <c r="I43" s="292">
        <f>ごみ搬入量内訳!BC43</f>
        <v>30</v>
      </c>
      <c r="J43" s="292">
        <f>資源化量内訳!BO43</f>
        <v>0</v>
      </c>
      <c r="K43" s="292">
        <f t="shared" si="1"/>
        <v>388</v>
      </c>
      <c r="L43" s="295">
        <f t="shared" si="2"/>
        <v>1080.2984742176188</v>
      </c>
      <c r="M43" s="292">
        <f>IF(D43&lt;&gt;0,(ごみ搬入量内訳!BR43+ごみ処理概要!J43)/ごみ処理概要!D43/365*1000000,"-")</f>
        <v>996.77024167501952</v>
      </c>
      <c r="N43" s="292">
        <f>IF(D43&lt;&gt;0,ごみ搬入量内訳!CM43/ごみ処理概要!D43/365*1000000,"-")</f>
        <v>83.528232542599397</v>
      </c>
      <c r="O43" s="292">
        <f>ごみ搬入量内訳!DH43</f>
        <v>0</v>
      </c>
      <c r="P43" s="292">
        <f>ごみ処理量内訳!E43</f>
        <v>232</v>
      </c>
      <c r="Q43" s="292">
        <f>ごみ処理量内訳!N43</f>
        <v>0</v>
      </c>
      <c r="R43" s="292">
        <f t="shared" si="3"/>
        <v>96</v>
      </c>
      <c r="S43" s="292">
        <f>ごみ処理量内訳!G43</f>
        <v>96</v>
      </c>
      <c r="T43" s="292">
        <f>ごみ処理量内訳!L43</f>
        <v>0</v>
      </c>
      <c r="U43" s="292">
        <f>ごみ処理量内訳!H43</f>
        <v>0</v>
      </c>
      <c r="V43" s="292">
        <f>ごみ処理量内訳!I43</f>
        <v>0</v>
      </c>
      <c r="W43" s="292">
        <f>ごみ処理量内訳!J43</f>
        <v>0</v>
      </c>
      <c r="X43" s="292">
        <f>ごみ処理量内訳!K43</f>
        <v>0</v>
      </c>
      <c r="Y43" s="292">
        <f>ごみ処理量内訳!M43</f>
        <v>0</v>
      </c>
      <c r="Z43" s="292">
        <f>資源化量内訳!Y43</f>
        <v>58</v>
      </c>
      <c r="AA43" s="292">
        <f t="shared" si="4"/>
        <v>386</v>
      </c>
      <c r="AB43" s="297">
        <f t="shared" si="5"/>
        <v>100</v>
      </c>
      <c r="AC43" s="292">
        <f>施設資源化量内訳!Y43</f>
        <v>0</v>
      </c>
      <c r="AD43" s="292">
        <f>施設資源化量内訳!AT43</f>
        <v>81</v>
      </c>
      <c r="AE43" s="292">
        <f>施設資源化量内訳!BO43</f>
        <v>0</v>
      </c>
      <c r="AF43" s="292">
        <f>施設資源化量内訳!CJ43</f>
        <v>0</v>
      </c>
      <c r="AG43" s="292">
        <f>施設資源化量内訳!DE43</f>
        <v>0</v>
      </c>
      <c r="AH43" s="292">
        <f>施設資源化量内訳!DZ43</f>
        <v>0</v>
      </c>
      <c r="AI43" s="292">
        <f>施設資源化量内訳!EU43</f>
        <v>0</v>
      </c>
      <c r="AJ43" s="292">
        <f t="shared" si="6"/>
        <v>81</v>
      </c>
      <c r="AK43" s="297">
        <f t="shared" si="7"/>
        <v>36.010362694300518</v>
      </c>
      <c r="AL43" s="297">
        <f>IF((AA43+J43)&lt;&gt;0,(資源化量内訳!D43-資源化量内訳!R43-資源化量内訳!T43-資源化量内訳!V43-資源化量内訳!U43)/(AA43+J43)*100,"-")</f>
        <v>36.010362694300518</v>
      </c>
      <c r="AM43" s="292">
        <f>ごみ処理量内訳!AA43</f>
        <v>0</v>
      </c>
      <c r="AN43" s="292">
        <f>ごみ処理量内訳!AB43</f>
        <v>43</v>
      </c>
      <c r="AO43" s="292">
        <f>ごみ処理量内訳!AC43</f>
        <v>0</v>
      </c>
      <c r="AP43" s="292">
        <f t="shared" si="8"/>
        <v>43</v>
      </c>
    </row>
    <row r="44" spans="1:42" s="224" customFormat="1" ht="13.5" customHeight="1">
      <c r="A44" s="290" t="s">
        <v>745</v>
      </c>
      <c r="B44" s="291" t="s">
        <v>834</v>
      </c>
      <c r="C44" s="290" t="s">
        <v>835</v>
      </c>
      <c r="D44" s="292">
        <f t="shared" si="0"/>
        <v>529</v>
      </c>
      <c r="E44" s="292">
        <v>529</v>
      </c>
      <c r="F44" s="292">
        <v>0</v>
      </c>
      <c r="G44" s="292">
        <v>1</v>
      </c>
      <c r="H44" s="292">
        <f>SUM(ごみ搬入量内訳!E44,+ごみ搬入量内訳!AD44)</f>
        <v>188</v>
      </c>
      <c r="I44" s="292">
        <f>ごみ搬入量内訳!BC44</f>
        <v>2</v>
      </c>
      <c r="J44" s="292">
        <f>資源化量内訳!BO44</f>
        <v>0</v>
      </c>
      <c r="K44" s="292">
        <f t="shared" si="1"/>
        <v>190</v>
      </c>
      <c r="L44" s="295">
        <f t="shared" si="2"/>
        <v>984.02258072869449</v>
      </c>
      <c r="M44" s="292">
        <f>IF(D44&lt;&gt;0,(ごみ搬入量内訳!BR44+ごみ処理概要!J44)/ごみ処理概要!D44/365*1000000,"-")</f>
        <v>984.02258072869449</v>
      </c>
      <c r="N44" s="292">
        <f>IF(D44&lt;&gt;0,ごみ搬入量内訳!CM44/ごみ処理概要!D44/365*1000000,"-")</f>
        <v>0</v>
      </c>
      <c r="O44" s="292">
        <f>ごみ搬入量内訳!DH44</f>
        <v>0</v>
      </c>
      <c r="P44" s="292">
        <f>ごみ処理量内訳!E44</f>
        <v>108</v>
      </c>
      <c r="Q44" s="292">
        <f>ごみ処理量内訳!N44</f>
        <v>0</v>
      </c>
      <c r="R44" s="292">
        <f t="shared" si="3"/>
        <v>38</v>
      </c>
      <c r="S44" s="292">
        <f>ごみ処理量内訳!G44</f>
        <v>38</v>
      </c>
      <c r="T44" s="292">
        <f>ごみ処理量内訳!L44</f>
        <v>0</v>
      </c>
      <c r="U44" s="292">
        <f>ごみ処理量内訳!H44</f>
        <v>0</v>
      </c>
      <c r="V44" s="292">
        <f>ごみ処理量内訳!I44</f>
        <v>0</v>
      </c>
      <c r="W44" s="292">
        <f>ごみ処理量内訳!J44</f>
        <v>0</v>
      </c>
      <c r="X44" s="292">
        <f>ごみ処理量内訳!K44</f>
        <v>0</v>
      </c>
      <c r="Y44" s="292">
        <f>ごみ処理量内訳!M44</f>
        <v>0</v>
      </c>
      <c r="Z44" s="292">
        <f>資源化量内訳!Y44</f>
        <v>42</v>
      </c>
      <c r="AA44" s="292">
        <f t="shared" si="4"/>
        <v>188</v>
      </c>
      <c r="AB44" s="297">
        <f t="shared" si="5"/>
        <v>100</v>
      </c>
      <c r="AC44" s="292">
        <f>施設資源化量内訳!Y44</f>
        <v>0</v>
      </c>
      <c r="AD44" s="292">
        <f>施設資源化量内訳!AT44</f>
        <v>37</v>
      </c>
      <c r="AE44" s="292">
        <f>施設資源化量内訳!BO44</f>
        <v>0</v>
      </c>
      <c r="AF44" s="292">
        <f>施設資源化量内訳!CJ44</f>
        <v>0</v>
      </c>
      <c r="AG44" s="292">
        <f>施設資源化量内訳!DE44</f>
        <v>0</v>
      </c>
      <c r="AH44" s="292">
        <f>施設資源化量内訳!DZ44</f>
        <v>0</v>
      </c>
      <c r="AI44" s="292">
        <f>施設資源化量内訳!EU44</f>
        <v>0</v>
      </c>
      <c r="AJ44" s="292">
        <f t="shared" si="6"/>
        <v>37</v>
      </c>
      <c r="AK44" s="297">
        <f t="shared" si="7"/>
        <v>42.021276595744681</v>
      </c>
      <c r="AL44" s="297">
        <f>IF((AA44+J44)&lt;&gt;0,(資源化量内訳!D44-資源化量内訳!R44-資源化量内訳!T44-資源化量内訳!V44-資源化量内訳!U44)/(AA44+J44)*100,"-")</f>
        <v>42.021276595744681</v>
      </c>
      <c r="AM44" s="292">
        <f>ごみ処理量内訳!AA44</f>
        <v>0</v>
      </c>
      <c r="AN44" s="292">
        <f>ごみ処理量内訳!AB44</f>
        <v>28</v>
      </c>
      <c r="AO44" s="292">
        <f>ごみ処理量内訳!AC44</f>
        <v>0</v>
      </c>
      <c r="AP44" s="292">
        <f t="shared" si="8"/>
        <v>28</v>
      </c>
    </row>
    <row r="45" spans="1:42" s="224" customFormat="1" ht="13.5" customHeight="1">
      <c r="A45" s="290" t="s">
        <v>745</v>
      </c>
      <c r="B45" s="291" t="s">
        <v>836</v>
      </c>
      <c r="C45" s="290" t="s">
        <v>837</v>
      </c>
      <c r="D45" s="292">
        <f t="shared" si="0"/>
        <v>1513</v>
      </c>
      <c r="E45" s="292">
        <v>1513</v>
      </c>
      <c r="F45" s="292">
        <v>0</v>
      </c>
      <c r="G45" s="292">
        <v>4</v>
      </c>
      <c r="H45" s="292">
        <f>SUM(ごみ搬入量内訳!E45,+ごみ搬入量内訳!AD45)</f>
        <v>389</v>
      </c>
      <c r="I45" s="292">
        <f>ごみ搬入量内訳!BC45</f>
        <v>61</v>
      </c>
      <c r="J45" s="292">
        <f>資源化量内訳!BO45</f>
        <v>0</v>
      </c>
      <c r="K45" s="292">
        <f t="shared" si="1"/>
        <v>450</v>
      </c>
      <c r="L45" s="295">
        <f t="shared" si="2"/>
        <v>814.85572526686531</v>
      </c>
      <c r="M45" s="292">
        <f>IF(D45&lt;&gt;0,(ごみ搬入量内訳!BR45+ごみ処理概要!J45)/ごみ処理概要!D45/365*1000000,"-")</f>
        <v>814.85572526686531</v>
      </c>
      <c r="N45" s="292">
        <f>IF(D45&lt;&gt;0,ごみ搬入量内訳!CM45/ごみ処理概要!D45/365*1000000,"-")</f>
        <v>0</v>
      </c>
      <c r="O45" s="292">
        <f>ごみ搬入量内訳!DH45</f>
        <v>0</v>
      </c>
      <c r="P45" s="292">
        <f>ごみ処理量内訳!E45</f>
        <v>303</v>
      </c>
      <c r="Q45" s="292">
        <f>ごみ処理量内訳!N45</f>
        <v>3</v>
      </c>
      <c r="R45" s="292">
        <f t="shared" si="3"/>
        <v>80</v>
      </c>
      <c r="S45" s="292">
        <f>ごみ処理量内訳!G45</f>
        <v>35</v>
      </c>
      <c r="T45" s="292">
        <f>ごみ処理量内訳!L45</f>
        <v>26</v>
      </c>
      <c r="U45" s="292">
        <f>ごみ処理量内訳!H45</f>
        <v>0</v>
      </c>
      <c r="V45" s="292">
        <f>ごみ処理量内訳!I45</f>
        <v>0</v>
      </c>
      <c r="W45" s="292">
        <f>ごみ処理量内訳!J45</f>
        <v>0</v>
      </c>
      <c r="X45" s="292">
        <f>ごみ処理量内訳!K45</f>
        <v>0</v>
      </c>
      <c r="Y45" s="292">
        <f>ごみ処理量内訳!M45</f>
        <v>19</v>
      </c>
      <c r="Z45" s="292">
        <f>資源化量内訳!Y45</f>
        <v>41</v>
      </c>
      <c r="AA45" s="292">
        <f t="shared" si="4"/>
        <v>427</v>
      </c>
      <c r="AB45" s="297">
        <f t="shared" si="5"/>
        <v>99.297423887587826</v>
      </c>
      <c r="AC45" s="292">
        <f>施設資源化量内訳!Y45</f>
        <v>0</v>
      </c>
      <c r="AD45" s="292">
        <f>施設資源化量内訳!AT45</f>
        <v>10</v>
      </c>
      <c r="AE45" s="292">
        <f>施設資源化量内訳!BO45</f>
        <v>0</v>
      </c>
      <c r="AF45" s="292">
        <f>施設資源化量内訳!CJ45</f>
        <v>0</v>
      </c>
      <c r="AG45" s="292">
        <f>施設資源化量内訳!DE45</f>
        <v>0</v>
      </c>
      <c r="AH45" s="292">
        <f>施設資源化量内訳!DZ45</f>
        <v>0</v>
      </c>
      <c r="AI45" s="292">
        <f>施設資源化量内訳!EU45</f>
        <v>24</v>
      </c>
      <c r="AJ45" s="292">
        <f t="shared" si="6"/>
        <v>34</v>
      </c>
      <c r="AK45" s="297">
        <f t="shared" si="7"/>
        <v>17.56440281030445</v>
      </c>
      <c r="AL45" s="297">
        <f>IF((AA45+J45)&lt;&gt;0,(資源化量内訳!D45-資源化量内訳!R45-資源化量内訳!T45-資源化量内訳!V45-資源化量内訳!U45)/(AA45+J45)*100,"-")</f>
        <v>17.56440281030445</v>
      </c>
      <c r="AM45" s="292">
        <f>ごみ処理量内訳!AA45</f>
        <v>3</v>
      </c>
      <c r="AN45" s="292">
        <f>ごみ処理量内訳!AB45</f>
        <v>47</v>
      </c>
      <c r="AO45" s="292">
        <f>ごみ処理量内訳!AC45</f>
        <v>13</v>
      </c>
      <c r="AP45" s="292">
        <f t="shared" si="8"/>
        <v>63</v>
      </c>
    </row>
    <row r="46" spans="1:42" s="224" customFormat="1" ht="13.5" customHeight="1">
      <c r="A46" s="290" t="s">
        <v>745</v>
      </c>
      <c r="B46" s="291" t="s">
        <v>838</v>
      </c>
      <c r="C46" s="290" t="s">
        <v>839</v>
      </c>
      <c r="D46" s="292">
        <f t="shared" si="0"/>
        <v>1902</v>
      </c>
      <c r="E46" s="292">
        <v>1902</v>
      </c>
      <c r="F46" s="292">
        <v>0</v>
      </c>
      <c r="G46" s="292">
        <v>11</v>
      </c>
      <c r="H46" s="292">
        <f>SUM(ごみ搬入量内訳!E46,+ごみ搬入量内訳!AD46)</f>
        <v>425</v>
      </c>
      <c r="I46" s="292">
        <f>ごみ搬入量内訳!BC46</f>
        <v>48</v>
      </c>
      <c r="J46" s="292">
        <f>資源化量内訳!BO46</f>
        <v>0</v>
      </c>
      <c r="K46" s="292">
        <f t="shared" si="1"/>
        <v>473</v>
      </c>
      <c r="L46" s="295">
        <f t="shared" si="2"/>
        <v>681.33039482592221</v>
      </c>
      <c r="M46" s="292">
        <f>IF(D46&lt;&gt;0,(ごみ搬入量内訳!BR46+ごみ処理概要!J46)/ごみ処理概要!D46/365*1000000,"-")</f>
        <v>681.33039482592221</v>
      </c>
      <c r="N46" s="292">
        <f>IF(D46&lt;&gt;0,ごみ搬入量内訳!CM46/ごみ処理概要!D46/365*1000000,"-")</f>
        <v>0</v>
      </c>
      <c r="O46" s="292">
        <f>ごみ搬入量内訳!DH46</f>
        <v>0</v>
      </c>
      <c r="P46" s="292">
        <f>ごみ処理量内訳!E46</f>
        <v>327</v>
      </c>
      <c r="Q46" s="292">
        <f>ごみ処理量内訳!N46</f>
        <v>2</v>
      </c>
      <c r="R46" s="292">
        <f t="shared" si="3"/>
        <v>80</v>
      </c>
      <c r="S46" s="292">
        <f>ごみ処理量内訳!G46</f>
        <v>32</v>
      </c>
      <c r="T46" s="292">
        <f>ごみ処理量内訳!L46</f>
        <v>29</v>
      </c>
      <c r="U46" s="292">
        <f>ごみ処理量内訳!H46</f>
        <v>0</v>
      </c>
      <c r="V46" s="292">
        <f>ごみ処理量内訳!I46</f>
        <v>0</v>
      </c>
      <c r="W46" s="292">
        <f>ごみ処理量内訳!J46</f>
        <v>0</v>
      </c>
      <c r="X46" s="292">
        <f>ごみ処理量内訳!K46</f>
        <v>0</v>
      </c>
      <c r="Y46" s="292">
        <f>ごみ処理量内訳!M46</f>
        <v>19</v>
      </c>
      <c r="Z46" s="292">
        <f>資源化量内訳!Y46</f>
        <v>47</v>
      </c>
      <c r="AA46" s="292">
        <f t="shared" si="4"/>
        <v>456</v>
      </c>
      <c r="AB46" s="297">
        <f t="shared" si="5"/>
        <v>99.561403508771932</v>
      </c>
      <c r="AC46" s="292">
        <f>施設資源化量内訳!Y46</f>
        <v>0</v>
      </c>
      <c r="AD46" s="292">
        <f>施設資源化量内訳!AT46</f>
        <v>18</v>
      </c>
      <c r="AE46" s="292">
        <f>施設資源化量内訳!BO46</f>
        <v>0</v>
      </c>
      <c r="AF46" s="292">
        <f>施設資源化量内訳!CJ46</f>
        <v>0</v>
      </c>
      <c r="AG46" s="292">
        <f>施設資源化量内訳!DE46</f>
        <v>0</v>
      </c>
      <c r="AH46" s="292">
        <f>施設資源化量内訳!DZ46</f>
        <v>0</v>
      </c>
      <c r="AI46" s="292">
        <f>施設資源化量内訳!EU46</f>
        <v>27</v>
      </c>
      <c r="AJ46" s="292">
        <f t="shared" si="6"/>
        <v>45</v>
      </c>
      <c r="AK46" s="297">
        <f t="shared" si="7"/>
        <v>20.175438596491226</v>
      </c>
      <c r="AL46" s="297">
        <f>IF((AA46+J46)&lt;&gt;0,(資源化量内訳!D46-資源化量内訳!R46-資源化量内訳!T46-資源化量内訳!V46-資源化量内訳!U46)/(AA46+J46)*100,"-")</f>
        <v>20.175438596491226</v>
      </c>
      <c r="AM46" s="292">
        <f>ごみ処理量内訳!AA46</f>
        <v>2</v>
      </c>
      <c r="AN46" s="292">
        <f>ごみ処理量内訳!AB46</f>
        <v>50</v>
      </c>
      <c r="AO46" s="292">
        <f>ごみ処理量内訳!AC46</f>
        <v>15</v>
      </c>
      <c r="AP46" s="292">
        <f t="shared" si="8"/>
        <v>67</v>
      </c>
    </row>
  </sheetData>
  <sortState ref="A8:AQ46">
    <sortCondition ref="A8:A46"/>
    <sortCondition ref="B8:B46"/>
    <sortCondition ref="C8:C46"/>
  </sortState>
  <mergeCells count="46">
    <mergeCell ref="A2:A6"/>
    <mergeCell ref="B2:B6"/>
    <mergeCell ref="C2:C6"/>
    <mergeCell ref="D2:E2"/>
    <mergeCell ref="E3:E4"/>
    <mergeCell ref="AB2:AB5"/>
    <mergeCell ref="Z3:Z4"/>
    <mergeCell ref="AA3:AA4"/>
    <mergeCell ref="F3:F4"/>
    <mergeCell ref="H2:K2"/>
    <mergeCell ref="H3:H4"/>
    <mergeCell ref="I3:I4"/>
    <mergeCell ref="J3:J4"/>
    <mergeCell ref="K3:K4"/>
    <mergeCell ref="AM2:AP2"/>
    <mergeCell ref="AN3:AN4"/>
    <mergeCell ref="AO3:AO4"/>
    <mergeCell ref="AM3:AM4"/>
    <mergeCell ref="AF3:AF4"/>
    <mergeCell ref="AC2:AJ2"/>
    <mergeCell ref="AG3:AG4"/>
    <mergeCell ref="AI3:AI4"/>
    <mergeCell ref="AP3:AP4"/>
    <mergeCell ref="AL2:AL5"/>
    <mergeCell ref="AH3:AH4"/>
    <mergeCell ref="AD3:AD4"/>
    <mergeCell ref="AE3:AE4"/>
    <mergeCell ref="AC3:AC4"/>
    <mergeCell ref="AK2:AK5"/>
    <mergeCell ref="AJ3:AJ4"/>
    <mergeCell ref="R4:R5"/>
    <mergeCell ref="R3:Y3"/>
    <mergeCell ref="O2:O4"/>
    <mergeCell ref="N3:N5"/>
    <mergeCell ref="L2:N2"/>
    <mergeCell ref="L3:L5"/>
    <mergeCell ref="X4:X5"/>
    <mergeCell ref="S4:S5"/>
    <mergeCell ref="W4:W5"/>
    <mergeCell ref="V4:V5"/>
    <mergeCell ref="T4:T5"/>
    <mergeCell ref="U4:U5"/>
    <mergeCell ref="Y4:Y5"/>
    <mergeCell ref="M3:M5"/>
    <mergeCell ref="P3:P4"/>
    <mergeCell ref="Q3:Q4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&amp;Lごみ処理の概要（平成28年度実績）</oddHeader>
  </headerFooter>
  <colBreaks count="2" manualBreakCount="2">
    <brk id="15" min="1" max="45" man="1"/>
    <brk id="28" min="1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M4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117" width="11" style="227" customWidth="1"/>
    <col min="118" max="16384" width="9" style="222"/>
  </cols>
  <sheetData>
    <row r="1" spans="1:117" ht="17.25">
      <c r="A1" s="179" t="s">
        <v>748</v>
      </c>
      <c r="B1" s="223"/>
      <c r="C1" s="223"/>
      <c r="D1" s="224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4"/>
      <c r="BF1" s="224"/>
      <c r="BG1" s="224"/>
      <c r="BH1" s="224"/>
      <c r="BI1" s="224"/>
      <c r="BJ1" s="224"/>
      <c r="BK1" s="222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2"/>
      <c r="BZ1" s="222"/>
      <c r="CA1" s="222"/>
      <c r="CB1" s="222"/>
      <c r="CC1" s="222"/>
      <c r="CD1" s="222"/>
      <c r="CE1" s="222"/>
      <c r="CF1" s="222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2"/>
      <c r="CU1" s="222"/>
      <c r="CV1" s="222"/>
      <c r="CW1" s="222"/>
      <c r="CX1" s="222"/>
      <c r="CY1" s="222"/>
      <c r="CZ1" s="222"/>
      <c r="DA1" s="222"/>
      <c r="DB1" s="224"/>
      <c r="DC1" s="224"/>
      <c r="DD1" s="224"/>
      <c r="DE1" s="224"/>
      <c r="DF1" s="224"/>
      <c r="DG1" s="224"/>
      <c r="DH1" s="222"/>
      <c r="DI1" s="222"/>
      <c r="DJ1" s="222"/>
      <c r="DK1" s="222"/>
      <c r="DL1" s="222"/>
      <c r="DM1" s="222"/>
    </row>
    <row r="2" spans="1:117" s="175" customFormat="1" ht="22.5" customHeight="1">
      <c r="A2" s="338" t="s">
        <v>11</v>
      </c>
      <c r="B2" s="338" t="s">
        <v>12</v>
      </c>
      <c r="C2" s="340" t="s">
        <v>13</v>
      </c>
      <c r="D2" s="231" t="s">
        <v>26</v>
      </c>
      <c r="E2" s="232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2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4"/>
      <c r="BD2" s="234"/>
      <c r="BE2" s="235"/>
      <c r="BF2" s="236"/>
      <c r="BG2" s="236"/>
      <c r="BH2" s="236"/>
      <c r="BI2" s="236"/>
      <c r="BJ2" s="236"/>
      <c r="BK2" s="234"/>
      <c r="BL2" s="235"/>
      <c r="BM2" s="236"/>
      <c r="BN2" s="236"/>
      <c r="BO2" s="236"/>
      <c r="BP2" s="236"/>
      <c r="BQ2" s="236"/>
      <c r="BR2" s="237" t="s">
        <v>27</v>
      </c>
      <c r="BS2" s="236"/>
      <c r="BT2" s="236"/>
      <c r="BU2" s="236"/>
      <c r="BV2" s="236"/>
      <c r="BW2" s="236"/>
      <c r="BX2" s="236"/>
      <c r="BY2" s="238"/>
      <c r="BZ2" s="238"/>
      <c r="CA2" s="238"/>
      <c r="CB2" s="238"/>
      <c r="CC2" s="238"/>
      <c r="CD2" s="238"/>
      <c r="CE2" s="238"/>
      <c r="CF2" s="234"/>
      <c r="CG2" s="236"/>
      <c r="CH2" s="236"/>
      <c r="CI2" s="236"/>
      <c r="CJ2" s="236"/>
      <c r="CK2" s="236"/>
      <c r="CL2" s="236"/>
      <c r="CM2" s="237" t="s">
        <v>28</v>
      </c>
      <c r="CN2" s="236"/>
      <c r="CO2" s="236"/>
      <c r="CP2" s="236"/>
      <c r="CQ2" s="236"/>
      <c r="CR2" s="236"/>
      <c r="CS2" s="236"/>
      <c r="CT2" s="238"/>
      <c r="CU2" s="238"/>
      <c r="CV2" s="238"/>
      <c r="CW2" s="238"/>
      <c r="CX2" s="238"/>
      <c r="CY2" s="238"/>
      <c r="CZ2" s="238"/>
      <c r="DA2" s="234"/>
      <c r="DB2" s="236"/>
      <c r="DC2" s="236"/>
      <c r="DD2" s="236"/>
      <c r="DE2" s="236"/>
      <c r="DF2" s="236"/>
      <c r="DG2" s="236"/>
      <c r="DH2" s="239" t="s">
        <v>15</v>
      </c>
      <c r="DI2" s="237" t="s">
        <v>29</v>
      </c>
      <c r="DJ2" s="240"/>
      <c r="DK2" s="240"/>
      <c r="DL2" s="240"/>
      <c r="DM2" s="241"/>
    </row>
    <row r="3" spans="1:117" s="175" customFormat="1" ht="22.5" customHeight="1">
      <c r="A3" s="339"/>
      <c r="B3" s="339"/>
      <c r="C3" s="341"/>
      <c r="D3" s="242"/>
      <c r="E3" s="243" t="s">
        <v>30</v>
      </c>
      <c r="F3" s="238"/>
      <c r="G3" s="238"/>
      <c r="H3" s="238"/>
      <c r="I3" s="238"/>
      <c r="J3" s="238"/>
      <c r="K3" s="233"/>
      <c r="L3" s="233"/>
      <c r="M3" s="233"/>
      <c r="N3" s="238"/>
      <c r="O3" s="233"/>
      <c r="P3" s="233"/>
      <c r="Q3" s="233"/>
      <c r="R3" s="238"/>
      <c r="S3" s="233"/>
      <c r="T3" s="233"/>
      <c r="U3" s="233"/>
      <c r="V3" s="238"/>
      <c r="W3" s="233"/>
      <c r="X3" s="233"/>
      <c r="Y3" s="233"/>
      <c r="Z3" s="238"/>
      <c r="AA3" s="233"/>
      <c r="AB3" s="233"/>
      <c r="AC3" s="244"/>
      <c r="AD3" s="243" t="s">
        <v>31</v>
      </c>
      <c r="AE3" s="238"/>
      <c r="AF3" s="238"/>
      <c r="AG3" s="238"/>
      <c r="AH3" s="238"/>
      <c r="AI3" s="238"/>
      <c r="AJ3" s="233"/>
      <c r="AK3" s="233"/>
      <c r="AL3" s="233"/>
      <c r="AM3" s="238"/>
      <c r="AN3" s="233"/>
      <c r="AO3" s="233"/>
      <c r="AP3" s="233"/>
      <c r="AQ3" s="238"/>
      <c r="AR3" s="233"/>
      <c r="AS3" s="233"/>
      <c r="AT3" s="233"/>
      <c r="AU3" s="238"/>
      <c r="AV3" s="233"/>
      <c r="AW3" s="233"/>
      <c r="AX3" s="233"/>
      <c r="AY3" s="238"/>
      <c r="AZ3" s="233"/>
      <c r="BA3" s="233"/>
      <c r="BB3" s="244"/>
      <c r="BC3" s="234" t="s">
        <v>16</v>
      </c>
      <c r="BD3" s="234"/>
      <c r="BE3" s="235"/>
      <c r="BF3" s="236"/>
      <c r="BG3" s="236"/>
      <c r="BH3" s="236"/>
      <c r="BI3" s="236"/>
      <c r="BJ3" s="236"/>
      <c r="BK3" s="234"/>
      <c r="BL3" s="235"/>
      <c r="BM3" s="236"/>
      <c r="BN3" s="236"/>
      <c r="BO3" s="236"/>
      <c r="BP3" s="236"/>
      <c r="BQ3" s="236"/>
      <c r="BR3" s="245"/>
      <c r="BS3" s="246" t="s">
        <v>32</v>
      </c>
      <c r="BT3" s="247"/>
      <c r="BU3" s="247"/>
      <c r="BV3" s="247"/>
      <c r="BW3" s="247"/>
      <c r="BX3" s="247"/>
      <c r="BY3" s="233"/>
      <c r="BZ3" s="238"/>
      <c r="CA3" s="238"/>
      <c r="CB3" s="238"/>
      <c r="CC3" s="238"/>
      <c r="CD3" s="238"/>
      <c r="CE3" s="238"/>
      <c r="CF3" s="234"/>
      <c r="CG3" s="236"/>
      <c r="CH3" s="236"/>
      <c r="CI3" s="236"/>
      <c r="CJ3" s="236"/>
      <c r="CK3" s="236"/>
      <c r="CL3" s="236"/>
      <c r="CM3" s="245"/>
      <c r="CN3" s="246" t="s">
        <v>33</v>
      </c>
      <c r="CO3" s="247"/>
      <c r="CP3" s="247"/>
      <c r="CQ3" s="247"/>
      <c r="CR3" s="247"/>
      <c r="CS3" s="247"/>
      <c r="CT3" s="233"/>
      <c r="CU3" s="238"/>
      <c r="CV3" s="238"/>
      <c r="CW3" s="238"/>
      <c r="CX3" s="238"/>
      <c r="CY3" s="238"/>
      <c r="CZ3" s="238"/>
      <c r="DA3" s="234"/>
      <c r="DB3" s="236"/>
      <c r="DC3" s="236"/>
      <c r="DD3" s="236"/>
      <c r="DE3" s="236"/>
      <c r="DF3" s="236"/>
      <c r="DG3" s="236"/>
      <c r="DH3" s="248"/>
      <c r="DI3" s="343" t="s">
        <v>3</v>
      </c>
      <c r="DJ3" s="342" t="s">
        <v>34</v>
      </c>
      <c r="DK3" s="342" t="s">
        <v>35</v>
      </c>
      <c r="DL3" s="342" t="s">
        <v>36</v>
      </c>
      <c r="DM3" s="342" t="s">
        <v>37</v>
      </c>
    </row>
    <row r="4" spans="1:117" s="175" customFormat="1" ht="22.5" customHeight="1">
      <c r="A4" s="339"/>
      <c r="B4" s="339"/>
      <c r="C4" s="341"/>
      <c r="D4" s="249"/>
      <c r="E4" s="242"/>
      <c r="F4" s="344" t="s">
        <v>38</v>
      </c>
      <c r="G4" s="345"/>
      <c r="H4" s="345"/>
      <c r="I4" s="346"/>
      <c r="J4" s="344" t="s">
        <v>39</v>
      </c>
      <c r="K4" s="345"/>
      <c r="L4" s="345"/>
      <c r="M4" s="346"/>
      <c r="N4" s="344" t="s">
        <v>40</v>
      </c>
      <c r="O4" s="345"/>
      <c r="P4" s="345"/>
      <c r="Q4" s="346"/>
      <c r="R4" s="344" t="s">
        <v>41</v>
      </c>
      <c r="S4" s="345"/>
      <c r="T4" s="345"/>
      <c r="U4" s="346"/>
      <c r="V4" s="344" t="s">
        <v>42</v>
      </c>
      <c r="W4" s="345"/>
      <c r="X4" s="345"/>
      <c r="Y4" s="346"/>
      <c r="Z4" s="344" t="s">
        <v>43</v>
      </c>
      <c r="AA4" s="345"/>
      <c r="AB4" s="345"/>
      <c r="AC4" s="346"/>
      <c r="AD4" s="242"/>
      <c r="AE4" s="344" t="s">
        <v>38</v>
      </c>
      <c r="AF4" s="345"/>
      <c r="AG4" s="345"/>
      <c r="AH4" s="346"/>
      <c r="AI4" s="344" t="s">
        <v>39</v>
      </c>
      <c r="AJ4" s="345"/>
      <c r="AK4" s="345"/>
      <c r="AL4" s="346"/>
      <c r="AM4" s="344" t="s">
        <v>40</v>
      </c>
      <c r="AN4" s="345"/>
      <c r="AO4" s="345"/>
      <c r="AP4" s="346"/>
      <c r="AQ4" s="344" t="s">
        <v>41</v>
      </c>
      <c r="AR4" s="345"/>
      <c r="AS4" s="345"/>
      <c r="AT4" s="346"/>
      <c r="AU4" s="344" t="s">
        <v>42</v>
      </c>
      <c r="AV4" s="345"/>
      <c r="AW4" s="345"/>
      <c r="AX4" s="346"/>
      <c r="AY4" s="344" t="s">
        <v>43</v>
      </c>
      <c r="AZ4" s="345"/>
      <c r="BA4" s="345"/>
      <c r="BB4" s="346"/>
      <c r="BC4" s="250"/>
      <c r="BD4" s="243" t="s">
        <v>44</v>
      </c>
      <c r="BE4" s="232"/>
      <c r="BF4" s="232"/>
      <c r="BG4" s="232"/>
      <c r="BH4" s="232"/>
      <c r="BI4" s="232"/>
      <c r="BJ4" s="251"/>
      <c r="BK4" s="252" t="s">
        <v>45</v>
      </c>
      <c r="BL4" s="232"/>
      <c r="BM4" s="232"/>
      <c r="BN4" s="232"/>
      <c r="BO4" s="232"/>
      <c r="BP4" s="232"/>
      <c r="BQ4" s="232"/>
      <c r="BR4" s="250"/>
      <c r="BS4" s="253"/>
      <c r="BT4" s="254"/>
      <c r="BU4" s="254"/>
      <c r="BV4" s="254"/>
      <c r="BW4" s="254"/>
      <c r="BX4" s="255"/>
      <c r="BY4" s="243" t="s">
        <v>30</v>
      </c>
      <c r="BZ4" s="252"/>
      <c r="CA4" s="232"/>
      <c r="CB4" s="232"/>
      <c r="CC4" s="232"/>
      <c r="CD4" s="232"/>
      <c r="CE4" s="251"/>
      <c r="CF4" s="252" t="s">
        <v>46</v>
      </c>
      <c r="CG4" s="232"/>
      <c r="CH4" s="232"/>
      <c r="CI4" s="232"/>
      <c r="CJ4" s="232"/>
      <c r="CK4" s="232"/>
      <c r="CL4" s="251"/>
      <c r="CM4" s="250"/>
      <c r="CN4" s="253"/>
      <c r="CO4" s="254"/>
      <c r="CP4" s="254"/>
      <c r="CQ4" s="254"/>
      <c r="CR4" s="254"/>
      <c r="CS4" s="255"/>
      <c r="CT4" s="243" t="s">
        <v>31</v>
      </c>
      <c r="CU4" s="252"/>
      <c r="CV4" s="232"/>
      <c r="CW4" s="232"/>
      <c r="CX4" s="232"/>
      <c r="CY4" s="232"/>
      <c r="CZ4" s="251"/>
      <c r="DA4" s="252" t="s">
        <v>46</v>
      </c>
      <c r="DB4" s="232"/>
      <c r="DC4" s="232"/>
      <c r="DD4" s="232"/>
      <c r="DE4" s="232"/>
      <c r="DF4" s="232"/>
      <c r="DG4" s="251"/>
      <c r="DH4" s="248"/>
      <c r="DI4" s="343"/>
      <c r="DJ4" s="343"/>
      <c r="DK4" s="343"/>
      <c r="DL4" s="343"/>
      <c r="DM4" s="343"/>
    </row>
    <row r="5" spans="1:117" s="175" customFormat="1" ht="22.5" customHeight="1">
      <c r="A5" s="339"/>
      <c r="B5" s="339"/>
      <c r="C5" s="341"/>
      <c r="D5" s="249" t="s">
        <v>3</v>
      </c>
      <c r="E5" s="242" t="s">
        <v>3</v>
      </c>
      <c r="F5" s="242" t="s">
        <v>3</v>
      </c>
      <c r="G5" s="256" t="s">
        <v>34</v>
      </c>
      <c r="H5" s="256" t="s">
        <v>35</v>
      </c>
      <c r="I5" s="256" t="s">
        <v>36</v>
      </c>
      <c r="J5" s="242" t="s">
        <v>3</v>
      </c>
      <c r="K5" s="256" t="s">
        <v>34</v>
      </c>
      <c r="L5" s="256" t="s">
        <v>35</v>
      </c>
      <c r="M5" s="256" t="s">
        <v>36</v>
      </c>
      <c r="N5" s="242" t="s">
        <v>3</v>
      </c>
      <c r="O5" s="256" t="s">
        <v>34</v>
      </c>
      <c r="P5" s="256" t="s">
        <v>35</v>
      </c>
      <c r="Q5" s="256" t="s">
        <v>36</v>
      </c>
      <c r="R5" s="242" t="s">
        <v>3</v>
      </c>
      <c r="S5" s="256" t="s">
        <v>34</v>
      </c>
      <c r="T5" s="256" t="s">
        <v>35</v>
      </c>
      <c r="U5" s="256" t="s">
        <v>36</v>
      </c>
      <c r="V5" s="242" t="s">
        <v>3</v>
      </c>
      <c r="W5" s="256" t="s">
        <v>34</v>
      </c>
      <c r="X5" s="256" t="s">
        <v>35</v>
      </c>
      <c r="Y5" s="256" t="s">
        <v>36</v>
      </c>
      <c r="Z5" s="242" t="s">
        <v>3</v>
      </c>
      <c r="AA5" s="256" t="s">
        <v>34</v>
      </c>
      <c r="AB5" s="256" t="s">
        <v>35</v>
      </c>
      <c r="AC5" s="256" t="s">
        <v>36</v>
      </c>
      <c r="AD5" s="242" t="s">
        <v>3</v>
      </c>
      <c r="AE5" s="242" t="s">
        <v>3</v>
      </c>
      <c r="AF5" s="256" t="s">
        <v>34</v>
      </c>
      <c r="AG5" s="256" t="s">
        <v>35</v>
      </c>
      <c r="AH5" s="256" t="s">
        <v>36</v>
      </c>
      <c r="AI5" s="242" t="s">
        <v>3</v>
      </c>
      <c r="AJ5" s="256" t="s">
        <v>34</v>
      </c>
      <c r="AK5" s="256" t="s">
        <v>35</v>
      </c>
      <c r="AL5" s="256" t="s">
        <v>36</v>
      </c>
      <c r="AM5" s="242" t="s">
        <v>3</v>
      </c>
      <c r="AN5" s="256" t="s">
        <v>34</v>
      </c>
      <c r="AO5" s="256" t="s">
        <v>35</v>
      </c>
      <c r="AP5" s="256" t="s">
        <v>36</v>
      </c>
      <c r="AQ5" s="242" t="s">
        <v>3</v>
      </c>
      <c r="AR5" s="256" t="s">
        <v>34</v>
      </c>
      <c r="AS5" s="256" t="s">
        <v>35</v>
      </c>
      <c r="AT5" s="256" t="s">
        <v>36</v>
      </c>
      <c r="AU5" s="242" t="s">
        <v>3</v>
      </c>
      <c r="AV5" s="256" t="s">
        <v>34</v>
      </c>
      <c r="AW5" s="256" t="s">
        <v>35</v>
      </c>
      <c r="AX5" s="256" t="s">
        <v>36</v>
      </c>
      <c r="AY5" s="242" t="s">
        <v>3</v>
      </c>
      <c r="AZ5" s="256" t="s">
        <v>34</v>
      </c>
      <c r="BA5" s="256" t="s">
        <v>35</v>
      </c>
      <c r="BB5" s="256" t="s">
        <v>36</v>
      </c>
      <c r="BC5" s="249" t="s">
        <v>3</v>
      </c>
      <c r="BD5" s="249" t="s">
        <v>3</v>
      </c>
      <c r="BE5" s="249" t="s">
        <v>47</v>
      </c>
      <c r="BF5" s="249" t="s">
        <v>48</v>
      </c>
      <c r="BG5" s="249" t="s">
        <v>49</v>
      </c>
      <c r="BH5" s="249" t="s">
        <v>50</v>
      </c>
      <c r="BI5" s="249" t="s">
        <v>51</v>
      </c>
      <c r="BJ5" s="249" t="s">
        <v>52</v>
      </c>
      <c r="BK5" s="249" t="s">
        <v>3</v>
      </c>
      <c r="BL5" s="249" t="s">
        <v>47</v>
      </c>
      <c r="BM5" s="249" t="s">
        <v>48</v>
      </c>
      <c r="BN5" s="249" t="s">
        <v>49</v>
      </c>
      <c r="BO5" s="249" t="s">
        <v>50</v>
      </c>
      <c r="BP5" s="249" t="s">
        <v>51</v>
      </c>
      <c r="BQ5" s="250" t="s">
        <v>52</v>
      </c>
      <c r="BR5" s="249" t="s">
        <v>3</v>
      </c>
      <c r="BS5" s="257" t="s">
        <v>47</v>
      </c>
      <c r="BT5" s="257" t="s">
        <v>48</v>
      </c>
      <c r="BU5" s="257" t="s">
        <v>49</v>
      </c>
      <c r="BV5" s="257" t="s">
        <v>50</v>
      </c>
      <c r="BW5" s="257" t="s">
        <v>51</v>
      </c>
      <c r="BX5" s="257" t="s">
        <v>52</v>
      </c>
      <c r="BY5" s="249" t="s">
        <v>3</v>
      </c>
      <c r="BZ5" s="257" t="s">
        <v>47</v>
      </c>
      <c r="CA5" s="249" t="s">
        <v>48</v>
      </c>
      <c r="CB5" s="249" t="s">
        <v>49</v>
      </c>
      <c r="CC5" s="249" t="s">
        <v>50</v>
      </c>
      <c r="CD5" s="249" t="s">
        <v>51</v>
      </c>
      <c r="CE5" s="249" t="s">
        <v>52</v>
      </c>
      <c r="CF5" s="249" t="s">
        <v>3</v>
      </c>
      <c r="CG5" s="249" t="s">
        <v>47</v>
      </c>
      <c r="CH5" s="249" t="s">
        <v>48</v>
      </c>
      <c r="CI5" s="249" t="s">
        <v>49</v>
      </c>
      <c r="CJ5" s="249" t="s">
        <v>50</v>
      </c>
      <c r="CK5" s="249" t="s">
        <v>51</v>
      </c>
      <c r="CL5" s="249" t="s">
        <v>52</v>
      </c>
      <c r="CM5" s="249" t="s">
        <v>3</v>
      </c>
      <c r="CN5" s="257" t="s">
        <v>47</v>
      </c>
      <c r="CO5" s="257" t="s">
        <v>48</v>
      </c>
      <c r="CP5" s="257" t="s">
        <v>49</v>
      </c>
      <c r="CQ5" s="257" t="s">
        <v>50</v>
      </c>
      <c r="CR5" s="257" t="s">
        <v>51</v>
      </c>
      <c r="CS5" s="257" t="s">
        <v>52</v>
      </c>
      <c r="CT5" s="249" t="s">
        <v>3</v>
      </c>
      <c r="CU5" s="257" t="s">
        <v>47</v>
      </c>
      <c r="CV5" s="249" t="s">
        <v>48</v>
      </c>
      <c r="CW5" s="249" t="s">
        <v>49</v>
      </c>
      <c r="CX5" s="249" t="s">
        <v>50</v>
      </c>
      <c r="CY5" s="249" t="s">
        <v>51</v>
      </c>
      <c r="CZ5" s="249" t="s">
        <v>52</v>
      </c>
      <c r="DA5" s="249" t="s">
        <v>3</v>
      </c>
      <c r="DB5" s="249" t="s">
        <v>47</v>
      </c>
      <c r="DC5" s="249" t="s">
        <v>48</v>
      </c>
      <c r="DD5" s="249" t="s">
        <v>49</v>
      </c>
      <c r="DE5" s="249" t="s">
        <v>50</v>
      </c>
      <c r="DF5" s="249" t="s">
        <v>51</v>
      </c>
      <c r="DG5" s="249" t="s">
        <v>52</v>
      </c>
      <c r="DH5" s="248"/>
      <c r="DI5" s="242"/>
      <c r="DJ5" s="242"/>
      <c r="DK5" s="242"/>
      <c r="DL5" s="242"/>
      <c r="DM5" s="242"/>
    </row>
    <row r="6" spans="1:117" s="176" customFormat="1" ht="13.5" customHeight="1">
      <c r="A6" s="339"/>
      <c r="B6" s="339"/>
      <c r="C6" s="341"/>
      <c r="D6" s="258" t="s">
        <v>5</v>
      </c>
      <c r="E6" s="259" t="s">
        <v>5</v>
      </c>
      <c r="F6" s="259" t="s">
        <v>5</v>
      </c>
      <c r="G6" s="260" t="s">
        <v>5</v>
      </c>
      <c r="H6" s="260" t="s">
        <v>5</v>
      </c>
      <c r="I6" s="260" t="s">
        <v>5</v>
      </c>
      <c r="J6" s="259" t="s">
        <v>5</v>
      </c>
      <c r="K6" s="260" t="s">
        <v>5</v>
      </c>
      <c r="L6" s="260" t="s">
        <v>5</v>
      </c>
      <c r="M6" s="260" t="s">
        <v>5</v>
      </c>
      <c r="N6" s="259" t="s">
        <v>5</v>
      </c>
      <c r="O6" s="260" t="s">
        <v>5</v>
      </c>
      <c r="P6" s="260" t="s">
        <v>5</v>
      </c>
      <c r="Q6" s="260" t="s">
        <v>5</v>
      </c>
      <c r="R6" s="259" t="s">
        <v>5</v>
      </c>
      <c r="S6" s="260" t="s">
        <v>5</v>
      </c>
      <c r="T6" s="260" t="s">
        <v>5</v>
      </c>
      <c r="U6" s="260" t="s">
        <v>5</v>
      </c>
      <c r="V6" s="259" t="s">
        <v>5</v>
      </c>
      <c r="W6" s="260" t="s">
        <v>5</v>
      </c>
      <c r="X6" s="260" t="s">
        <v>5</v>
      </c>
      <c r="Y6" s="260" t="s">
        <v>5</v>
      </c>
      <c r="Z6" s="259" t="s">
        <v>5</v>
      </c>
      <c r="AA6" s="260" t="s">
        <v>5</v>
      </c>
      <c r="AB6" s="260" t="s">
        <v>5</v>
      </c>
      <c r="AC6" s="260" t="s">
        <v>5</v>
      </c>
      <c r="AD6" s="259" t="s">
        <v>5</v>
      </c>
      <c r="AE6" s="259" t="s">
        <v>5</v>
      </c>
      <c r="AF6" s="260" t="s">
        <v>5</v>
      </c>
      <c r="AG6" s="260" t="s">
        <v>5</v>
      </c>
      <c r="AH6" s="260" t="s">
        <v>5</v>
      </c>
      <c r="AI6" s="259" t="s">
        <v>5</v>
      </c>
      <c r="AJ6" s="260" t="s">
        <v>5</v>
      </c>
      <c r="AK6" s="260" t="s">
        <v>5</v>
      </c>
      <c r="AL6" s="260" t="s">
        <v>5</v>
      </c>
      <c r="AM6" s="259" t="s">
        <v>5</v>
      </c>
      <c r="AN6" s="260" t="s">
        <v>5</v>
      </c>
      <c r="AO6" s="260" t="s">
        <v>5</v>
      </c>
      <c r="AP6" s="260" t="s">
        <v>5</v>
      </c>
      <c r="AQ6" s="259" t="s">
        <v>5</v>
      </c>
      <c r="AR6" s="260" t="s">
        <v>5</v>
      </c>
      <c r="AS6" s="260" t="s">
        <v>5</v>
      </c>
      <c r="AT6" s="260" t="s">
        <v>5</v>
      </c>
      <c r="AU6" s="259" t="s">
        <v>5</v>
      </c>
      <c r="AV6" s="260" t="s">
        <v>5</v>
      </c>
      <c r="AW6" s="260" t="s">
        <v>5</v>
      </c>
      <c r="AX6" s="260" t="s">
        <v>5</v>
      </c>
      <c r="AY6" s="259" t="s">
        <v>5</v>
      </c>
      <c r="AZ6" s="260" t="s">
        <v>5</v>
      </c>
      <c r="BA6" s="260" t="s">
        <v>5</v>
      </c>
      <c r="BB6" s="260" t="s">
        <v>5</v>
      </c>
      <c r="BC6" s="258" t="s">
        <v>5</v>
      </c>
      <c r="BD6" s="258" t="s">
        <v>5</v>
      </c>
      <c r="BE6" s="258" t="s">
        <v>5</v>
      </c>
      <c r="BF6" s="258" t="s">
        <v>5</v>
      </c>
      <c r="BG6" s="258" t="s">
        <v>5</v>
      </c>
      <c r="BH6" s="258" t="s">
        <v>5</v>
      </c>
      <c r="BI6" s="258" t="s">
        <v>5</v>
      </c>
      <c r="BJ6" s="258" t="s">
        <v>5</v>
      </c>
      <c r="BK6" s="258" t="s">
        <v>5</v>
      </c>
      <c r="BL6" s="258" t="s">
        <v>5</v>
      </c>
      <c r="BM6" s="258" t="s">
        <v>5</v>
      </c>
      <c r="BN6" s="258" t="s">
        <v>5</v>
      </c>
      <c r="BO6" s="258" t="s">
        <v>5</v>
      </c>
      <c r="BP6" s="258" t="s">
        <v>5</v>
      </c>
      <c r="BQ6" s="261" t="s">
        <v>5</v>
      </c>
      <c r="BR6" s="258" t="s">
        <v>5</v>
      </c>
      <c r="BS6" s="258" t="s">
        <v>5</v>
      </c>
      <c r="BT6" s="258" t="s">
        <v>5</v>
      </c>
      <c r="BU6" s="258" t="s">
        <v>5</v>
      </c>
      <c r="BV6" s="258" t="s">
        <v>5</v>
      </c>
      <c r="BW6" s="258" t="s">
        <v>5</v>
      </c>
      <c r="BX6" s="258" t="s">
        <v>5</v>
      </c>
      <c r="BY6" s="258" t="s">
        <v>5</v>
      </c>
      <c r="BZ6" s="259" t="s">
        <v>5</v>
      </c>
      <c r="CA6" s="259" t="s">
        <v>5</v>
      </c>
      <c r="CB6" s="259" t="s">
        <v>5</v>
      </c>
      <c r="CC6" s="259" t="s">
        <v>5</v>
      </c>
      <c r="CD6" s="259" t="s">
        <v>5</v>
      </c>
      <c r="CE6" s="259" t="s">
        <v>5</v>
      </c>
      <c r="CF6" s="258" t="s">
        <v>5</v>
      </c>
      <c r="CG6" s="258" t="s">
        <v>5</v>
      </c>
      <c r="CH6" s="258" t="s">
        <v>5</v>
      </c>
      <c r="CI6" s="258" t="s">
        <v>5</v>
      </c>
      <c r="CJ6" s="258" t="s">
        <v>5</v>
      </c>
      <c r="CK6" s="258" t="s">
        <v>5</v>
      </c>
      <c r="CL6" s="258" t="s">
        <v>5</v>
      </c>
      <c r="CM6" s="258" t="s">
        <v>5</v>
      </c>
      <c r="CN6" s="258" t="s">
        <v>5</v>
      </c>
      <c r="CO6" s="258" t="s">
        <v>5</v>
      </c>
      <c r="CP6" s="258" t="s">
        <v>5</v>
      </c>
      <c r="CQ6" s="258" t="s">
        <v>5</v>
      </c>
      <c r="CR6" s="258" t="s">
        <v>5</v>
      </c>
      <c r="CS6" s="258" t="s">
        <v>5</v>
      </c>
      <c r="CT6" s="258" t="s">
        <v>5</v>
      </c>
      <c r="CU6" s="259" t="s">
        <v>5</v>
      </c>
      <c r="CV6" s="259" t="s">
        <v>5</v>
      </c>
      <c r="CW6" s="259" t="s">
        <v>5</v>
      </c>
      <c r="CX6" s="259" t="s">
        <v>5</v>
      </c>
      <c r="CY6" s="259" t="s">
        <v>5</v>
      </c>
      <c r="CZ6" s="259" t="s">
        <v>5</v>
      </c>
      <c r="DA6" s="258" t="s">
        <v>5</v>
      </c>
      <c r="DB6" s="258" t="s">
        <v>5</v>
      </c>
      <c r="DC6" s="258" t="s">
        <v>5</v>
      </c>
      <c r="DD6" s="258" t="s">
        <v>5</v>
      </c>
      <c r="DE6" s="258" t="s">
        <v>5</v>
      </c>
      <c r="DF6" s="258" t="s">
        <v>5</v>
      </c>
      <c r="DG6" s="258" t="s">
        <v>5</v>
      </c>
      <c r="DH6" s="258" t="s">
        <v>5</v>
      </c>
      <c r="DI6" s="259" t="s">
        <v>4</v>
      </c>
      <c r="DJ6" s="258" t="s">
        <v>5</v>
      </c>
      <c r="DK6" s="258" t="s">
        <v>5</v>
      </c>
      <c r="DL6" s="258" t="s">
        <v>5</v>
      </c>
      <c r="DM6" s="258" t="s">
        <v>5</v>
      </c>
    </row>
    <row r="7" spans="1:117" s="300" customFormat="1" ht="13.5" customHeight="1">
      <c r="A7" s="302" t="str">
        <f>ごみ処理概要!A7</f>
        <v>奈良県</v>
      </c>
      <c r="B7" s="303" t="str">
        <f>ごみ処理概要!B7</f>
        <v>29000</v>
      </c>
      <c r="C7" s="304" t="s">
        <v>3</v>
      </c>
      <c r="D7" s="308">
        <f t="shared" ref="D7:D46" si="0">SUM(E7,AD7,BC7)</f>
        <v>422441</v>
      </c>
      <c r="E7" s="308">
        <f t="shared" ref="E7:E46" si="1">SUM(F7,J7,N7,R7,V7,Z7)</f>
        <v>269004</v>
      </c>
      <c r="F7" s="308">
        <f t="shared" ref="F7:F46" si="2">SUM(G7:I7)</f>
        <v>0</v>
      </c>
      <c r="G7" s="308">
        <f>SUM(G$8:G$46)</f>
        <v>0</v>
      </c>
      <c r="H7" s="308">
        <f>SUM(H$8:H$46)</f>
        <v>0</v>
      </c>
      <c r="I7" s="308">
        <f>SUM(I$8:I$46)</f>
        <v>0</v>
      </c>
      <c r="J7" s="308">
        <f t="shared" ref="J7:J46" si="3">SUM(K7:M7)</f>
        <v>217329</v>
      </c>
      <c r="K7" s="308">
        <f>SUM(K$8:K$46)</f>
        <v>134468</v>
      </c>
      <c r="L7" s="308">
        <f>SUM(L$8:L$46)</f>
        <v>82861</v>
      </c>
      <c r="M7" s="308">
        <f>SUM(M$8:M$46)</f>
        <v>0</v>
      </c>
      <c r="N7" s="308">
        <f t="shared" ref="N7:N46" si="4">SUM(O7:Q7)</f>
        <v>11753</v>
      </c>
      <c r="O7" s="308">
        <f>SUM(O$8:O$46)</f>
        <v>6026</v>
      </c>
      <c r="P7" s="308">
        <f>SUM(P$8:P$46)</f>
        <v>5727</v>
      </c>
      <c r="Q7" s="308">
        <f>SUM(Q$8:Q$46)</f>
        <v>0</v>
      </c>
      <c r="R7" s="308">
        <f t="shared" ref="R7:R46" si="5">SUM(S7:U7)</f>
        <v>28487</v>
      </c>
      <c r="S7" s="308">
        <f>SUM(S$8:S$46)</f>
        <v>14180</v>
      </c>
      <c r="T7" s="308">
        <f>SUM(T$8:T$46)</f>
        <v>14307</v>
      </c>
      <c r="U7" s="308">
        <f>SUM(U$8:U$46)</f>
        <v>0</v>
      </c>
      <c r="V7" s="308">
        <f t="shared" ref="V7:V46" si="6">SUM(W7:Y7)</f>
        <v>3512</v>
      </c>
      <c r="W7" s="308">
        <f>SUM(W$8:W$46)</f>
        <v>3217</v>
      </c>
      <c r="X7" s="308">
        <f>SUM(X$8:X$46)</f>
        <v>295</v>
      </c>
      <c r="Y7" s="308">
        <f>SUM(Y$8:Y$46)</f>
        <v>0</v>
      </c>
      <c r="Z7" s="308">
        <f t="shared" ref="Z7:Z46" si="7">SUM(AA7:AC7)</f>
        <v>7923</v>
      </c>
      <c r="AA7" s="308">
        <f>SUM(AA$8:AA$46)</f>
        <v>4268</v>
      </c>
      <c r="AB7" s="308">
        <f>SUM(AB$8:AB$46)</f>
        <v>3655</v>
      </c>
      <c r="AC7" s="308">
        <f>SUM(AC$8:AC$46)</f>
        <v>0</v>
      </c>
      <c r="AD7" s="308">
        <f t="shared" ref="AD7:AD46" si="8">SUM(AE7,AI7,AM7,AQ7,AU7,AY7)</f>
        <v>113495</v>
      </c>
      <c r="AE7" s="308">
        <f t="shared" ref="AE7:AE46" si="9">SUM(AF7:AH7)</f>
        <v>2015</v>
      </c>
      <c r="AF7" s="308">
        <f>SUM(AF$8:AF$46)</f>
        <v>0</v>
      </c>
      <c r="AG7" s="308">
        <f>SUM(AG$8:AG$46)</f>
        <v>0</v>
      </c>
      <c r="AH7" s="308">
        <f>SUM(AH$8:AH$46)</f>
        <v>2015</v>
      </c>
      <c r="AI7" s="308">
        <f t="shared" ref="AI7:AI46" si="10">SUM(AJ7:AL7)</f>
        <v>109557</v>
      </c>
      <c r="AJ7" s="308">
        <f>SUM(AJ$8:AJ$46)</f>
        <v>1219</v>
      </c>
      <c r="AK7" s="308">
        <f>SUM(AK$8:AK$46)</f>
        <v>265</v>
      </c>
      <c r="AL7" s="308">
        <f>SUM(AL$8:AL$46)</f>
        <v>108073</v>
      </c>
      <c r="AM7" s="308">
        <f t="shared" ref="AM7:AM46" si="11">SUM(AN7:AP7)</f>
        <v>702</v>
      </c>
      <c r="AN7" s="308">
        <f>SUM(AN$8:AN$46)</f>
        <v>0</v>
      </c>
      <c r="AO7" s="308">
        <f>SUM(AO$8:AO$46)</f>
        <v>8</v>
      </c>
      <c r="AP7" s="308">
        <f>SUM(AP$8:AP$46)</f>
        <v>694</v>
      </c>
      <c r="AQ7" s="308">
        <f t="shared" ref="AQ7:AQ46" si="12">SUM(AR7:AT7)</f>
        <v>1014</v>
      </c>
      <c r="AR7" s="308">
        <f>SUM(AR$8:AR$46)</f>
        <v>319</v>
      </c>
      <c r="AS7" s="308">
        <f>SUM(AS$8:AS$46)</f>
        <v>22</v>
      </c>
      <c r="AT7" s="308">
        <f>SUM(AT$8:AT$46)</f>
        <v>673</v>
      </c>
      <c r="AU7" s="308">
        <f t="shared" ref="AU7:AU46" si="13">SUM(AV7:AX7)</f>
        <v>0</v>
      </c>
      <c r="AV7" s="308">
        <f>SUM(AV$8:AV$46)</f>
        <v>0</v>
      </c>
      <c r="AW7" s="308">
        <f>SUM(AW$8:AW$46)</f>
        <v>0</v>
      </c>
      <c r="AX7" s="308">
        <f>SUM(AX$8:AX$46)</f>
        <v>0</v>
      </c>
      <c r="AY7" s="308">
        <f t="shared" ref="AY7:AY46" si="14">SUM(AZ7:BB7)</f>
        <v>207</v>
      </c>
      <c r="AZ7" s="308">
        <f>SUM(AZ$8:AZ$46)</f>
        <v>0</v>
      </c>
      <c r="BA7" s="308">
        <f>SUM(BA$8:BA$46)</f>
        <v>0</v>
      </c>
      <c r="BB7" s="308">
        <f>SUM(BB$8:BB$46)</f>
        <v>207</v>
      </c>
      <c r="BC7" s="308">
        <f t="shared" ref="BC7:BC46" si="15">SUM(BD7,BK7)</f>
        <v>39942</v>
      </c>
      <c r="BD7" s="308">
        <f t="shared" ref="BD7:BD46" si="16">SUM(BE7:BJ7)</f>
        <v>18234</v>
      </c>
      <c r="BE7" s="308">
        <f>SUM(BE$8:BE$46)</f>
        <v>0</v>
      </c>
      <c r="BF7" s="308">
        <f>SUM(BF$8:BF$46)</f>
        <v>11054</v>
      </c>
      <c r="BG7" s="308">
        <f>SUM(BG$8:BG$46)</f>
        <v>3636</v>
      </c>
      <c r="BH7" s="308">
        <f>SUM(BH$8:BH$46)</f>
        <v>1394</v>
      </c>
      <c r="BI7" s="308">
        <f>SUM(BI$8:BI$46)</f>
        <v>78</v>
      </c>
      <c r="BJ7" s="308">
        <f>SUM(BJ$8:BJ$46)</f>
        <v>2072</v>
      </c>
      <c r="BK7" s="308">
        <f t="shared" ref="BK7:BK46" si="17">SUM(BL7:BQ7)</f>
        <v>21708</v>
      </c>
      <c r="BL7" s="308">
        <f>SUM(BL$8:BL$46)</f>
        <v>239</v>
      </c>
      <c r="BM7" s="308">
        <f>SUM(BM$8:BM$46)</f>
        <v>19573</v>
      </c>
      <c r="BN7" s="308">
        <f>SUM(BN$8:BN$46)</f>
        <v>319</v>
      </c>
      <c r="BO7" s="308">
        <f>SUM(BO$8:BO$46)</f>
        <v>665</v>
      </c>
      <c r="BP7" s="308">
        <f>SUM(BP$8:BP$46)</f>
        <v>571</v>
      </c>
      <c r="BQ7" s="308">
        <f>SUM(BQ$8:BQ$46)</f>
        <v>341</v>
      </c>
      <c r="BR7" s="308">
        <f t="shared" ref="BR7:BX7" si="18">SUM(BY7,CF7)</f>
        <v>287238</v>
      </c>
      <c r="BS7" s="308">
        <f t="shared" si="18"/>
        <v>0</v>
      </c>
      <c r="BT7" s="308">
        <f t="shared" si="18"/>
        <v>228383</v>
      </c>
      <c r="BU7" s="308">
        <f t="shared" si="18"/>
        <v>15389</v>
      </c>
      <c r="BV7" s="308">
        <f t="shared" si="18"/>
        <v>29881</v>
      </c>
      <c r="BW7" s="308">
        <f t="shared" si="18"/>
        <v>3590</v>
      </c>
      <c r="BX7" s="308">
        <f t="shared" si="18"/>
        <v>9995</v>
      </c>
      <c r="BY7" s="308">
        <f t="shared" ref="BY7:BY46" si="19">SUM(BZ7:CE7)</f>
        <v>269004</v>
      </c>
      <c r="BZ7" s="308">
        <f t="shared" ref="BZ7:BZ46" si="20">F7</f>
        <v>0</v>
      </c>
      <c r="CA7" s="308">
        <f t="shared" ref="CA7:CA46" si="21">J7</f>
        <v>217329</v>
      </c>
      <c r="CB7" s="308">
        <f t="shared" ref="CB7:CB46" si="22">N7</f>
        <v>11753</v>
      </c>
      <c r="CC7" s="308">
        <f t="shared" ref="CC7:CC46" si="23">R7</f>
        <v>28487</v>
      </c>
      <c r="CD7" s="308">
        <f t="shared" ref="CD7:CD46" si="24">V7</f>
        <v>3512</v>
      </c>
      <c r="CE7" s="308">
        <f t="shared" ref="CE7:CE46" si="25">Z7</f>
        <v>7923</v>
      </c>
      <c r="CF7" s="308">
        <f t="shared" ref="CF7:CF46" si="26">SUM(CG7:CL7)</f>
        <v>18234</v>
      </c>
      <c r="CG7" s="308">
        <f t="shared" ref="CG7:CL7" si="27">BE7</f>
        <v>0</v>
      </c>
      <c r="CH7" s="308">
        <f t="shared" si="27"/>
        <v>11054</v>
      </c>
      <c r="CI7" s="308">
        <f t="shared" si="27"/>
        <v>3636</v>
      </c>
      <c r="CJ7" s="308">
        <f t="shared" si="27"/>
        <v>1394</v>
      </c>
      <c r="CK7" s="308">
        <f t="shared" si="27"/>
        <v>78</v>
      </c>
      <c r="CL7" s="308">
        <f t="shared" si="27"/>
        <v>2072</v>
      </c>
      <c r="CM7" s="308">
        <f t="shared" ref="CM7:CS7" si="28">SUM(CT7,DA7)</f>
        <v>135203</v>
      </c>
      <c r="CN7" s="308">
        <f t="shared" si="28"/>
        <v>2254</v>
      </c>
      <c r="CO7" s="308">
        <f t="shared" si="28"/>
        <v>129130</v>
      </c>
      <c r="CP7" s="308">
        <f t="shared" si="28"/>
        <v>1021</v>
      </c>
      <c r="CQ7" s="308">
        <f t="shared" si="28"/>
        <v>1679</v>
      </c>
      <c r="CR7" s="308">
        <f t="shared" si="28"/>
        <v>571</v>
      </c>
      <c r="CS7" s="308">
        <f t="shared" si="28"/>
        <v>548</v>
      </c>
      <c r="CT7" s="308">
        <f t="shared" ref="CT7:CT46" si="29">SUM(CU7:CZ7)</f>
        <v>113495</v>
      </c>
      <c r="CU7" s="308">
        <f t="shared" ref="CU7:CU46" si="30">AE7</f>
        <v>2015</v>
      </c>
      <c r="CV7" s="308">
        <f t="shared" ref="CV7:CV46" si="31">AI7</f>
        <v>109557</v>
      </c>
      <c r="CW7" s="308">
        <f t="shared" ref="CW7:CW46" si="32">AM7</f>
        <v>702</v>
      </c>
      <c r="CX7" s="308">
        <f t="shared" ref="CX7:CX46" si="33">AQ7</f>
        <v>1014</v>
      </c>
      <c r="CY7" s="308">
        <f t="shared" ref="CY7:CY46" si="34">AU7</f>
        <v>0</v>
      </c>
      <c r="CZ7" s="308">
        <f t="shared" ref="CZ7:CZ46" si="35">AY7</f>
        <v>207</v>
      </c>
      <c r="DA7" s="308">
        <f t="shared" ref="DA7:DA46" si="36">SUM(DB7:DG7)</f>
        <v>21708</v>
      </c>
      <c r="DB7" s="308">
        <f t="shared" ref="DB7:DG7" si="37">BL7</f>
        <v>239</v>
      </c>
      <c r="DC7" s="308">
        <f t="shared" si="37"/>
        <v>19573</v>
      </c>
      <c r="DD7" s="308">
        <f t="shared" si="37"/>
        <v>319</v>
      </c>
      <c r="DE7" s="308">
        <f t="shared" si="37"/>
        <v>665</v>
      </c>
      <c r="DF7" s="308">
        <f t="shared" si="37"/>
        <v>571</v>
      </c>
      <c r="DG7" s="308">
        <f t="shared" si="37"/>
        <v>341</v>
      </c>
      <c r="DH7" s="308">
        <f>SUM(DH$8:DH$46)</f>
        <v>0</v>
      </c>
      <c r="DI7" s="308">
        <f t="shared" ref="DI7:DI46" si="38">SUM(DJ7:DM7)</f>
        <v>42</v>
      </c>
      <c r="DJ7" s="308">
        <f>SUM(DJ$8:DJ$46)</f>
        <v>17</v>
      </c>
      <c r="DK7" s="308">
        <f>SUM(DK$8:DK$46)</f>
        <v>2</v>
      </c>
      <c r="DL7" s="308">
        <f>SUM(DL$8:DL$46)</f>
        <v>0</v>
      </c>
      <c r="DM7" s="308">
        <f>SUM(DM$8:DM$46)</f>
        <v>23</v>
      </c>
    </row>
    <row r="8" spans="1:117" s="224" customFormat="1" ht="13.5" customHeight="1">
      <c r="A8" s="290" t="s">
        <v>745</v>
      </c>
      <c r="B8" s="291" t="s">
        <v>759</v>
      </c>
      <c r="C8" s="290" t="s">
        <v>760</v>
      </c>
      <c r="D8" s="292">
        <f t="shared" si="0"/>
        <v>97682</v>
      </c>
      <c r="E8" s="292">
        <f t="shared" si="1"/>
        <v>57862</v>
      </c>
      <c r="F8" s="292">
        <f t="shared" si="2"/>
        <v>0</v>
      </c>
      <c r="G8" s="292">
        <v>0</v>
      </c>
      <c r="H8" s="292">
        <v>0</v>
      </c>
      <c r="I8" s="292">
        <v>0</v>
      </c>
      <c r="J8" s="292">
        <f t="shared" si="3"/>
        <v>44977</v>
      </c>
      <c r="K8" s="292">
        <v>25360</v>
      </c>
      <c r="L8" s="292">
        <v>19617</v>
      </c>
      <c r="M8" s="292">
        <v>0</v>
      </c>
      <c r="N8" s="292">
        <f t="shared" si="4"/>
        <v>2881</v>
      </c>
      <c r="O8" s="292">
        <v>1621</v>
      </c>
      <c r="P8" s="292">
        <v>1260</v>
      </c>
      <c r="Q8" s="292">
        <v>0</v>
      </c>
      <c r="R8" s="292">
        <f t="shared" si="5"/>
        <v>5826</v>
      </c>
      <c r="S8" s="292">
        <v>4186</v>
      </c>
      <c r="T8" s="292">
        <v>1640</v>
      </c>
      <c r="U8" s="292">
        <v>0</v>
      </c>
      <c r="V8" s="292">
        <f t="shared" si="6"/>
        <v>2162</v>
      </c>
      <c r="W8" s="292">
        <v>2155</v>
      </c>
      <c r="X8" s="292">
        <v>7</v>
      </c>
      <c r="Y8" s="292">
        <v>0</v>
      </c>
      <c r="Z8" s="292">
        <f t="shared" si="7"/>
        <v>2016</v>
      </c>
      <c r="AA8" s="292">
        <v>1845</v>
      </c>
      <c r="AB8" s="292">
        <v>171</v>
      </c>
      <c r="AC8" s="292">
        <v>0</v>
      </c>
      <c r="AD8" s="292">
        <f t="shared" si="8"/>
        <v>32792</v>
      </c>
      <c r="AE8" s="292">
        <f t="shared" si="9"/>
        <v>0</v>
      </c>
      <c r="AF8" s="292">
        <v>0</v>
      </c>
      <c r="AG8" s="292">
        <v>0</v>
      </c>
      <c r="AH8" s="292">
        <v>0</v>
      </c>
      <c r="AI8" s="292">
        <f t="shared" si="10"/>
        <v>32471</v>
      </c>
      <c r="AJ8" s="292">
        <v>0</v>
      </c>
      <c r="AK8" s="292">
        <v>0</v>
      </c>
      <c r="AL8" s="292">
        <v>32471</v>
      </c>
      <c r="AM8" s="292">
        <f t="shared" si="11"/>
        <v>203</v>
      </c>
      <c r="AN8" s="292">
        <v>0</v>
      </c>
      <c r="AO8" s="292">
        <v>0</v>
      </c>
      <c r="AP8" s="292">
        <v>203</v>
      </c>
      <c r="AQ8" s="292">
        <f t="shared" si="12"/>
        <v>118</v>
      </c>
      <c r="AR8" s="292">
        <v>118</v>
      </c>
      <c r="AS8" s="292">
        <v>0</v>
      </c>
      <c r="AT8" s="292">
        <v>0</v>
      </c>
      <c r="AU8" s="292">
        <f t="shared" si="13"/>
        <v>0</v>
      </c>
      <c r="AV8" s="292">
        <v>0</v>
      </c>
      <c r="AW8" s="292">
        <v>0</v>
      </c>
      <c r="AX8" s="292">
        <v>0</v>
      </c>
      <c r="AY8" s="292">
        <f t="shared" si="14"/>
        <v>0</v>
      </c>
      <c r="AZ8" s="292">
        <v>0</v>
      </c>
      <c r="BA8" s="292">
        <v>0</v>
      </c>
      <c r="BB8" s="292">
        <v>0</v>
      </c>
      <c r="BC8" s="292">
        <f t="shared" si="15"/>
        <v>7028</v>
      </c>
      <c r="BD8" s="292">
        <f t="shared" si="16"/>
        <v>5510</v>
      </c>
      <c r="BE8" s="292">
        <v>0</v>
      </c>
      <c r="BF8" s="292">
        <v>2285</v>
      </c>
      <c r="BG8" s="292">
        <v>2624</v>
      </c>
      <c r="BH8" s="292">
        <v>601</v>
      </c>
      <c r="BI8" s="292">
        <v>0</v>
      </c>
      <c r="BJ8" s="292">
        <v>0</v>
      </c>
      <c r="BK8" s="292">
        <f t="shared" si="17"/>
        <v>1518</v>
      </c>
      <c r="BL8" s="292">
        <v>0</v>
      </c>
      <c r="BM8" s="292">
        <v>1503</v>
      </c>
      <c r="BN8" s="292">
        <v>15</v>
      </c>
      <c r="BO8" s="292">
        <v>0</v>
      </c>
      <c r="BP8" s="292">
        <v>0</v>
      </c>
      <c r="BQ8" s="292">
        <v>0</v>
      </c>
      <c r="BR8" s="292">
        <f t="shared" ref="BR8:BR46" si="39">SUM(BY8,CF8)</f>
        <v>63372</v>
      </c>
      <c r="BS8" s="292">
        <f t="shared" ref="BS8:BS46" si="40">SUM(BZ8,CG8)</f>
        <v>0</v>
      </c>
      <c r="BT8" s="292">
        <f t="shared" ref="BT8:BT46" si="41">SUM(CA8,CH8)</f>
        <v>47262</v>
      </c>
      <c r="BU8" s="292">
        <f t="shared" ref="BU8:BU46" si="42">SUM(CB8,CI8)</f>
        <v>5505</v>
      </c>
      <c r="BV8" s="292">
        <f t="shared" ref="BV8:BV46" si="43">SUM(CC8,CJ8)</f>
        <v>6427</v>
      </c>
      <c r="BW8" s="292">
        <f t="shared" ref="BW8:BW46" si="44">SUM(CD8,CK8)</f>
        <v>2162</v>
      </c>
      <c r="BX8" s="292">
        <f t="shared" ref="BX8:BX46" si="45">SUM(CE8,CL8)</f>
        <v>2016</v>
      </c>
      <c r="BY8" s="292">
        <f t="shared" si="19"/>
        <v>57862</v>
      </c>
      <c r="BZ8" s="292">
        <f t="shared" si="20"/>
        <v>0</v>
      </c>
      <c r="CA8" s="292">
        <f t="shared" si="21"/>
        <v>44977</v>
      </c>
      <c r="CB8" s="292">
        <f t="shared" si="22"/>
        <v>2881</v>
      </c>
      <c r="CC8" s="292">
        <f t="shared" si="23"/>
        <v>5826</v>
      </c>
      <c r="CD8" s="292">
        <f t="shared" si="24"/>
        <v>2162</v>
      </c>
      <c r="CE8" s="292">
        <f t="shared" si="25"/>
        <v>2016</v>
      </c>
      <c r="CF8" s="292">
        <f t="shared" si="26"/>
        <v>5510</v>
      </c>
      <c r="CG8" s="292">
        <f t="shared" ref="CG8:CG46" si="46">BE8</f>
        <v>0</v>
      </c>
      <c r="CH8" s="292">
        <f t="shared" ref="CH8:CH46" si="47">BF8</f>
        <v>2285</v>
      </c>
      <c r="CI8" s="292">
        <f t="shared" ref="CI8:CI46" si="48">BG8</f>
        <v>2624</v>
      </c>
      <c r="CJ8" s="292">
        <f t="shared" ref="CJ8:CJ46" si="49">BH8</f>
        <v>601</v>
      </c>
      <c r="CK8" s="292">
        <f t="shared" ref="CK8:CK46" si="50">BI8</f>
        <v>0</v>
      </c>
      <c r="CL8" s="292">
        <f t="shared" ref="CL8:CL46" si="51">BJ8</f>
        <v>0</v>
      </c>
      <c r="CM8" s="292">
        <f t="shared" ref="CM8:CM46" si="52">SUM(CT8,DA8)</f>
        <v>34310</v>
      </c>
      <c r="CN8" s="292">
        <f t="shared" ref="CN8:CN46" si="53">SUM(CU8,DB8)</f>
        <v>0</v>
      </c>
      <c r="CO8" s="292">
        <f t="shared" ref="CO8:CO46" si="54">SUM(CV8,DC8)</f>
        <v>33974</v>
      </c>
      <c r="CP8" s="292">
        <f t="shared" ref="CP8:CP46" si="55">SUM(CW8,DD8)</f>
        <v>218</v>
      </c>
      <c r="CQ8" s="292">
        <f t="shared" ref="CQ8:CQ46" si="56">SUM(CX8,DE8)</f>
        <v>118</v>
      </c>
      <c r="CR8" s="292">
        <f t="shared" ref="CR8:CR46" si="57">SUM(CY8,DF8)</f>
        <v>0</v>
      </c>
      <c r="CS8" s="292">
        <f t="shared" ref="CS8:CS46" si="58">SUM(CZ8,DG8)</f>
        <v>0</v>
      </c>
      <c r="CT8" s="292">
        <f t="shared" si="29"/>
        <v>32792</v>
      </c>
      <c r="CU8" s="292">
        <f t="shared" si="30"/>
        <v>0</v>
      </c>
      <c r="CV8" s="292">
        <f t="shared" si="31"/>
        <v>32471</v>
      </c>
      <c r="CW8" s="292">
        <f t="shared" si="32"/>
        <v>203</v>
      </c>
      <c r="CX8" s="292">
        <f t="shared" si="33"/>
        <v>118</v>
      </c>
      <c r="CY8" s="292">
        <f t="shared" si="34"/>
        <v>0</v>
      </c>
      <c r="CZ8" s="292">
        <f t="shared" si="35"/>
        <v>0</v>
      </c>
      <c r="DA8" s="292">
        <f t="shared" si="36"/>
        <v>1518</v>
      </c>
      <c r="DB8" s="292">
        <f t="shared" ref="DB8:DB46" si="59">BL8</f>
        <v>0</v>
      </c>
      <c r="DC8" s="292">
        <f t="shared" ref="DC8:DC46" si="60">BM8</f>
        <v>1503</v>
      </c>
      <c r="DD8" s="292">
        <f t="shared" ref="DD8:DD46" si="61">BN8</f>
        <v>15</v>
      </c>
      <c r="DE8" s="292">
        <f t="shared" ref="DE8:DE46" si="62">BO8</f>
        <v>0</v>
      </c>
      <c r="DF8" s="292">
        <f t="shared" ref="DF8:DF46" si="63">BP8</f>
        <v>0</v>
      </c>
      <c r="DG8" s="292">
        <f t="shared" ref="DG8:DG46" si="64">BQ8</f>
        <v>0</v>
      </c>
      <c r="DH8" s="292">
        <v>0</v>
      </c>
      <c r="DI8" s="292">
        <f t="shared" si="38"/>
        <v>2</v>
      </c>
      <c r="DJ8" s="292">
        <v>2</v>
      </c>
      <c r="DK8" s="292">
        <v>0</v>
      </c>
      <c r="DL8" s="292">
        <v>0</v>
      </c>
      <c r="DM8" s="292">
        <v>0</v>
      </c>
    </row>
    <row r="9" spans="1:117" s="224" customFormat="1" ht="13.5" customHeight="1">
      <c r="A9" s="290" t="s">
        <v>745</v>
      </c>
      <c r="B9" s="291" t="s">
        <v>762</v>
      </c>
      <c r="C9" s="290" t="s">
        <v>763</v>
      </c>
      <c r="D9" s="292">
        <f t="shared" si="0"/>
        <v>23311</v>
      </c>
      <c r="E9" s="292">
        <f t="shared" si="1"/>
        <v>13604</v>
      </c>
      <c r="F9" s="292">
        <f t="shared" si="2"/>
        <v>0</v>
      </c>
      <c r="G9" s="292">
        <v>0</v>
      </c>
      <c r="H9" s="292">
        <v>0</v>
      </c>
      <c r="I9" s="292">
        <v>0</v>
      </c>
      <c r="J9" s="292">
        <f t="shared" si="3"/>
        <v>11579</v>
      </c>
      <c r="K9" s="292">
        <v>9867</v>
      </c>
      <c r="L9" s="292">
        <v>1712</v>
      </c>
      <c r="M9" s="292">
        <v>0</v>
      </c>
      <c r="N9" s="292">
        <f t="shared" si="4"/>
        <v>62</v>
      </c>
      <c r="O9" s="292">
        <v>51</v>
      </c>
      <c r="P9" s="292">
        <v>11</v>
      </c>
      <c r="Q9" s="292">
        <v>0</v>
      </c>
      <c r="R9" s="292">
        <f t="shared" si="5"/>
        <v>1856</v>
      </c>
      <c r="S9" s="292">
        <v>943</v>
      </c>
      <c r="T9" s="292">
        <v>913</v>
      </c>
      <c r="U9" s="292">
        <v>0</v>
      </c>
      <c r="V9" s="292">
        <f t="shared" si="6"/>
        <v>0</v>
      </c>
      <c r="W9" s="292">
        <v>0</v>
      </c>
      <c r="X9" s="292">
        <v>0</v>
      </c>
      <c r="Y9" s="292">
        <v>0</v>
      </c>
      <c r="Z9" s="292">
        <f t="shared" si="7"/>
        <v>107</v>
      </c>
      <c r="AA9" s="292">
        <v>88</v>
      </c>
      <c r="AB9" s="292">
        <v>19</v>
      </c>
      <c r="AC9" s="292">
        <v>0</v>
      </c>
      <c r="AD9" s="292">
        <f t="shared" si="8"/>
        <v>7480</v>
      </c>
      <c r="AE9" s="292">
        <f t="shared" si="9"/>
        <v>0</v>
      </c>
      <c r="AF9" s="292">
        <v>0</v>
      </c>
      <c r="AG9" s="292">
        <v>0</v>
      </c>
      <c r="AH9" s="292">
        <v>0</v>
      </c>
      <c r="AI9" s="292">
        <f t="shared" si="10"/>
        <v>7307</v>
      </c>
      <c r="AJ9" s="292">
        <v>0</v>
      </c>
      <c r="AK9" s="292">
        <v>0</v>
      </c>
      <c r="AL9" s="292">
        <v>7307</v>
      </c>
      <c r="AM9" s="292">
        <f t="shared" si="11"/>
        <v>0</v>
      </c>
      <c r="AN9" s="292">
        <v>0</v>
      </c>
      <c r="AO9" s="292">
        <v>0</v>
      </c>
      <c r="AP9" s="292">
        <v>0</v>
      </c>
      <c r="AQ9" s="292">
        <f t="shared" si="12"/>
        <v>0</v>
      </c>
      <c r="AR9" s="292">
        <v>0</v>
      </c>
      <c r="AS9" s="292">
        <v>0</v>
      </c>
      <c r="AT9" s="292">
        <v>0</v>
      </c>
      <c r="AU9" s="292">
        <f t="shared" si="13"/>
        <v>0</v>
      </c>
      <c r="AV9" s="292">
        <v>0</v>
      </c>
      <c r="AW9" s="292">
        <v>0</v>
      </c>
      <c r="AX9" s="292">
        <v>0</v>
      </c>
      <c r="AY9" s="292">
        <f t="shared" si="14"/>
        <v>173</v>
      </c>
      <c r="AZ9" s="292">
        <v>0</v>
      </c>
      <c r="BA9" s="292">
        <v>0</v>
      </c>
      <c r="BB9" s="292">
        <v>173</v>
      </c>
      <c r="BC9" s="292">
        <f t="shared" si="15"/>
        <v>2227</v>
      </c>
      <c r="BD9" s="292">
        <f t="shared" si="16"/>
        <v>933</v>
      </c>
      <c r="BE9" s="292">
        <v>0</v>
      </c>
      <c r="BF9" s="292">
        <v>329</v>
      </c>
      <c r="BG9" s="292">
        <v>0</v>
      </c>
      <c r="BH9" s="292">
        <v>0</v>
      </c>
      <c r="BI9" s="292">
        <v>0</v>
      </c>
      <c r="BJ9" s="292">
        <v>604</v>
      </c>
      <c r="BK9" s="292">
        <f t="shared" si="17"/>
        <v>1294</v>
      </c>
      <c r="BL9" s="292">
        <v>0</v>
      </c>
      <c r="BM9" s="292">
        <v>1169</v>
      </c>
      <c r="BN9" s="292">
        <v>0</v>
      </c>
      <c r="BO9" s="292">
        <v>0</v>
      </c>
      <c r="BP9" s="292">
        <v>0</v>
      </c>
      <c r="BQ9" s="292">
        <v>125</v>
      </c>
      <c r="BR9" s="292">
        <f t="shared" si="39"/>
        <v>14537</v>
      </c>
      <c r="BS9" s="292">
        <f t="shared" si="40"/>
        <v>0</v>
      </c>
      <c r="BT9" s="292">
        <f t="shared" si="41"/>
        <v>11908</v>
      </c>
      <c r="BU9" s="292">
        <f t="shared" si="42"/>
        <v>62</v>
      </c>
      <c r="BV9" s="292">
        <f t="shared" si="43"/>
        <v>1856</v>
      </c>
      <c r="BW9" s="292">
        <f t="shared" si="44"/>
        <v>0</v>
      </c>
      <c r="BX9" s="292">
        <f t="shared" si="45"/>
        <v>711</v>
      </c>
      <c r="BY9" s="292">
        <f t="shared" si="19"/>
        <v>13604</v>
      </c>
      <c r="BZ9" s="292">
        <f t="shared" si="20"/>
        <v>0</v>
      </c>
      <c r="CA9" s="292">
        <f t="shared" si="21"/>
        <v>11579</v>
      </c>
      <c r="CB9" s="292">
        <f t="shared" si="22"/>
        <v>62</v>
      </c>
      <c r="CC9" s="292">
        <f t="shared" si="23"/>
        <v>1856</v>
      </c>
      <c r="CD9" s="292">
        <f t="shared" si="24"/>
        <v>0</v>
      </c>
      <c r="CE9" s="292">
        <f t="shared" si="25"/>
        <v>107</v>
      </c>
      <c r="CF9" s="292">
        <f t="shared" si="26"/>
        <v>933</v>
      </c>
      <c r="CG9" s="292">
        <f t="shared" si="46"/>
        <v>0</v>
      </c>
      <c r="CH9" s="292">
        <f t="shared" si="47"/>
        <v>329</v>
      </c>
      <c r="CI9" s="292">
        <f t="shared" si="48"/>
        <v>0</v>
      </c>
      <c r="CJ9" s="292">
        <f t="shared" si="49"/>
        <v>0</v>
      </c>
      <c r="CK9" s="292">
        <f t="shared" si="50"/>
        <v>0</v>
      </c>
      <c r="CL9" s="292">
        <f t="shared" si="51"/>
        <v>604</v>
      </c>
      <c r="CM9" s="292">
        <f t="shared" si="52"/>
        <v>8774</v>
      </c>
      <c r="CN9" s="292">
        <f t="shared" si="53"/>
        <v>0</v>
      </c>
      <c r="CO9" s="292">
        <f t="shared" si="54"/>
        <v>8476</v>
      </c>
      <c r="CP9" s="292">
        <f t="shared" si="55"/>
        <v>0</v>
      </c>
      <c r="CQ9" s="292">
        <f t="shared" si="56"/>
        <v>0</v>
      </c>
      <c r="CR9" s="292">
        <f t="shared" si="57"/>
        <v>0</v>
      </c>
      <c r="CS9" s="292">
        <f t="shared" si="58"/>
        <v>298</v>
      </c>
      <c r="CT9" s="292">
        <f t="shared" si="29"/>
        <v>7480</v>
      </c>
      <c r="CU9" s="292">
        <f t="shared" si="30"/>
        <v>0</v>
      </c>
      <c r="CV9" s="292">
        <f t="shared" si="31"/>
        <v>7307</v>
      </c>
      <c r="CW9" s="292">
        <f t="shared" si="32"/>
        <v>0</v>
      </c>
      <c r="CX9" s="292">
        <f t="shared" si="33"/>
        <v>0</v>
      </c>
      <c r="CY9" s="292">
        <f t="shared" si="34"/>
        <v>0</v>
      </c>
      <c r="CZ9" s="292">
        <f t="shared" si="35"/>
        <v>173</v>
      </c>
      <c r="DA9" s="292">
        <f t="shared" si="36"/>
        <v>1294</v>
      </c>
      <c r="DB9" s="292">
        <f t="shared" si="59"/>
        <v>0</v>
      </c>
      <c r="DC9" s="292">
        <f t="shared" si="60"/>
        <v>1169</v>
      </c>
      <c r="DD9" s="292">
        <f t="shared" si="61"/>
        <v>0</v>
      </c>
      <c r="DE9" s="292">
        <f t="shared" si="62"/>
        <v>0</v>
      </c>
      <c r="DF9" s="292">
        <f t="shared" si="63"/>
        <v>0</v>
      </c>
      <c r="DG9" s="292">
        <f t="shared" si="64"/>
        <v>125</v>
      </c>
      <c r="DH9" s="292">
        <v>0</v>
      </c>
      <c r="DI9" s="292">
        <f t="shared" si="38"/>
        <v>0</v>
      </c>
      <c r="DJ9" s="292">
        <v>0</v>
      </c>
      <c r="DK9" s="292">
        <v>0</v>
      </c>
      <c r="DL9" s="292">
        <v>0</v>
      </c>
      <c r="DM9" s="292">
        <v>0</v>
      </c>
    </row>
    <row r="10" spans="1:117" s="224" customFormat="1" ht="13.5" customHeight="1">
      <c r="A10" s="290" t="s">
        <v>745</v>
      </c>
      <c r="B10" s="291" t="s">
        <v>764</v>
      </c>
      <c r="C10" s="290" t="s">
        <v>765</v>
      </c>
      <c r="D10" s="292">
        <f t="shared" si="0"/>
        <v>35140</v>
      </c>
      <c r="E10" s="292">
        <f t="shared" si="1"/>
        <v>18713</v>
      </c>
      <c r="F10" s="292">
        <f t="shared" si="2"/>
        <v>0</v>
      </c>
      <c r="G10" s="292">
        <v>0</v>
      </c>
      <c r="H10" s="292">
        <v>0</v>
      </c>
      <c r="I10" s="292">
        <v>0</v>
      </c>
      <c r="J10" s="292">
        <f t="shared" si="3"/>
        <v>15774</v>
      </c>
      <c r="K10" s="292">
        <v>13138</v>
      </c>
      <c r="L10" s="292">
        <v>2636</v>
      </c>
      <c r="M10" s="292">
        <v>0</v>
      </c>
      <c r="N10" s="292">
        <f t="shared" si="4"/>
        <v>1604</v>
      </c>
      <c r="O10" s="292">
        <v>15</v>
      </c>
      <c r="P10" s="292">
        <v>1589</v>
      </c>
      <c r="Q10" s="292">
        <v>0</v>
      </c>
      <c r="R10" s="292">
        <f t="shared" si="5"/>
        <v>203</v>
      </c>
      <c r="S10" s="292">
        <v>203</v>
      </c>
      <c r="T10" s="292">
        <v>0</v>
      </c>
      <c r="U10" s="292">
        <v>0</v>
      </c>
      <c r="V10" s="292">
        <f t="shared" si="6"/>
        <v>1</v>
      </c>
      <c r="W10" s="292">
        <v>0</v>
      </c>
      <c r="X10" s="292">
        <v>1</v>
      </c>
      <c r="Y10" s="292">
        <v>0</v>
      </c>
      <c r="Z10" s="292">
        <f t="shared" si="7"/>
        <v>1131</v>
      </c>
      <c r="AA10" s="292">
        <v>31</v>
      </c>
      <c r="AB10" s="292">
        <v>1100</v>
      </c>
      <c r="AC10" s="292">
        <v>0</v>
      </c>
      <c r="AD10" s="292">
        <f t="shared" si="8"/>
        <v>14373</v>
      </c>
      <c r="AE10" s="292">
        <f t="shared" si="9"/>
        <v>0</v>
      </c>
      <c r="AF10" s="292">
        <v>0</v>
      </c>
      <c r="AG10" s="292">
        <v>0</v>
      </c>
      <c r="AH10" s="292">
        <v>0</v>
      </c>
      <c r="AI10" s="292">
        <f t="shared" si="10"/>
        <v>14373</v>
      </c>
      <c r="AJ10" s="292">
        <v>0</v>
      </c>
      <c r="AK10" s="292">
        <v>0</v>
      </c>
      <c r="AL10" s="292">
        <v>14373</v>
      </c>
      <c r="AM10" s="292">
        <f t="shared" si="11"/>
        <v>0</v>
      </c>
      <c r="AN10" s="292">
        <v>0</v>
      </c>
      <c r="AO10" s="292">
        <v>0</v>
      </c>
      <c r="AP10" s="292">
        <v>0</v>
      </c>
      <c r="AQ10" s="292">
        <f t="shared" si="12"/>
        <v>0</v>
      </c>
      <c r="AR10" s="292">
        <v>0</v>
      </c>
      <c r="AS10" s="292">
        <v>0</v>
      </c>
      <c r="AT10" s="292">
        <v>0</v>
      </c>
      <c r="AU10" s="292">
        <f t="shared" si="13"/>
        <v>0</v>
      </c>
      <c r="AV10" s="292">
        <v>0</v>
      </c>
      <c r="AW10" s="292">
        <v>0</v>
      </c>
      <c r="AX10" s="292">
        <v>0</v>
      </c>
      <c r="AY10" s="292">
        <f t="shared" si="14"/>
        <v>0</v>
      </c>
      <c r="AZ10" s="292">
        <v>0</v>
      </c>
      <c r="BA10" s="292">
        <v>0</v>
      </c>
      <c r="BB10" s="292">
        <v>0</v>
      </c>
      <c r="BC10" s="292">
        <f t="shared" si="15"/>
        <v>2054</v>
      </c>
      <c r="BD10" s="292">
        <f t="shared" si="16"/>
        <v>804</v>
      </c>
      <c r="BE10" s="292">
        <v>0</v>
      </c>
      <c r="BF10" s="292">
        <v>804</v>
      </c>
      <c r="BG10" s="292">
        <v>0</v>
      </c>
      <c r="BH10" s="292">
        <v>0</v>
      </c>
      <c r="BI10" s="292">
        <v>0</v>
      </c>
      <c r="BJ10" s="292">
        <v>0</v>
      </c>
      <c r="BK10" s="292">
        <f t="shared" si="17"/>
        <v>1250</v>
      </c>
      <c r="BL10" s="292">
        <v>0</v>
      </c>
      <c r="BM10" s="292">
        <v>1250</v>
      </c>
      <c r="BN10" s="292">
        <v>0</v>
      </c>
      <c r="BO10" s="292">
        <v>0</v>
      </c>
      <c r="BP10" s="292">
        <v>0</v>
      </c>
      <c r="BQ10" s="292">
        <v>0</v>
      </c>
      <c r="BR10" s="292">
        <f t="shared" si="39"/>
        <v>19517</v>
      </c>
      <c r="BS10" s="292">
        <f t="shared" si="40"/>
        <v>0</v>
      </c>
      <c r="BT10" s="292">
        <f t="shared" si="41"/>
        <v>16578</v>
      </c>
      <c r="BU10" s="292">
        <f t="shared" si="42"/>
        <v>1604</v>
      </c>
      <c r="BV10" s="292">
        <f t="shared" si="43"/>
        <v>203</v>
      </c>
      <c r="BW10" s="292">
        <f t="shared" si="44"/>
        <v>1</v>
      </c>
      <c r="BX10" s="292">
        <f t="shared" si="45"/>
        <v>1131</v>
      </c>
      <c r="BY10" s="292">
        <f t="shared" si="19"/>
        <v>18713</v>
      </c>
      <c r="BZ10" s="292">
        <f t="shared" si="20"/>
        <v>0</v>
      </c>
      <c r="CA10" s="292">
        <f t="shared" si="21"/>
        <v>15774</v>
      </c>
      <c r="CB10" s="292">
        <f t="shared" si="22"/>
        <v>1604</v>
      </c>
      <c r="CC10" s="292">
        <f t="shared" si="23"/>
        <v>203</v>
      </c>
      <c r="CD10" s="292">
        <f t="shared" si="24"/>
        <v>1</v>
      </c>
      <c r="CE10" s="292">
        <f t="shared" si="25"/>
        <v>1131</v>
      </c>
      <c r="CF10" s="292">
        <f t="shared" si="26"/>
        <v>804</v>
      </c>
      <c r="CG10" s="292">
        <f t="shared" si="46"/>
        <v>0</v>
      </c>
      <c r="CH10" s="292">
        <f t="shared" si="47"/>
        <v>804</v>
      </c>
      <c r="CI10" s="292">
        <f t="shared" si="48"/>
        <v>0</v>
      </c>
      <c r="CJ10" s="292">
        <f t="shared" si="49"/>
        <v>0</v>
      </c>
      <c r="CK10" s="292">
        <f t="shared" si="50"/>
        <v>0</v>
      </c>
      <c r="CL10" s="292">
        <f t="shared" si="51"/>
        <v>0</v>
      </c>
      <c r="CM10" s="292">
        <f t="shared" si="52"/>
        <v>15623</v>
      </c>
      <c r="CN10" s="292">
        <f t="shared" si="53"/>
        <v>0</v>
      </c>
      <c r="CO10" s="292">
        <f t="shared" si="54"/>
        <v>15623</v>
      </c>
      <c r="CP10" s="292">
        <f t="shared" si="55"/>
        <v>0</v>
      </c>
      <c r="CQ10" s="292">
        <f t="shared" si="56"/>
        <v>0</v>
      </c>
      <c r="CR10" s="292">
        <f t="shared" si="57"/>
        <v>0</v>
      </c>
      <c r="CS10" s="292">
        <f t="shared" si="58"/>
        <v>0</v>
      </c>
      <c r="CT10" s="292">
        <f t="shared" si="29"/>
        <v>14373</v>
      </c>
      <c r="CU10" s="292">
        <f t="shared" si="30"/>
        <v>0</v>
      </c>
      <c r="CV10" s="292">
        <f t="shared" si="31"/>
        <v>14373</v>
      </c>
      <c r="CW10" s="292">
        <f t="shared" si="32"/>
        <v>0</v>
      </c>
      <c r="CX10" s="292">
        <f t="shared" si="33"/>
        <v>0</v>
      </c>
      <c r="CY10" s="292">
        <f t="shared" si="34"/>
        <v>0</v>
      </c>
      <c r="CZ10" s="292">
        <f t="shared" si="35"/>
        <v>0</v>
      </c>
      <c r="DA10" s="292">
        <f t="shared" si="36"/>
        <v>1250</v>
      </c>
      <c r="DB10" s="292">
        <f t="shared" si="59"/>
        <v>0</v>
      </c>
      <c r="DC10" s="292">
        <f t="shared" si="60"/>
        <v>1250</v>
      </c>
      <c r="DD10" s="292">
        <f t="shared" si="61"/>
        <v>0</v>
      </c>
      <c r="DE10" s="292">
        <f t="shared" si="62"/>
        <v>0</v>
      </c>
      <c r="DF10" s="292">
        <f t="shared" si="63"/>
        <v>0</v>
      </c>
      <c r="DG10" s="292">
        <f t="shared" si="64"/>
        <v>0</v>
      </c>
      <c r="DH10" s="292">
        <v>0</v>
      </c>
      <c r="DI10" s="292">
        <f t="shared" si="38"/>
        <v>1</v>
      </c>
      <c r="DJ10" s="292">
        <v>1</v>
      </c>
      <c r="DK10" s="292">
        <v>0</v>
      </c>
      <c r="DL10" s="292">
        <v>0</v>
      </c>
      <c r="DM10" s="292">
        <v>0</v>
      </c>
    </row>
    <row r="11" spans="1:117" s="224" customFormat="1" ht="13.5" customHeight="1">
      <c r="A11" s="290" t="s">
        <v>745</v>
      </c>
      <c r="B11" s="291" t="s">
        <v>766</v>
      </c>
      <c r="C11" s="290" t="s">
        <v>767</v>
      </c>
      <c r="D11" s="292">
        <f t="shared" si="0"/>
        <v>23619</v>
      </c>
      <c r="E11" s="292">
        <f t="shared" si="1"/>
        <v>13598</v>
      </c>
      <c r="F11" s="292">
        <f t="shared" si="2"/>
        <v>0</v>
      </c>
      <c r="G11" s="292">
        <v>0</v>
      </c>
      <c r="H11" s="292">
        <v>0</v>
      </c>
      <c r="I11" s="292">
        <v>0</v>
      </c>
      <c r="J11" s="292">
        <f t="shared" si="3"/>
        <v>11462</v>
      </c>
      <c r="K11" s="292">
        <v>0</v>
      </c>
      <c r="L11" s="292">
        <v>11462</v>
      </c>
      <c r="M11" s="292">
        <v>0</v>
      </c>
      <c r="N11" s="292">
        <f t="shared" si="4"/>
        <v>636</v>
      </c>
      <c r="O11" s="292">
        <v>0</v>
      </c>
      <c r="P11" s="292">
        <v>636</v>
      </c>
      <c r="Q11" s="292">
        <v>0</v>
      </c>
      <c r="R11" s="292">
        <f t="shared" si="5"/>
        <v>1338</v>
      </c>
      <c r="S11" s="292">
        <v>0</v>
      </c>
      <c r="T11" s="292">
        <v>1338</v>
      </c>
      <c r="U11" s="292">
        <v>0</v>
      </c>
      <c r="V11" s="292">
        <f t="shared" si="6"/>
        <v>3</v>
      </c>
      <c r="W11" s="292">
        <v>0</v>
      </c>
      <c r="X11" s="292">
        <v>3</v>
      </c>
      <c r="Y11" s="292">
        <v>0</v>
      </c>
      <c r="Z11" s="292">
        <f t="shared" si="7"/>
        <v>159</v>
      </c>
      <c r="AA11" s="292">
        <v>0</v>
      </c>
      <c r="AB11" s="292">
        <v>159</v>
      </c>
      <c r="AC11" s="292">
        <v>0</v>
      </c>
      <c r="AD11" s="292">
        <f t="shared" si="8"/>
        <v>6322</v>
      </c>
      <c r="AE11" s="292">
        <f t="shared" si="9"/>
        <v>0</v>
      </c>
      <c r="AF11" s="292">
        <v>0</v>
      </c>
      <c r="AG11" s="292">
        <v>0</v>
      </c>
      <c r="AH11" s="292">
        <v>0</v>
      </c>
      <c r="AI11" s="292">
        <f t="shared" si="10"/>
        <v>6207</v>
      </c>
      <c r="AJ11" s="292">
        <v>0</v>
      </c>
      <c r="AK11" s="292">
        <v>0</v>
      </c>
      <c r="AL11" s="292">
        <v>6207</v>
      </c>
      <c r="AM11" s="292">
        <f t="shared" si="11"/>
        <v>115</v>
      </c>
      <c r="AN11" s="292">
        <v>0</v>
      </c>
      <c r="AO11" s="292">
        <v>0</v>
      </c>
      <c r="AP11" s="292">
        <v>115</v>
      </c>
      <c r="AQ11" s="292">
        <f t="shared" si="12"/>
        <v>0</v>
      </c>
      <c r="AR11" s="292">
        <v>0</v>
      </c>
      <c r="AS11" s="292">
        <v>0</v>
      </c>
      <c r="AT11" s="292">
        <v>0</v>
      </c>
      <c r="AU11" s="292">
        <f t="shared" si="13"/>
        <v>0</v>
      </c>
      <c r="AV11" s="292">
        <v>0</v>
      </c>
      <c r="AW11" s="292">
        <v>0</v>
      </c>
      <c r="AX11" s="292">
        <v>0</v>
      </c>
      <c r="AY11" s="292">
        <f t="shared" si="14"/>
        <v>0</v>
      </c>
      <c r="AZ11" s="292">
        <v>0</v>
      </c>
      <c r="BA11" s="292">
        <v>0</v>
      </c>
      <c r="BB11" s="292">
        <v>0</v>
      </c>
      <c r="BC11" s="292">
        <f t="shared" si="15"/>
        <v>3699</v>
      </c>
      <c r="BD11" s="292">
        <f t="shared" si="16"/>
        <v>1666</v>
      </c>
      <c r="BE11" s="292">
        <v>0</v>
      </c>
      <c r="BF11" s="292">
        <v>1405</v>
      </c>
      <c r="BG11" s="292">
        <v>261</v>
      </c>
      <c r="BH11" s="292">
        <v>0</v>
      </c>
      <c r="BI11" s="292">
        <v>0</v>
      </c>
      <c r="BJ11" s="292">
        <v>0</v>
      </c>
      <c r="BK11" s="292">
        <f t="shared" si="17"/>
        <v>2033</v>
      </c>
      <c r="BL11" s="292">
        <v>0</v>
      </c>
      <c r="BM11" s="292">
        <v>2009</v>
      </c>
      <c r="BN11" s="292">
        <v>24</v>
      </c>
      <c r="BO11" s="292">
        <v>0</v>
      </c>
      <c r="BP11" s="292">
        <v>0</v>
      </c>
      <c r="BQ11" s="292">
        <v>0</v>
      </c>
      <c r="BR11" s="292">
        <f t="shared" si="39"/>
        <v>15264</v>
      </c>
      <c r="BS11" s="292">
        <f t="shared" si="40"/>
        <v>0</v>
      </c>
      <c r="BT11" s="292">
        <f t="shared" si="41"/>
        <v>12867</v>
      </c>
      <c r="BU11" s="292">
        <f t="shared" si="42"/>
        <v>897</v>
      </c>
      <c r="BV11" s="292">
        <f t="shared" si="43"/>
        <v>1338</v>
      </c>
      <c r="BW11" s="292">
        <f t="shared" si="44"/>
        <v>3</v>
      </c>
      <c r="BX11" s="292">
        <f t="shared" si="45"/>
        <v>159</v>
      </c>
      <c r="BY11" s="292">
        <f t="shared" si="19"/>
        <v>13598</v>
      </c>
      <c r="BZ11" s="292">
        <f t="shared" si="20"/>
        <v>0</v>
      </c>
      <c r="CA11" s="292">
        <f t="shared" si="21"/>
        <v>11462</v>
      </c>
      <c r="CB11" s="292">
        <f t="shared" si="22"/>
        <v>636</v>
      </c>
      <c r="CC11" s="292">
        <f t="shared" si="23"/>
        <v>1338</v>
      </c>
      <c r="CD11" s="292">
        <f t="shared" si="24"/>
        <v>3</v>
      </c>
      <c r="CE11" s="292">
        <f t="shared" si="25"/>
        <v>159</v>
      </c>
      <c r="CF11" s="292">
        <f t="shared" si="26"/>
        <v>1666</v>
      </c>
      <c r="CG11" s="292">
        <f t="shared" si="46"/>
        <v>0</v>
      </c>
      <c r="CH11" s="292">
        <f t="shared" si="47"/>
        <v>1405</v>
      </c>
      <c r="CI11" s="292">
        <f t="shared" si="48"/>
        <v>261</v>
      </c>
      <c r="CJ11" s="292">
        <f t="shared" si="49"/>
        <v>0</v>
      </c>
      <c r="CK11" s="292">
        <f t="shared" si="50"/>
        <v>0</v>
      </c>
      <c r="CL11" s="292">
        <f t="shared" si="51"/>
        <v>0</v>
      </c>
      <c r="CM11" s="292">
        <f t="shared" si="52"/>
        <v>8355</v>
      </c>
      <c r="CN11" s="292">
        <f t="shared" si="53"/>
        <v>0</v>
      </c>
      <c r="CO11" s="292">
        <f t="shared" si="54"/>
        <v>8216</v>
      </c>
      <c r="CP11" s="292">
        <f t="shared" si="55"/>
        <v>139</v>
      </c>
      <c r="CQ11" s="292">
        <f t="shared" si="56"/>
        <v>0</v>
      </c>
      <c r="CR11" s="292">
        <f t="shared" si="57"/>
        <v>0</v>
      </c>
      <c r="CS11" s="292">
        <f t="shared" si="58"/>
        <v>0</v>
      </c>
      <c r="CT11" s="292">
        <f t="shared" si="29"/>
        <v>6322</v>
      </c>
      <c r="CU11" s="292">
        <f t="shared" si="30"/>
        <v>0</v>
      </c>
      <c r="CV11" s="292">
        <f t="shared" si="31"/>
        <v>6207</v>
      </c>
      <c r="CW11" s="292">
        <f t="shared" si="32"/>
        <v>115</v>
      </c>
      <c r="CX11" s="292">
        <f t="shared" si="33"/>
        <v>0</v>
      </c>
      <c r="CY11" s="292">
        <f t="shared" si="34"/>
        <v>0</v>
      </c>
      <c r="CZ11" s="292">
        <f t="shared" si="35"/>
        <v>0</v>
      </c>
      <c r="DA11" s="292">
        <f t="shared" si="36"/>
        <v>2033</v>
      </c>
      <c r="DB11" s="292">
        <f t="shared" si="59"/>
        <v>0</v>
      </c>
      <c r="DC11" s="292">
        <f t="shared" si="60"/>
        <v>2009</v>
      </c>
      <c r="DD11" s="292">
        <f t="shared" si="61"/>
        <v>24</v>
      </c>
      <c r="DE11" s="292">
        <f t="shared" si="62"/>
        <v>0</v>
      </c>
      <c r="DF11" s="292">
        <f t="shared" si="63"/>
        <v>0</v>
      </c>
      <c r="DG11" s="292">
        <f t="shared" si="64"/>
        <v>0</v>
      </c>
      <c r="DH11" s="292">
        <v>0</v>
      </c>
      <c r="DI11" s="292">
        <f t="shared" si="38"/>
        <v>0</v>
      </c>
      <c r="DJ11" s="292">
        <v>0</v>
      </c>
      <c r="DK11" s="292">
        <v>0</v>
      </c>
      <c r="DL11" s="292">
        <v>0</v>
      </c>
      <c r="DM11" s="292">
        <v>0</v>
      </c>
    </row>
    <row r="12" spans="1:117" s="224" customFormat="1" ht="13.5" customHeight="1">
      <c r="A12" s="290" t="s">
        <v>745</v>
      </c>
      <c r="B12" s="291" t="s">
        <v>768</v>
      </c>
      <c r="C12" s="290" t="s">
        <v>769</v>
      </c>
      <c r="D12" s="292">
        <f t="shared" si="0"/>
        <v>40689</v>
      </c>
      <c r="E12" s="292">
        <f t="shared" si="1"/>
        <v>25053</v>
      </c>
      <c r="F12" s="292">
        <f t="shared" si="2"/>
        <v>0</v>
      </c>
      <c r="G12" s="292">
        <v>0</v>
      </c>
      <c r="H12" s="292">
        <v>0</v>
      </c>
      <c r="I12" s="292">
        <v>0</v>
      </c>
      <c r="J12" s="292">
        <f t="shared" si="3"/>
        <v>21395</v>
      </c>
      <c r="K12" s="292">
        <v>21395</v>
      </c>
      <c r="L12" s="292">
        <v>0</v>
      </c>
      <c r="M12" s="292">
        <v>0</v>
      </c>
      <c r="N12" s="292">
        <f t="shared" si="4"/>
        <v>412</v>
      </c>
      <c r="O12" s="292">
        <v>412</v>
      </c>
      <c r="P12" s="292">
        <v>0</v>
      </c>
      <c r="Q12" s="292">
        <v>0</v>
      </c>
      <c r="R12" s="292">
        <f t="shared" si="5"/>
        <v>2267</v>
      </c>
      <c r="S12" s="292">
        <v>1208</v>
      </c>
      <c r="T12" s="292">
        <v>1059</v>
      </c>
      <c r="U12" s="292">
        <v>0</v>
      </c>
      <c r="V12" s="292">
        <f t="shared" si="6"/>
        <v>8</v>
      </c>
      <c r="W12" s="292">
        <v>8</v>
      </c>
      <c r="X12" s="292">
        <v>0</v>
      </c>
      <c r="Y12" s="292">
        <v>0</v>
      </c>
      <c r="Z12" s="292">
        <f t="shared" si="7"/>
        <v>971</v>
      </c>
      <c r="AA12" s="292">
        <v>971</v>
      </c>
      <c r="AB12" s="292">
        <v>0</v>
      </c>
      <c r="AC12" s="292">
        <v>0</v>
      </c>
      <c r="AD12" s="292">
        <f t="shared" si="8"/>
        <v>11624</v>
      </c>
      <c r="AE12" s="292">
        <f t="shared" si="9"/>
        <v>0</v>
      </c>
      <c r="AF12" s="292">
        <v>0</v>
      </c>
      <c r="AG12" s="292">
        <v>0</v>
      </c>
      <c r="AH12" s="292">
        <v>0</v>
      </c>
      <c r="AI12" s="292">
        <f t="shared" si="10"/>
        <v>11624</v>
      </c>
      <c r="AJ12" s="292">
        <v>0</v>
      </c>
      <c r="AK12" s="292">
        <v>0</v>
      </c>
      <c r="AL12" s="292">
        <v>11624</v>
      </c>
      <c r="AM12" s="292">
        <f t="shared" si="11"/>
        <v>0</v>
      </c>
      <c r="AN12" s="292">
        <v>0</v>
      </c>
      <c r="AO12" s="292">
        <v>0</v>
      </c>
      <c r="AP12" s="292">
        <v>0</v>
      </c>
      <c r="AQ12" s="292">
        <f t="shared" si="12"/>
        <v>0</v>
      </c>
      <c r="AR12" s="292">
        <v>0</v>
      </c>
      <c r="AS12" s="292">
        <v>0</v>
      </c>
      <c r="AT12" s="292">
        <v>0</v>
      </c>
      <c r="AU12" s="292">
        <f t="shared" si="13"/>
        <v>0</v>
      </c>
      <c r="AV12" s="292">
        <v>0</v>
      </c>
      <c r="AW12" s="292">
        <v>0</v>
      </c>
      <c r="AX12" s="292">
        <v>0</v>
      </c>
      <c r="AY12" s="292">
        <f t="shared" si="14"/>
        <v>0</v>
      </c>
      <c r="AZ12" s="292">
        <v>0</v>
      </c>
      <c r="BA12" s="292">
        <v>0</v>
      </c>
      <c r="BB12" s="292">
        <v>0</v>
      </c>
      <c r="BC12" s="292">
        <f t="shared" si="15"/>
        <v>4012</v>
      </c>
      <c r="BD12" s="292">
        <f t="shared" si="16"/>
        <v>1062</v>
      </c>
      <c r="BE12" s="292">
        <v>0</v>
      </c>
      <c r="BF12" s="292">
        <v>224</v>
      </c>
      <c r="BG12" s="292">
        <v>221</v>
      </c>
      <c r="BH12" s="292">
        <v>107</v>
      </c>
      <c r="BI12" s="292">
        <v>0</v>
      </c>
      <c r="BJ12" s="292">
        <v>510</v>
      </c>
      <c r="BK12" s="292">
        <f t="shared" si="17"/>
        <v>2950</v>
      </c>
      <c r="BL12" s="292">
        <v>0</v>
      </c>
      <c r="BM12" s="292">
        <v>2811</v>
      </c>
      <c r="BN12" s="292">
        <v>20</v>
      </c>
      <c r="BO12" s="292">
        <v>11</v>
      </c>
      <c r="BP12" s="292">
        <v>0</v>
      </c>
      <c r="BQ12" s="292">
        <v>108</v>
      </c>
      <c r="BR12" s="292">
        <f t="shared" si="39"/>
        <v>26115</v>
      </c>
      <c r="BS12" s="292">
        <f t="shared" si="40"/>
        <v>0</v>
      </c>
      <c r="BT12" s="292">
        <f t="shared" si="41"/>
        <v>21619</v>
      </c>
      <c r="BU12" s="292">
        <f t="shared" si="42"/>
        <v>633</v>
      </c>
      <c r="BV12" s="292">
        <f t="shared" si="43"/>
        <v>2374</v>
      </c>
      <c r="BW12" s="292">
        <f t="shared" si="44"/>
        <v>8</v>
      </c>
      <c r="BX12" s="292">
        <f t="shared" si="45"/>
        <v>1481</v>
      </c>
      <c r="BY12" s="292">
        <f t="shared" si="19"/>
        <v>25053</v>
      </c>
      <c r="BZ12" s="292">
        <f t="shared" si="20"/>
        <v>0</v>
      </c>
      <c r="CA12" s="292">
        <f t="shared" si="21"/>
        <v>21395</v>
      </c>
      <c r="CB12" s="292">
        <f t="shared" si="22"/>
        <v>412</v>
      </c>
      <c r="CC12" s="292">
        <f t="shared" si="23"/>
        <v>2267</v>
      </c>
      <c r="CD12" s="292">
        <f t="shared" si="24"/>
        <v>8</v>
      </c>
      <c r="CE12" s="292">
        <f t="shared" si="25"/>
        <v>971</v>
      </c>
      <c r="CF12" s="292">
        <f t="shared" si="26"/>
        <v>1062</v>
      </c>
      <c r="CG12" s="292">
        <f t="shared" si="46"/>
        <v>0</v>
      </c>
      <c r="CH12" s="292">
        <f t="shared" si="47"/>
        <v>224</v>
      </c>
      <c r="CI12" s="292">
        <f t="shared" si="48"/>
        <v>221</v>
      </c>
      <c r="CJ12" s="292">
        <f t="shared" si="49"/>
        <v>107</v>
      </c>
      <c r="CK12" s="292">
        <f t="shared" si="50"/>
        <v>0</v>
      </c>
      <c r="CL12" s="292">
        <f t="shared" si="51"/>
        <v>510</v>
      </c>
      <c r="CM12" s="292">
        <f t="shared" si="52"/>
        <v>14574</v>
      </c>
      <c r="CN12" s="292">
        <f t="shared" si="53"/>
        <v>0</v>
      </c>
      <c r="CO12" s="292">
        <f t="shared" si="54"/>
        <v>14435</v>
      </c>
      <c r="CP12" s="292">
        <f t="shared" si="55"/>
        <v>20</v>
      </c>
      <c r="CQ12" s="292">
        <f t="shared" si="56"/>
        <v>11</v>
      </c>
      <c r="CR12" s="292">
        <f t="shared" si="57"/>
        <v>0</v>
      </c>
      <c r="CS12" s="292">
        <f t="shared" si="58"/>
        <v>108</v>
      </c>
      <c r="CT12" s="292">
        <f t="shared" si="29"/>
        <v>11624</v>
      </c>
      <c r="CU12" s="292">
        <f t="shared" si="30"/>
        <v>0</v>
      </c>
      <c r="CV12" s="292">
        <f t="shared" si="31"/>
        <v>11624</v>
      </c>
      <c r="CW12" s="292">
        <f t="shared" si="32"/>
        <v>0</v>
      </c>
      <c r="CX12" s="292">
        <f t="shared" si="33"/>
        <v>0</v>
      </c>
      <c r="CY12" s="292">
        <f t="shared" si="34"/>
        <v>0</v>
      </c>
      <c r="CZ12" s="292">
        <f t="shared" si="35"/>
        <v>0</v>
      </c>
      <c r="DA12" s="292">
        <f t="shared" si="36"/>
        <v>2950</v>
      </c>
      <c r="DB12" s="292">
        <f t="shared" si="59"/>
        <v>0</v>
      </c>
      <c r="DC12" s="292">
        <f t="shared" si="60"/>
        <v>2811</v>
      </c>
      <c r="DD12" s="292">
        <f t="shared" si="61"/>
        <v>20</v>
      </c>
      <c r="DE12" s="292">
        <f t="shared" si="62"/>
        <v>11</v>
      </c>
      <c r="DF12" s="292">
        <f t="shared" si="63"/>
        <v>0</v>
      </c>
      <c r="DG12" s="292">
        <f t="shared" si="64"/>
        <v>108</v>
      </c>
      <c r="DH12" s="292">
        <v>0</v>
      </c>
      <c r="DI12" s="292">
        <f t="shared" si="38"/>
        <v>0</v>
      </c>
      <c r="DJ12" s="292">
        <v>0</v>
      </c>
      <c r="DK12" s="292">
        <v>0</v>
      </c>
      <c r="DL12" s="292">
        <v>0</v>
      </c>
      <c r="DM12" s="292">
        <v>0</v>
      </c>
    </row>
    <row r="13" spans="1:117" s="224" customFormat="1" ht="13.5" customHeight="1">
      <c r="A13" s="290" t="s">
        <v>745</v>
      </c>
      <c r="B13" s="291" t="s">
        <v>770</v>
      </c>
      <c r="C13" s="290" t="s">
        <v>771</v>
      </c>
      <c r="D13" s="292">
        <f t="shared" si="0"/>
        <v>19174</v>
      </c>
      <c r="E13" s="292">
        <f t="shared" si="1"/>
        <v>12872</v>
      </c>
      <c r="F13" s="292">
        <f t="shared" si="2"/>
        <v>0</v>
      </c>
      <c r="G13" s="292">
        <v>0</v>
      </c>
      <c r="H13" s="292">
        <v>0</v>
      </c>
      <c r="I13" s="292">
        <v>0</v>
      </c>
      <c r="J13" s="292">
        <f t="shared" si="3"/>
        <v>10234</v>
      </c>
      <c r="K13" s="292">
        <v>10234</v>
      </c>
      <c r="L13" s="292">
        <v>0</v>
      </c>
      <c r="M13" s="292">
        <v>0</v>
      </c>
      <c r="N13" s="292">
        <f t="shared" si="4"/>
        <v>764</v>
      </c>
      <c r="O13" s="292">
        <v>764</v>
      </c>
      <c r="P13" s="292">
        <v>0</v>
      </c>
      <c r="Q13" s="292">
        <v>0</v>
      </c>
      <c r="R13" s="292">
        <f t="shared" si="5"/>
        <v>1481</v>
      </c>
      <c r="S13" s="292">
        <v>1481</v>
      </c>
      <c r="T13" s="292">
        <v>0</v>
      </c>
      <c r="U13" s="292">
        <v>0</v>
      </c>
      <c r="V13" s="292">
        <f t="shared" si="6"/>
        <v>250</v>
      </c>
      <c r="W13" s="292">
        <v>250</v>
      </c>
      <c r="X13" s="292">
        <v>0</v>
      </c>
      <c r="Y13" s="292">
        <v>0</v>
      </c>
      <c r="Z13" s="292">
        <f t="shared" si="7"/>
        <v>143</v>
      </c>
      <c r="AA13" s="292">
        <v>143</v>
      </c>
      <c r="AB13" s="292">
        <v>0</v>
      </c>
      <c r="AC13" s="292">
        <v>0</v>
      </c>
      <c r="AD13" s="292">
        <f t="shared" si="8"/>
        <v>3657</v>
      </c>
      <c r="AE13" s="292">
        <f t="shared" si="9"/>
        <v>0</v>
      </c>
      <c r="AF13" s="292">
        <v>0</v>
      </c>
      <c r="AG13" s="292">
        <v>0</v>
      </c>
      <c r="AH13" s="292">
        <v>0</v>
      </c>
      <c r="AI13" s="292">
        <f t="shared" si="10"/>
        <v>3519</v>
      </c>
      <c r="AJ13" s="292">
        <v>0</v>
      </c>
      <c r="AK13" s="292">
        <v>0</v>
      </c>
      <c r="AL13" s="292">
        <v>3519</v>
      </c>
      <c r="AM13" s="292">
        <f t="shared" si="11"/>
        <v>138</v>
      </c>
      <c r="AN13" s="292">
        <v>0</v>
      </c>
      <c r="AO13" s="292">
        <v>0</v>
      </c>
      <c r="AP13" s="292">
        <v>138</v>
      </c>
      <c r="AQ13" s="292">
        <f t="shared" si="12"/>
        <v>0</v>
      </c>
      <c r="AR13" s="292">
        <v>0</v>
      </c>
      <c r="AS13" s="292">
        <v>0</v>
      </c>
      <c r="AT13" s="292">
        <v>0</v>
      </c>
      <c r="AU13" s="292">
        <f t="shared" si="13"/>
        <v>0</v>
      </c>
      <c r="AV13" s="292">
        <v>0</v>
      </c>
      <c r="AW13" s="292">
        <v>0</v>
      </c>
      <c r="AX13" s="292">
        <v>0</v>
      </c>
      <c r="AY13" s="292">
        <f t="shared" si="14"/>
        <v>0</v>
      </c>
      <c r="AZ13" s="292">
        <v>0</v>
      </c>
      <c r="BA13" s="292">
        <v>0</v>
      </c>
      <c r="BB13" s="292">
        <v>0</v>
      </c>
      <c r="BC13" s="292">
        <f t="shared" si="15"/>
        <v>2645</v>
      </c>
      <c r="BD13" s="292">
        <f t="shared" si="16"/>
        <v>811</v>
      </c>
      <c r="BE13" s="292">
        <v>0</v>
      </c>
      <c r="BF13" s="292">
        <v>498</v>
      </c>
      <c r="BG13" s="292">
        <v>95</v>
      </c>
      <c r="BH13" s="292">
        <v>22</v>
      </c>
      <c r="BI13" s="292">
        <v>0</v>
      </c>
      <c r="BJ13" s="292">
        <v>196</v>
      </c>
      <c r="BK13" s="292">
        <f t="shared" si="17"/>
        <v>1834</v>
      </c>
      <c r="BL13" s="292">
        <v>0</v>
      </c>
      <c r="BM13" s="292">
        <v>1218</v>
      </c>
      <c r="BN13" s="292">
        <v>71</v>
      </c>
      <c r="BO13" s="292">
        <v>0</v>
      </c>
      <c r="BP13" s="292">
        <v>540</v>
      </c>
      <c r="BQ13" s="292">
        <v>5</v>
      </c>
      <c r="BR13" s="292">
        <f t="shared" si="39"/>
        <v>13683</v>
      </c>
      <c r="BS13" s="292">
        <f t="shared" si="40"/>
        <v>0</v>
      </c>
      <c r="BT13" s="292">
        <f t="shared" si="41"/>
        <v>10732</v>
      </c>
      <c r="BU13" s="292">
        <f t="shared" si="42"/>
        <v>859</v>
      </c>
      <c r="BV13" s="292">
        <f t="shared" si="43"/>
        <v>1503</v>
      </c>
      <c r="BW13" s="292">
        <f t="shared" si="44"/>
        <v>250</v>
      </c>
      <c r="BX13" s="292">
        <f t="shared" si="45"/>
        <v>339</v>
      </c>
      <c r="BY13" s="292">
        <f t="shared" si="19"/>
        <v>12872</v>
      </c>
      <c r="BZ13" s="292">
        <f t="shared" si="20"/>
        <v>0</v>
      </c>
      <c r="CA13" s="292">
        <f t="shared" si="21"/>
        <v>10234</v>
      </c>
      <c r="CB13" s="292">
        <f t="shared" si="22"/>
        <v>764</v>
      </c>
      <c r="CC13" s="292">
        <f t="shared" si="23"/>
        <v>1481</v>
      </c>
      <c r="CD13" s="292">
        <f t="shared" si="24"/>
        <v>250</v>
      </c>
      <c r="CE13" s="292">
        <f t="shared" si="25"/>
        <v>143</v>
      </c>
      <c r="CF13" s="292">
        <f t="shared" si="26"/>
        <v>811</v>
      </c>
      <c r="CG13" s="292">
        <f t="shared" si="46"/>
        <v>0</v>
      </c>
      <c r="CH13" s="292">
        <f t="shared" si="47"/>
        <v>498</v>
      </c>
      <c r="CI13" s="292">
        <f t="shared" si="48"/>
        <v>95</v>
      </c>
      <c r="CJ13" s="292">
        <f t="shared" si="49"/>
        <v>22</v>
      </c>
      <c r="CK13" s="292">
        <f t="shared" si="50"/>
        <v>0</v>
      </c>
      <c r="CL13" s="292">
        <f t="shared" si="51"/>
        <v>196</v>
      </c>
      <c r="CM13" s="292">
        <f t="shared" si="52"/>
        <v>5491</v>
      </c>
      <c r="CN13" s="292">
        <f t="shared" si="53"/>
        <v>0</v>
      </c>
      <c r="CO13" s="292">
        <f t="shared" si="54"/>
        <v>4737</v>
      </c>
      <c r="CP13" s="292">
        <f t="shared" si="55"/>
        <v>209</v>
      </c>
      <c r="CQ13" s="292">
        <f t="shared" si="56"/>
        <v>0</v>
      </c>
      <c r="CR13" s="292">
        <f t="shared" si="57"/>
        <v>540</v>
      </c>
      <c r="CS13" s="292">
        <f t="shared" si="58"/>
        <v>5</v>
      </c>
      <c r="CT13" s="292">
        <f t="shared" si="29"/>
        <v>3657</v>
      </c>
      <c r="CU13" s="292">
        <f t="shared" si="30"/>
        <v>0</v>
      </c>
      <c r="CV13" s="292">
        <f t="shared" si="31"/>
        <v>3519</v>
      </c>
      <c r="CW13" s="292">
        <f t="shared" si="32"/>
        <v>138</v>
      </c>
      <c r="CX13" s="292">
        <f t="shared" si="33"/>
        <v>0</v>
      </c>
      <c r="CY13" s="292">
        <f t="shared" si="34"/>
        <v>0</v>
      </c>
      <c r="CZ13" s="292">
        <f t="shared" si="35"/>
        <v>0</v>
      </c>
      <c r="DA13" s="292">
        <f t="shared" si="36"/>
        <v>1834</v>
      </c>
      <c r="DB13" s="292">
        <f t="shared" si="59"/>
        <v>0</v>
      </c>
      <c r="DC13" s="292">
        <f t="shared" si="60"/>
        <v>1218</v>
      </c>
      <c r="DD13" s="292">
        <f t="shared" si="61"/>
        <v>71</v>
      </c>
      <c r="DE13" s="292">
        <f t="shared" si="62"/>
        <v>0</v>
      </c>
      <c r="DF13" s="292">
        <f t="shared" si="63"/>
        <v>540</v>
      </c>
      <c r="DG13" s="292">
        <f t="shared" si="64"/>
        <v>5</v>
      </c>
      <c r="DH13" s="292">
        <v>0</v>
      </c>
      <c r="DI13" s="292">
        <f t="shared" si="38"/>
        <v>1</v>
      </c>
      <c r="DJ13" s="292">
        <v>1</v>
      </c>
      <c r="DK13" s="292">
        <v>0</v>
      </c>
      <c r="DL13" s="292">
        <v>0</v>
      </c>
      <c r="DM13" s="292">
        <v>0</v>
      </c>
    </row>
    <row r="14" spans="1:117" s="224" customFormat="1" ht="13.5" customHeight="1">
      <c r="A14" s="290" t="s">
        <v>745</v>
      </c>
      <c r="B14" s="291" t="s">
        <v>772</v>
      </c>
      <c r="C14" s="290" t="s">
        <v>773</v>
      </c>
      <c r="D14" s="292">
        <f t="shared" si="0"/>
        <v>11541</v>
      </c>
      <c r="E14" s="292">
        <f t="shared" si="1"/>
        <v>5270</v>
      </c>
      <c r="F14" s="292">
        <f t="shared" si="2"/>
        <v>0</v>
      </c>
      <c r="G14" s="292">
        <v>0</v>
      </c>
      <c r="H14" s="292">
        <v>0</v>
      </c>
      <c r="I14" s="292">
        <v>0</v>
      </c>
      <c r="J14" s="292">
        <f t="shared" si="3"/>
        <v>4748</v>
      </c>
      <c r="K14" s="292">
        <v>51</v>
      </c>
      <c r="L14" s="292">
        <v>4697</v>
      </c>
      <c r="M14" s="292">
        <v>0</v>
      </c>
      <c r="N14" s="292">
        <f t="shared" si="4"/>
        <v>78</v>
      </c>
      <c r="O14" s="292">
        <v>7</v>
      </c>
      <c r="P14" s="292">
        <v>71</v>
      </c>
      <c r="Q14" s="292">
        <v>0</v>
      </c>
      <c r="R14" s="292">
        <f t="shared" si="5"/>
        <v>328</v>
      </c>
      <c r="S14" s="292">
        <v>188</v>
      </c>
      <c r="T14" s="292">
        <v>140</v>
      </c>
      <c r="U14" s="292">
        <v>0</v>
      </c>
      <c r="V14" s="292">
        <f t="shared" si="6"/>
        <v>80</v>
      </c>
      <c r="W14" s="292">
        <v>0</v>
      </c>
      <c r="X14" s="292">
        <v>80</v>
      </c>
      <c r="Y14" s="292">
        <v>0</v>
      </c>
      <c r="Z14" s="292">
        <f t="shared" si="7"/>
        <v>36</v>
      </c>
      <c r="AA14" s="292">
        <v>36</v>
      </c>
      <c r="AB14" s="292">
        <v>0</v>
      </c>
      <c r="AC14" s="292">
        <v>0</v>
      </c>
      <c r="AD14" s="292">
        <f t="shared" si="8"/>
        <v>3420</v>
      </c>
      <c r="AE14" s="292">
        <f t="shared" si="9"/>
        <v>0</v>
      </c>
      <c r="AF14" s="292">
        <v>0</v>
      </c>
      <c r="AG14" s="292">
        <v>0</v>
      </c>
      <c r="AH14" s="292">
        <v>0</v>
      </c>
      <c r="AI14" s="292">
        <f t="shared" si="10"/>
        <v>3382</v>
      </c>
      <c r="AJ14" s="292">
        <v>0</v>
      </c>
      <c r="AK14" s="292">
        <v>0</v>
      </c>
      <c r="AL14" s="292">
        <v>3382</v>
      </c>
      <c r="AM14" s="292">
        <f t="shared" si="11"/>
        <v>38</v>
      </c>
      <c r="AN14" s="292">
        <v>0</v>
      </c>
      <c r="AO14" s="292">
        <v>0</v>
      </c>
      <c r="AP14" s="292">
        <v>38</v>
      </c>
      <c r="AQ14" s="292">
        <f t="shared" si="12"/>
        <v>0</v>
      </c>
      <c r="AR14" s="292">
        <v>0</v>
      </c>
      <c r="AS14" s="292">
        <v>0</v>
      </c>
      <c r="AT14" s="292">
        <v>0</v>
      </c>
      <c r="AU14" s="292">
        <f t="shared" si="13"/>
        <v>0</v>
      </c>
      <c r="AV14" s="292">
        <v>0</v>
      </c>
      <c r="AW14" s="292">
        <v>0</v>
      </c>
      <c r="AX14" s="292">
        <v>0</v>
      </c>
      <c r="AY14" s="292">
        <f t="shared" si="14"/>
        <v>0</v>
      </c>
      <c r="AZ14" s="292">
        <v>0</v>
      </c>
      <c r="BA14" s="292">
        <v>0</v>
      </c>
      <c r="BB14" s="292">
        <v>0</v>
      </c>
      <c r="BC14" s="292">
        <f t="shared" si="15"/>
        <v>2851</v>
      </c>
      <c r="BD14" s="292">
        <f t="shared" si="16"/>
        <v>1790</v>
      </c>
      <c r="BE14" s="292">
        <v>0</v>
      </c>
      <c r="BF14" s="292">
        <v>1314</v>
      </c>
      <c r="BG14" s="292">
        <v>87</v>
      </c>
      <c r="BH14" s="292">
        <v>92</v>
      </c>
      <c r="BI14" s="292">
        <v>76</v>
      </c>
      <c r="BJ14" s="292">
        <v>221</v>
      </c>
      <c r="BK14" s="292">
        <f t="shared" si="17"/>
        <v>1061</v>
      </c>
      <c r="BL14" s="292">
        <v>0</v>
      </c>
      <c r="BM14" s="292">
        <v>876</v>
      </c>
      <c r="BN14" s="292">
        <v>29</v>
      </c>
      <c r="BO14" s="292">
        <v>37</v>
      </c>
      <c r="BP14" s="292">
        <v>31</v>
      </c>
      <c r="BQ14" s="292">
        <v>88</v>
      </c>
      <c r="BR14" s="292">
        <f t="shared" si="39"/>
        <v>7060</v>
      </c>
      <c r="BS14" s="292">
        <f t="shared" si="40"/>
        <v>0</v>
      </c>
      <c r="BT14" s="292">
        <f t="shared" si="41"/>
        <v>6062</v>
      </c>
      <c r="BU14" s="292">
        <f t="shared" si="42"/>
        <v>165</v>
      </c>
      <c r="BV14" s="292">
        <f t="shared" si="43"/>
        <v>420</v>
      </c>
      <c r="BW14" s="292">
        <f t="shared" si="44"/>
        <v>156</v>
      </c>
      <c r="BX14" s="292">
        <f t="shared" si="45"/>
        <v>257</v>
      </c>
      <c r="BY14" s="292">
        <f t="shared" si="19"/>
        <v>5270</v>
      </c>
      <c r="BZ14" s="292">
        <f t="shared" si="20"/>
        <v>0</v>
      </c>
      <c r="CA14" s="292">
        <f t="shared" si="21"/>
        <v>4748</v>
      </c>
      <c r="CB14" s="292">
        <f t="shared" si="22"/>
        <v>78</v>
      </c>
      <c r="CC14" s="292">
        <f t="shared" si="23"/>
        <v>328</v>
      </c>
      <c r="CD14" s="292">
        <f t="shared" si="24"/>
        <v>80</v>
      </c>
      <c r="CE14" s="292">
        <f t="shared" si="25"/>
        <v>36</v>
      </c>
      <c r="CF14" s="292">
        <f t="shared" si="26"/>
        <v>1790</v>
      </c>
      <c r="CG14" s="292">
        <f t="shared" si="46"/>
        <v>0</v>
      </c>
      <c r="CH14" s="292">
        <f t="shared" si="47"/>
        <v>1314</v>
      </c>
      <c r="CI14" s="292">
        <f t="shared" si="48"/>
        <v>87</v>
      </c>
      <c r="CJ14" s="292">
        <f t="shared" si="49"/>
        <v>92</v>
      </c>
      <c r="CK14" s="292">
        <f t="shared" si="50"/>
        <v>76</v>
      </c>
      <c r="CL14" s="292">
        <f t="shared" si="51"/>
        <v>221</v>
      </c>
      <c r="CM14" s="292">
        <f t="shared" si="52"/>
        <v>4481</v>
      </c>
      <c r="CN14" s="292">
        <f t="shared" si="53"/>
        <v>0</v>
      </c>
      <c r="CO14" s="292">
        <f t="shared" si="54"/>
        <v>4258</v>
      </c>
      <c r="CP14" s="292">
        <f t="shared" si="55"/>
        <v>67</v>
      </c>
      <c r="CQ14" s="292">
        <f t="shared" si="56"/>
        <v>37</v>
      </c>
      <c r="CR14" s="292">
        <f t="shared" si="57"/>
        <v>31</v>
      </c>
      <c r="CS14" s="292">
        <f t="shared" si="58"/>
        <v>88</v>
      </c>
      <c r="CT14" s="292">
        <f t="shared" si="29"/>
        <v>3420</v>
      </c>
      <c r="CU14" s="292">
        <f t="shared" si="30"/>
        <v>0</v>
      </c>
      <c r="CV14" s="292">
        <f t="shared" si="31"/>
        <v>3382</v>
      </c>
      <c r="CW14" s="292">
        <f t="shared" si="32"/>
        <v>38</v>
      </c>
      <c r="CX14" s="292">
        <f t="shared" si="33"/>
        <v>0</v>
      </c>
      <c r="CY14" s="292">
        <f t="shared" si="34"/>
        <v>0</v>
      </c>
      <c r="CZ14" s="292">
        <f t="shared" si="35"/>
        <v>0</v>
      </c>
      <c r="DA14" s="292">
        <f t="shared" si="36"/>
        <v>1061</v>
      </c>
      <c r="DB14" s="292">
        <f t="shared" si="59"/>
        <v>0</v>
      </c>
      <c r="DC14" s="292">
        <f t="shared" si="60"/>
        <v>876</v>
      </c>
      <c r="DD14" s="292">
        <f t="shared" si="61"/>
        <v>29</v>
      </c>
      <c r="DE14" s="292">
        <f t="shared" si="62"/>
        <v>37</v>
      </c>
      <c r="DF14" s="292">
        <f t="shared" si="63"/>
        <v>31</v>
      </c>
      <c r="DG14" s="292">
        <f t="shared" si="64"/>
        <v>88</v>
      </c>
      <c r="DH14" s="292">
        <v>0</v>
      </c>
      <c r="DI14" s="292">
        <f t="shared" si="38"/>
        <v>1</v>
      </c>
      <c r="DJ14" s="292">
        <v>0</v>
      </c>
      <c r="DK14" s="292">
        <v>0</v>
      </c>
      <c r="DL14" s="292">
        <v>0</v>
      </c>
      <c r="DM14" s="292">
        <v>1</v>
      </c>
    </row>
    <row r="15" spans="1:117" s="224" customFormat="1" ht="13.5" customHeight="1">
      <c r="A15" s="290" t="s">
        <v>745</v>
      </c>
      <c r="B15" s="291" t="s">
        <v>774</v>
      </c>
      <c r="C15" s="290" t="s">
        <v>775</v>
      </c>
      <c r="D15" s="292">
        <f t="shared" si="0"/>
        <v>9055</v>
      </c>
      <c r="E15" s="292">
        <f t="shared" si="1"/>
        <v>5376</v>
      </c>
      <c r="F15" s="292">
        <f t="shared" si="2"/>
        <v>0</v>
      </c>
      <c r="G15" s="292">
        <v>0</v>
      </c>
      <c r="H15" s="292">
        <v>0</v>
      </c>
      <c r="I15" s="292">
        <v>0</v>
      </c>
      <c r="J15" s="292">
        <f t="shared" si="3"/>
        <v>4455</v>
      </c>
      <c r="K15" s="292">
        <v>4455</v>
      </c>
      <c r="L15" s="292">
        <v>0</v>
      </c>
      <c r="M15" s="292">
        <v>0</v>
      </c>
      <c r="N15" s="292">
        <f t="shared" si="4"/>
        <v>95</v>
      </c>
      <c r="O15" s="292">
        <v>95</v>
      </c>
      <c r="P15" s="292">
        <v>0</v>
      </c>
      <c r="Q15" s="292">
        <v>0</v>
      </c>
      <c r="R15" s="292">
        <f t="shared" si="5"/>
        <v>499</v>
      </c>
      <c r="S15" s="292">
        <v>499</v>
      </c>
      <c r="T15" s="292">
        <v>0</v>
      </c>
      <c r="U15" s="292">
        <v>0</v>
      </c>
      <c r="V15" s="292">
        <f t="shared" si="6"/>
        <v>9</v>
      </c>
      <c r="W15" s="292">
        <v>9</v>
      </c>
      <c r="X15" s="292">
        <v>0</v>
      </c>
      <c r="Y15" s="292">
        <v>0</v>
      </c>
      <c r="Z15" s="292">
        <f t="shared" si="7"/>
        <v>318</v>
      </c>
      <c r="AA15" s="292">
        <v>318</v>
      </c>
      <c r="AB15" s="292">
        <v>0</v>
      </c>
      <c r="AC15" s="292">
        <v>0</v>
      </c>
      <c r="AD15" s="292">
        <f t="shared" si="8"/>
        <v>2296</v>
      </c>
      <c r="AE15" s="292">
        <f t="shared" si="9"/>
        <v>0</v>
      </c>
      <c r="AF15" s="292">
        <v>0</v>
      </c>
      <c r="AG15" s="292">
        <v>0</v>
      </c>
      <c r="AH15" s="292">
        <v>0</v>
      </c>
      <c r="AI15" s="292">
        <f t="shared" si="10"/>
        <v>2296</v>
      </c>
      <c r="AJ15" s="292">
        <v>0</v>
      </c>
      <c r="AK15" s="292">
        <v>0</v>
      </c>
      <c r="AL15" s="292">
        <v>2296</v>
      </c>
      <c r="AM15" s="292">
        <f t="shared" si="11"/>
        <v>0</v>
      </c>
      <c r="AN15" s="292">
        <v>0</v>
      </c>
      <c r="AO15" s="292">
        <v>0</v>
      </c>
      <c r="AP15" s="292">
        <v>0</v>
      </c>
      <c r="AQ15" s="292">
        <f t="shared" si="12"/>
        <v>0</v>
      </c>
      <c r="AR15" s="292">
        <v>0</v>
      </c>
      <c r="AS15" s="292">
        <v>0</v>
      </c>
      <c r="AT15" s="292">
        <v>0</v>
      </c>
      <c r="AU15" s="292">
        <f t="shared" si="13"/>
        <v>0</v>
      </c>
      <c r="AV15" s="292">
        <v>0</v>
      </c>
      <c r="AW15" s="292">
        <v>0</v>
      </c>
      <c r="AX15" s="292">
        <v>0</v>
      </c>
      <c r="AY15" s="292">
        <f t="shared" si="14"/>
        <v>0</v>
      </c>
      <c r="AZ15" s="292">
        <v>0</v>
      </c>
      <c r="BA15" s="292">
        <v>0</v>
      </c>
      <c r="BB15" s="292">
        <v>0</v>
      </c>
      <c r="BC15" s="292">
        <f t="shared" si="15"/>
        <v>1383</v>
      </c>
      <c r="BD15" s="292">
        <f t="shared" si="16"/>
        <v>450</v>
      </c>
      <c r="BE15" s="292">
        <v>0</v>
      </c>
      <c r="BF15" s="292">
        <v>275</v>
      </c>
      <c r="BG15" s="292">
        <v>5</v>
      </c>
      <c r="BH15" s="292">
        <v>170</v>
      </c>
      <c r="BI15" s="292">
        <v>0</v>
      </c>
      <c r="BJ15" s="292">
        <v>0</v>
      </c>
      <c r="BK15" s="292">
        <f t="shared" si="17"/>
        <v>933</v>
      </c>
      <c r="BL15" s="292">
        <v>0</v>
      </c>
      <c r="BM15" s="292">
        <v>879</v>
      </c>
      <c r="BN15" s="292">
        <v>53</v>
      </c>
      <c r="BO15" s="292">
        <v>1</v>
      </c>
      <c r="BP15" s="292">
        <v>0</v>
      </c>
      <c r="BQ15" s="292">
        <v>0</v>
      </c>
      <c r="BR15" s="292">
        <f t="shared" si="39"/>
        <v>5826</v>
      </c>
      <c r="BS15" s="292">
        <f t="shared" si="40"/>
        <v>0</v>
      </c>
      <c r="BT15" s="292">
        <f t="shared" si="41"/>
        <v>4730</v>
      </c>
      <c r="BU15" s="292">
        <f t="shared" si="42"/>
        <v>100</v>
      </c>
      <c r="BV15" s="292">
        <f t="shared" si="43"/>
        <v>669</v>
      </c>
      <c r="BW15" s="292">
        <f t="shared" si="44"/>
        <v>9</v>
      </c>
      <c r="BX15" s="292">
        <f t="shared" si="45"/>
        <v>318</v>
      </c>
      <c r="BY15" s="292">
        <f t="shared" si="19"/>
        <v>5376</v>
      </c>
      <c r="BZ15" s="292">
        <f t="shared" si="20"/>
        <v>0</v>
      </c>
      <c r="CA15" s="292">
        <f t="shared" si="21"/>
        <v>4455</v>
      </c>
      <c r="CB15" s="292">
        <f t="shared" si="22"/>
        <v>95</v>
      </c>
      <c r="CC15" s="292">
        <f t="shared" si="23"/>
        <v>499</v>
      </c>
      <c r="CD15" s="292">
        <f t="shared" si="24"/>
        <v>9</v>
      </c>
      <c r="CE15" s="292">
        <f t="shared" si="25"/>
        <v>318</v>
      </c>
      <c r="CF15" s="292">
        <f t="shared" si="26"/>
        <v>450</v>
      </c>
      <c r="CG15" s="292">
        <f t="shared" si="46"/>
        <v>0</v>
      </c>
      <c r="CH15" s="292">
        <f t="shared" si="47"/>
        <v>275</v>
      </c>
      <c r="CI15" s="292">
        <f t="shared" si="48"/>
        <v>5</v>
      </c>
      <c r="CJ15" s="292">
        <f t="shared" si="49"/>
        <v>170</v>
      </c>
      <c r="CK15" s="292">
        <f t="shared" si="50"/>
        <v>0</v>
      </c>
      <c r="CL15" s="292">
        <f t="shared" si="51"/>
        <v>0</v>
      </c>
      <c r="CM15" s="292">
        <f t="shared" si="52"/>
        <v>3229</v>
      </c>
      <c r="CN15" s="292">
        <f t="shared" si="53"/>
        <v>0</v>
      </c>
      <c r="CO15" s="292">
        <f t="shared" si="54"/>
        <v>3175</v>
      </c>
      <c r="CP15" s="292">
        <f t="shared" si="55"/>
        <v>53</v>
      </c>
      <c r="CQ15" s="292">
        <f t="shared" si="56"/>
        <v>1</v>
      </c>
      <c r="CR15" s="292">
        <f t="shared" si="57"/>
        <v>0</v>
      </c>
      <c r="CS15" s="292">
        <f t="shared" si="58"/>
        <v>0</v>
      </c>
      <c r="CT15" s="292">
        <f t="shared" si="29"/>
        <v>2296</v>
      </c>
      <c r="CU15" s="292">
        <f t="shared" si="30"/>
        <v>0</v>
      </c>
      <c r="CV15" s="292">
        <f t="shared" si="31"/>
        <v>2296</v>
      </c>
      <c r="CW15" s="292">
        <f t="shared" si="32"/>
        <v>0</v>
      </c>
      <c r="CX15" s="292">
        <f t="shared" si="33"/>
        <v>0</v>
      </c>
      <c r="CY15" s="292">
        <f t="shared" si="34"/>
        <v>0</v>
      </c>
      <c r="CZ15" s="292">
        <f t="shared" si="35"/>
        <v>0</v>
      </c>
      <c r="DA15" s="292">
        <f t="shared" si="36"/>
        <v>933</v>
      </c>
      <c r="DB15" s="292">
        <f t="shared" si="59"/>
        <v>0</v>
      </c>
      <c r="DC15" s="292">
        <f t="shared" si="60"/>
        <v>879</v>
      </c>
      <c r="DD15" s="292">
        <f t="shared" si="61"/>
        <v>53</v>
      </c>
      <c r="DE15" s="292">
        <f t="shared" si="62"/>
        <v>1</v>
      </c>
      <c r="DF15" s="292">
        <f t="shared" si="63"/>
        <v>0</v>
      </c>
      <c r="DG15" s="292">
        <f t="shared" si="64"/>
        <v>0</v>
      </c>
      <c r="DH15" s="292">
        <v>0</v>
      </c>
      <c r="DI15" s="292">
        <f t="shared" si="38"/>
        <v>0</v>
      </c>
      <c r="DJ15" s="292">
        <v>0</v>
      </c>
      <c r="DK15" s="292">
        <v>0</v>
      </c>
      <c r="DL15" s="292">
        <v>0</v>
      </c>
      <c r="DM15" s="292">
        <v>0</v>
      </c>
    </row>
    <row r="16" spans="1:117" s="224" customFormat="1" ht="13.5" customHeight="1">
      <c r="A16" s="290" t="s">
        <v>745</v>
      </c>
      <c r="B16" s="291" t="s">
        <v>776</v>
      </c>
      <c r="C16" s="290" t="s">
        <v>777</v>
      </c>
      <c r="D16" s="292">
        <f t="shared" si="0"/>
        <v>32887</v>
      </c>
      <c r="E16" s="292">
        <f t="shared" si="1"/>
        <v>22947</v>
      </c>
      <c r="F16" s="292">
        <f t="shared" si="2"/>
        <v>0</v>
      </c>
      <c r="G16" s="292">
        <v>0</v>
      </c>
      <c r="H16" s="292">
        <v>0</v>
      </c>
      <c r="I16" s="292">
        <v>0</v>
      </c>
      <c r="J16" s="292">
        <f t="shared" si="3"/>
        <v>18502</v>
      </c>
      <c r="K16" s="292">
        <v>0</v>
      </c>
      <c r="L16" s="292">
        <v>18502</v>
      </c>
      <c r="M16" s="292">
        <v>0</v>
      </c>
      <c r="N16" s="292">
        <f t="shared" si="4"/>
        <v>270</v>
      </c>
      <c r="O16" s="292">
        <v>0</v>
      </c>
      <c r="P16" s="292">
        <v>270</v>
      </c>
      <c r="Q16" s="292">
        <v>0</v>
      </c>
      <c r="R16" s="292">
        <f t="shared" si="5"/>
        <v>3865</v>
      </c>
      <c r="S16" s="292">
        <v>0</v>
      </c>
      <c r="T16" s="292">
        <v>3865</v>
      </c>
      <c r="U16" s="292">
        <v>0</v>
      </c>
      <c r="V16" s="292">
        <f t="shared" si="6"/>
        <v>36</v>
      </c>
      <c r="W16" s="292">
        <v>0</v>
      </c>
      <c r="X16" s="292">
        <v>36</v>
      </c>
      <c r="Y16" s="292">
        <v>0</v>
      </c>
      <c r="Z16" s="292">
        <f t="shared" si="7"/>
        <v>274</v>
      </c>
      <c r="AA16" s="292">
        <v>0</v>
      </c>
      <c r="AB16" s="292">
        <v>274</v>
      </c>
      <c r="AC16" s="292">
        <v>0</v>
      </c>
      <c r="AD16" s="292">
        <f t="shared" si="8"/>
        <v>6727</v>
      </c>
      <c r="AE16" s="292">
        <f t="shared" si="9"/>
        <v>0</v>
      </c>
      <c r="AF16" s="292">
        <v>0</v>
      </c>
      <c r="AG16" s="292">
        <v>0</v>
      </c>
      <c r="AH16" s="292">
        <v>0</v>
      </c>
      <c r="AI16" s="292">
        <f t="shared" si="10"/>
        <v>6032</v>
      </c>
      <c r="AJ16" s="292">
        <v>0</v>
      </c>
      <c r="AK16" s="292">
        <v>0</v>
      </c>
      <c r="AL16" s="292">
        <v>6032</v>
      </c>
      <c r="AM16" s="292">
        <f t="shared" si="11"/>
        <v>22</v>
      </c>
      <c r="AN16" s="292">
        <v>0</v>
      </c>
      <c r="AO16" s="292">
        <v>0</v>
      </c>
      <c r="AP16" s="292">
        <v>22</v>
      </c>
      <c r="AQ16" s="292">
        <f t="shared" si="12"/>
        <v>673</v>
      </c>
      <c r="AR16" s="292">
        <v>0</v>
      </c>
      <c r="AS16" s="292">
        <v>0</v>
      </c>
      <c r="AT16" s="292">
        <v>673</v>
      </c>
      <c r="AU16" s="292">
        <f t="shared" si="13"/>
        <v>0</v>
      </c>
      <c r="AV16" s="292">
        <v>0</v>
      </c>
      <c r="AW16" s="292">
        <v>0</v>
      </c>
      <c r="AX16" s="292">
        <v>0</v>
      </c>
      <c r="AY16" s="292">
        <f t="shared" si="14"/>
        <v>0</v>
      </c>
      <c r="AZ16" s="292">
        <v>0</v>
      </c>
      <c r="BA16" s="292">
        <v>0</v>
      </c>
      <c r="BB16" s="292">
        <v>0</v>
      </c>
      <c r="BC16" s="292">
        <f t="shared" si="15"/>
        <v>3213</v>
      </c>
      <c r="BD16" s="292">
        <f t="shared" si="16"/>
        <v>1037</v>
      </c>
      <c r="BE16" s="292">
        <v>0</v>
      </c>
      <c r="BF16" s="292">
        <v>800</v>
      </c>
      <c r="BG16" s="292">
        <v>110</v>
      </c>
      <c r="BH16" s="292">
        <v>127</v>
      </c>
      <c r="BI16" s="292">
        <v>0</v>
      </c>
      <c r="BJ16" s="292">
        <v>0</v>
      </c>
      <c r="BK16" s="292">
        <f t="shared" si="17"/>
        <v>2176</v>
      </c>
      <c r="BL16" s="292">
        <v>0</v>
      </c>
      <c r="BM16" s="292">
        <v>2168</v>
      </c>
      <c r="BN16" s="292">
        <v>8</v>
      </c>
      <c r="BO16" s="292">
        <v>0</v>
      </c>
      <c r="BP16" s="292">
        <v>0</v>
      </c>
      <c r="BQ16" s="292">
        <v>0</v>
      </c>
      <c r="BR16" s="292">
        <f t="shared" si="39"/>
        <v>23984</v>
      </c>
      <c r="BS16" s="292">
        <f t="shared" si="40"/>
        <v>0</v>
      </c>
      <c r="BT16" s="292">
        <f t="shared" si="41"/>
        <v>19302</v>
      </c>
      <c r="BU16" s="292">
        <f t="shared" si="42"/>
        <v>380</v>
      </c>
      <c r="BV16" s="292">
        <f t="shared" si="43"/>
        <v>3992</v>
      </c>
      <c r="BW16" s="292">
        <f t="shared" si="44"/>
        <v>36</v>
      </c>
      <c r="BX16" s="292">
        <f t="shared" si="45"/>
        <v>274</v>
      </c>
      <c r="BY16" s="292">
        <f t="shared" si="19"/>
        <v>22947</v>
      </c>
      <c r="BZ16" s="292">
        <f t="shared" si="20"/>
        <v>0</v>
      </c>
      <c r="CA16" s="292">
        <f t="shared" si="21"/>
        <v>18502</v>
      </c>
      <c r="CB16" s="292">
        <f t="shared" si="22"/>
        <v>270</v>
      </c>
      <c r="CC16" s="292">
        <f t="shared" si="23"/>
        <v>3865</v>
      </c>
      <c r="CD16" s="292">
        <f t="shared" si="24"/>
        <v>36</v>
      </c>
      <c r="CE16" s="292">
        <f t="shared" si="25"/>
        <v>274</v>
      </c>
      <c r="CF16" s="292">
        <f t="shared" si="26"/>
        <v>1037</v>
      </c>
      <c r="CG16" s="292">
        <f t="shared" si="46"/>
        <v>0</v>
      </c>
      <c r="CH16" s="292">
        <f t="shared" si="47"/>
        <v>800</v>
      </c>
      <c r="CI16" s="292">
        <f t="shared" si="48"/>
        <v>110</v>
      </c>
      <c r="CJ16" s="292">
        <f t="shared" si="49"/>
        <v>127</v>
      </c>
      <c r="CK16" s="292">
        <f t="shared" si="50"/>
        <v>0</v>
      </c>
      <c r="CL16" s="292">
        <f t="shared" si="51"/>
        <v>0</v>
      </c>
      <c r="CM16" s="292">
        <f t="shared" si="52"/>
        <v>8903</v>
      </c>
      <c r="CN16" s="292">
        <f t="shared" si="53"/>
        <v>0</v>
      </c>
      <c r="CO16" s="292">
        <f t="shared" si="54"/>
        <v>8200</v>
      </c>
      <c r="CP16" s="292">
        <f t="shared" si="55"/>
        <v>30</v>
      </c>
      <c r="CQ16" s="292">
        <f t="shared" si="56"/>
        <v>673</v>
      </c>
      <c r="CR16" s="292">
        <f t="shared" si="57"/>
        <v>0</v>
      </c>
      <c r="CS16" s="292">
        <f t="shared" si="58"/>
        <v>0</v>
      </c>
      <c r="CT16" s="292">
        <f t="shared" si="29"/>
        <v>6727</v>
      </c>
      <c r="CU16" s="292">
        <f t="shared" si="30"/>
        <v>0</v>
      </c>
      <c r="CV16" s="292">
        <f t="shared" si="31"/>
        <v>6032</v>
      </c>
      <c r="CW16" s="292">
        <f t="shared" si="32"/>
        <v>22</v>
      </c>
      <c r="CX16" s="292">
        <f t="shared" si="33"/>
        <v>673</v>
      </c>
      <c r="CY16" s="292">
        <f t="shared" si="34"/>
        <v>0</v>
      </c>
      <c r="CZ16" s="292">
        <f t="shared" si="35"/>
        <v>0</v>
      </c>
      <c r="DA16" s="292">
        <f t="shared" si="36"/>
        <v>2176</v>
      </c>
      <c r="DB16" s="292">
        <f t="shared" si="59"/>
        <v>0</v>
      </c>
      <c r="DC16" s="292">
        <f t="shared" si="60"/>
        <v>2168</v>
      </c>
      <c r="DD16" s="292">
        <f t="shared" si="61"/>
        <v>8</v>
      </c>
      <c r="DE16" s="292">
        <f t="shared" si="62"/>
        <v>0</v>
      </c>
      <c r="DF16" s="292">
        <f t="shared" si="63"/>
        <v>0</v>
      </c>
      <c r="DG16" s="292">
        <f t="shared" si="64"/>
        <v>0</v>
      </c>
      <c r="DH16" s="292">
        <v>0</v>
      </c>
      <c r="DI16" s="292">
        <f t="shared" si="38"/>
        <v>1</v>
      </c>
      <c r="DJ16" s="292">
        <v>0</v>
      </c>
      <c r="DK16" s="292">
        <v>0</v>
      </c>
      <c r="DL16" s="292">
        <v>0</v>
      </c>
      <c r="DM16" s="292">
        <v>1</v>
      </c>
    </row>
    <row r="17" spans="1:117" s="224" customFormat="1" ht="13.5" customHeight="1">
      <c r="A17" s="290" t="s">
        <v>745</v>
      </c>
      <c r="B17" s="291" t="s">
        <v>778</v>
      </c>
      <c r="C17" s="290" t="s">
        <v>779</v>
      </c>
      <c r="D17" s="292">
        <f t="shared" si="0"/>
        <v>23579</v>
      </c>
      <c r="E17" s="292">
        <f t="shared" si="1"/>
        <v>17275</v>
      </c>
      <c r="F17" s="292">
        <f t="shared" si="2"/>
        <v>0</v>
      </c>
      <c r="G17" s="292">
        <v>0</v>
      </c>
      <c r="H17" s="292">
        <v>0</v>
      </c>
      <c r="I17" s="292">
        <v>0</v>
      </c>
      <c r="J17" s="292">
        <f t="shared" si="3"/>
        <v>15041</v>
      </c>
      <c r="K17" s="292">
        <v>15041</v>
      </c>
      <c r="L17" s="292">
        <v>0</v>
      </c>
      <c r="M17" s="292">
        <v>0</v>
      </c>
      <c r="N17" s="292">
        <f t="shared" si="4"/>
        <v>697</v>
      </c>
      <c r="O17" s="292">
        <v>697</v>
      </c>
      <c r="P17" s="292">
        <v>0</v>
      </c>
      <c r="Q17" s="292">
        <v>0</v>
      </c>
      <c r="R17" s="292">
        <f t="shared" si="5"/>
        <v>1490</v>
      </c>
      <c r="S17" s="292">
        <v>563</v>
      </c>
      <c r="T17" s="292">
        <v>927</v>
      </c>
      <c r="U17" s="292">
        <v>0</v>
      </c>
      <c r="V17" s="292">
        <f t="shared" si="6"/>
        <v>28</v>
      </c>
      <c r="W17" s="292">
        <v>28</v>
      </c>
      <c r="X17" s="292">
        <v>0</v>
      </c>
      <c r="Y17" s="292">
        <v>0</v>
      </c>
      <c r="Z17" s="292">
        <f t="shared" si="7"/>
        <v>19</v>
      </c>
      <c r="AA17" s="292">
        <v>19</v>
      </c>
      <c r="AB17" s="292">
        <v>0</v>
      </c>
      <c r="AC17" s="292">
        <v>0</v>
      </c>
      <c r="AD17" s="292">
        <f t="shared" si="8"/>
        <v>5204</v>
      </c>
      <c r="AE17" s="292">
        <f t="shared" si="9"/>
        <v>0</v>
      </c>
      <c r="AF17" s="292">
        <v>0</v>
      </c>
      <c r="AG17" s="292">
        <v>0</v>
      </c>
      <c r="AH17" s="292">
        <v>0</v>
      </c>
      <c r="AI17" s="292">
        <f t="shared" si="10"/>
        <v>5204</v>
      </c>
      <c r="AJ17" s="292">
        <v>0</v>
      </c>
      <c r="AK17" s="292">
        <v>0</v>
      </c>
      <c r="AL17" s="292">
        <v>5204</v>
      </c>
      <c r="AM17" s="292">
        <f t="shared" si="11"/>
        <v>0</v>
      </c>
      <c r="AN17" s="292">
        <v>0</v>
      </c>
      <c r="AO17" s="292">
        <v>0</v>
      </c>
      <c r="AP17" s="292">
        <v>0</v>
      </c>
      <c r="AQ17" s="292">
        <f t="shared" si="12"/>
        <v>0</v>
      </c>
      <c r="AR17" s="292">
        <v>0</v>
      </c>
      <c r="AS17" s="292">
        <v>0</v>
      </c>
      <c r="AT17" s="292">
        <v>0</v>
      </c>
      <c r="AU17" s="292">
        <f t="shared" si="13"/>
        <v>0</v>
      </c>
      <c r="AV17" s="292">
        <v>0</v>
      </c>
      <c r="AW17" s="292">
        <v>0</v>
      </c>
      <c r="AX17" s="292">
        <v>0</v>
      </c>
      <c r="AY17" s="292">
        <f t="shared" si="14"/>
        <v>0</v>
      </c>
      <c r="AZ17" s="292">
        <v>0</v>
      </c>
      <c r="BA17" s="292">
        <v>0</v>
      </c>
      <c r="BB17" s="292">
        <v>0</v>
      </c>
      <c r="BC17" s="292">
        <f t="shared" si="15"/>
        <v>1100</v>
      </c>
      <c r="BD17" s="292">
        <f t="shared" si="16"/>
        <v>606</v>
      </c>
      <c r="BE17" s="292">
        <v>0</v>
      </c>
      <c r="BF17" s="292">
        <v>606</v>
      </c>
      <c r="BG17" s="292">
        <v>0</v>
      </c>
      <c r="BH17" s="292">
        <v>0</v>
      </c>
      <c r="BI17" s="292">
        <v>0</v>
      </c>
      <c r="BJ17" s="292">
        <v>0</v>
      </c>
      <c r="BK17" s="292">
        <f t="shared" si="17"/>
        <v>494</v>
      </c>
      <c r="BL17" s="292">
        <v>0</v>
      </c>
      <c r="BM17" s="292">
        <v>494</v>
      </c>
      <c r="BN17" s="292">
        <v>0</v>
      </c>
      <c r="BO17" s="292">
        <v>0</v>
      </c>
      <c r="BP17" s="292">
        <v>0</v>
      </c>
      <c r="BQ17" s="292">
        <v>0</v>
      </c>
      <c r="BR17" s="292">
        <f t="shared" si="39"/>
        <v>17881</v>
      </c>
      <c r="BS17" s="292">
        <f t="shared" si="40"/>
        <v>0</v>
      </c>
      <c r="BT17" s="292">
        <f t="shared" si="41"/>
        <v>15647</v>
      </c>
      <c r="BU17" s="292">
        <f t="shared" si="42"/>
        <v>697</v>
      </c>
      <c r="BV17" s="292">
        <f t="shared" si="43"/>
        <v>1490</v>
      </c>
      <c r="BW17" s="292">
        <f t="shared" si="44"/>
        <v>28</v>
      </c>
      <c r="BX17" s="292">
        <f t="shared" si="45"/>
        <v>19</v>
      </c>
      <c r="BY17" s="292">
        <f t="shared" si="19"/>
        <v>17275</v>
      </c>
      <c r="BZ17" s="292">
        <f t="shared" si="20"/>
        <v>0</v>
      </c>
      <c r="CA17" s="292">
        <f t="shared" si="21"/>
        <v>15041</v>
      </c>
      <c r="CB17" s="292">
        <f t="shared" si="22"/>
        <v>697</v>
      </c>
      <c r="CC17" s="292">
        <f t="shared" si="23"/>
        <v>1490</v>
      </c>
      <c r="CD17" s="292">
        <f t="shared" si="24"/>
        <v>28</v>
      </c>
      <c r="CE17" s="292">
        <f t="shared" si="25"/>
        <v>19</v>
      </c>
      <c r="CF17" s="292">
        <f t="shared" si="26"/>
        <v>606</v>
      </c>
      <c r="CG17" s="292">
        <f t="shared" si="46"/>
        <v>0</v>
      </c>
      <c r="CH17" s="292">
        <f t="shared" si="47"/>
        <v>606</v>
      </c>
      <c r="CI17" s="292">
        <f t="shared" si="48"/>
        <v>0</v>
      </c>
      <c r="CJ17" s="292">
        <f t="shared" si="49"/>
        <v>0</v>
      </c>
      <c r="CK17" s="292">
        <f t="shared" si="50"/>
        <v>0</v>
      </c>
      <c r="CL17" s="292">
        <f t="shared" si="51"/>
        <v>0</v>
      </c>
      <c r="CM17" s="292">
        <f t="shared" si="52"/>
        <v>5698</v>
      </c>
      <c r="CN17" s="292">
        <f t="shared" si="53"/>
        <v>0</v>
      </c>
      <c r="CO17" s="292">
        <f t="shared" si="54"/>
        <v>5698</v>
      </c>
      <c r="CP17" s="292">
        <f t="shared" si="55"/>
        <v>0</v>
      </c>
      <c r="CQ17" s="292">
        <f t="shared" si="56"/>
        <v>0</v>
      </c>
      <c r="CR17" s="292">
        <f t="shared" si="57"/>
        <v>0</v>
      </c>
      <c r="CS17" s="292">
        <f t="shared" si="58"/>
        <v>0</v>
      </c>
      <c r="CT17" s="292">
        <f t="shared" si="29"/>
        <v>5204</v>
      </c>
      <c r="CU17" s="292">
        <f t="shared" si="30"/>
        <v>0</v>
      </c>
      <c r="CV17" s="292">
        <f t="shared" si="31"/>
        <v>5204</v>
      </c>
      <c r="CW17" s="292">
        <f t="shared" si="32"/>
        <v>0</v>
      </c>
      <c r="CX17" s="292">
        <f t="shared" si="33"/>
        <v>0</v>
      </c>
      <c r="CY17" s="292">
        <f t="shared" si="34"/>
        <v>0</v>
      </c>
      <c r="CZ17" s="292">
        <f t="shared" si="35"/>
        <v>0</v>
      </c>
      <c r="DA17" s="292">
        <f t="shared" si="36"/>
        <v>494</v>
      </c>
      <c r="DB17" s="292">
        <f t="shared" si="59"/>
        <v>0</v>
      </c>
      <c r="DC17" s="292">
        <f t="shared" si="60"/>
        <v>494</v>
      </c>
      <c r="DD17" s="292">
        <f t="shared" si="61"/>
        <v>0</v>
      </c>
      <c r="DE17" s="292">
        <f t="shared" si="62"/>
        <v>0</v>
      </c>
      <c r="DF17" s="292">
        <f t="shared" si="63"/>
        <v>0</v>
      </c>
      <c r="DG17" s="292">
        <f t="shared" si="64"/>
        <v>0</v>
      </c>
      <c r="DH17" s="292">
        <v>0</v>
      </c>
      <c r="DI17" s="292">
        <f t="shared" si="38"/>
        <v>1</v>
      </c>
      <c r="DJ17" s="292">
        <v>0</v>
      </c>
      <c r="DK17" s="292">
        <v>1</v>
      </c>
      <c r="DL17" s="292">
        <v>0</v>
      </c>
      <c r="DM17" s="292">
        <v>0</v>
      </c>
    </row>
    <row r="18" spans="1:117" s="224" customFormat="1" ht="13.5" customHeight="1">
      <c r="A18" s="290" t="s">
        <v>745</v>
      </c>
      <c r="B18" s="291" t="s">
        <v>781</v>
      </c>
      <c r="C18" s="290" t="s">
        <v>782</v>
      </c>
      <c r="D18" s="292">
        <f t="shared" si="0"/>
        <v>12864</v>
      </c>
      <c r="E18" s="292">
        <f t="shared" si="1"/>
        <v>8389</v>
      </c>
      <c r="F18" s="292">
        <f t="shared" si="2"/>
        <v>0</v>
      </c>
      <c r="G18" s="292">
        <v>0</v>
      </c>
      <c r="H18" s="292">
        <v>0</v>
      </c>
      <c r="I18" s="292">
        <v>0</v>
      </c>
      <c r="J18" s="292">
        <f t="shared" si="3"/>
        <v>6816</v>
      </c>
      <c r="K18" s="292">
        <v>6816</v>
      </c>
      <c r="L18" s="292">
        <v>0</v>
      </c>
      <c r="M18" s="292">
        <v>0</v>
      </c>
      <c r="N18" s="292">
        <f t="shared" si="4"/>
        <v>381</v>
      </c>
      <c r="O18" s="292">
        <v>0</v>
      </c>
      <c r="P18" s="292">
        <v>381</v>
      </c>
      <c r="Q18" s="292">
        <v>0</v>
      </c>
      <c r="R18" s="292">
        <f t="shared" si="5"/>
        <v>864</v>
      </c>
      <c r="S18" s="292">
        <v>437</v>
      </c>
      <c r="T18" s="292">
        <v>427</v>
      </c>
      <c r="U18" s="292">
        <v>0</v>
      </c>
      <c r="V18" s="292">
        <f t="shared" si="6"/>
        <v>0</v>
      </c>
      <c r="W18" s="292">
        <v>0</v>
      </c>
      <c r="X18" s="292">
        <v>0</v>
      </c>
      <c r="Y18" s="292">
        <v>0</v>
      </c>
      <c r="Z18" s="292">
        <f t="shared" si="7"/>
        <v>328</v>
      </c>
      <c r="AA18" s="292">
        <v>0</v>
      </c>
      <c r="AB18" s="292">
        <v>328</v>
      </c>
      <c r="AC18" s="292">
        <v>0</v>
      </c>
      <c r="AD18" s="292">
        <f t="shared" si="8"/>
        <v>3823</v>
      </c>
      <c r="AE18" s="292">
        <f t="shared" si="9"/>
        <v>0</v>
      </c>
      <c r="AF18" s="292">
        <v>0</v>
      </c>
      <c r="AG18" s="292">
        <v>0</v>
      </c>
      <c r="AH18" s="292">
        <v>0</v>
      </c>
      <c r="AI18" s="292">
        <f t="shared" si="10"/>
        <v>3823</v>
      </c>
      <c r="AJ18" s="292">
        <v>0</v>
      </c>
      <c r="AK18" s="292">
        <v>0</v>
      </c>
      <c r="AL18" s="292">
        <v>3823</v>
      </c>
      <c r="AM18" s="292">
        <f t="shared" si="11"/>
        <v>0</v>
      </c>
      <c r="AN18" s="292">
        <v>0</v>
      </c>
      <c r="AO18" s="292">
        <v>0</v>
      </c>
      <c r="AP18" s="292">
        <v>0</v>
      </c>
      <c r="AQ18" s="292">
        <f t="shared" si="12"/>
        <v>0</v>
      </c>
      <c r="AR18" s="292">
        <v>0</v>
      </c>
      <c r="AS18" s="292">
        <v>0</v>
      </c>
      <c r="AT18" s="292">
        <v>0</v>
      </c>
      <c r="AU18" s="292">
        <f t="shared" si="13"/>
        <v>0</v>
      </c>
      <c r="AV18" s="292">
        <v>0</v>
      </c>
      <c r="AW18" s="292">
        <v>0</v>
      </c>
      <c r="AX18" s="292">
        <v>0</v>
      </c>
      <c r="AY18" s="292">
        <f t="shared" si="14"/>
        <v>0</v>
      </c>
      <c r="AZ18" s="292">
        <v>0</v>
      </c>
      <c r="BA18" s="292">
        <v>0</v>
      </c>
      <c r="BB18" s="292">
        <v>0</v>
      </c>
      <c r="BC18" s="292">
        <f t="shared" si="15"/>
        <v>652</v>
      </c>
      <c r="BD18" s="292">
        <f t="shared" si="16"/>
        <v>0</v>
      </c>
      <c r="BE18" s="292">
        <v>0</v>
      </c>
      <c r="BF18" s="292">
        <v>0</v>
      </c>
      <c r="BG18" s="292">
        <v>0</v>
      </c>
      <c r="BH18" s="292">
        <v>0</v>
      </c>
      <c r="BI18" s="292">
        <v>0</v>
      </c>
      <c r="BJ18" s="292">
        <v>0</v>
      </c>
      <c r="BK18" s="292">
        <f t="shared" si="17"/>
        <v>652</v>
      </c>
      <c r="BL18" s="292">
        <v>0</v>
      </c>
      <c r="BM18" s="292">
        <v>652</v>
      </c>
      <c r="BN18" s="292">
        <v>0</v>
      </c>
      <c r="BO18" s="292">
        <v>0</v>
      </c>
      <c r="BP18" s="292">
        <v>0</v>
      </c>
      <c r="BQ18" s="292">
        <v>0</v>
      </c>
      <c r="BR18" s="292">
        <f t="shared" si="39"/>
        <v>8389</v>
      </c>
      <c r="BS18" s="292">
        <f t="shared" si="40"/>
        <v>0</v>
      </c>
      <c r="BT18" s="292">
        <f t="shared" si="41"/>
        <v>6816</v>
      </c>
      <c r="BU18" s="292">
        <f t="shared" si="42"/>
        <v>381</v>
      </c>
      <c r="BV18" s="292">
        <f t="shared" si="43"/>
        <v>864</v>
      </c>
      <c r="BW18" s="292">
        <f t="shared" si="44"/>
        <v>0</v>
      </c>
      <c r="BX18" s="292">
        <f t="shared" si="45"/>
        <v>328</v>
      </c>
      <c r="BY18" s="292">
        <f t="shared" si="19"/>
        <v>8389</v>
      </c>
      <c r="BZ18" s="292">
        <f t="shared" si="20"/>
        <v>0</v>
      </c>
      <c r="CA18" s="292">
        <f t="shared" si="21"/>
        <v>6816</v>
      </c>
      <c r="CB18" s="292">
        <f t="shared" si="22"/>
        <v>381</v>
      </c>
      <c r="CC18" s="292">
        <f t="shared" si="23"/>
        <v>864</v>
      </c>
      <c r="CD18" s="292">
        <f t="shared" si="24"/>
        <v>0</v>
      </c>
      <c r="CE18" s="292">
        <f t="shared" si="25"/>
        <v>328</v>
      </c>
      <c r="CF18" s="292">
        <f t="shared" si="26"/>
        <v>0</v>
      </c>
      <c r="CG18" s="292">
        <f t="shared" si="46"/>
        <v>0</v>
      </c>
      <c r="CH18" s="292">
        <f t="shared" si="47"/>
        <v>0</v>
      </c>
      <c r="CI18" s="292">
        <f t="shared" si="48"/>
        <v>0</v>
      </c>
      <c r="CJ18" s="292">
        <f t="shared" si="49"/>
        <v>0</v>
      </c>
      <c r="CK18" s="292">
        <f t="shared" si="50"/>
        <v>0</v>
      </c>
      <c r="CL18" s="292">
        <f t="shared" si="51"/>
        <v>0</v>
      </c>
      <c r="CM18" s="292">
        <f t="shared" si="52"/>
        <v>4475</v>
      </c>
      <c r="CN18" s="292">
        <f t="shared" si="53"/>
        <v>0</v>
      </c>
      <c r="CO18" s="292">
        <f t="shared" si="54"/>
        <v>4475</v>
      </c>
      <c r="CP18" s="292">
        <f t="shared" si="55"/>
        <v>0</v>
      </c>
      <c r="CQ18" s="292">
        <f t="shared" si="56"/>
        <v>0</v>
      </c>
      <c r="CR18" s="292">
        <f t="shared" si="57"/>
        <v>0</v>
      </c>
      <c r="CS18" s="292">
        <f t="shared" si="58"/>
        <v>0</v>
      </c>
      <c r="CT18" s="292">
        <f t="shared" si="29"/>
        <v>3823</v>
      </c>
      <c r="CU18" s="292">
        <f t="shared" si="30"/>
        <v>0</v>
      </c>
      <c r="CV18" s="292">
        <f t="shared" si="31"/>
        <v>3823</v>
      </c>
      <c r="CW18" s="292">
        <f t="shared" si="32"/>
        <v>0</v>
      </c>
      <c r="CX18" s="292">
        <f t="shared" si="33"/>
        <v>0</v>
      </c>
      <c r="CY18" s="292">
        <f t="shared" si="34"/>
        <v>0</v>
      </c>
      <c r="CZ18" s="292">
        <f t="shared" si="35"/>
        <v>0</v>
      </c>
      <c r="DA18" s="292">
        <f t="shared" si="36"/>
        <v>652</v>
      </c>
      <c r="DB18" s="292">
        <f t="shared" si="59"/>
        <v>0</v>
      </c>
      <c r="DC18" s="292">
        <f t="shared" si="60"/>
        <v>652</v>
      </c>
      <c r="DD18" s="292">
        <f t="shared" si="61"/>
        <v>0</v>
      </c>
      <c r="DE18" s="292">
        <f t="shared" si="62"/>
        <v>0</v>
      </c>
      <c r="DF18" s="292">
        <f t="shared" si="63"/>
        <v>0</v>
      </c>
      <c r="DG18" s="292">
        <f t="shared" si="64"/>
        <v>0</v>
      </c>
      <c r="DH18" s="292">
        <v>0</v>
      </c>
      <c r="DI18" s="292">
        <f t="shared" si="38"/>
        <v>0</v>
      </c>
      <c r="DJ18" s="292">
        <v>0</v>
      </c>
      <c r="DK18" s="292">
        <v>0</v>
      </c>
      <c r="DL18" s="292">
        <v>0</v>
      </c>
      <c r="DM18" s="292">
        <v>0</v>
      </c>
    </row>
    <row r="19" spans="1:117" s="224" customFormat="1" ht="13.5" customHeight="1">
      <c r="A19" s="290" t="s">
        <v>745</v>
      </c>
      <c r="B19" s="291" t="s">
        <v>783</v>
      </c>
      <c r="C19" s="290" t="s">
        <v>784</v>
      </c>
      <c r="D19" s="292">
        <f t="shared" si="0"/>
        <v>8431</v>
      </c>
      <c r="E19" s="292">
        <f t="shared" si="1"/>
        <v>6491</v>
      </c>
      <c r="F19" s="292">
        <f t="shared" si="2"/>
        <v>0</v>
      </c>
      <c r="G19" s="292">
        <v>0</v>
      </c>
      <c r="H19" s="292">
        <v>0</v>
      </c>
      <c r="I19" s="292">
        <v>0</v>
      </c>
      <c r="J19" s="292">
        <f t="shared" si="3"/>
        <v>5164</v>
      </c>
      <c r="K19" s="292">
        <v>0</v>
      </c>
      <c r="L19" s="292">
        <v>5164</v>
      </c>
      <c r="M19" s="292">
        <v>0</v>
      </c>
      <c r="N19" s="292">
        <f t="shared" si="4"/>
        <v>507</v>
      </c>
      <c r="O19" s="292">
        <v>0</v>
      </c>
      <c r="P19" s="292">
        <v>507</v>
      </c>
      <c r="Q19" s="292">
        <v>0</v>
      </c>
      <c r="R19" s="292">
        <f t="shared" si="5"/>
        <v>311</v>
      </c>
      <c r="S19" s="292">
        <v>0</v>
      </c>
      <c r="T19" s="292">
        <v>311</v>
      </c>
      <c r="U19" s="292">
        <v>0</v>
      </c>
      <c r="V19" s="292">
        <f t="shared" si="6"/>
        <v>0</v>
      </c>
      <c r="W19" s="292">
        <v>0</v>
      </c>
      <c r="X19" s="292">
        <v>0</v>
      </c>
      <c r="Y19" s="292">
        <v>0</v>
      </c>
      <c r="Z19" s="292">
        <f t="shared" si="7"/>
        <v>509</v>
      </c>
      <c r="AA19" s="292">
        <v>0</v>
      </c>
      <c r="AB19" s="292">
        <v>509</v>
      </c>
      <c r="AC19" s="292">
        <v>0</v>
      </c>
      <c r="AD19" s="292">
        <f t="shared" si="8"/>
        <v>1255</v>
      </c>
      <c r="AE19" s="292">
        <f t="shared" si="9"/>
        <v>0</v>
      </c>
      <c r="AF19" s="292">
        <v>0</v>
      </c>
      <c r="AG19" s="292">
        <v>0</v>
      </c>
      <c r="AH19" s="292">
        <v>0</v>
      </c>
      <c r="AI19" s="292">
        <f t="shared" si="10"/>
        <v>1255</v>
      </c>
      <c r="AJ19" s="292">
        <v>0</v>
      </c>
      <c r="AK19" s="292">
        <v>0</v>
      </c>
      <c r="AL19" s="292">
        <v>1255</v>
      </c>
      <c r="AM19" s="292">
        <f t="shared" si="11"/>
        <v>0</v>
      </c>
      <c r="AN19" s="292">
        <v>0</v>
      </c>
      <c r="AO19" s="292">
        <v>0</v>
      </c>
      <c r="AP19" s="292">
        <v>0</v>
      </c>
      <c r="AQ19" s="292">
        <f t="shared" si="12"/>
        <v>0</v>
      </c>
      <c r="AR19" s="292">
        <v>0</v>
      </c>
      <c r="AS19" s="292">
        <v>0</v>
      </c>
      <c r="AT19" s="292">
        <v>0</v>
      </c>
      <c r="AU19" s="292">
        <f t="shared" si="13"/>
        <v>0</v>
      </c>
      <c r="AV19" s="292">
        <v>0</v>
      </c>
      <c r="AW19" s="292">
        <v>0</v>
      </c>
      <c r="AX19" s="292">
        <v>0</v>
      </c>
      <c r="AY19" s="292">
        <f t="shared" si="14"/>
        <v>0</v>
      </c>
      <c r="AZ19" s="292">
        <v>0</v>
      </c>
      <c r="BA19" s="292">
        <v>0</v>
      </c>
      <c r="BB19" s="292">
        <v>0</v>
      </c>
      <c r="BC19" s="292">
        <f t="shared" si="15"/>
        <v>685</v>
      </c>
      <c r="BD19" s="292">
        <f t="shared" si="16"/>
        <v>298</v>
      </c>
      <c r="BE19" s="292">
        <v>0</v>
      </c>
      <c r="BF19" s="292">
        <v>298</v>
      </c>
      <c r="BG19" s="292">
        <v>0</v>
      </c>
      <c r="BH19" s="292">
        <v>0</v>
      </c>
      <c r="BI19" s="292">
        <v>0</v>
      </c>
      <c r="BJ19" s="292">
        <v>0</v>
      </c>
      <c r="BK19" s="292">
        <f t="shared" si="17"/>
        <v>387</v>
      </c>
      <c r="BL19" s="292">
        <v>0</v>
      </c>
      <c r="BM19" s="292">
        <v>387</v>
      </c>
      <c r="BN19" s="292">
        <v>0</v>
      </c>
      <c r="BO19" s="292">
        <v>0</v>
      </c>
      <c r="BP19" s="292">
        <v>0</v>
      </c>
      <c r="BQ19" s="292">
        <v>0</v>
      </c>
      <c r="BR19" s="292">
        <f t="shared" si="39"/>
        <v>6789</v>
      </c>
      <c r="BS19" s="292">
        <f t="shared" si="40"/>
        <v>0</v>
      </c>
      <c r="BT19" s="292">
        <f t="shared" si="41"/>
        <v>5462</v>
      </c>
      <c r="BU19" s="292">
        <f t="shared" si="42"/>
        <v>507</v>
      </c>
      <c r="BV19" s="292">
        <f t="shared" si="43"/>
        <v>311</v>
      </c>
      <c r="BW19" s="292">
        <f t="shared" si="44"/>
        <v>0</v>
      </c>
      <c r="BX19" s="292">
        <f t="shared" si="45"/>
        <v>509</v>
      </c>
      <c r="BY19" s="292">
        <f t="shared" si="19"/>
        <v>6491</v>
      </c>
      <c r="BZ19" s="292">
        <f t="shared" si="20"/>
        <v>0</v>
      </c>
      <c r="CA19" s="292">
        <f t="shared" si="21"/>
        <v>5164</v>
      </c>
      <c r="CB19" s="292">
        <f t="shared" si="22"/>
        <v>507</v>
      </c>
      <c r="CC19" s="292">
        <f t="shared" si="23"/>
        <v>311</v>
      </c>
      <c r="CD19" s="292">
        <f t="shared" si="24"/>
        <v>0</v>
      </c>
      <c r="CE19" s="292">
        <f t="shared" si="25"/>
        <v>509</v>
      </c>
      <c r="CF19" s="292">
        <f t="shared" si="26"/>
        <v>298</v>
      </c>
      <c r="CG19" s="292">
        <f t="shared" si="46"/>
        <v>0</v>
      </c>
      <c r="CH19" s="292">
        <f t="shared" si="47"/>
        <v>298</v>
      </c>
      <c r="CI19" s="292">
        <f t="shared" si="48"/>
        <v>0</v>
      </c>
      <c r="CJ19" s="292">
        <f t="shared" si="49"/>
        <v>0</v>
      </c>
      <c r="CK19" s="292">
        <f t="shared" si="50"/>
        <v>0</v>
      </c>
      <c r="CL19" s="292">
        <f t="shared" si="51"/>
        <v>0</v>
      </c>
      <c r="CM19" s="292">
        <f t="shared" si="52"/>
        <v>1642</v>
      </c>
      <c r="CN19" s="292">
        <f t="shared" si="53"/>
        <v>0</v>
      </c>
      <c r="CO19" s="292">
        <f t="shared" si="54"/>
        <v>1642</v>
      </c>
      <c r="CP19" s="292">
        <f t="shared" si="55"/>
        <v>0</v>
      </c>
      <c r="CQ19" s="292">
        <f t="shared" si="56"/>
        <v>0</v>
      </c>
      <c r="CR19" s="292">
        <f t="shared" si="57"/>
        <v>0</v>
      </c>
      <c r="CS19" s="292">
        <f t="shared" si="58"/>
        <v>0</v>
      </c>
      <c r="CT19" s="292">
        <f t="shared" si="29"/>
        <v>1255</v>
      </c>
      <c r="CU19" s="292">
        <f t="shared" si="30"/>
        <v>0</v>
      </c>
      <c r="CV19" s="292">
        <f t="shared" si="31"/>
        <v>1255</v>
      </c>
      <c r="CW19" s="292">
        <f t="shared" si="32"/>
        <v>0</v>
      </c>
      <c r="CX19" s="292">
        <f t="shared" si="33"/>
        <v>0</v>
      </c>
      <c r="CY19" s="292">
        <f t="shared" si="34"/>
        <v>0</v>
      </c>
      <c r="CZ19" s="292">
        <f t="shared" si="35"/>
        <v>0</v>
      </c>
      <c r="DA19" s="292">
        <f t="shared" si="36"/>
        <v>387</v>
      </c>
      <c r="DB19" s="292">
        <f t="shared" si="59"/>
        <v>0</v>
      </c>
      <c r="DC19" s="292">
        <f t="shared" si="60"/>
        <v>387</v>
      </c>
      <c r="DD19" s="292">
        <f t="shared" si="61"/>
        <v>0</v>
      </c>
      <c r="DE19" s="292">
        <f t="shared" si="62"/>
        <v>0</v>
      </c>
      <c r="DF19" s="292">
        <f t="shared" si="63"/>
        <v>0</v>
      </c>
      <c r="DG19" s="292">
        <f t="shared" si="64"/>
        <v>0</v>
      </c>
      <c r="DH19" s="292">
        <v>0</v>
      </c>
      <c r="DI19" s="292">
        <f t="shared" si="38"/>
        <v>0</v>
      </c>
      <c r="DJ19" s="292">
        <v>0</v>
      </c>
      <c r="DK19" s="292">
        <v>0</v>
      </c>
      <c r="DL19" s="292">
        <v>0</v>
      </c>
      <c r="DM19" s="292">
        <v>0</v>
      </c>
    </row>
    <row r="20" spans="1:117" s="224" customFormat="1" ht="13.5" customHeight="1">
      <c r="A20" s="290" t="s">
        <v>745</v>
      </c>
      <c r="B20" s="291" t="s">
        <v>785</v>
      </c>
      <c r="C20" s="290" t="s">
        <v>786</v>
      </c>
      <c r="D20" s="292">
        <f t="shared" si="0"/>
        <v>922</v>
      </c>
      <c r="E20" s="292">
        <f t="shared" si="1"/>
        <v>911</v>
      </c>
      <c r="F20" s="292">
        <f t="shared" si="2"/>
        <v>0</v>
      </c>
      <c r="G20" s="292">
        <v>0</v>
      </c>
      <c r="H20" s="292">
        <v>0</v>
      </c>
      <c r="I20" s="292">
        <v>0</v>
      </c>
      <c r="J20" s="292">
        <f t="shared" si="3"/>
        <v>699</v>
      </c>
      <c r="K20" s="292">
        <v>0</v>
      </c>
      <c r="L20" s="292">
        <v>699</v>
      </c>
      <c r="M20" s="292">
        <v>0</v>
      </c>
      <c r="N20" s="292">
        <f t="shared" si="4"/>
        <v>61</v>
      </c>
      <c r="O20" s="292">
        <v>0</v>
      </c>
      <c r="P20" s="292">
        <v>61</v>
      </c>
      <c r="Q20" s="292">
        <v>0</v>
      </c>
      <c r="R20" s="292">
        <f t="shared" si="5"/>
        <v>122</v>
      </c>
      <c r="S20" s="292">
        <v>0</v>
      </c>
      <c r="T20" s="292">
        <v>122</v>
      </c>
      <c r="U20" s="292">
        <v>0</v>
      </c>
      <c r="V20" s="292">
        <f t="shared" si="6"/>
        <v>0</v>
      </c>
      <c r="W20" s="292">
        <v>0</v>
      </c>
      <c r="X20" s="292">
        <v>0</v>
      </c>
      <c r="Y20" s="292">
        <v>0</v>
      </c>
      <c r="Z20" s="292">
        <f t="shared" si="7"/>
        <v>29</v>
      </c>
      <c r="AA20" s="292">
        <v>0</v>
      </c>
      <c r="AB20" s="292">
        <v>29</v>
      </c>
      <c r="AC20" s="292">
        <v>0</v>
      </c>
      <c r="AD20" s="292">
        <f t="shared" si="8"/>
        <v>0</v>
      </c>
      <c r="AE20" s="292">
        <f t="shared" si="9"/>
        <v>0</v>
      </c>
      <c r="AF20" s="292">
        <v>0</v>
      </c>
      <c r="AG20" s="292">
        <v>0</v>
      </c>
      <c r="AH20" s="292">
        <v>0</v>
      </c>
      <c r="AI20" s="292">
        <f t="shared" si="10"/>
        <v>0</v>
      </c>
      <c r="AJ20" s="292">
        <v>0</v>
      </c>
      <c r="AK20" s="292">
        <v>0</v>
      </c>
      <c r="AL20" s="292">
        <v>0</v>
      </c>
      <c r="AM20" s="292">
        <f t="shared" si="11"/>
        <v>0</v>
      </c>
      <c r="AN20" s="292">
        <v>0</v>
      </c>
      <c r="AO20" s="292">
        <v>0</v>
      </c>
      <c r="AP20" s="292">
        <v>0</v>
      </c>
      <c r="AQ20" s="292">
        <f t="shared" si="12"/>
        <v>0</v>
      </c>
      <c r="AR20" s="292">
        <v>0</v>
      </c>
      <c r="AS20" s="292">
        <v>0</v>
      </c>
      <c r="AT20" s="292">
        <v>0</v>
      </c>
      <c r="AU20" s="292">
        <f t="shared" si="13"/>
        <v>0</v>
      </c>
      <c r="AV20" s="292">
        <v>0</v>
      </c>
      <c r="AW20" s="292">
        <v>0</v>
      </c>
      <c r="AX20" s="292">
        <v>0</v>
      </c>
      <c r="AY20" s="292">
        <f t="shared" si="14"/>
        <v>0</v>
      </c>
      <c r="AZ20" s="292">
        <v>0</v>
      </c>
      <c r="BA20" s="292">
        <v>0</v>
      </c>
      <c r="BB20" s="292">
        <v>0</v>
      </c>
      <c r="BC20" s="292">
        <f t="shared" si="15"/>
        <v>11</v>
      </c>
      <c r="BD20" s="292">
        <f t="shared" si="16"/>
        <v>11</v>
      </c>
      <c r="BE20" s="292">
        <v>0</v>
      </c>
      <c r="BF20" s="292">
        <v>10</v>
      </c>
      <c r="BG20" s="292">
        <v>0</v>
      </c>
      <c r="BH20" s="292">
        <v>0</v>
      </c>
      <c r="BI20" s="292">
        <v>0</v>
      </c>
      <c r="BJ20" s="292">
        <v>1</v>
      </c>
      <c r="BK20" s="292">
        <f t="shared" si="17"/>
        <v>0</v>
      </c>
      <c r="BL20" s="292">
        <v>0</v>
      </c>
      <c r="BM20" s="292">
        <v>0</v>
      </c>
      <c r="BN20" s="292">
        <v>0</v>
      </c>
      <c r="BO20" s="292">
        <v>0</v>
      </c>
      <c r="BP20" s="292">
        <v>0</v>
      </c>
      <c r="BQ20" s="292">
        <v>0</v>
      </c>
      <c r="BR20" s="292">
        <f t="shared" si="39"/>
        <v>922</v>
      </c>
      <c r="BS20" s="292">
        <f t="shared" si="40"/>
        <v>0</v>
      </c>
      <c r="BT20" s="292">
        <f t="shared" si="41"/>
        <v>709</v>
      </c>
      <c r="BU20" s="292">
        <f t="shared" si="42"/>
        <v>61</v>
      </c>
      <c r="BV20" s="292">
        <f t="shared" si="43"/>
        <v>122</v>
      </c>
      <c r="BW20" s="292">
        <f t="shared" si="44"/>
        <v>0</v>
      </c>
      <c r="BX20" s="292">
        <f t="shared" si="45"/>
        <v>30</v>
      </c>
      <c r="BY20" s="292">
        <f t="shared" si="19"/>
        <v>911</v>
      </c>
      <c r="BZ20" s="292">
        <f t="shared" si="20"/>
        <v>0</v>
      </c>
      <c r="CA20" s="292">
        <f t="shared" si="21"/>
        <v>699</v>
      </c>
      <c r="CB20" s="292">
        <f t="shared" si="22"/>
        <v>61</v>
      </c>
      <c r="CC20" s="292">
        <f t="shared" si="23"/>
        <v>122</v>
      </c>
      <c r="CD20" s="292">
        <f t="shared" si="24"/>
        <v>0</v>
      </c>
      <c r="CE20" s="292">
        <f t="shared" si="25"/>
        <v>29</v>
      </c>
      <c r="CF20" s="292">
        <f t="shared" si="26"/>
        <v>11</v>
      </c>
      <c r="CG20" s="292">
        <f t="shared" si="46"/>
        <v>0</v>
      </c>
      <c r="CH20" s="292">
        <f t="shared" si="47"/>
        <v>10</v>
      </c>
      <c r="CI20" s="292">
        <f t="shared" si="48"/>
        <v>0</v>
      </c>
      <c r="CJ20" s="292">
        <f t="shared" si="49"/>
        <v>0</v>
      </c>
      <c r="CK20" s="292">
        <f t="shared" si="50"/>
        <v>0</v>
      </c>
      <c r="CL20" s="292">
        <f t="shared" si="51"/>
        <v>1</v>
      </c>
      <c r="CM20" s="292">
        <f t="shared" si="52"/>
        <v>0</v>
      </c>
      <c r="CN20" s="292">
        <f t="shared" si="53"/>
        <v>0</v>
      </c>
      <c r="CO20" s="292">
        <f t="shared" si="54"/>
        <v>0</v>
      </c>
      <c r="CP20" s="292">
        <f t="shared" si="55"/>
        <v>0</v>
      </c>
      <c r="CQ20" s="292">
        <f t="shared" si="56"/>
        <v>0</v>
      </c>
      <c r="CR20" s="292">
        <f t="shared" si="57"/>
        <v>0</v>
      </c>
      <c r="CS20" s="292">
        <f t="shared" si="58"/>
        <v>0</v>
      </c>
      <c r="CT20" s="292">
        <f t="shared" si="29"/>
        <v>0</v>
      </c>
      <c r="CU20" s="292">
        <f t="shared" si="30"/>
        <v>0</v>
      </c>
      <c r="CV20" s="292">
        <f t="shared" si="31"/>
        <v>0</v>
      </c>
      <c r="CW20" s="292">
        <f t="shared" si="32"/>
        <v>0</v>
      </c>
      <c r="CX20" s="292">
        <f t="shared" si="33"/>
        <v>0</v>
      </c>
      <c r="CY20" s="292">
        <f t="shared" si="34"/>
        <v>0</v>
      </c>
      <c r="CZ20" s="292">
        <f t="shared" si="35"/>
        <v>0</v>
      </c>
      <c r="DA20" s="292">
        <f t="shared" si="36"/>
        <v>0</v>
      </c>
      <c r="DB20" s="292">
        <f t="shared" si="59"/>
        <v>0</v>
      </c>
      <c r="DC20" s="292">
        <f t="shared" si="60"/>
        <v>0</v>
      </c>
      <c r="DD20" s="292">
        <f t="shared" si="61"/>
        <v>0</v>
      </c>
      <c r="DE20" s="292">
        <f t="shared" si="62"/>
        <v>0</v>
      </c>
      <c r="DF20" s="292">
        <f t="shared" si="63"/>
        <v>0</v>
      </c>
      <c r="DG20" s="292">
        <f t="shared" si="64"/>
        <v>0</v>
      </c>
      <c r="DH20" s="292">
        <v>0</v>
      </c>
      <c r="DI20" s="292">
        <f t="shared" si="38"/>
        <v>0</v>
      </c>
      <c r="DJ20" s="292">
        <v>0</v>
      </c>
      <c r="DK20" s="292">
        <v>0</v>
      </c>
      <c r="DL20" s="292">
        <v>0</v>
      </c>
      <c r="DM20" s="292">
        <v>0</v>
      </c>
    </row>
    <row r="21" spans="1:117" s="224" customFormat="1" ht="13.5" customHeight="1">
      <c r="A21" s="290" t="s">
        <v>745</v>
      </c>
      <c r="B21" s="291" t="s">
        <v>787</v>
      </c>
      <c r="C21" s="290" t="s">
        <v>788</v>
      </c>
      <c r="D21" s="292">
        <f t="shared" si="0"/>
        <v>5474</v>
      </c>
      <c r="E21" s="292">
        <f t="shared" si="1"/>
        <v>3882</v>
      </c>
      <c r="F21" s="292">
        <f t="shared" si="2"/>
        <v>0</v>
      </c>
      <c r="G21" s="292">
        <v>0</v>
      </c>
      <c r="H21" s="292">
        <v>0</v>
      </c>
      <c r="I21" s="292">
        <v>0</v>
      </c>
      <c r="J21" s="292">
        <f t="shared" si="3"/>
        <v>3059</v>
      </c>
      <c r="K21" s="292">
        <v>2208</v>
      </c>
      <c r="L21" s="292">
        <v>851</v>
      </c>
      <c r="M21" s="292">
        <v>0</v>
      </c>
      <c r="N21" s="292">
        <f t="shared" si="4"/>
        <v>0</v>
      </c>
      <c r="O21" s="292">
        <v>0</v>
      </c>
      <c r="P21" s="292">
        <v>0</v>
      </c>
      <c r="Q21" s="292">
        <v>0</v>
      </c>
      <c r="R21" s="292">
        <f t="shared" si="5"/>
        <v>343</v>
      </c>
      <c r="S21" s="292">
        <v>268</v>
      </c>
      <c r="T21" s="292">
        <v>75</v>
      </c>
      <c r="U21" s="292">
        <v>0</v>
      </c>
      <c r="V21" s="292">
        <f t="shared" si="6"/>
        <v>12</v>
      </c>
      <c r="W21" s="292">
        <v>9</v>
      </c>
      <c r="X21" s="292">
        <v>3</v>
      </c>
      <c r="Y21" s="292">
        <v>0</v>
      </c>
      <c r="Z21" s="292">
        <f t="shared" si="7"/>
        <v>468</v>
      </c>
      <c r="AA21" s="292">
        <v>365</v>
      </c>
      <c r="AB21" s="292">
        <v>103</v>
      </c>
      <c r="AC21" s="292">
        <v>0</v>
      </c>
      <c r="AD21" s="292">
        <f t="shared" si="8"/>
        <v>1130</v>
      </c>
      <c r="AE21" s="292">
        <f t="shared" si="9"/>
        <v>0</v>
      </c>
      <c r="AF21" s="292">
        <v>0</v>
      </c>
      <c r="AG21" s="292">
        <v>0</v>
      </c>
      <c r="AH21" s="292">
        <v>0</v>
      </c>
      <c r="AI21" s="292">
        <f t="shared" si="10"/>
        <v>1130</v>
      </c>
      <c r="AJ21" s="292">
        <v>0</v>
      </c>
      <c r="AK21" s="292">
        <v>0</v>
      </c>
      <c r="AL21" s="292">
        <v>1130</v>
      </c>
      <c r="AM21" s="292">
        <f t="shared" si="11"/>
        <v>0</v>
      </c>
      <c r="AN21" s="292">
        <v>0</v>
      </c>
      <c r="AO21" s="292">
        <v>0</v>
      </c>
      <c r="AP21" s="292">
        <v>0</v>
      </c>
      <c r="AQ21" s="292">
        <f t="shared" si="12"/>
        <v>0</v>
      </c>
      <c r="AR21" s="292">
        <v>0</v>
      </c>
      <c r="AS21" s="292">
        <v>0</v>
      </c>
      <c r="AT21" s="292">
        <v>0</v>
      </c>
      <c r="AU21" s="292">
        <f t="shared" si="13"/>
        <v>0</v>
      </c>
      <c r="AV21" s="292">
        <v>0</v>
      </c>
      <c r="AW21" s="292">
        <v>0</v>
      </c>
      <c r="AX21" s="292">
        <v>0</v>
      </c>
      <c r="AY21" s="292">
        <f t="shared" si="14"/>
        <v>0</v>
      </c>
      <c r="AZ21" s="292">
        <v>0</v>
      </c>
      <c r="BA21" s="292">
        <v>0</v>
      </c>
      <c r="BB21" s="292">
        <v>0</v>
      </c>
      <c r="BC21" s="292">
        <f t="shared" si="15"/>
        <v>462</v>
      </c>
      <c r="BD21" s="292">
        <f t="shared" si="16"/>
        <v>117</v>
      </c>
      <c r="BE21" s="292">
        <v>0</v>
      </c>
      <c r="BF21" s="292">
        <v>110</v>
      </c>
      <c r="BG21" s="292">
        <v>0</v>
      </c>
      <c r="BH21" s="292">
        <v>0</v>
      </c>
      <c r="BI21" s="292">
        <v>0</v>
      </c>
      <c r="BJ21" s="292">
        <v>7</v>
      </c>
      <c r="BK21" s="292">
        <f t="shared" si="17"/>
        <v>345</v>
      </c>
      <c r="BL21" s="292">
        <v>0</v>
      </c>
      <c r="BM21" s="292">
        <v>345</v>
      </c>
      <c r="BN21" s="292">
        <v>0</v>
      </c>
      <c r="BO21" s="292">
        <v>0</v>
      </c>
      <c r="BP21" s="292">
        <v>0</v>
      </c>
      <c r="BQ21" s="292">
        <v>0</v>
      </c>
      <c r="BR21" s="292">
        <f t="shared" si="39"/>
        <v>3999</v>
      </c>
      <c r="BS21" s="292">
        <f t="shared" si="40"/>
        <v>0</v>
      </c>
      <c r="BT21" s="292">
        <f t="shared" si="41"/>
        <v>3169</v>
      </c>
      <c r="BU21" s="292">
        <f t="shared" si="42"/>
        <v>0</v>
      </c>
      <c r="BV21" s="292">
        <f t="shared" si="43"/>
        <v>343</v>
      </c>
      <c r="BW21" s="292">
        <f t="shared" si="44"/>
        <v>12</v>
      </c>
      <c r="BX21" s="292">
        <f t="shared" si="45"/>
        <v>475</v>
      </c>
      <c r="BY21" s="292">
        <f t="shared" si="19"/>
        <v>3882</v>
      </c>
      <c r="BZ21" s="292">
        <f t="shared" si="20"/>
        <v>0</v>
      </c>
      <c r="CA21" s="292">
        <f t="shared" si="21"/>
        <v>3059</v>
      </c>
      <c r="CB21" s="292">
        <f t="shared" si="22"/>
        <v>0</v>
      </c>
      <c r="CC21" s="292">
        <f t="shared" si="23"/>
        <v>343</v>
      </c>
      <c r="CD21" s="292">
        <f t="shared" si="24"/>
        <v>12</v>
      </c>
      <c r="CE21" s="292">
        <f t="shared" si="25"/>
        <v>468</v>
      </c>
      <c r="CF21" s="292">
        <f t="shared" si="26"/>
        <v>117</v>
      </c>
      <c r="CG21" s="292">
        <f t="shared" si="46"/>
        <v>0</v>
      </c>
      <c r="CH21" s="292">
        <f t="shared" si="47"/>
        <v>110</v>
      </c>
      <c r="CI21" s="292">
        <f t="shared" si="48"/>
        <v>0</v>
      </c>
      <c r="CJ21" s="292">
        <f t="shared" si="49"/>
        <v>0</v>
      </c>
      <c r="CK21" s="292">
        <f t="shared" si="50"/>
        <v>0</v>
      </c>
      <c r="CL21" s="292">
        <f t="shared" si="51"/>
        <v>7</v>
      </c>
      <c r="CM21" s="292">
        <f t="shared" si="52"/>
        <v>1475</v>
      </c>
      <c r="CN21" s="292">
        <f t="shared" si="53"/>
        <v>0</v>
      </c>
      <c r="CO21" s="292">
        <f t="shared" si="54"/>
        <v>1475</v>
      </c>
      <c r="CP21" s="292">
        <f t="shared" si="55"/>
        <v>0</v>
      </c>
      <c r="CQ21" s="292">
        <f t="shared" si="56"/>
        <v>0</v>
      </c>
      <c r="CR21" s="292">
        <f t="shared" si="57"/>
        <v>0</v>
      </c>
      <c r="CS21" s="292">
        <f t="shared" si="58"/>
        <v>0</v>
      </c>
      <c r="CT21" s="292">
        <f t="shared" si="29"/>
        <v>1130</v>
      </c>
      <c r="CU21" s="292">
        <f t="shared" si="30"/>
        <v>0</v>
      </c>
      <c r="CV21" s="292">
        <f t="shared" si="31"/>
        <v>1130</v>
      </c>
      <c r="CW21" s="292">
        <f t="shared" si="32"/>
        <v>0</v>
      </c>
      <c r="CX21" s="292">
        <f t="shared" si="33"/>
        <v>0</v>
      </c>
      <c r="CY21" s="292">
        <f t="shared" si="34"/>
        <v>0</v>
      </c>
      <c r="CZ21" s="292">
        <f t="shared" si="35"/>
        <v>0</v>
      </c>
      <c r="DA21" s="292">
        <f t="shared" si="36"/>
        <v>345</v>
      </c>
      <c r="DB21" s="292">
        <f t="shared" si="59"/>
        <v>0</v>
      </c>
      <c r="DC21" s="292">
        <f t="shared" si="60"/>
        <v>345</v>
      </c>
      <c r="DD21" s="292">
        <f t="shared" si="61"/>
        <v>0</v>
      </c>
      <c r="DE21" s="292">
        <f t="shared" si="62"/>
        <v>0</v>
      </c>
      <c r="DF21" s="292">
        <f t="shared" si="63"/>
        <v>0</v>
      </c>
      <c r="DG21" s="292">
        <f t="shared" si="64"/>
        <v>0</v>
      </c>
      <c r="DH21" s="292">
        <v>0</v>
      </c>
      <c r="DI21" s="292">
        <f t="shared" si="38"/>
        <v>0</v>
      </c>
      <c r="DJ21" s="292">
        <v>0</v>
      </c>
      <c r="DK21" s="292">
        <v>0</v>
      </c>
      <c r="DL21" s="292">
        <v>0</v>
      </c>
      <c r="DM21" s="292">
        <v>0</v>
      </c>
    </row>
    <row r="22" spans="1:117" s="224" customFormat="1" ht="13.5" customHeight="1">
      <c r="A22" s="290" t="s">
        <v>745</v>
      </c>
      <c r="B22" s="291" t="s">
        <v>789</v>
      </c>
      <c r="C22" s="290" t="s">
        <v>790</v>
      </c>
      <c r="D22" s="292">
        <f t="shared" si="0"/>
        <v>7698</v>
      </c>
      <c r="E22" s="292">
        <f t="shared" si="1"/>
        <v>6158</v>
      </c>
      <c r="F22" s="292">
        <f t="shared" si="2"/>
        <v>0</v>
      </c>
      <c r="G22" s="292">
        <v>0</v>
      </c>
      <c r="H22" s="292">
        <v>0</v>
      </c>
      <c r="I22" s="292">
        <v>0</v>
      </c>
      <c r="J22" s="292">
        <f t="shared" si="3"/>
        <v>4689</v>
      </c>
      <c r="K22" s="292">
        <v>4689</v>
      </c>
      <c r="L22" s="292">
        <v>0</v>
      </c>
      <c r="M22" s="292">
        <v>0</v>
      </c>
      <c r="N22" s="292">
        <f t="shared" si="4"/>
        <v>259</v>
      </c>
      <c r="O22" s="292">
        <v>259</v>
      </c>
      <c r="P22" s="292">
        <v>0</v>
      </c>
      <c r="Q22" s="292">
        <v>0</v>
      </c>
      <c r="R22" s="292">
        <f t="shared" si="5"/>
        <v>467</v>
      </c>
      <c r="S22" s="292">
        <v>467</v>
      </c>
      <c r="T22" s="292">
        <v>0</v>
      </c>
      <c r="U22" s="292">
        <v>0</v>
      </c>
      <c r="V22" s="292">
        <f t="shared" si="6"/>
        <v>743</v>
      </c>
      <c r="W22" s="292">
        <v>743</v>
      </c>
      <c r="X22" s="292">
        <v>0</v>
      </c>
      <c r="Y22" s="292">
        <v>0</v>
      </c>
      <c r="Z22" s="292">
        <f t="shared" si="7"/>
        <v>0</v>
      </c>
      <c r="AA22" s="292">
        <v>0</v>
      </c>
      <c r="AB22" s="292">
        <v>0</v>
      </c>
      <c r="AC22" s="292">
        <v>0</v>
      </c>
      <c r="AD22" s="292">
        <f t="shared" si="8"/>
        <v>1106</v>
      </c>
      <c r="AE22" s="292">
        <f t="shared" si="9"/>
        <v>0</v>
      </c>
      <c r="AF22" s="292">
        <v>0</v>
      </c>
      <c r="AG22" s="292">
        <v>0</v>
      </c>
      <c r="AH22" s="292">
        <v>0</v>
      </c>
      <c r="AI22" s="292">
        <f t="shared" si="10"/>
        <v>980</v>
      </c>
      <c r="AJ22" s="292">
        <v>0</v>
      </c>
      <c r="AK22" s="292">
        <v>0</v>
      </c>
      <c r="AL22" s="292">
        <v>980</v>
      </c>
      <c r="AM22" s="292">
        <f t="shared" si="11"/>
        <v>126</v>
      </c>
      <c r="AN22" s="292">
        <v>0</v>
      </c>
      <c r="AO22" s="292">
        <v>0</v>
      </c>
      <c r="AP22" s="292">
        <v>126</v>
      </c>
      <c r="AQ22" s="292">
        <f t="shared" si="12"/>
        <v>0</v>
      </c>
      <c r="AR22" s="292">
        <v>0</v>
      </c>
      <c r="AS22" s="292">
        <v>0</v>
      </c>
      <c r="AT22" s="292">
        <v>0</v>
      </c>
      <c r="AU22" s="292">
        <f t="shared" si="13"/>
        <v>0</v>
      </c>
      <c r="AV22" s="292">
        <v>0</v>
      </c>
      <c r="AW22" s="292">
        <v>0</v>
      </c>
      <c r="AX22" s="292">
        <v>0</v>
      </c>
      <c r="AY22" s="292">
        <f t="shared" si="14"/>
        <v>0</v>
      </c>
      <c r="AZ22" s="292">
        <v>0</v>
      </c>
      <c r="BA22" s="292">
        <v>0</v>
      </c>
      <c r="BB22" s="292">
        <v>0</v>
      </c>
      <c r="BC22" s="292">
        <f t="shared" si="15"/>
        <v>434</v>
      </c>
      <c r="BD22" s="292">
        <f t="shared" si="16"/>
        <v>194</v>
      </c>
      <c r="BE22" s="292">
        <v>0</v>
      </c>
      <c r="BF22" s="292">
        <v>194</v>
      </c>
      <c r="BG22" s="292">
        <v>0</v>
      </c>
      <c r="BH22" s="292">
        <v>0</v>
      </c>
      <c r="BI22" s="292">
        <v>0</v>
      </c>
      <c r="BJ22" s="292">
        <v>0</v>
      </c>
      <c r="BK22" s="292">
        <f t="shared" si="17"/>
        <v>240</v>
      </c>
      <c r="BL22" s="292">
        <v>0</v>
      </c>
      <c r="BM22" s="292">
        <v>240</v>
      </c>
      <c r="BN22" s="292">
        <v>0</v>
      </c>
      <c r="BO22" s="292">
        <v>0</v>
      </c>
      <c r="BP22" s="292">
        <v>0</v>
      </c>
      <c r="BQ22" s="292">
        <v>0</v>
      </c>
      <c r="BR22" s="292">
        <f t="shared" si="39"/>
        <v>6352</v>
      </c>
      <c r="BS22" s="292">
        <f t="shared" si="40"/>
        <v>0</v>
      </c>
      <c r="BT22" s="292">
        <f t="shared" si="41"/>
        <v>4883</v>
      </c>
      <c r="BU22" s="292">
        <f t="shared" si="42"/>
        <v>259</v>
      </c>
      <c r="BV22" s="292">
        <f t="shared" si="43"/>
        <v>467</v>
      </c>
      <c r="BW22" s="292">
        <f t="shared" si="44"/>
        <v>743</v>
      </c>
      <c r="BX22" s="292">
        <f t="shared" si="45"/>
        <v>0</v>
      </c>
      <c r="BY22" s="292">
        <f t="shared" si="19"/>
        <v>6158</v>
      </c>
      <c r="BZ22" s="292">
        <f t="shared" si="20"/>
        <v>0</v>
      </c>
      <c r="CA22" s="292">
        <f t="shared" si="21"/>
        <v>4689</v>
      </c>
      <c r="CB22" s="292">
        <f t="shared" si="22"/>
        <v>259</v>
      </c>
      <c r="CC22" s="292">
        <f t="shared" si="23"/>
        <v>467</v>
      </c>
      <c r="CD22" s="292">
        <f t="shared" si="24"/>
        <v>743</v>
      </c>
      <c r="CE22" s="292">
        <f t="shared" si="25"/>
        <v>0</v>
      </c>
      <c r="CF22" s="292">
        <f t="shared" si="26"/>
        <v>194</v>
      </c>
      <c r="CG22" s="292">
        <f t="shared" si="46"/>
        <v>0</v>
      </c>
      <c r="CH22" s="292">
        <f t="shared" si="47"/>
        <v>194</v>
      </c>
      <c r="CI22" s="292">
        <f t="shared" si="48"/>
        <v>0</v>
      </c>
      <c r="CJ22" s="292">
        <f t="shared" si="49"/>
        <v>0</v>
      </c>
      <c r="CK22" s="292">
        <f t="shared" si="50"/>
        <v>0</v>
      </c>
      <c r="CL22" s="292">
        <f t="shared" si="51"/>
        <v>0</v>
      </c>
      <c r="CM22" s="292">
        <f t="shared" si="52"/>
        <v>1346</v>
      </c>
      <c r="CN22" s="292">
        <f t="shared" si="53"/>
        <v>0</v>
      </c>
      <c r="CO22" s="292">
        <f t="shared" si="54"/>
        <v>1220</v>
      </c>
      <c r="CP22" s="292">
        <f t="shared" si="55"/>
        <v>126</v>
      </c>
      <c r="CQ22" s="292">
        <f t="shared" si="56"/>
        <v>0</v>
      </c>
      <c r="CR22" s="292">
        <f t="shared" si="57"/>
        <v>0</v>
      </c>
      <c r="CS22" s="292">
        <f t="shared" si="58"/>
        <v>0</v>
      </c>
      <c r="CT22" s="292">
        <f t="shared" si="29"/>
        <v>1106</v>
      </c>
      <c r="CU22" s="292">
        <f t="shared" si="30"/>
        <v>0</v>
      </c>
      <c r="CV22" s="292">
        <f t="shared" si="31"/>
        <v>980</v>
      </c>
      <c r="CW22" s="292">
        <f t="shared" si="32"/>
        <v>126</v>
      </c>
      <c r="CX22" s="292">
        <f t="shared" si="33"/>
        <v>0</v>
      </c>
      <c r="CY22" s="292">
        <f t="shared" si="34"/>
        <v>0</v>
      </c>
      <c r="CZ22" s="292">
        <f t="shared" si="35"/>
        <v>0</v>
      </c>
      <c r="DA22" s="292">
        <f t="shared" si="36"/>
        <v>240</v>
      </c>
      <c r="DB22" s="292">
        <f t="shared" si="59"/>
        <v>0</v>
      </c>
      <c r="DC22" s="292">
        <f t="shared" si="60"/>
        <v>240</v>
      </c>
      <c r="DD22" s="292">
        <f t="shared" si="61"/>
        <v>0</v>
      </c>
      <c r="DE22" s="292">
        <f t="shared" si="62"/>
        <v>0</v>
      </c>
      <c r="DF22" s="292">
        <f t="shared" si="63"/>
        <v>0</v>
      </c>
      <c r="DG22" s="292">
        <f t="shared" si="64"/>
        <v>0</v>
      </c>
      <c r="DH22" s="292">
        <v>0</v>
      </c>
      <c r="DI22" s="292">
        <f t="shared" si="38"/>
        <v>0</v>
      </c>
      <c r="DJ22" s="292">
        <v>0</v>
      </c>
      <c r="DK22" s="292">
        <v>0</v>
      </c>
      <c r="DL22" s="292">
        <v>0</v>
      </c>
      <c r="DM22" s="292">
        <v>0</v>
      </c>
    </row>
    <row r="23" spans="1:117" s="224" customFormat="1" ht="13.5" customHeight="1">
      <c r="A23" s="290" t="s">
        <v>745</v>
      </c>
      <c r="B23" s="291" t="s">
        <v>791</v>
      </c>
      <c r="C23" s="290" t="s">
        <v>792</v>
      </c>
      <c r="D23" s="292">
        <f t="shared" si="0"/>
        <v>6572</v>
      </c>
      <c r="E23" s="292">
        <f t="shared" si="1"/>
        <v>4694</v>
      </c>
      <c r="F23" s="292">
        <f t="shared" si="2"/>
        <v>0</v>
      </c>
      <c r="G23" s="292">
        <v>0</v>
      </c>
      <c r="H23" s="292">
        <v>0</v>
      </c>
      <c r="I23" s="292">
        <v>0</v>
      </c>
      <c r="J23" s="292">
        <f t="shared" si="3"/>
        <v>2493</v>
      </c>
      <c r="K23" s="292">
        <v>0</v>
      </c>
      <c r="L23" s="292">
        <v>2493</v>
      </c>
      <c r="M23" s="292">
        <v>0</v>
      </c>
      <c r="N23" s="292">
        <f t="shared" si="4"/>
        <v>344</v>
      </c>
      <c r="O23" s="292">
        <v>344</v>
      </c>
      <c r="P23" s="292">
        <v>0</v>
      </c>
      <c r="Q23" s="292">
        <v>0</v>
      </c>
      <c r="R23" s="292">
        <f t="shared" si="5"/>
        <v>1784</v>
      </c>
      <c r="S23" s="292">
        <v>1708</v>
      </c>
      <c r="T23" s="292">
        <v>76</v>
      </c>
      <c r="U23" s="292">
        <v>0</v>
      </c>
      <c r="V23" s="292">
        <f t="shared" si="6"/>
        <v>15</v>
      </c>
      <c r="W23" s="292">
        <v>12</v>
      </c>
      <c r="X23" s="292">
        <v>3</v>
      </c>
      <c r="Y23" s="292">
        <v>0</v>
      </c>
      <c r="Z23" s="292">
        <f t="shared" si="7"/>
        <v>58</v>
      </c>
      <c r="AA23" s="292">
        <v>0</v>
      </c>
      <c r="AB23" s="292">
        <v>58</v>
      </c>
      <c r="AC23" s="292">
        <v>0</v>
      </c>
      <c r="AD23" s="292">
        <f t="shared" si="8"/>
        <v>0</v>
      </c>
      <c r="AE23" s="292">
        <f t="shared" si="9"/>
        <v>0</v>
      </c>
      <c r="AF23" s="292">
        <v>0</v>
      </c>
      <c r="AG23" s="292">
        <v>0</v>
      </c>
      <c r="AH23" s="292">
        <v>0</v>
      </c>
      <c r="AI23" s="292">
        <f t="shared" si="10"/>
        <v>0</v>
      </c>
      <c r="AJ23" s="292">
        <v>0</v>
      </c>
      <c r="AK23" s="292">
        <v>0</v>
      </c>
      <c r="AL23" s="292">
        <v>0</v>
      </c>
      <c r="AM23" s="292">
        <f t="shared" si="11"/>
        <v>0</v>
      </c>
      <c r="AN23" s="292">
        <v>0</v>
      </c>
      <c r="AO23" s="292">
        <v>0</v>
      </c>
      <c r="AP23" s="292">
        <v>0</v>
      </c>
      <c r="AQ23" s="292">
        <f t="shared" si="12"/>
        <v>0</v>
      </c>
      <c r="AR23" s="292">
        <v>0</v>
      </c>
      <c r="AS23" s="292">
        <v>0</v>
      </c>
      <c r="AT23" s="292">
        <v>0</v>
      </c>
      <c r="AU23" s="292">
        <f t="shared" si="13"/>
        <v>0</v>
      </c>
      <c r="AV23" s="292">
        <v>0</v>
      </c>
      <c r="AW23" s="292">
        <v>0</v>
      </c>
      <c r="AX23" s="292">
        <v>0</v>
      </c>
      <c r="AY23" s="292">
        <f t="shared" si="14"/>
        <v>0</v>
      </c>
      <c r="AZ23" s="292">
        <v>0</v>
      </c>
      <c r="BA23" s="292">
        <v>0</v>
      </c>
      <c r="BB23" s="292">
        <v>0</v>
      </c>
      <c r="BC23" s="292">
        <f t="shared" si="15"/>
        <v>1878</v>
      </c>
      <c r="BD23" s="292">
        <f t="shared" si="16"/>
        <v>258</v>
      </c>
      <c r="BE23" s="292">
        <v>0</v>
      </c>
      <c r="BF23" s="292">
        <v>8</v>
      </c>
      <c r="BG23" s="292">
        <v>30</v>
      </c>
      <c r="BH23" s="292">
        <v>186</v>
      </c>
      <c r="BI23" s="292">
        <v>0</v>
      </c>
      <c r="BJ23" s="292">
        <v>34</v>
      </c>
      <c r="BK23" s="292">
        <f t="shared" si="17"/>
        <v>1620</v>
      </c>
      <c r="BL23" s="292">
        <v>0</v>
      </c>
      <c r="BM23" s="292">
        <v>986</v>
      </c>
      <c r="BN23" s="292">
        <v>21</v>
      </c>
      <c r="BO23" s="292">
        <v>613</v>
      </c>
      <c r="BP23" s="292">
        <v>0</v>
      </c>
      <c r="BQ23" s="292">
        <v>0</v>
      </c>
      <c r="BR23" s="292">
        <f t="shared" si="39"/>
        <v>4952</v>
      </c>
      <c r="BS23" s="292">
        <f t="shared" si="40"/>
        <v>0</v>
      </c>
      <c r="BT23" s="292">
        <f t="shared" si="41"/>
        <v>2501</v>
      </c>
      <c r="BU23" s="292">
        <f t="shared" si="42"/>
        <v>374</v>
      </c>
      <c r="BV23" s="292">
        <f t="shared" si="43"/>
        <v>1970</v>
      </c>
      <c r="BW23" s="292">
        <f t="shared" si="44"/>
        <v>15</v>
      </c>
      <c r="BX23" s="292">
        <f t="shared" si="45"/>
        <v>92</v>
      </c>
      <c r="BY23" s="292">
        <f t="shared" si="19"/>
        <v>4694</v>
      </c>
      <c r="BZ23" s="292">
        <f t="shared" si="20"/>
        <v>0</v>
      </c>
      <c r="CA23" s="292">
        <f t="shared" si="21"/>
        <v>2493</v>
      </c>
      <c r="CB23" s="292">
        <f t="shared" si="22"/>
        <v>344</v>
      </c>
      <c r="CC23" s="292">
        <f t="shared" si="23"/>
        <v>1784</v>
      </c>
      <c r="CD23" s="292">
        <f t="shared" si="24"/>
        <v>15</v>
      </c>
      <c r="CE23" s="292">
        <f t="shared" si="25"/>
        <v>58</v>
      </c>
      <c r="CF23" s="292">
        <f t="shared" si="26"/>
        <v>258</v>
      </c>
      <c r="CG23" s="292">
        <f t="shared" si="46"/>
        <v>0</v>
      </c>
      <c r="CH23" s="292">
        <f t="shared" si="47"/>
        <v>8</v>
      </c>
      <c r="CI23" s="292">
        <f t="shared" si="48"/>
        <v>30</v>
      </c>
      <c r="CJ23" s="292">
        <f t="shared" si="49"/>
        <v>186</v>
      </c>
      <c r="CK23" s="292">
        <f t="shared" si="50"/>
        <v>0</v>
      </c>
      <c r="CL23" s="292">
        <f t="shared" si="51"/>
        <v>34</v>
      </c>
      <c r="CM23" s="292">
        <f t="shared" si="52"/>
        <v>1620</v>
      </c>
      <c r="CN23" s="292">
        <f t="shared" si="53"/>
        <v>0</v>
      </c>
      <c r="CO23" s="292">
        <f t="shared" si="54"/>
        <v>986</v>
      </c>
      <c r="CP23" s="292">
        <f t="shared" si="55"/>
        <v>21</v>
      </c>
      <c r="CQ23" s="292">
        <f t="shared" si="56"/>
        <v>613</v>
      </c>
      <c r="CR23" s="292">
        <f t="shared" si="57"/>
        <v>0</v>
      </c>
      <c r="CS23" s="292">
        <f t="shared" si="58"/>
        <v>0</v>
      </c>
      <c r="CT23" s="292">
        <f t="shared" si="29"/>
        <v>0</v>
      </c>
      <c r="CU23" s="292">
        <f t="shared" si="30"/>
        <v>0</v>
      </c>
      <c r="CV23" s="292">
        <f t="shared" si="31"/>
        <v>0</v>
      </c>
      <c r="CW23" s="292">
        <f t="shared" si="32"/>
        <v>0</v>
      </c>
      <c r="CX23" s="292">
        <f t="shared" si="33"/>
        <v>0</v>
      </c>
      <c r="CY23" s="292">
        <f t="shared" si="34"/>
        <v>0</v>
      </c>
      <c r="CZ23" s="292">
        <f t="shared" si="35"/>
        <v>0</v>
      </c>
      <c r="DA23" s="292">
        <f t="shared" si="36"/>
        <v>1620</v>
      </c>
      <c r="DB23" s="292">
        <f t="shared" si="59"/>
        <v>0</v>
      </c>
      <c r="DC23" s="292">
        <f t="shared" si="60"/>
        <v>986</v>
      </c>
      <c r="DD23" s="292">
        <f t="shared" si="61"/>
        <v>21</v>
      </c>
      <c r="DE23" s="292">
        <f t="shared" si="62"/>
        <v>613</v>
      </c>
      <c r="DF23" s="292">
        <f t="shared" si="63"/>
        <v>0</v>
      </c>
      <c r="DG23" s="292">
        <f t="shared" si="64"/>
        <v>0</v>
      </c>
      <c r="DH23" s="292">
        <v>0</v>
      </c>
      <c r="DI23" s="292">
        <f t="shared" si="38"/>
        <v>0</v>
      </c>
      <c r="DJ23" s="292">
        <v>0</v>
      </c>
      <c r="DK23" s="292">
        <v>0</v>
      </c>
      <c r="DL23" s="292">
        <v>0</v>
      </c>
      <c r="DM23" s="292">
        <v>0</v>
      </c>
    </row>
    <row r="24" spans="1:117" s="224" customFormat="1" ht="13.5" customHeight="1">
      <c r="A24" s="290" t="s">
        <v>745</v>
      </c>
      <c r="B24" s="291" t="s">
        <v>793</v>
      </c>
      <c r="C24" s="290" t="s">
        <v>794</v>
      </c>
      <c r="D24" s="292">
        <f t="shared" si="0"/>
        <v>2087</v>
      </c>
      <c r="E24" s="292">
        <f t="shared" si="1"/>
        <v>2087</v>
      </c>
      <c r="F24" s="292">
        <f t="shared" si="2"/>
        <v>0</v>
      </c>
      <c r="G24" s="292">
        <v>0</v>
      </c>
      <c r="H24" s="292">
        <v>0</v>
      </c>
      <c r="I24" s="292">
        <v>0</v>
      </c>
      <c r="J24" s="292">
        <f t="shared" si="3"/>
        <v>1859</v>
      </c>
      <c r="K24" s="292">
        <v>1859</v>
      </c>
      <c r="L24" s="292">
        <v>0</v>
      </c>
      <c r="M24" s="292">
        <v>0</v>
      </c>
      <c r="N24" s="292">
        <f t="shared" si="4"/>
        <v>0</v>
      </c>
      <c r="O24" s="292">
        <v>0</v>
      </c>
      <c r="P24" s="292">
        <v>0</v>
      </c>
      <c r="Q24" s="292">
        <v>0</v>
      </c>
      <c r="R24" s="292">
        <f t="shared" si="5"/>
        <v>141</v>
      </c>
      <c r="S24" s="292">
        <v>141</v>
      </c>
      <c r="T24" s="292">
        <v>0</v>
      </c>
      <c r="U24" s="292">
        <v>0</v>
      </c>
      <c r="V24" s="292">
        <f t="shared" si="6"/>
        <v>0</v>
      </c>
      <c r="W24" s="292">
        <v>0</v>
      </c>
      <c r="X24" s="292">
        <v>0</v>
      </c>
      <c r="Y24" s="292">
        <v>0</v>
      </c>
      <c r="Z24" s="292">
        <f t="shared" si="7"/>
        <v>87</v>
      </c>
      <c r="AA24" s="292">
        <v>0</v>
      </c>
      <c r="AB24" s="292">
        <v>87</v>
      </c>
      <c r="AC24" s="292">
        <v>0</v>
      </c>
      <c r="AD24" s="292">
        <f t="shared" si="8"/>
        <v>0</v>
      </c>
      <c r="AE24" s="292">
        <f t="shared" si="9"/>
        <v>0</v>
      </c>
      <c r="AF24" s="292">
        <v>0</v>
      </c>
      <c r="AG24" s="292">
        <v>0</v>
      </c>
      <c r="AH24" s="292">
        <v>0</v>
      </c>
      <c r="AI24" s="292">
        <f t="shared" si="10"/>
        <v>0</v>
      </c>
      <c r="AJ24" s="292">
        <v>0</v>
      </c>
      <c r="AK24" s="292">
        <v>0</v>
      </c>
      <c r="AL24" s="292">
        <v>0</v>
      </c>
      <c r="AM24" s="292">
        <f t="shared" si="11"/>
        <v>0</v>
      </c>
      <c r="AN24" s="292">
        <v>0</v>
      </c>
      <c r="AO24" s="292">
        <v>0</v>
      </c>
      <c r="AP24" s="292">
        <v>0</v>
      </c>
      <c r="AQ24" s="292">
        <f t="shared" si="12"/>
        <v>0</v>
      </c>
      <c r="AR24" s="292">
        <v>0</v>
      </c>
      <c r="AS24" s="292">
        <v>0</v>
      </c>
      <c r="AT24" s="292">
        <v>0</v>
      </c>
      <c r="AU24" s="292">
        <f t="shared" si="13"/>
        <v>0</v>
      </c>
      <c r="AV24" s="292">
        <v>0</v>
      </c>
      <c r="AW24" s="292">
        <v>0</v>
      </c>
      <c r="AX24" s="292">
        <v>0</v>
      </c>
      <c r="AY24" s="292">
        <f t="shared" si="14"/>
        <v>0</v>
      </c>
      <c r="AZ24" s="292">
        <v>0</v>
      </c>
      <c r="BA24" s="292">
        <v>0</v>
      </c>
      <c r="BB24" s="292">
        <v>0</v>
      </c>
      <c r="BC24" s="292">
        <f t="shared" si="15"/>
        <v>0</v>
      </c>
      <c r="BD24" s="292">
        <f t="shared" si="16"/>
        <v>0</v>
      </c>
      <c r="BE24" s="292">
        <v>0</v>
      </c>
      <c r="BF24" s="292">
        <v>0</v>
      </c>
      <c r="BG24" s="292">
        <v>0</v>
      </c>
      <c r="BH24" s="292">
        <v>0</v>
      </c>
      <c r="BI24" s="292">
        <v>0</v>
      </c>
      <c r="BJ24" s="292">
        <v>0</v>
      </c>
      <c r="BK24" s="292">
        <f t="shared" si="17"/>
        <v>0</v>
      </c>
      <c r="BL24" s="292">
        <v>0</v>
      </c>
      <c r="BM24" s="292">
        <v>0</v>
      </c>
      <c r="BN24" s="292">
        <v>0</v>
      </c>
      <c r="BO24" s="292">
        <v>0</v>
      </c>
      <c r="BP24" s="292">
        <v>0</v>
      </c>
      <c r="BQ24" s="292">
        <v>0</v>
      </c>
      <c r="BR24" s="292">
        <f t="shared" si="39"/>
        <v>2087</v>
      </c>
      <c r="BS24" s="292">
        <f t="shared" si="40"/>
        <v>0</v>
      </c>
      <c r="BT24" s="292">
        <f t="shared" si="41"/>
        <v>1859</v>
      </c>
      <c r="BU24" s="292">
        <f t="shared" si="42"/>
        <v>0</v>
      </c>
      <c r="BV24" s="292">
        <f t="shared" si="43"/>
        <v>141</v>
      </c>
      <c r="BW24" s="292">
        <f t="shared" si="44"/>
        <v>0</v>
      </c>
      <c r="BX24" s="292">
        <f t="shared" si="45"/>
        <v>87</v>
      </c>
      <c r="BY24" s="292">
        <f t="shared" si="19"/>
        <v>2087</v>
      </c>
      <c r="BZ24" s="292">
        <f t="shared" si="20"/>
        <v>0</v>
      </c>
      <c r="CA24" s="292">
        <f t="shared" si="21"/>
        <v>1859</v>
      </c>
      <c r="CB24" s="292">
        <f t="shared" si="22"/>
        <v>0</v>
      </c>
      <c r="CC24" s="292">
        <f t="shared" si="23"/>
        <v>141</v>
      </c>
      <c r="CD24" s="292">
        <f t="shared" si="24"/>
        <v>0</v>
      </c>
      <c r="CE24" s="292">
        <f t="shared" si="25"/>
        <v>87</v>
      </c>
      <c r="CF24" s="292">
        <f t="shared" si="26"/>
        <v>0</v>
      </c>
      <c r="CG24" s="292">
        <f t="shared" si="46"/>
        <v>0</v>
      </c>
      <c r="CH24" s="292">
        <f t="shared" si="47"/>
        <v>0</v>
      </c>
      <c r="CI24" s="292">
        <f t="shared" si="48"/>
        <v>0</v>
      </c>
      <c r="CJ24" s="292">
        <f t="shared" si="49"/>
        <v>0</v>
      </c>
      <c r="CK24" s="292">
        <f t="shared" si="50"/>
        <v>0</v>
      </c>
      <c r="CL24" s="292">
        <f t="shared" si="51"/>
        <v>0</v>
      </c>
      <c r="CM24" s="292">
        <f t="shared" si="52"/>
        <v>0</v>
      </c>
      <c r="CN24" s="292">
        <f t="shared" si="53"/>
        <v>0</v>
      </c>
      <c r="CO24" s="292">
        <f t="shared" si="54"/>
        <v>0</v>
      </c>
      <c r="CP24" s="292">
        <f t="shared" si="55"/>
        <v>0</v>
      </c>
      <c r="CQ24" s="292">
        <f t="shared" si="56"/>
        <v>0</v>
      </c>
      <c r="CR24" s="292">
        <f t="shared" si="57"/>
        <v>0</v>
      </c>
      <c r="CS24" s="292">
        <f t="shared" si="58"/>
        <v>0</v>
      </c>
      <c r="CT24" s="292">
        <f t="shared" si="29"/>
        <v>0</v>
      </c>
      <c r="CU24" s="292">
        <f t="shared" si="30"/>
        <v>0</v>
      </c>
      <c r="CV24" s="292">
        <f t="shared" si="31"/>
        <v>0</v>
      </c>
      <c r="CW24" s="292">
        <f t="shared" si="32"/>
        <v>0</v>
      </c>
      <c r="CX24" s="292">
        <f t="shared" si="33"/>
        <v>0</v>
      </c>
      <c r="CY24" s="292">
        <f t="shared" si="34"/>
        <v>0</v>
      </c>
      <c r="CZ24" s="292">
        <f t="shared" si="35"/>
        <v>0</v>
      </c>
      <c r="DA24" s="292">
        <f t="shared" si="36"/>
        <v>0</v>
      </c>
      <c r="DB24" s="292">
        <f t="shared" si="59"/>
        <v>0</v>
      </c>
      <c r="DC24" s="292">
        <f t="shared" si="60"/>
        <v>0</v>
      </c>
      <c r="DD24" s="292">
        <f t="shared" si="61"/>
        <v>0</v>
      </c>
      <c r="DE24" s="292">
        <f t="shared" si="62"/>
        <v>0</v>
      </c>
      <c r="DF24" s="292">
        <f t="shared" si="63"/>
        <v>0</v>
      </c>
      <c r="DG24" s="292">
        <f t="shared" si="64"/>
        <v>0</v>
      </c>
      <c r="DH24" s="292">
        <v>0</v>
      </c>
      <c r="DI24" s="292">
        <f t="shared" si="38"/>
        <v>0</v>
      </c>
      <c r="DJ24" s="292">
        <v>0</v>
      </c>
      <c r="DK24" s="292">
        <v>0</v>
      </c>
      <c r="DL24" s="292">
        <v>0</v>
      </c>
      <c r="DM24" s="292">
        <v>0</v>
      </c>
    </row>
    <row r="25" spans="1:117" s="224" customFormat="1" ht="13.5" customHeight="1">
      <c r="A25" s="290" t="s">
        <v>745</v>
      </c>
      <c r="B25" s="291" t="s">
        <v>795</v>
      </c>
      <c r="C25" s="290" t="s">
        <v>796</v>
      </c>
      <c r="D25" s="292">
        <f t="shared" si="0"/>
        <v>2456</v>
      </c>
      <c r="E25" s="292">
        <f t="shared" si="1"/>
        <v>1799</v>
      </c>
      <c r="F25" s="292">
        <f t="shared" si="2"/>
        <v>0</v>
      </c>
      <c r="G25" s="292">
        <v>0</v>
      </c>
      <c r="H25" s="292">
        <v>0</v>
      </c>
      <c r="I25" s="292">
        <v>0</v>
      </c>
      <c r="J25" s="292">
        <f t="shared" si="3"/>
        <v>1585</v>
      </c>
      <c r="K25" s="292">
        <v>1585</v>
      </c>
      <c r="L25" s="292">
        <v>0</v>
      </c>
      <c r="M25" s="292">
        <v>0</v>
      </c>
      <c r="N25" s="292">
        <f t="shared" si="4"/>
        <v>104</v>
      </c>
      <c r="O25" s="292">
        <v>104</v>
      </c>
      <c r="P25" s="292">
        <v>0</v>
      </c>
      <c r="Q25" s="292">
        <v>0</v>
      </c>
      <c r="R25" s="292">
        <f t="shared" si="5"/>
        <v>84</v>
      </c>
      <c r="S25" s="292">
        <v>84</v>
      </c>
      <c r="T25" s="292">
        <v>0</v>
      </c>
      <c r="U25" s="292">
        <v>0</v>
      </c>
      <c r="V25" s="292">
        <f t="shared" si="6"/>
        <v>0</v>
      </c>
      <c r="W25" s="292">
        <v>0</v>
      </c>
      <c r="X25" s="292">
        <v>0</v>
      </c>
      <c r="Y25" s="292">
        <v>0</v>
      </c>
      <c r="Z25" s="292">
        <f t="shared" si="7"/>
        <v>26</v>
      </c>
      <c r="AA25" s="292">
        <v>26</v>
      </c>
      <c r="AB25" s="292">
        <v>0</v>
      </c>
      <c r="AC25" s="292">
        <v>0</v>
      </c>
      <c r="AD25" s="292">
        <f t="shared" si="8"/>
        <v>90</v>
      </c>
      <c r="AE25" s="292">
        <f t="shared" si="9"/>
        <v>0</v>
      </c>
      <c r="AF25" s="292">
        <v>0</v>
      </c>
      <c r="AG25" s="292">
        <v>0</v>
      </c>
      <c r="AH25" s="292">
        <v>0</v>
      </c>
      <c r="AI25" s="292">
        <f t="shared" si="10"/>
        <v>90</v>
      </c>
      <c r="AJ25" s="292">
        <v>0</v>
      </c>
      <c r="AK25" s="292">
        <v>0</v>
      </c>
      <c r="AL25" s="292">
        <v>90</v>
      </c>
      <c r="AM25" s="292">
        <f t="shared" si="11"/>
        <v>0</v>
      </c>
      <c r="AN25" s="292">
        <v>0</v>
      </c>
      <c r="AO25" s="292">
        <v>0</v>
      </c>
      <c r="AP25" s="292">
        <v>0</v>
      </c>
      <c r="AQ25" s="292">
        <f t="shared" si="12"/>
        <v>0</v>
      </c>
      <c r="AR25" s="292">
        <v>0</v>
      </c>
      <c r="AS25" s="292">
        <v>0</v>
      </c>
      <c r="AT25" s="292">
        <v>0</v>
      </c>
      <c r="AU25" s="292">
        <f t="shared" si="13"/>
        <v>0</v>
      </c>
      <c r="AV25" s="292">
        <v>0</v>
      </c>
      <c r="AW25" s="292">
        <v>0</v>
      </c>
      <c r="AX25" s="292">
        <v>0</v>
      </c>
      <c r="AY25" s="292">
        <f t="shared" si="14"/>
        <v>0</v>
      </c>
      <c r="AZ25" s="292">
        <v>0</v>
      </c>
      <c r="BA25" s="292">
        <v>0</v>
      </c>
      <c r="BB25" s="292">
        <v>0</v>
      </c>
      <c r="BC25" s="292">
        <f t="shared" si="15"/>
        <v>567</v>
      </c>
      <c r="BD25" s="292">
        <f t="shared" si="16"/>
        <v>64</v>
      </c>
      <c r="BE25" s="292">
        <v>0</v>
      </c>
      <c r="BF25" s="292">
        <v>60</v>
      </c>
      <c r="BG25" s="292">
        <v>4</v>
      </c>
      <c r="BH25" s="292">
        <v>0</v>
      </c>
      <c r="BI25" s="292">
        <v>0</v>
      </c>
      <c r="BJ25" s="292">
        <v>0</v>
      </c>
      <c r="BK25" s="292">
        <f t="shared" si="17"/>
        <v>503</v>
      </c>
      <c r="BL25" s="292">
        <v>0</v>
      </c>
      <c r="BM25" s="292">
        <v>502</v>
      </c>
      <c r="BN25" s="292">
        <v>1</v>
      </c>
      <c r="BO25" s="292">
        <v>0</v>
      </c>
      <c r="BP25" s="292">
        <v>0</v>
      </c>
      <c r="BQ25" s="292">
        <v>0</v>
      </c>
      <c r="BR25" s="292">
        <f t="shared" si="39"/>
        <v>1863</v>
      </c>
      <c r="BS25" s="292">
        <f t="shared" si="40"/>
        <v>0</v>
      </c>
      <c r="BT25" s="292">
        <f t="shared" si="41"/>
        <v>1645</v>
      </c>
      <c r="BU25" s="292">
        <f t="shared" si="42"/>
        <v>108</v>
      </c>
      <c r="BV25" s="292">
        <f t="shared" si="43"/>
        <v>84</v>
      </c>
      <c r="BW25" s="292">
        <f t="shared" si="44"/>
        <v>0</v>
      </c>
      <c r="BX25" s="292">
        <f t="shared" si="45"/>
        <v>26</v>
      </c>
      <c r="BY25" s="292">
        <f t="shared" si="19"/>
        <v>1799</v>
      </c>
      <c r="BZ25" s="292">
        <f t="shared" si="20"/>
        <v>0</v>
      </c>
      <c r="CA25" s="292">
        <f t="shared" si="21"/>
        <v>1585</v>
      </c>
      <c r="CB25" s="292">
        <f t="shared" si="22"/>
        <v>104</v>
      </c>
      <c r="CC25" s="292">
        <f t="shared" si="23"/>
        <v>84</v>
      </c>
      <c r="CD25" s="292">
        <f t="shared" si="24"/>
        <v>0</v>
      </c>
      <c r="CE25" s="292">
        <f t="shared" si="25"/>
        <v>26</v>
      </c>
      <c r="CF25" s="292">
        <f t="shared" si="26"/>
        <v>64</v>
      </c>
      <c r="CG25" s="292">
        <f t="shared" si="46"/>
        <v>0</v>
      </c>
      <c r="CH25" s="292">
        <f t="shared" si="47"/>
        <v>60</v>
      </c>
      <c r="CI25" s="292">
        <f t="shared" si="48"/>
        <v>4</v>
      </c>
      <c r="CJ25" s="292">
        <f t="shared" si="49"/>
        <v>0</v>
      </c>
      <c r="CK25" s="292">
        <f t="shared" si="50"/>
        <v>0</v>
      </c>
      <c r="CL25" s="292">
        <f t="shared" si="51"/>
        <v>0</v>
      </c>
      <c r="CM25" s="292">
        <f t="shared" si="52"/>
        <v>593</v>
      </c>
      <c r="CN25" s="292">
        <f t="shared" si="53"/>
        <v>0</v>
      </c>
      <c r="CO25" s="292">
        <f t="shared" si="54"/>
        <v>592</v>
      </c>
      <c r="CP25" s="292">
        <f t="shared" si="55"/>
        <v>1</v>
      </c>
      <c r="CQ25" s="292">
        <f t="shared" si="56"/>
        <v>0</v>
      </c>
      <c r="CR25" s="292">
        <f t="shared" si="57"/>
        <v>0</v>
      </c>
      <c r="CS25" s="292">
        <f t="shared" si="58"/>
        <v>0</v>
      </c>
      <c r="CT25" s="292">
        <f t="shared" si="29"/>
        <v>90</v>
      </c>
      <c r="CU25" s="292">
        <f t="shared" si="30"/>
        <v>0</v>
      </c>
      <c r="CV25" s="292">
        <f t="shared" si="31"/>
        <v>90</v>
      </c>
      <c r="CW25" s="292">
        <f t="shared" si="32"/>
        <v>0</v>
      </c>
      <c r="CX25" s="292">
        <f t="shared" si="33"/>
        <v>0</v>
      </c>
      <c r="CY25" s="292">
        <f t="shared" si="34"/>
        <v>0</v>
      </c>
      <c r="CZ25" s="292">
        <f t="shared" si="35"/>
        <v>0</v>
      </c>
      <c r="DA25" s="292">
        <f t="shared" si="36"/>
        <v>503</v>
      </c>
      <c r="DB25" s="292">
        <f t="shared" si="59"/>
        <v>0</v>
      </c>
      <c r="DC25" s="292">
        <f t="shared" si="60"/>
        <v>502</v>
      </c>
      <c r="DD25" s="292">
        <f t="shared" si="61"/>
        <v>1</v>
      </c>
      <c r="DE25" s="292">
        <f t="shared" si="62"/>
        <v>0</v>
      </c>
      <c r="DF25" s="292">
        <f t="shared" si="63"/>
        <v>0</v>
      </c>
      <c r="DG25" s="292">
        <f t="shared" si="64"/>
        <v>0</v>
      </c>
      <c r="DH25" s="292">
        <v>0</v>
      </c>
      <c r="DI25" s="292">
        <f t="shared" si="38"/>
        <v>0</v>
      </c>
      <c r="DJ25" s="292">
        <v>0</v>
      </c>
      <c r="DK25" s="292">
        <v>0</v>
      </c>
      <c r="DL25" s="292">
        <v>0</v>
      </c>
      <c r="DM25" s="292">
        <v>0</v>
      </c>
    </row>
    <row r="26" spans="1:117" s="224" customFormat="1" ht="13.5" customHeight="1">
      <c r="A26" s="290" t="s">
        <v>745</v>
      </c>
      <c r="B26" s="291" t="s">
        <v>797</v>
      </c>
      <c r="C26" s="290" t="s">
        <v>798</v>
      </c>
      <c r="D26" s="292">
        <f t="shared" si="0"/>
        <v>1814</v>
      </c>
      <c r="E26" s="292">
        <f t="shared" si="1"/>
        <v>1557</v>
      </c>
      <c r="F26" s="292">
        <f t="shared" si="2"/>
        <v>0</v>
      </c>
      <c r="G26" s="292">
        <v>0</v>
      </c>
      <c r="H26" s="292">
        <v>0</v>
      </c>
      <c r="I26" s="292">
        <v>0</v>
      </c>
      <c r="J26" s="292">
        <f t="shared" si="3"/>
        <v>1367</v>
      </c>
      <c r="K26" s="292">
        <v>1367</v>
      </c>
      <c r="L26" s="292">
        <v>0</v>
      </c>
      <c r="M26" s="292">
        <v>0</v>
      </c>
      <c r="N26" s="292">
        <f t="shared" si="4"/>
        <v>76</v>
      </c>
      <c r="O26" s="292">
        <v>76</v>
      </c>
      <c r="P26" s="292">
        <v>0</v>
      </c>
      <c r="Q26" s="292">
        <v>0</v>
      </c>
      <c r="R26" s="292">
        <f t="shared" si="5"/>
        <v>89</v>
      </c>
      <c r="S26" s="292">
        <v>89</v>
      </c>
      <c r="T26" s="292">
        <v>0</v>
      </c>
      <c r="U26" s="292">
        <v>0</v>
      </c>
      <c r="V26" s="292">
        <f t="shared" si="6"/>
        <v>0</v>
      </c>
      <c r="W26" s="292">
        <v>0</v>
      </c>
      <c r="X26" s="292">
        <v>0</v>
      </c>
      <c r="Y26" s="292">
        <v>0</v>
      </c>
      <c r="Z26" s="292">
        <f t="shared" si="7"/>
        <v>25</v>
      </c>
      <c r="AA26" s="292">
        <v>25</v>
      </c>
      <c r="AB26" s="292">
        <v>0</v>
      </c>
      <c r="AC26" s="292">
        <v>0</v>
      </c>
      <c r="AD26" s="292">
        <f t="shared" si="8"/>
        <v>0</v>
      </c>
      <c r="AE26" s="292">
        <f t="shared" si="9"/>
        <v>0</v>
      </c>
      <c r="AF26" s="292">
        <v>0</v>
      </c>
      <c r="AG26" s="292">
        <v>0</v>
      </c>
      <c r="AH26" s="292">
        <v>0</v>
      </c>
      <c r="AI26" s="292">
        <f t="shared" si="10"/>
        <v>0</v>
      </c>
      <c r="AJ26" s="292">
        <v>0</v>
      </c>
      <c r="AK26" s="292">
        <v>0</v>
      </c>
      <c r="AL26" s="292">
        <v>0</v>
      </c>
      <c r="AM26" s="292">
        <f t="shared" si="11"/>
        <v>0</v>
      </c>
      <c r="AN26" s="292">
        <v>0</v>
      </c>
      <c r="AO26" s="292">
        <v>0</v>
      </c>
      <c r="AP26" s="292">
        <v>0</v>
      </c>
      <c r="AQ26" s="292">
        <f t="shared" si="12"/>
        <v>0</v>
      </c>
      <c r="AR26" s="292">
        <v>0</v>
      </c>
      <c r="AS26" s="292">
        <v>0</v>
      </c>
      <c r="AT26" s="292">
        <v>0</v>
      </c>
      <c r="AU26" s="292">
        <f t="shared" si="13"/>
        <v>0</v>
      </c>
      <c r="AV26" s="292">
        <v>0</v>
      </c>
      <c r="AW26" s="292">
        <v>0</v>
      </c>
      <c r="AX26" s="292">
        <v>0</v>
      </c>
      <c r="AY26" s="292">
        <f t="shared" si="14"/>
        <v>0</v>
      </c>
      <c r="AZ26" s="292">
        <v>0</v>
      </c>
      <c r="BA26" s="292">
        <v>0</v>
      </c>
      <c r="BB26" s="292">
        <v>0</v>
      </c>
      <c r="BC26" s="292">
        <f t="shared" si="15"/>
        <v>257</v>
      </c>
      <c r="BD26" s="292">
        <f t="shared" si="16"/>
        <v>63</v>
      </c>
      <c r="BE26" s="292">
        <v>0</v>
      </c>
      <c r="BF26" s="292">
        <v>58</v>
      </c>
      <c r="BG26" s="292">
        <v>5</v>
      </c>
      <c r="BH26" s="292">
        <v>0</v>
      </c>
      <c r="BI26" s="292">
        <v>0</v>
      </c>
      <c r="BJ26" s="292">
        <v>0</v>
      </c>
      <c r="BK26" s="292">
        <f t="shared" si="17"/>
        <v>194</v>
      </c>
      <c r="BL26" s="292">
        <v>0</v>
      </c>
      <c r="BM26" s="292">
        <v>190</v>
      </c>
      <c r="BN26" s="292">
        <v>4</v>
      </c>
      <c r="BO26" s="292">
        <v>0</v>
      </c>
      <c r="BP26" s="292">
        <v>0</v>
      </c>
      <c r="BQ26" s="292">
        <v>0</v>
      </c>
      <c r="BR26" s="292">
        <f t="shared" si="39"/>
        <v>1620</v>
      </c>
      <c r="BS26" s="292">
        <f t="shared" si="40"/>
        <v>0</v>
      </c>
      <c r="BT26" s="292">
        <f t="shared" si="41"/>
        <v>1425</v>
      </c>
      <c r="BU26" s="292">
        <f t="shared" si="42"/>
        <v>81</v>
      </c>
      <c r="BV26" s="292">
        <f t="shared" si="43"/>
        <v>89</v>
      </c>
      <c r="BW26" s="292">
        <f t="shared" si="44"/>
        <v>0</v>
      </c>
      <c r="BX26" s="292">
        <f t="shared" si="45"/>
        <v>25</v>
      </c>
      <c r="BY26" s="292">
        <f t="shared" si="19"/>
        <v>1557</v>
      </c>
      <c r="BZ26" s="292">
        <f t="shared" si="20"/>
        <v>0</v>
      </c>
      <c r="CA26" s="292">
        <f t="shared" si="21"/>
        <v>1367</v>
      </c>
      <c r="CB26" s="292">
        <f t="shared" si="22"/>
        <v>76</v>
      </c>
      <c r="CC26" s="292">
        <f t="shared" si="23"/>
        <v>89</v>
      </c>
      <c r="CD26" s="292">
        <f t="shared" si="24"/>
        <v>0</v>
      </c>
      <c r="CE26" s="292">
        <f t="shared" si="25"/>
        <v>25</v>
      </c>
      <c r="CF26" s="292">
        <f t="shared" si="26"/>
        <v>63</v>
      </c>
      <c r="CG26" s="292">
        <f t="shared" si="46"/>
        <v>0</v>
      </c>
      <c r="CH26" s="292">
        <f t="shared" si="47"/>
        <v>58</v>
      </c>
      <c r="CI26" s="292">
        <f t="shared" si="48"/>
        <v>5</v>
      </c>
      <c r="CJ26" s="292">
        <f t="shared" si="49"/>
        <v>0</v>
      </c>
      <c r="CK26" s="292">
        <f t="shared" si="50"/>
        <v>0</v>
      </c>
      <c r="CL26" s="292">
        <f t="shared" si="51"/>
        <v>0</v>
      </c>
      <c r="CM26" s="292">
        <f t="shared" si="52"/>
        <v>194</v>
      </c>
      <c r="CN26" s="292">
        <f t="shared" si="53"/>
        <v>0</v>
      </c>
      <c r="CO26" s="292">
        <f t="shared" si="54"/>
        <v>190</v>
      </c>
      <c r="CP26" s="292">
        <f t="shared" si="55"/>
        <v>4</v>
      </c>
      <c r="CQ26" s="292">
        <f t="shared" si="56"/>
        <v>0</v>
      </c>
      <c r="CR26" s="292">
        <f t="shared" si="57"/>
        <v>0</v>
      </c>
      <c r="CS26" s="292">
        <f t="shared" si="58"/>
        <v>0</v>
      </c>
      <c r="CT26" s="292">
        <f t="shared" si="29"/>
        <v>0</v>
      </c>
      <c r="CU26" s="292">
        <f t="shared" si="30"/>
        <v>0</v>
      </c>
      <c r="CV26" s="292">
        <f t="shared" si="31"/>
        <v>0</v>
      </c>
      <c r="CW26" s="292">
        <f t="shared" si="32"/>
        <v>0</v>
      </c>
      <c r="CX26" s="292">
        <f t="shared" si="33"/>
        <v>0</v>
      </c>
      <c r="CY26" s="292">
        <f t="shared" si="34"/>
        <v>0</v>
      </c>
      <c r="CZ26" s="292">
        <f t="shared" si="35"/>
        <v>0</v>
      </c>
      <c r="DA26" s="292">
        <f t="shared" si="36"/>
        <v>194</v>
      </c>
      <c r="DB26" s="292">
        <f t="shared" si="59"/>
        <v>0</v>
      </c>
      <c r="DC26" s="292">
        <f t="shared" si="60"/>
        <v>190</v>
      </c>
      <c r="DD26" s="292">
        <f t="shared" si="61"/>
        <v>4</v>
      </c>
      <c r="DE26" s="292">
        <f t="shared" si="62"/>
        <v>0</v>
      </c>
      <c r="DF26" s="292">
        <f t="shared" si="63"/>
        <v>0</v>
      </c>
      <c r="DG26" s="292">
        <f t="shared" si="64"/>
        <v>0</v>
      </c>
      <c r="DH26" s="292">
        <v>0</v>
      </c>
      <c r="DI26" s="292">
        <f t="shared" si="38"/>
        <v>0</v>
      </c>
      <c r="DJ26" s="292">
        <v>0</v>
      </c>
      <c r="DK26" s="292">
        <v>0</v>
      </c>
      <c r="DL26" s="292">
        <v>0</v>
      </c>
      <c r="DM26" s="292">
        <v>0</v>
      </c>
    </row>
    <row r="27" spans="1:117" s="224" customFormat="1" ht="13.5" customHeight="1">
      <c r="A27" s="290" t="s">
        <v>745</v>
      </c>
      <c r="B27" s="291" t="s">
        <v>799</v>
      </c>
      <c r="C27" s="290" t="s">
        <v>800</v>
      </c>
      <c r="D27" s="292">
        <f t="shared" si="0"/>
        <v>10698</v>
      </c>
      <c r="E27" s="292">
        <f t="shared" si="1"/>
        <v>6333</v>
      </c>
      <c r="F27" s="292">
        <f t="shared" si="2"/>
        <v>0</v>
      </c>
      <c r="G27" s="292">
        <v>0</v>
      </c>
      <c r="H27" s="292">
        <v>0</v>
      </c>
      <c r="I27" s="292">
        <v>0</v>
      </c>
      <c r="J27" s="292">
        <f t="shared" si="3"/>
        <v>5552</v>
      </c>
      <c r="K27" s="292">
        <v>5552</v>
      </c>
      <c r="L27" s="292">
        <v>0</v>
      </c>
      <c r="M27" s="292">
        <v>0</v>
      </c>
      <c r="N27" s="292">
        <f t="shared" si="4"/>
        <v>236</v>
      </c>
      <c r="O27" s="292">
        <v>236</v>
      </c>
      <c r="P27" s="292">
        <v>0</v>
      </c>
      <c r="Q27" s="292">
        <v>0</v>
      </c>
      <c r="R27" s="292">
        <f t="shared" si="5"/>
        <v>487</v>
      </c>
      <c r="S27" s="292">
        <v>487</v>
      </c>
      <c r="T27" s="292">
        <v>0</v>
      </c>
      <c r="U27" s="292">
        <v>0</v>
      </c>
      <c r="V27" s="292">
        <f t="shared" si="6"/>
        <v>0</v>
      </c>
      <c r="W27" s="292">
        <v>0</v>
      </c>
      <c r="X27" s="292">
        <v>0</v>
      </c>
      <c r="Y27" s="292">
        <v>0</v>
      </c>
      <c r="Z27" s="292">
        <f t="shared" si="7"/>
        <v>58</v>
      </c>
      <c r="AA27" s="292">
        <v>58</v>
      </c>
      <c r="AB27" s="292">
        <v>0</v>
      </c>
      <c r="AC27" s="292">
        <v>0</v>
      </c>
      <c r="AD27" s="292">
        <f t="shared" si="8"/>
        <v>2597</v>
      </c>
      <c r="AE27" s="292">
        <f t="shared" si="9"/>
        <v>0</v>
      </c>
      <c r="AF27" s="292">
        <v>0</v>
      </c>
      <c r="AG27" s="292">
        <v>0</v>
      </c>
      <c r="AH27" s="292">
        <v>0</v>
      </c>
      <c r="AI27" s="292">
        <f t="shared" si="10"/>
        <v>2597</v>
      </c>
      <c r="AJ27" s="292">
        <v>0</v>
      </c>
      <c r="AK27" s="292">
        <v>0</v>
      </c>
      <c r="AL27" s="292">
        <v>2597</v>
      </c>
      <c r="AM27" s="292">
        <f t="shared" si="11"/>
        <v>0</v>
      </c>
      <c r="AN27" s="292">
        <v>0</v>
      </c>
      <c r="AO27" s="292">
        <v>0</v>
      </c>
      <c r="AP27" s="292">
        <v>0</v>
      </c>
      <c r="AQ27" s="292">
        <f t="shared" si="12"/>
        <v>0</v>
      </c>
      <c r="AR27" s="292">
        <v>0</v>
      </c>
      <c r="AS27" s="292">
        <v>0</v>
      </c>
      <c r="AT27" s="292">
        <v>0</v>
      </c>
      <c r="AU27" s="292">
        <f t="shared" si="13"/>
        <v>0</v>
      </c>
      <c r="AV27" s="292">
        <v>0</v>
      </c>
      <c r="AW27" s="292">
        <v>0</v>
      </c>
      <c r="AX27" s="292">
        <v>0</v>
      </c>
      <c r="AY27" s="292">
        <f t="shared" si="14"/>
        <v>0</v>
      </c>
      <c r="AZ27" s="292">
        <v>0</v>
      </c>
      <c r="BA27" s="292">
        <v>0</v>
      </c>
      <c r="BB27" s="292">
        <v>0</v>
      </c>
      <c r="BC27" s="292">
        <f t="shared" si="15"/>
        <v>1768</v>
      </c>
      <c r="BD27" s="292">
        <f t="shared" si="16"/>
        <v>406</v>
      </c>
      <c r="BE27" s="292">
        <v>0</v>
      </c>
      <c r="BF27" s="292">
        <v>406</v>
      </c>
      <c r="BG27" s="292">
        <v>0</v>
      </c>
      <c r="BH27" s="292">
        <v>0</v>
      </c>
      <c r="BI27" s="292">
        <v>0</v>
      </c>
      <c r="BJ27" s="292">
        <v>0</v>
      </c>
      <c r="BK27" s="292">
        <f t="shared" si="17"/>
        <v>1362</v>
      </c>
      <c r="BL27" s="292">
        <v>0</v>
      </c>
      <c r="BM27" s="292">
        <v>1362</v>
      </c>
      <c r="BN27" s="292">
        <v>0</v>
      </c>
      <c r="BO27" s="292">
        <v>0</v>
      </c>
      <c r="BP27" s="292">
        <v>0</v>
      </c>
      <c r="BQ27" s="292">
        <v>0</v>
      </c>
      <c r="BR27" s="292">
        <f t="shared" si="39"/>
        <v>6739</v>
      </c>
      <c r="BS27" s="292">
        <f t="shared" si="40"/>
        <v>0</v>
      </c>
      <c r="BT27" s="292">
        <f t="shared" si="41"/>
        <v>5958</v>
      </c>
      <c r="BU27" s="292">
        <f t="shared" si="42"/>
        <v>236</v>
      </c>
      <c r="BV27" s="292">
        <f t="shared" si="43"/>
        <v>487</v>
      </c>
      <c r="BW27" s="292">
        <f t="shared" si="44"/>
        <v>0</v>
      </c>
      <c r="BX27" s="292">
        <f t="shared" si="45"/>
        <v>58</v>
      </c>
      <c r="BY27" s="292">
        <f t="shared" si="19"/>
        <v>6333</v>
      </c>
      <c r="BZ27" s="292">
        <f t="shared" si="20"/>
        <v>0</v>
      </c>
      <c r="CA27" s="292">
        <f t="shared" si="21"/>
        <v>5552</v>
      </c>
      <c r="CB27" s="292">
        <f t="shared" si="22"/>
        <v>236</v>
      </c>
      <c r="CC27" s="292">
        <f t="shared" si="23"/>
        <v>487</v>
      </c>
      <c r="CD27" s="292">
        <f t="shared" si="24"/>
        <v>0</v>
      </c>
      <c r="CE27" s="292">
        <f t="shared" si="25"/>
        <v>58</v>
      </c>
      <c r="CF27" s="292">
        <f t="shared" si="26"/>
        <v>406</v>
      </c>
      <c r="CG27" s="292">
        <f t="shared" si="46"/>
        <v>0</v>
      </c>
      <c r="CH27" s="292">
        <f t="shared" si="47"/>
        <v>406</v>
      </c>
      <c r="CI27" s="292">
        <f t="shared" si="48"/>
        <v>0</v>
      </c>
      <c r="CJ27" s="292">
        <f t="shared" si="49"/>
        <v>0</v>
      </c>
      <c r="CK27" s="292">
        <f t="shared" si="50"/>
        <v>0</v>
      </c>
      <c r="CL27" s="292">
        <f t="shared" si="51"/>
        <v>0</v>
      </c>
      <c r="CM27" s="292">
        <f t="shared" si="52"/>
        <v>3959</v>
      </c>
      <c r="CN27" s="292">
        <f t="shared" si="53"/>
        <v>0</v>
      </c>
      <c r="CO27" s="292">
        <f t="shared" si="54"/>
        <v>3959</v>
      </c>
      <c r="CP27" s="292">
        <f t="shared" si="55"/>
        <v>0</v>
      </c>
      <c r="CQ27" s="292">
        <f t="shared" si="56"/>
        <v>0</v>
      </c>
      <c r="CR27" s="292">
        <f t="shared" si="57"/>
        <v>0</v>
      </c>
      <c r="CS27" s="292">
        <f t="shared" si="58"/>
        <v>0</v>
      </c>
      <c r="CT27" s="292">
        <f t="shared" si="29"/>
        <v>2597</v>
      </c>
      <c r="CU27" s="292">
        <f t="shared" si="30"/>
        <v>0</v>
      </c>
      <c r="CV27" s="292">
        <f t="shared" si="31"/>
        <v>2597</v>
      </c>
      <c r="CW27" s="292">
        <f t="shared" si="32"/>
        <v>0</v>
      </c>
      <c r="CX27" s="292">
        <f t="shared" si="33"/>
        <v>0</v>
      </c>
      <c r="CY27" s="292">
        <f t="shared" si="34"/>
        <v>0</v>
      </c>
      <c r="CZ27" s="292">
        <f t="shared" si="35"/>
        <v>0</v>
      </c>
      <c r="DA27" s="292">
        <f t="shared" si="36"/>
        <v>1362</v>
      </c>
      <c r="DB27" s="292">
        <f t="shared" si="59"/>
        <v>0</v>
      </c>
      <c r="DC27" s="292">
        <f t="shared" si="60"/>
        <v>1362</v>
      </c>
      <c r="DD27" s="292">
        <f t="shared" si="61"/>
        <v>0</v>
      </c>
      <c r="DE27" s="292">
        <f t="shared" si="62"/>
        <v>0</v>
      </c>
      <c r="DF27" s="292">
        <f t="shared" si="63"/>
        <v>0</v>
      </c>
      <c r="DG27" s="292">
        <f t="shared" si="64"/>
        <v>0</v>
      </c>
      <c r="DH27" s="292">
        <v>0</v>
      </c>
      <c r="DI27" s="292">
        <f t="shared" si="38"/>
        <v>0</v>
      </c>
      <c r="DJ27" s="292">
        <v>0</v>
      </c>
      <c r="DK27" s="292">
        <v>0</v>
      </c>
      <c r="DL27" s="292">
        <v>0</v>
      </c>
      <c r="DM27" s="292">
        <v>0</v>
      </c>
    </row>
    <row r="28" spans="1:117" s="224" customFormat="1" ht="13.5" customHeight="1">
      <c r="A28" s="290" t="s">
        <v>745</v>
      </c>
      <c r="B28" s="291" t="s">
        <v>801</v>
      </c>
      <c r="C28" s="290" t="s">
        <v>802</v>
      </c>
      <c r="D28" s="292">
        <f t="shared" si="0"/>
        <v>376</v>
      </c>
      <c r="E28" s="292">
        <f t="shared" si="1"/>
        <v>357</v>
      </c>
      <c r="F28" s="292">
        <f t="shared" si="2"/>
        <v>0</v>
      </c>
      <c r="G28" s="292">
        <v>0</v>
      </c>
      <c r="H28" s="292">
        <v>0</v>
      </c>
      <c r="I28" s="292">
        <v>0</v>
      </c>
      <c r="J28" s="292">
        <f t="shared" si="3"/>
        <v>323</v>
      </c>
      <c r="K28" s="292">
        <v>323</v>
      </c>
      <c r="L28" s="292">
        <v>0</v>
      </c>
      <c r="M28" s="292">
        <v>0</v>
      </c>
      <c r="N28" s="292">
        <f t="shared" si="4"/>
        <v>0</v>
      </c>
      <c r="O28" s="292">
        <v>0</v>
      </c>
      <c r="P28" s="292">
        <v>0</v>
      </c>
      <c r="Q28" s="292">
        <v>0</v>
      </c>
      <c r="R28" s="292">
        <f t="shared" si="5"/>
        <v>27</v>
      </c>
      <c r="S28" s="292">
        <v>0</v>
      </c>
      <c r="T28" s="292">
        <v>27</v>
      </c>
      <c r="U28" s="292">
        <v>0</v>
      </c>
      <c r="V28" s="292">
        <f t="shared" si="6"/>
        <v>4</v>
      </c>
      <c r="W28" s="292">
        <v>0</v>
      </c>
      <c r="X28" s="292">
        <v>4</v>
      </c>
      <c r="Y28" s="292">
        <v>0</v>
      </c>
      <c r="Z28" s="292">
        <f t="shared" si="7"/>
        <v>3</v>
      </c>
      <c r="AA28" s="292">
        <v>3</v>
      </c>
      <c r="AB28" s="292">
        <v>0</v>
      </c>
      <c r="AC28" s="292">
        <v>0</v>
      </c>
      <c r="AD28" s="292">
        <f t="shared" si="8"/>
        <v>0</v>
      </c>
      <c r="AE28" s="292">
        <f t="shared" si="9"/>
        <v>0</v>
      </c>
      <c r="AF28" s="292">
        <v>0</v>
      </c>
      <c r="AG28" s="292">
        <v>0</v>
      </c>
      <c r="AH28" s="292">
        <v>0</v>
      </c>
      <c r="AI28" s="292">
        <f t="shared" si="10"/>
        <v>0</v>
      </c>
      <c r="AJ28" s="292">
        <v>0</v>
      </c>
      <c r="AK28" s="292">
        <v>0</v>
      </c>
      <c r="AL28" s="292">
        <v>0</v>
      </c>
      <c r="AM28" s="292">
        <f t="shared" si="11"/>
        <v>0</v>
      </c>
      <c r="AN28" s="292">
        <v>0</v>
      </c>
      <c r="AO28" s="292">
        <v>0</v>
      </c>
      <c r="AP28" s="292">
        <v>0</v>
      </c>
      <c r="AQ28" s="292">
        <f t="shared" si="12"/>
        <v>0</v>
      </c>
      <c r="AR28" s="292">
        <v>0</v>
      </c>
      <c r="AS28" s="292">
        <v>0</v>
      </c>
      <c r="AT28" s="292">
        <v>0</v>
      </c>
      <c r="AU28" s="292">
        <f t="shared" si="13"/>
        <v>0</v>
      </c>
      <c r="AV28" s="292">
        <v>0</v>
      </c>
      <c r="AW28" s="292">
        <v>0</v>
      </c>
      <c r="AX28" s="292">
        <v>0</v>
      </c>
      <c r="AY28" s="292">
        <f t="shared" si="14"/>
        <v>0</v>
      </c>
      <c r="AZ28" s="292">
        <v>0</v>
      </c>
      <c r="BA28" s="292">
        <v>0</v>
      </c>
      <c r="BB28" s="292">
        <v>0</v>
      </c>
      <c r="BC28" s="292">
        <f t="shared" si="15"/>
        <v>19</v>
      </c>
      <c r="BD28" s="292">
        <f t="shared" si="16"/>
        <v>19</v>
      </c>
      <c r="BE28" s="292">
        <v>0</v>
      </c>
      <c r="BF28" s="292">
        <v>19</v>
      </c>
      <c r="BG28" s="292">
        <v>0</v>
      </c>
      <c r="BH28" s="292">
        <v>0</v>
      </c>
      <c r="BI28" s="292">
        <v>0</v>
      </c>
      <c r="BJ28" s="292">
        <v>0</v>
      </c>
      <c r="BK28" s="292">
        <f t="shared" si="17"/>
        <v>0</v>
      </c>
      <c r="BL28" s="292">
        <v>0</v>
      </c>
      <c r="BM28" s="292">
        <v>0</v>
      </c>
      <c r="BN28" s="292">
        <v>0</v>
      </c>
      <c r="BO28" s="292">
        <v>0</v>
      </c>
      <c r="BP28" s="292">
        <v>0</v>
      </c>
      <c r="BQ28" s="292">
        <v>0</v>
      </c>
      <c r="BR28" s="292">
        <f t="shared" si="39"/>
        <v>376</v>
      </c>
      <c r="BS28" s="292">
        <f t="shared" si="40"/>
        <v>0</v>
      </c>
      <c r="BT28" s="292">
        <f t="shared" si="41"/>
        <v>342</v>
      </c>
      <c r="BU28" s="292">
        <f t="shared" si="42"/>
        <v>0</v>
      </c>
      <c r="BV28" s="292">
        <f t="shared" si="43"/>
        <v>27</v>
      </c>
      <c r="BW28" s="292">
        <f t="shared" si="44"/>
        <v>4</v>
      </c>
      <c r="BX28" s="292">
        <f t="shared" si="45"/>
        <v>3</v>
      </c>
      <c r="BY28" s="292">
        <f t="shared" si="19"/>
        <v>357</v>
      </c>
      <c r="BZ28" s="292">
        <f t="shared" si="20"/>
        <v>0</v>
      </c>
      <c r="CA28" s="292">
        <f t="shared" si="21"/>
        <v>323</v>
      </c>
      <c r="CB28" s="292">
        <f t="shared" si="22"/>
        <v>0</v>
      </c>
      <c r="CC28" s="292">
        <f t="shared" si="23"/>
        <v>27</v>
      </c>
      <c r="CD28" s="292">
        <f t="shared" si="24"/>
        <v>4</v>
      </c>
      <c r="CE28" s="292">
        <f t="shared" si="25"/>
        <v>3</v>
      </c>
      <c r="CF28" s="292">
        <f t="shared" si="26"/>
        <v>19</v>
      </c>
      <c r="CG28" s="292">
        <f t="shared" si="46"/>
        <v>0</v>
      </c>
      <c r="CH28" s="292">
        <f t="shared" si="47"/>
        <v>19</v>
      </c>
      <c r="CI28" s="292">
        <f t="shared" si="48"/>
        <v>0</v>
      </c>
      <c r="CJ28" s="292">
        <f t="shared" si="49"/>
        <v>0</v>
      </c>
      <c r="CK28" s="292">
        <f t="shared" si="50"/>
        <v>0</v>
      </c>
      <c r="CL28" s="292">
        <f t="shared" si="51"/>
        <v>0</v>
      </c>
      <c r="CM28" s="292">
        <f t="shared" si="52"/>
        <v>0</v>
      </c>
      <c r="CN28" s="292">
        <f t="shared" si="53"/>
        <v>0</v>
      </c>
      <c r="CO28" s="292">
        <f t="shared" si="54"/>
        <v>0</v>
      </c>
      <c r="CP28" s="292">
        <f t="shared" si="55"/>
        <v>0</v>
      </c>
      <c r="CQ28" s="292">
        <f t="shared" si="56"/>
        <v>0</v>
      </c>
      <c r="CR28" s="292">
        <f t="shared" si="57"/>
        <v>0</v>
      </c>
      <c r="CS28" s="292">
        <f t="shared" si="58"/>
        <v>0</v>
      </c>
      <c r="CT28" s="292">
        <f t="shared" si="29"/>
        <v>0</v>
      </c>
      <c r="CU28" s="292">
        <f t="shared" si="30"/>
        <v>0</v>
      </c>
      <c r="CV28" s="292">
        <f t="shared" si="31"/>
        <v>0</v>
      </c>
      <c r="CW28" s="292">
        <f t="shared" si="32"/>
        <v>0</v>
      </c>
      <c r="CX28" s="292">
        <f t="shared" si="33"/>
        <v>0</v>
      </c>
      <c r="CY28" s="292">
        <f t="shared" si="34"/>
        <v>0</v>
      </c>
      <c r="CZ28" s="292">
        <f t="shared" si="35"/>
        <v>0</v>
      </c>
      <c r="DA28" s="292">
        <f t="shared" si="36"/>
        <v>0</v>
      </c>
      <c r="DB28" s="292">
        <f t="shared" si="59"/>
        <v>0</v>
      </c>
      <c r="DC28" s="292">
        <f t="shared" si="60"/>
        <v>0</v>
      </c>
      <c r="DD28" s="292">
        <f t="shared" si="61"/>
        <v>0</v>
      </c>
      <c r="DE28" s="292">
        <f t="shared" si="62"/>
        <v>0</v>
      </c>
      <c r="DF28" s="292">
        <f t="shared" si="63"/>
        <v>0</v>
      </c>
      <c r="DG28" s="292">
        <f t="shared" si="64"/>
        <v>0</v>
      </c>
      <c r="DH28" s="292">
        <v>0</v>
      </c>
      <c r="DI28" s="292">
        <f t="shared" si="38"/>
        <v>0</v>
      </c>
      <c r="DJ28" s="292">
        <v>0</v>
      </c>
      <c r="DK28" s="292">
        <v>0</v>
      </c>
      <c r="DL28" s="292">
        <v>0</v>
      </c>
      <c r="DM28" s="292">
        <v>0</v>
      </c>
    </row>
    <row r="29" spans="1:117" s="224" customFormat="1" ht="13.5" customHeight="1">
      <c r="A29" s="290" t="s">
        <v>745</v>
      </c>
      <c r="B29" s="291" t="s">
        <v>803</v>
      </c>
      <c r="C29" s="290" t="s">
        <v>804</v>
      </c>
      <c r="D29" s="292">
        <f t="shared" si="0"/>
        <v>387</v>
      </c>
      <c r="E29" s="292">
        <f t="shared" si="1"/>
        <v>360</v>
      </c>
      <c r="F29" s="292">
        <f t="shared" si="2"/>
        <v>0</v>
      </c>
      <c r="G29" s="292">
        <v>0</v>
      </c>
      <c r="H29" s="292">
        <v>0</v>
      </c>
      <c r="I29" s="292">
        <v>0</v>
      </c>
      <c r="J29" s="292">
        <f t="shared" si="3"/>
        <v>327</v>
      </c>
      <c r="K29" s="292">
        <v>327</v>
      </c>
      <c r="L29" s="292">
        <v>0</v>
      </c>
      <c r="M29" s="292">
        <v>0</v>
      </c>
      <c r="N29" s="292">
        <f t="shared" si="4"/>
        <v>0</v>
      </c>
      <c r="O29" s="292">
        <v>0</v>
      </c>
      <c r="P29" s="292">
        <v>0</v>
      </c>
      <c r="Q29" s="292">
        <v>0</v>
      </c>
      <c r="R29" s="292">
        <f t="shared" si="5"/>
        <v>29</v>
      </c>
      <c r="S29" s="292">
        <v>0</v>
      </c>
      <c r="T29" s="292">
        <v>29</v>
      </c>
      <c r="U29" s="292">
        <v>0</v>
      </c>
      <c r="V29" s="292">
        <f t="shared" si="6"/>
        <v>0</v>
      </c>
      <c r="W29" s="292">
        <v>0</v>
      </c>
      <c r="X29" s="292">
        <v>0</v>
      </c>
      <c r="Y29" s="292">
        <v>0</v>
      </c>
      <c r="Z29" s="292">
        <f t="shared" si="7"/>
        <v>4</v>
      </c>
      <c r="AA29" s="292">
        <v>4</v>
      </c>
      <c r="AB29" s="292">
        <v>0</v>
      </c>
      <c r="AC29" s="292">
        <v>0</v>
      </c>
      <c r="AD29" s="292">
        <f t="shared" si="8"/>
        <v>0</v>
      </c>
      <c r="AE29" s="292">
        <f t="shared" si="9"/>
        <v>0</v>
      </c>
      <c r="AF29" s="292">
        <v>0</v>
      </c>
      <c r="AG29" s="292">
        <v>0</v>
      </c>
      <c r="AH29" s="292">
        <v>0</v>
      </c>
      <c r="AI29" s="292">
        <f t="shared" si="10"/>
        <v>0</v>
      </c>
      <c r="AJ29" s="292">
        <v>0</v>
      </c>
      <c r="AK29" s="292">
        <v>0</v>
      </c>
      <c r="AL29" s="292">
        <v>0</v>
      </c>
      <c r="AM29" s="292">
        <f t="shared" si="11"/>
        <v>0</v>
      </c>
      <c r="AN29" s="292">
        <v>0</v>
      </c>
      <c r="AO29" s="292">
        <v>0</v>
      </c>
      <c r="AP29" s="292">
        <v>0</v>
      </c>
      <c r="AQ29" s="292">
        <f t="shared" si="12"/>
        <v>0</v>
      </c>
      <c r="AR29" s="292">
        <v>0</v>
      </c>
      <c r="AS29" s="292">
        <v>0</v>
      </c>
      <c r="AT29" s="292">
        <v>0</v>
      </c>
      <c r="AU29" s="292">
        <f t="shared" si="13"/>
        <v>0</v>
      </c>
      <c r="AV29" s="292">
        <v>0</v>
      </c>
      <c r="AW29" s="292">
        <v>0</v>
      </c>
      <c r="AX29" s="292">
        <v>0</v>
      </c>
      <c r="AY29" s="292">
        <f t="shared" si="14"/>
        <v>0</v>
      </c>
      <c r="AZ29" s="292">
        <v>0</v>
      </c>
      <c r="BA29" s="292">
        <v>0</v>
      </c>
      <c r="BB29" s="292">
        <v>0</v>
      </c>
      <c r="BC29" s="292">
        <f t="shared" si="15"/>
        <v>27</v>
      </c>
      <c r="BD29" s="292">
        <f t="shared" si="16"/>
        <v>27</v>
      </c>
      <c r="BE29" s="292">
        <v>0</v>
      </c>
      <c r="BF29" s="292">
        <v>24</v>
      </c>
      <c r="BG29" s="292">
        <v>0</v>
      </c>
      <c r="BH29" s="292">
        <v>3</v>
      </c>
      <c r="BI29" s="292">
        <v>0</v>
      </c>
      <c r="BJ29" s="292">
        <v>0</v>
      </c>
      <c r="BK29" s="292">
        <f t="shared" si="17"/>
        <v>0</v>
      </c>
      <c r="BL29" s="292">
        <v>0</v>
      </c>
      <c r="BM29" s="292">
        <v>0</v>
      </c>
      <c r="BN29" s="292">
        <v>0</v>
      </c>
      <c r="BO29" s="292">
        <v>0</v>
      </c>
      <c r="BP29" s="292">
        <v>0</v>
      </c>
      <c r="BQ29" s="292">
        <v>0</v>
      </c>
      <c r="BR29" s="292">
        <f t="shared" si="39"/>
        <v>387</v>
      </c>
      <c r="BS29" s="292">
        <f t="shared" si="40"/>
        <v>0</v>
      </c>
      <c r="BT29" s="292">
        <f t="shared" si="41"/>
        <v>351</v>
      </c>
      <c r="BU29" s="292">
        <f t="shared" si="42"/>
        <v>0</v>
      </c>
      <c r="BV29" s="292">
        <f t="shared" si="43"/>
        <v>32</v>
      </c>
      <c r="BW29" s="292">
        <f t="shared" si="44"/>
        <v>0</v>
      </c>
      <c r="BX29" s="292">
        <f t="shared" si="45"/>
        <v>4</v>
      </c>
      <c r="BY29" s="292">
        <f t="shared" si="19"/>
        <v>360</v>
      </c>
      <c r="BZ29" s="292">
        <f t="shared" si="20"/>
        <v>0</v>
      </c>
      <c r="CA29" s="292">
        <f t="shared" si="21"/>
        <v>327</v>
      </c>
      <c r="CB29" s="292">
        <f t="shared" si="22"/>
        <v>0</v>
      </c>
      <c r="CC29" s="292">
        <f t="shared" si="23"/>
        <v>29</v>
      </c>
      <c r="CD29" s="292">
        <f t="shared" si="24"/>
        <v>0</v>
      </c>
      <c r="CE29" s="292">
        <f t="shared" si="25"/>
        <v>4</v>
      </c>
      <c r="CF29" s="292">
        <f t="shared" si="26"/>
        <v>27</v>
      </c>
      <c r="CG29" s="292">
        <f t="shared" si="46"/>
        <v>0</v>
      </c>
      <c r="CH29" s="292">
        <f t="shared" si="47"/>
        <v>24</v>
      </c>
      <c r="CI29" s="292">
        <f t="shared" si="48"/>
        <v>0</v>
      </c>
      <c r="CJ29" s="292">
        <f t="shared" si="49"/>
        <v>3</v>
      </c>
      <c r="CK29" s="292">
        <f t="shared" si="50"/>
        <v>0</v>
      </c>
      <c r="CL29" s="292">
        <f t="shared" si="51"/>
        <v>0</v>
      </c>
      <c r="CM29" s="292">
        <f t="shared" si="52"/>
        <v>0</v>
      </c>
      <c r="CN29" s="292">
        <f t="shared" si="53"/>
        <v>0</v>
      </c>
      <c r="CO29" s="292">
        <f t="shared" si="54"/>
        <v>0</v>
      </c>
      <c r="CP29" s="292">
        <f t="shared" si="55"/>
        <v>0</v>
      </c>
      <c r="CQ29" s="292">
        <f t="shared" si="56"/>
        <v>0</v>
      </c>
      <c r="CR29" s="292">
        <f t="shared" si="57"/>
        <v>0</v>
      </c>
      <c r="CS29" s="292">
        <f t="shared" si="58"/>
        <v>0</v>
      </c>
      <c r="CT29" s="292">
        <f t="shared" si="29"/>
        <v>0</v>
      </c>
      <c r="CU29" s="292">
        <f t="shared" si="30"/>
        <v>0</v>
      </c>
      <c r="CV29" s="292">
        <f t="shared" si="31"/>
        <v>0</v>
      </c>
      <c r="CW29" s="292">
        <f t="shared" si="32"/>
        <v>0</v>
      </c>
      <c r="CX29" s="292">
        <f t="shared" si="33"/>
        <v>0</v>
      </c>
      <c r="CY29" s="292">
        <f t="shared" si="34"/>
        <v>0</v>
      </c>
      <c r="CZ29" s="292">
        <f t="shared" si="35"/>
        <v>0</v>
      </c>
      <c r="DA29" s="292">
        <f t="shared" si="36"/>
        <v>0</v>
      </c>
      <c r="DB29" s="292">
        <f t="shared" si="59"/>
        <v>0</v>
      </c>
      <c r="DC29" s="292">
        <f t="shared" si="60"/>
        <v>0</v>
      </c>
      <c r="DD29" s="292">
        <f t="shared" si="61"/>
        <v>0</v>
      </c>
      <c r="DE29" s="292">
        <f t="shared" si="62"/>
        <v>0</v>
      </c>
      <c r="DF29" s="292">
        <f t="shared" si="63"/>
        <v>0</v>
      </c>
      <c r="DG29" s="292">
        <f t="shared" si="64"/>
        <v>0</v>
      </c>
      <c r="DH29" s="292">
        <v>0</v>
      </c>
      <c r="DI29" s="292">
        <f t="shared" si="38"/>
        <v>0</v>
      </c>
      <c r="DJ29" s="292">
        <v>0</v>
      </c>
      <c r="DK29" s="292">
        <v>0</v>
      </c>
      <c r="DL29" s="292">
        <v>0</v>
      </c>
      <c r="DM29" s="292">
        <v>0</v>
      </c>
    </row>
    <row r="30" spans="1:117" s="224" customFormat="1" ht="13.5" customHeight="1">
      <c r="A30" s="290" t="s">
        <v>745</v>
      </c>
      <c r="B30" s="291" t="s">
        <v>805</v>
      </c>
      <c r="C30" s="290" t="s">
        <v>806</v>
      </c>
      <c r="D30" s="292">
        <f t="shared" si="0"/>
        <v>1586</v>
      </c>
      <c r="E30" s="292">
        <f t="shared" si="1"/>
        <v>1243</v>
      </c>
      <c r="F30" s="292">
        <f t="shared" si="2"/>
        <v>0</v>
      </c>
      <c r="G30" s="292">
        <v>0</v>
      </c>
      <c r="H30" s="292">
        <v>0</v>
      </c>
      <c r="I30" s="292">
        <v>0</v>
      </c>
      <c r="J30" s="292">
        <f t="shared" si="3"/>
        <v>1077</v>
      </c>
      <c r="K30" s="292">
        <v>1077</v>
      </c>
      <c r="L30" s="292">
        <v>0</v>
      </c>
      <c r="M30" s="292">
        <v>0</v>
      </c>
      <c r="N30" s="292">
        <f t="shared" si="4"/>
        <v>73</v>
      </c>
      <c r="O30" s="292">
        <v>73</v>
      </c>
      <c r="P30" s="292">
        <v>0</v>
      </c>
      <c r="Q30" s="292">
        <v>0</v>
      </c>
      <c r="R30" s="292">
        <f t="shared" si="5"/>
        <v>77</v>
      </c>
      <c r="S30" s="292">
        <v>77</v>
      </c>
      <c r="T30" s="292">
        <v>0</v>
      </c>
      <c r="U30" s="292">
        <v>0</v>
      </c>
      <c r="V30" s="292">
        <f t="shared" si="6"/>
        <v>0</v>
      </c>
      <c r="W30" s="292">
        <v>0</v>
      </c>
      <c r="X30" s="292">
        <v>0</v>
      </c>
      <c r="Y30" s="292">
        <v>0</v>
      </c>
      <c r="Z30" s="292">
        <f t="shared" si="7"/>
        <v>16</v>
      </c>
      <c r="AA30" s="292">
        <v>16</v>
      </c>
      <c r="AB30" s="292">
        <v>0</v>
      </c>
      <c r="AC30" s="292">
        <v>0</v>
      </c>
      <c r="AD30" s="292">
        <f t="shared" si="8"/>
        <v>343</v>
      </c>
      <c r="AE30" s="292">
        <f t="shared" si="9"/>
        <v>0</v>
      </c>
      <c r="AF30" s="292">
        <v>0</v>
      </c>
      <c r="AG30" s="292">
        <v>0</v>
      </c>
      <c r="AH30" s="292">
        <v>0</v>
      </c>
      <c r="AI30" s="292">
        <f t="shared" si="10"/>
        <v>343</v>
      </c>
      <c r="AJ30" s="292">
        <v>343</v>
      </c>
      <c r="AK30" s="292">
        <v>0</v>
      </c>
      <c r="AL30" s="292">
        <v>0</v>
      </c>
      <c r="AM30" s="292">
        <f t="shared" si="11"/>
        <v>0</v>
      </c>
      <c r="AN30" s="292">
        <v>0</v>
      </c>
      <c r="AO30" s="292">
        <v>0</v>
      </c>
      <c r="AP30" s="292">
        <v>0</v>
      </c>
      <c r="AQ30" s="292">
        <f t="shared" si="12"/>
        <v>0</v>
      </c>
      <c r="AR30" s="292">
        <v>0</v>
      </c>
      <c r="AS30" s="292">
        <v>0</v>
      </c>
      <c r="AT30" s="292">
        <v>0</v>
      </c>
      <c r="AU30" s="292">
        <f t="shared" si="13"/>
        <v>0</v>
      </c>
      <c r="AV30" s="292">
        <v>0</v>
      </c>
      <c r="AW30" s="292">
        <v>0</v>
      </c>
      <c r="AX30" s="292">
        <v>0</v>
      </c>
      <c r="AY30" s="292">
        <f t="shared" si="14"/>
        <v>0</v>
      </c>
      <c r="AZ30" s="292">
        <v>0</v>
      </c>
      <c r="BA30" s="292">
        <v>0</v>
      </c>
      <c r="BB30" s="292">
        <v>0</v>
      </c>
      <c r="BC30" s="292">
        <f t="shared" si="15"/>
        <v>0</v>
      </c>
      <c r="BD30" s="292">
        <f t="shared" si="16"/>
        <v>0</v>
      </c>
      <c r="BE30" s="292">
        <v>0</v>
      </c>
      <c r="BF30" s="292">
        <v>0</v>
      </c>
      <c r="BG30" s="292">
        <v>0</v>
      </c>
      <c r="BH30" s="292">
        <v>0</v>
      </c>
      <c r="BI30" s="292">
        <v>0</v>
      </c>
      <c r="BJ30" s="292">
        <v>0</v>
      </c>
      <c r="BK30" s="292">
        <f t="shared" si="17"/>
        <v>0</v>
      </c>
      <c r="BL30" s="292">
        <v>0</v>
      </c>
      <c r="BM30" s="292">
        <v>0</v>
      </c>
      <c r="BN30" s="292">
        <v>0</v>
      </c>
      <c r="BO30" s="292">
        <v>0</v>
      </c>
      <c r="BP30" s="292">
        <v>0</v>
      </c>
      <c r="BQ30" s="292">
        <v>0</v>
      </c>
      <c r="BR30" s="292">
        <f t="shared" si="39"/>
        <v>1243</v>
      </c>
      <c r="BS30" s="292">
        <f t="shared" si="40"/>
        <v>0</v>
      </c>
      <c r="BT30" s="292">
        <f t="shared" si="41"/>
        <v>1077</v>
      </c>
      <c r="BU30" s="292">
        <f t="shared" si="42"/>
        <v>73</v>
      </c>
      <c r="BV30" s="292">
        <f t="shared" si="43"/>
        <v>77</v>
      </c>
      <c r="BW30" s="292">
        <f t="shared" si="44"/>
        <v>0</v>
      </c>
      <c r="BX30" s="292">
        <f t="shared" si="45"/>
        <v>16</v>
      </c>
      <c r="BY30" s="292">
        <f t="shared" si="19"/>
        <v>1243</v>
      </c>
      <c r="BZ30" s="292">
        <f t="shared" si="20"/>
        <v>0</v>
      </c>
      <c r="CA30" s="292">
        <f t="shared" si="21"/>
        <v>1077</v>
      </c>
      <c r="CB30" s="292">
        <f t="shared" si="22"/>
        <v>73</v>
      </c>
      <c r="CC30" s="292">
        <f t="shared" si="23"/>
        <v>77</v>
      </c>
      <c r="CD30" s="292">
        <f t="shared" si="24"/>
        <v>0</v>
      </c>
      <c r="CE30" s="292">
        <f t="shared" si="25"/>
        <v>16</v>
      </c>
      <c r="CF30" s="292">
        <f t="shared" si="26"/>
        <v>0</v>
      </c>
      <c r="CG30" s="292">
        <f t="shared" si="46"/>
        <v>0</v>
      </c>
      <c r="CH30" s="292">
        <f t="shared" si="47"/>
        <v>0</v>
      </c>
      <c r="CI30" s="292">
        <f t="shared" si="48"/>
        <v>0</v>
      </c>
      <c r="CJ30" s="292">
        <f t="shared" si="49"/>
        <v>0</v>
      </c>
      <c r="CK30" s="292">
        <f t="shared" si="50"/>
        <v>0</v>
      </c>
      <c r="CL30" s="292">
        <f t="shared" si="51"/>
        <v>0</v>
      </c>
      <c r="CM30" s="292">
        <f t="shared" si="52"/>
        <v>343</v>
      </c>
      <c r="CN30" s="292">
        <f t="shared" si="53"/>
        <v>0</v>
      </c>
      <c r="CO30" s="292">
        <f t="shared" si="54"/>
        <v>343</v>
      </c>
      <c r="CP30" s="292">
        <f t="shared" si="55"/>
        <v>0</v>
      </c>
      <c r="CQ30" s="292">
        <f t="shared" si="56"/>
        <v>0</v>
      </c>
      <c r="CR30" s="292">
        <f t="shared" si="57"/>
        <v>0</v>
      </c>
      <c r="CS30" s="292">
        <f t="shared" si="58"/>
        <v>0</v>
      </c>
      <c r="CT30" s="292">
        <f t="shared" si="29"/>
        <v>343</v>
      </c>
      <c r="CU30" s="292">
        <f t="shared" si="30"/>
        <v>0</v>
      </c>
      <c r="CV30" s="292">
        <f t="shared" si="31"/>
        <v>343</v>
      </c>
      <c r="CW30" s="292">
        <f t="shared" si="32"/>
        <v>0</v>
      </c>
      <c r="CX30" s="292">
        <f t="shared" si="33"/>
        <v>0</v>
      </c>
      <c r="CY30" s="292">
        <f t="shared" si="34"/>
        <v>0</v>
      </c>
      <c r="CZ30" s="292">
        <f t="shared" si="35"/>
        <v>0</v>
      </c>
      <c r="DA30" s="292">
        <f t="shared" si="36"/>
        <v>0</v>
      </c>
      <c r="DB30" s="292">
        <f t="shared" si="59"/>
        <v>0</v>
      </c>
      <c r="DC30" s="292">
        <f t="shared" si="60"/>
        <v>0</v>
      </c>
      <c r="DD30" s="292">
        <f t="shared" si="61"/>
        <v>0</v>
      </c>
      <c r="DE30" s="292">
        <f t="shared" si="62"/>
        <v>0</v>
      </c>
      <c r="DF30" s="292">
        <f t="shared" si="63"/>
        <v>0</v>
      </c>
      <c r="DG30" s="292">
        <f t="shared" si="64"/>
        <v>0</v>
      </c>
      <c r="DH30" s="292">
        <v>0</v>
      </c>
      <c r="DI30" s="292">
        <f t="shared" si="38"/>
        <v>0</v>
      </c>
      <c r="DJ30" s="292">
        <v>0</v>
      </c>
      <c r="DK30" s="292">
        <v>0</v>
      </c>
      <c r="DL30" s="292">
        <v>0</v>
      </c>
      <c r="DM30" s="292">
        <v>0</v>
      </c>
    </row>
    <row r="31" spans="1:117" s="224" customFormat="1" ht="13.5" customHeight="1">
      <c r="A31" s="290" t="s">
        <v>745</v>
      </c>
      <c r="B31" s="291" t="s">
        <v>807</v>
      </c>
      <c r="C31" s="290" t="s">
        <v>808</v>
      </c>
      <c r="D31" s="292">
        <f t="shared" si="0"/>
        <v>1860</v>
      </c>
      <c r="E31" s="292">
        <f t="shared" si="1"/>
        <v>1531</v>
      </c>
      <c r="F31" s="292">
        <f t="shared" si="2"/>
        <v>0</v>
      </c>
      <c r="G31" s="292">
        <v>0</v>
      </c>
      <c r="H31" s="292">
        <v>0</v>
      </c>
      <c r="I31" s="292">
        <v>0</v>
      </c>
      <c r="J31" s="292">
        <f t="shared" si="3"/>
        <v>1140</v>
      </c>
      <c r="K31" s="292">
        <v>1140</v>
      </c>
      <c r="L31" s="292">
        <v>0</v>
      </c>
      <c r="M31" s="292">
        <v>0</v>
      </c>
      <c r="N31" s="292">
        <f t="shared" si="4"/>
        <v>65</v>
      </c>
      <c r="O31" s="292">
        <v>65</v>
      </c>
      <c r="P31" s="292">
        <v>0</v>
      </c>
      <c r="Q31" s="292">
        <v>0</v>
      </c>
      <c r="R31" s="292">
        <f t="shared" si="5"/>
        <v>304</v>
      </c>
      <c r="S31" s="292">
        <v>304</v>
      </c>
      <c r="T31" s="292">
        <v>0</v>
      </c>
      <c r="U31" s="292">
        <v>0</v>
      </c>
      <c r="V31" s="292">
        <f t="shared" si="6"/>
        <v>3</v>
      </c>
      <c r="W31" s="292">
        <v>3</v>
      </c>
      <c r="X31" s="292">
        <v>0</v>
      </c>
      <c r="Y31" s="292">
        <v>0</v>
      </c>
      <c r="Z31" s="292">
        <f t="shared" si="7"/>
        <v>19</v>
      </c>
      <c r="AA31" s="292">
        <v>19</v>
      </c>
      <c r="AB31" s="292">
        <v>0</v>
      </c>
      <c r="AC31" s="292">
        <v>0</v>
      </c>
      <c r="AD31" s="292">
        <f t="shared" si="8"/>
        <v>314</v>
      </c>
      <c r="AE31" s="292">
        <f t="shared" si="9"/>
        <v>0</v>
      </c>
      <c r="AF31" s="292">
        <v>0</v>
      </c>
      <c r="AG31" s="292">
        <v>0</v>
      </c>
      <c r="AH31" s="292">
        <v>0</v>
      </c>
      <c r="AI31" s="292">
        <f t="shared" si="10"/>
        <v>314</v>
      </c>
      <c r="AJ31" s="292">
        <v>0</v>
      </c>
      <c r="AK31" s="292">
        <v>0</v>
      </c>
      <c r="AL31" s="292">
        <v>314</v>
      </c>
      <c r="AM31" s="292">
        <f t="shared" si="11"/>
        <v>0</v>
      </c>
      <c r="AN31" s="292">
        <v>0</v>
      </c>
      <c r="AO31" s="292">
        <v>0</v>
      </c>
      <c r="AP31" s="292">
        <v>0</v>
      </c>
      <c r="AQ31" s="292">
        <f t="shared" si="12"/>
        <v>0</v>
      </c>
      <c r="AR31" s="292">
        <v>0</v>
      </c>
      <c r="AS31" s="292">
        <v>0</v>
      </c>
      <c r="AT31" s="292">
        <v>0</v>
      </c>
      <c r="AU31" s="292">
        <f t="shared" si="13"/>
        <v>0</v>
      </c>
      <c r="AV31" s="292">
        <v>0</v>
      </c>
      <c r="AW31" s="292">
        <v>0</v>
      </c>
      <c r="AX31" s="292">
        <v>0</v>
      </c>
      <c r="AY31" s="292">
        <f t="shared" si="14"/>
        <v>0</v>
      </c>
      <c r="AZ31" s="292">
        <v>0</v>
      </c>
      <c r="BA31" s="292">
        <v>0</v>
      </c>
      <c r="BB31" s="292">
        <v>0</v>
      </c>
      <c r="BC31" s="292">
        <f t="shared" si="15"/>
        <v>15</v>
      </c>
      <c r="BD31" s="292">
        <f t="shared" si="16"/>
        <v>15</v>
      </c>
      <c r="BE31" s="292">
        <v>0</v>
      </c>
      <c r="BF31" s="292">
        <v>15</v>
      </c>
      <c r="BG31" s="292">
        <v>0</v>
      </c>
      <c r="BH31" s="292">
        <v>0</v>
      </c>
      <c r="BI31" s="292">
        <v>0</v>
      </c>
      <c r="BJ31" s="292">
        <v>0</v>
      </c>
      <c r="BK31" s="292">
        <f t="shared" si="17"/>
        <v>0</v>
      </c>
      <c r="BL31" s="292">
        <v>0</v>
      </c>
      <c r="BM31" s="292">
        <v>0</v>
      </c>
      <c r="BN31" s="292">
        <v>0</v>
      </c>
      <c r="BO31" s="292">
        <v>0</v>
      </c>
      <c r="BP31" s="292">
        <v>0</v>
      </c>
      <c r="BQ31" s="292">
        <v>0</v>
      </c>
      <c r="BR31" s="292">
        <f t="shared" si="39"/>
        <v>1546</v>
      </c>
      <c r="BS31" s="292">
        <f t="shared" si="40"/>
        <v>0</v>
      </c>
      <c r="BT31" s="292">
        <f t="shared" si="41"/>
        <v>1155</v>
      </c>
      <c r="BU31" s="292">
        <f t="shared" si="42"/>
        <v>65</v>
      </c>
      <c r="BV31" s="292">
        <f t="shared" si="43"/>
        <v>304</v>
      </c>
      <c r="BW31" s="292">
        <f t="shared" si="44"/>
        <v>3</v>
      </c>
      <c r="BX31" s="292">
        <f t="shared" si="45"/>
        <v>19</v>
      </c>
      <c r="BY31" s="292">
        <f t="shared" si="19"/>
        <v>1531</v>
      </c>
      <c r="BZ31" s="292">
        <f t="shared" si="20"/>
        <v>0</v>
      </c>
      <c r="CA31" s="292">
        <f t="shared" si="21"/>
        <v>1140</v>
      </c>
      <c r="CB31" s="292">
        <f t="shared" si="22"/>
        <v>65</v>
      </c>
      <c r="CC31" s="292">
        <f t="shared" si="23"/>
        <v>304</v>
      </c>
      <c r="CD31" s="292">
        <f t="shared" si="24"/>
        <v>3</v>
      </c>
      <c r="CE31" s="292">
        <f t="shared" si="25"/>
        <v>19</v>
      </c>
      <c r="CF31" s="292">
        <f t="shared" si="26"/>
        <v>15</v>
      </c>
      <c r="CG31" s="292">
        <f t="shared" si="46"/>
        <v>0</v>
      </c>
      <c r="CH31" s="292">
        <f t="shared" si="47"/>
        <v>15</v>
      </c>
      <c r="CI31" s="292">
        <f t="shared" si="48"/>
        <v>0</v>
      </c>
      <c r="CJ31" s="292">
        <f t="shared" si="49"/>
        <v>0</v>
      </c>
      <c r="CK31" s="292">
        <f t="shared" si="50"/>
        <v>0</v>
      </c>
      <c r="CL31" s="292">
        <f t="shared" si="51"/>
        <v>0</v>
      </c>
      <c r="CM31" s="292">
        <f t="shared" si="52"/>
        <v>314</v>
      </c>
      <c r="CN31" s="292">
        <f t="shared" si="53"/>
        <v>0</v>
      </c>
      <c r="CO31" s="292">
        <f t="shared" si="54"/>
        <v>314</v>
      </c>
      <c r="CP31" s="292">
        <f t="shared" si="55"/>
        <v>0</v>
      </c>
      <c r="CQ31" s="292">
        <f t="shared" si="56"/>
        <v>0</v>
      </c>
      <c r="CR31" s="292">
        <f t="shared" si="57"/>
        <v>0</v>
      </c>
      <c r="CS31" s="292">
        <f t="shared" si="58"/>
        <v>0</v>
      </c>
      <c r="CT31" s="292">
        <f t="shared" si="29"/>
        <v>314</v>
      </c>
      <c r="CU31" s="292">
        <f t="shared" si="30"/>
        <v>0</v>
      </c>
      <c r="CV31" s="292">
        <f t="shared" si="31"/>
        <v>314</v>
      </c>
      <c r="CW31" s="292">
        <f t="shared" si="32"/>
        <v>0</v>
      </c>
      <c r="CX31" s="292">
        <f t="shared" si="33"/>
        <v>0</v>
      </c>
      <c r="CY31" s="292">
        <f t="shared" si="34"/>
        <v>0</v>
      </c>
      <c r="CZ31" s="292">
        <f t="shared" si="35"/>
        <v>0</v>
      </c>
      <c r="DA31" s="292">
        <f t="shared" si="36"/>
        <v>0</v>
      </c>
      <c r="DB31" s="292">
        <f t="shared" si="59"/>
        <v>0</v>
      </c>
      <c r="DC31" s="292">
        <f t="shared" si="60"/>
        <v>0</v>
      </c>
      <c r="DD31" s="292">
        <f t="shared" si="61"/>
        <v>0</v>
      </c>
      <c r="DE31" s="292">
        <f t="shared" si="62"/>
        <v>0</v>
      </c>
      <c r="DF31" s="292">
        <f t="shared" si="63"/>
        <v>0</v>
      </c>
      <c r="DG31" s="292">
        <f t="shared" si="64"/>
        <v>0</v>
      </c>
      <c r="DH31" s="292">
        <v>0</v>
      </c>
      <c r="DI31" s="292">
        <f t="shared" si="38"/>
        <v>0</v>
      </c>
      <c r="DJ31" s="292">
        <v>0</v>
      </c>
      <c r="DK31" s="292">
        <v>0</v>
      </c>
      <c r="DL31" s="292">
        <v>0</v>
      </c>
      <c r="DM31" s="292">
        <v>0</v>
      </c>
    </row>
    <row r="32" spans="1:117" s="224" customFormat="1" ht="13.5" customHeight="1">
      <c r="A32" s="290" t="s">
        <v>745</v>
      </c>
      <c r="B32" s="291" t="s">
        <v>809</v>
      </c>
      <c r="C32" s="290" t="s">
        <v>810</v>
      </c>
      <c r="D32" s="292">
        <f t="shared" si="0"/>
        <v>6500</v>
      </c>
      <c r="E32" s="292">
        <f t="shared" si="1"/>
        <v>4118</v>
      </c>
      <c r="F32" s="292">
        <f t="shared" si="2"/>
        <v>0</v>
      </c>
      <c r="G32" s="292">
        <v>0</v>
      </c>
      <c r="H32" s="292">
        <v>0</v>
      </c>
      <c r="I32" s="292">
        <v>0</v>
      </c>
      <c r="J32" s="292">
        <f t="shared" si="3"/>
        <v>3169</v>
      </c>
      <c r="K32" s="292">
        <v>3169</v>
      </c>
      <c r="L32" s="292">
        <v>0</v>
      </c>
      <c r="M32" s="292">
        <v>0</v>
      </c>
      <c r="N32" s="292">
        <f t="shared" si="4"/>
        <v>714</v>
      </c>
      <c r="O32" s="292">
        <v>714</v>
      </c>
      <c r="P32" s="292">
        <v>0</v>
      </c>
      <c r="Q32" s="292">
        <v>0</v>
      </c>
      <c r="R32" s="292">
        <f t="shared" si="5"/>
        <v>185</v>
      </c>
      <c r="S32" s="292">
        <v>185</v>
      </c>
      <c r="T32" s="292">
        <v>0</v>
      </c>
      <c r="U32" s="292">
        <v>0</v>
      </c>
      <c r="V32" s="292">
        <f t="shared" si="6"/>
        <v>0</v>
      </c>
      <c r="W32" s="292">
        <v>0</v>
      </c>
      <c r="X32" s="292">
        <v>0</v>
      </c>
      <c r="Y32" s="292">
        <v>0</v>
      </c>
      <c r="Z32" s="292">
        <f t="shared" si="7"/>
        <v>50</v>
      </c>
      <c r="AA32" s="292">
        <v>50</v>
      </c>
      <c r="AB32" s="292">
        <v>0</v>
      </c>
      <c r="AC32" s="292">
        <v>0</v>
      </c>
      <c r="AD32" s="292">
        <f t="shared" si="8"/>
        <v>2015</v>
      </c>
      <c r="AE32" s="292">
        <f t="shared" si="9"/>
        <v>2015</v>
      </c>
      <c r="AF32" s="292">
        <v>0</v>
      </c>
      <c r="AG32" s="292">
        <v>0</v>
      </c>
      <c r="AH32" s="292">
        <v>2015</v>
      </c>
      <c r="AI32" s="292">
        <f t="shared" si="10"/>
        <v>0</v>
      </c>
      <c r="AJ32" s="292">
        <v>0</v>
      </c>
      <c r="AK32" s="292">
        <v>0</v>
      </c>
      <c r="AL32" s="292">
        <v>0</v>
      </c>
      <c r="AM32" s="292">
        <f t="shared" si="11"/>
        <v>0</v>
      </c>
      <c r="AN32" s="292">
        <v>0</v>
      </c>
      <c r="AO32" s="292">
        <v>0</v>
      </c>
      <c r="AP32" s="292">
        <v>0</v>
      </c>
      <c r="AQ32" s="292">
        <f t="shared" si="12"/>
        <v>0</v>
      </c>
      <c r="AR32" s="292">
        <v>0</v>
      </c>
      <c r="AS32" s="292">
        <v>0</v>
      </c>
      <c r="AT32" s="292">
        <v>0</v>
      </c>
      <c r="AU32" s="292">
        <f t="shared" si="13"/>
        <v>0</v>
      </c>
      <c r="AV32" s="292">
        <v>0</v>
      </c>
      <c r="AW32" s="292">
        <v>0</v>
      </c>
      <c r="AX32" s="292">
        <v>0</v>
      </c>
      <c r="AY32" s="292">
        <f t="shared" si="14"/>
        <v>0</v>
      </c>
      <c r="AZ32" s="292">
        <v>0</v>
      </c>
      <c r="BA32" s="292">
        <v>0</v>
      </c>
      <c r="BB32" s="292">
        <v>0</v>
      </c>
      <c r="BC32" s="292">
        <f t="shared" si="15"/>
        <v>367</v>
      </c>
      <c r="BD32" s="292">
        <f t="shared" si="16"/>
        <v>56</v>
      </c>
      <c r="BE32" s="292">
        <v>0</v>
      </c>
      <c r="BF32" s="292">
        <v>29</v>
      </c>
      <c r="BG32" s="292">
        <v>27</v>
      </c>
      <c r="BH32" s="292">
        <v>0</v>
      </c>
      <c r="BI32" s="292">
        <v>0</v>
      </c>
      <c r="BJ32" s="292">
        <v>0</v>
      </c>
      <c r="BK32" s="292">
        <f t="shared" si="17"/>
        <v>311</v>
      </c>
      <c r="BL32" s="292">
        <v>239</v>
      </c>
      <c r="BM32" s="292">
        <v>0</v>
      </c>
      <c r="BN32" s="292">
        <v>72</v>
      </c>
      <c r="BO32" s="292">
        <v>0</v>
      </c>
      <c r="BP32" s="292">
        <v>0</v>
      </c>
      <c r="BQ32" s="292">
        <v>0</v>
      </c>
      <c r="BR32" s="292">
        <f t="shared" si="39"/>
        <v>4174</v>
      </c>
      <c r="BS32" s="292">
        <f t="shared" si="40"/>
        <v>0</v>
      </c>
      <c r="BT32" s="292">
        <f t="shared" si="41"/>
        <v>3198</v>
      </c>
      <c r="BU32" s="292">
        <f t="shared" si="42"/>
        <v>741</v>
      </c>
      <c r="BV32" s="292">
        <f t="shared" si="43"/>
        <v>185</v>
      </c>
      <c r="BW32" s="292">
        <f t="shared" si="44"/>
        <v>0</v>
      </c>
      <c r="BX32" s="292">
        <f t="shared" si="45"/>
        <v>50</v>
      </c>
      <c r="BY32" s="292">
        <f t="shared" si="19"/>
        <v>4118</v>
      </c>
      <c r="BZ32" s="292">
        <f t="shared" si="20"/>
        <v>0</v>
      </c>
      <c r="CA32" s="292">
        <f t="shared" si="21"/>
        <v>3169</v>
      </c>
      <c r="CB32" s="292">
        <f t="shared" si="22"/>
        <v>714</v>
      </c>
      <c r="CC32" s="292">
        <f t="shared" si="23"/>
        <v>185</v>
      </c>
      <c r="CD32" s="292">
        <f t="shared" si="24"/>
        <v>0</v>
      </c>
      <c r="CE32" s="292">
        <f t="shared" si="25"/>
        <v>50</v>
      </c>
      <c r="CF32" s="292">
        <f t="shared" si="26"/>
        <v>56</v>
      </c>
      <c r="CG32" s="292">
        <f t="shared" si="46"/>
        <v>0</v>
      </c>
      <c r="CH32" s="292">
        <f t="shared" si="47"/>
        <v>29</v>
      </c>
      <c r="CI32" s="292">
        <f t="shared" si="48"/>
        <v>27</v>
      </c>
      <c r="CJ32" s="292">
        <f t="shared" si="49"/>
        <v>0</v>
      </c>
      <c r="CK32" s="292">
        <f t="shared" si="50"/>
        <v>0</v>
      </c>
      <c r="CL32" s="292">
        <f t="shared" si="51"/>
        <v>0</v>
      </c>
      <c r="CM32" s="292">
        <f t="shared" si="52"/>
        <v>2326</v>
      </c>
      <c r="CN32" s="292">
        <f t="shared" si="53"/>
        <v>2254</v>
      </c>
      <c r="CO32" s="292">
        <f t="shared" si="54"/>
        <v>0</v>
      </c>
      <c r="CP32" s="292">
        <f t="shared" si="55"/>
        <v>72</v>
      </c>
      <c r="CQ32" s="292">
        <f t="shared" si="56"/>
        <v>0</v>
      </c>
      <c r="CR32" s="292">
        <f t="shared" si="57"/>
        <v>0</v>
      </c>
      <c r="CS32" s="292">
        <f t="shared" si="58"/>
        <v>0</v>
      </c>
      <c r="CT32" s="292">
        <f t="shared" si="29"/>
        <v>2015</v>
      </c>
      <c r="CU32" s="292">
        <f t="shared" si="30"/>
        <v>2015</v>
      </c>
      <c r="CV32" s="292">
        <f t="shared" si="31"/>
        <v>0</v>
      </c>
      <c r="CW32" s="292">
        <f t="shared" si="32"/>
        <v>0</v>
      </c>
      <c r="CX32" s="292">
        <f t="shared" si="33"/>
        <v>0</v>
      </c>
      <c r="CY32" s="292">
        <f t="shared" si="34"/>
        <v>0</v>
      </c>
      <c r="CZ32" s="292">
        <f t="shared" si="35"/>
        <v>0</v>
      </c>
      <c r="DA32" s="292">
        <f t="shared" si="36"/>
        <v>311</v>
      </c>
      <c r="DB32" s="292">
        <f t="shared" si="59"/>
        <v>239</v>
      </c>
      <c r="DC32" s="292">
        <f t="shared" si="60"/>
        <v>0</v>
      </c>
      <c r="DD32" s="292">
        <f t="shared" si="61"/>
        <v>72</v>
      </c>
      <c r="DE32" s="292">
        <f t="shared" si="62"/>
        <v>0</v>
      </c>
      <c r="DF32" s="292">
        <f t="shared" si="63"/>
        <v>0</v>
      </c>
      <c r="DG32" s="292">
        <f t="shared" si="64"/>
        <v>0</v>
      </c>
      <c r="DH32" s="292">
        <v>0</v>
      </c>
      <c r="DI32" s="292">
        <f t="shared" si="38"/>
        <v>0</v>
      </c>
      <c r="DJ32" s="292">
        <v>0</v>
      </c>
      <c r="DK32" s="292">
        <v>0</v>
      </c>
      <c r="DL32" s="292">
        <v>0</v>
      </c>
      <c r="DM32" s="292">
        <v>0</v>
      </c>
    </row>
    <row r="33" spans="1:117" s="224" customFormat="1" ht="13.5" customHeight="1">
      <c r="A33" s="290" t="s">
        <v>745</v>
      </c>
      <c r="B33" s="291" t="s">
        <v>811</v>
      </c>
      <c r="C33" s="290" t="s">
        <v>812</v>
      </c>
      <c r="D33" s="292">
        <f t="shared" si="0"/>
        <v>8023</v>
      </c>
      <c r="E33" s="292">
        <f t="shared" si="1"/>
        <v>5606</v>
      </c>
      <c r="F33" s="292">
        <f t="shared" si="2"/>
        <v>0</v>
      </c>
      <c r="G33" s="292">
        <v>0</v>
      </c>
      <c r="H33" s="292">
        <v>0</v>
      </c>
      <c r="I33" s="292">
        <v>0</v>
      </c>
      <c r="J33" s="292">
        <f t="shared" si="3"/>
        <v>4873</v>
      </c>
      <c r="K33" s="292">
        <v>0</v>
      </c>
      <c r="L33" s="292">
        <v>4873</v>
      </c>
      <c r="M33" s="292">
        <v>0</v>
      </c>
      <c r="N33" s="292">
        <f t="shared" si="4"/>
        <v>155</v>
      </c>
      <c r="O33" s="292">
        <v>0</v>
      </c>
      <c r="P33" s="292">
        <v>155</v>
      </c>
      <c r="Q33" s="292">
        <v>0</v>
      </c>
      <c r="R33" s="292">
        <f t="shared" si="5"/>
        <v>479</v>
      </c>
      <c r="S33" s="292">
        <v>0</v>
      </c>
      <c r="T33" s="292">
        <v>479</v>
      </c>
      <c r="U33" s="292">
        <v>0</v>
      </c>
      <c r="V33" s="292">
        <f t="shared" si="6"/>
        <v>7</v>
      </c>
      <c r="W33" s="292">
        <v>0</v>
      </c>
      <c r="X33" s="292">
        <v>7</v>
      </c>
      <c r="Y33" s="292">
        <v>0</v>
      </c>
      <c r="Z33" s="292">
        <f t="shared" si="7"/>
        <v>92</v>
      </c>
      <c r="AA33" s="292">
        <v>0</v>
      </c>
      <c r="AB33" s="292">
        <v>92</v>
      </c>
      <c r="AC33" s="292">
        <v>0</v>
      </c>
      <c r="AD33" s="292">
        <f t="shared" si="8"/>
        <v>2032</v>
      </c>
      <c r="AE33" s="292">
        <f t="shared" si="9"/>
        <v>0</v>
      </c>
      <c r="AF33" s="292">
        <v>0</v>
      </c>
      <c r="AG33" s="292">
        <v>0</v>
      </c>
      <c r="AH33" s="292">
        <v>0</v>
      </c>
      <c r="AI33" s="292">
        <f t="shared" si="10"/>
        <v>1979</v>
      </c>
      <c r="AJ33" s="292">
        <v>0</v>
      </c>
      <c r="AK33" s="292">
        <v>0</v>
      </c>
      <c r="AL33" s="292">
        <v>1979</v>
      </c>
      <c r="AM33" s="292">
        <f t="shared" si="11"/>
        <v>52</v>
      </c>
      <c r="AN33" s="292">
        <v>0</v>
      </c>
      <c r="AO33" s="292">
        <v>0</v>
      </c>
      <c r="AP33" s="292">
        <v>52</v>
      </c>
      <c r="AQ33" s="292">
        <f t="shared" si="12"/>
        <v>0</v>
      </c>
      <c r="AR33" s="292">
        <v>0</v>
      </c>
      <c r="AS33" s="292">
        <v>0</v>
      </c>
      <c r="AT33" s="292">
        <v>0</v>
      </c>
      <c r="AU33" s="292">
        <f t="shared" si="13"/>
        <v>0</v>
      </c>
      <c r="AV33" s="292">
        <v>0</v>
      </c>
      <c r="AW33" s="292">
        <v>0</v>
      </c>
      <c r="AX33" s="292">
        <v>0</v>
      </c>
      <c r="AY33" s="292">
        <f t="shared" si="14"/>
        <v>1</v>
      </c>
      <c r="AZ33" s="292">
        <v>0</v>
      </c>
      <c r="BA33" s="292">
        <v>0</v>
      </c>
      <c r="BB33" s="292">
        <v>1</v>
      </c>
      <c r="BC33" s="292">
        <f t="shared" si="15"/>
        <v>385</v>
      </c>
      <c r="BD33" s="292">
        <f t="shared" si="16"/>
        <v>68</v>
      </c>
      <c r="BE33" s="292">
        <v>0</v>
      </c>
      <c r="BF33" s="292">
        <v>68</v>
      </c>
      <c r="BG33" s="292">
        <v>0</v>
      </c>
      <c r="BH33" s="292">
        <v>0</v>
      </c>
      <c r="BI33" s="292">
        <v>0</v>
      </c>
      <c r="BJ33" s="292">
        <v>0</v>
      </c>
      <c r="BK33" s="292">
        <f t="shared" si="17"/>
        <v>317</v>
      </c>
      <c r="BL33" s="292">
        <v>0</v>
      </c>
      <c r="BM33" s="292">
        <v>317</v>
      </c>
      <c r="BN33" s="292">
        <v>0</v>
      </c>
      <c r="BO33" s="292">
        <v>0</v>
      </c>
      <c r="BP33" s="292">
        <v>0</v>
      </c>
      <c r="BQ33" s="292">
        <v>0</v>
      </c>
      <c r="BR33" s="292">
        <f t="shared" si="39"/>
        <v>5674</v>
      </c>
      <c r="BS33" s="292">
        <f t="shared" si="40"/>
        <v>0</v>
      </c>
      <c r="BT33" s="292">
        <f t="shared" si="41"/>
        <v>4941</v>
      </c>
      <c r="BU33" s="292">
        <f t="shared" si="42"/>
        <v>155</v>
      </c>
      <c r="BV33" s="292">
        <f t="shared" si="43"/>
        <v>479</v>
      </c>
      <c r="BW33" s="292">
        <f t="shared" si="44"/>
        <v>7</v>
      </c>
      <c r="BX33" s="292">
        <f t="shared" si="45"/>
        <v>92</v>
      </c>
      <c r="BY33" s="292">
        <f t="shared" si="19"/>
        <v>5606</v>
      </c>
      <c r="BZ33" s="292">
        <f t="shared" si="20"/>
        <v>0</v>
      </c>
      <c r="CA33" s="292">
        <f t="shared" si="21"/>
        <v>4873</v>
      </c>
      <c r="CB33" s="292">
        <f t="shared" si="22"/>
        <v>155</v>
      </c>
      <c r="CC33" s="292">
        <f t="shared" si="23"/>
        <v>479</v>
      </c>
      <c r="CD33" s="292">
        <f t="shared" si="24"/>
        <v>7</v>
      </c>
      <c r="CE33" s="292">
        <f t="shared" si="25"/>
        <v>92</v>
      </c>
      <c r="CF33" s="292">
        <f t="shared" si="26"/>
        <v>68</v>
      </c>
      <c r="CG33" s="292">
        <f t="shared" si="46"/>
        <v>0</v>
      </c>
      <c r="CH33" s="292">
        <f t="shared" si="47"/>
        <v>68</v>
      </c>
      <c r="CI33" s="292">
        <f t="shared" si="48"/>
        <v>0</v>
      </c>
      <c r="CJ33" s="292">
        <f t="shared" si="49"/>
        <v>0</v>
      </c>
      <c r="CK33" s="292">
        <f t="shared" si="50"/>
        <v>0</v>
      </c>
      <c r="CL33" s="292">
        <f t="shared" si="51"/>
        <v>0</v>
      </c>
      <c r="CM33" s="292">
        <f t="shared" si="52"/>
        <v>2349</v>
      </c>
      <c r="CN33" s="292">
        <f t="shared" si="53"/>
        <v>0</v>
      </c>
      <c r="CO33" s="292">
        <f t="shared" si="54"/>
        <v>2296</v>
      </c>
      <c r="CP33" s="292">
        <f t="shared" si="55"/>
        <v>52</v>
      </c>
      <c r="CQ33" s="292">
        <f t="shared" si="56"/>
        <v>0</v>
      </c>
      <c r="CR33" s="292">
        <f t="shared" si="57"/>
        <v>0</v>
      </c>
      <c r="CS33" s="292">
        <f t="shared" si="58"/>
        <v>1</v>
      </c>
      <c r="CT33" s="292">
        <f t="shared" si="29"/>
        <v>2032</v>
      </c>
      <c r="CU33" s="292">
        <f t="shared" si="30"/>
        <v>0</v>
      </c>
      <c r="CV33" s="292">
        <f t="shared" si="31"/>
        <v>1979</v>
      </c>
      <c r="CW33" s="292">
        <f t="shared" si="32"/>
        <v>52</v>
      </c>
      <c r="CX33" s="292">
        <f t="shared" si="33"/>
        <v>0</v>
      </c>
      <c r="CY33" s="292">
        <f t="shared" si="34"/>
        <v>0</v>
      </c>
      <c r="CZ33" s="292">
        <f t="shared" si="35"/>
        <v>1</v>
      </c>
      <c r="DA33" s="292">
        <f t="shared" si="36"/>
        <v>317</v>
      </c>
      <c r="DB33" s="292">
        <f t="shared" si="59"/>
        <v>0</v>
      </c>
      <c r="DC33" s="292">
        <f t="shared" si="60"/>
        <v>317</v>
      </c>
      <c r="DD33" s="292">
        <f t="shared" si="61"/>
        <v>0</v>
      </c>
      <c r="DE33" s="292">
        <f t="shared" si="62"/>
        <v>0</v>
      </c>
      <c r="DF33" s="292">
        <f t="shared" si="63"/>
        <v>0</v>
      </c>
      <c r="DG33" s="292">
        <f t="shared" si="64"/>
        <v>0</v>
      </c>
      <c r="DH33" s="292">
        <v>0</v>
      </c>
      <c r="DI33" s="292">
        <f t="shared" si="38"/>
        <v>1</v>
      </c>
      <c r="DJ33" s="292">
        <v>0</v>
      </c>
      <c r="DK33" s="292">
        <v>1</v>
      </c>
      <c r="DL33" s="292">
        <v>0</v>
      </c>
      <c r="DM33" s="292">
        <v>0</v>
      </c>
    </row>
    <row r="34" spans="1:117" s="224" customFormat="1" ht="13.5" customHeight="1">
      <c r="A34" s="290" t="s">
        <v>745</v>
      </c>
      <c r="B34" s="291" t="s">
        <v>813</v>
      </c>
      <c r="C34" s="290" t="s">
        <v>814</v>
      </c>
      <c r="D34" s="292">
        <f t="shared" si="0"/>
        <v>9731</v>
      </c>
      <c r="E34" s="292">
        <f t="shared" si="1"/>
        <v>7765</v>
      </c>
      <c r="F34" s="292">
        <f t="shared" si="2"/>
        <v>0</v>
      </c>
      <c r="G34" s="292">
        <v>0</v>
      </c>
      <c r="H34" s="292">
        <v>0</v>
      </c>
      <c r="I34" s="292">
        <v>0</v>
      </c>
      <c r="J34" s="292">
        <f t="shared" si="3"/>
        <v>4560</v>
      </c>
      <c r="K34" s="292">
        <v>0</v>
      </c>
      <c r="L34" s="292">
        <v>4560</v>
      </c>
      <c r="M34" s="292">
        <v>0</v>
      </c>
      <c r="N34" s="292">
        <f t="shared" si="4"/>
        <v>251</v>
      </c>
      <c r="O34" s="292">
        <v>0</v>
      </c>
      <c r="P34" s="292">
        <v>251</v>
      </c>
      <c r="Q34" s="292">
        <v>0</v>
      </c>
      <c r="R34" s="292">
        <f t="shared" si="5"/>
        <v>2318</v>
      </c>
      <c r="S34" s="292">
        <v>0</v>
      </c>
      <c r="T34" s="292">
        <v>2318</v>
      </c>
      <c r="U34" s="292">
        <v>0</v>
      </c>
      <c r="V34" s="292">
        <f t="shared" si="6"/>
        <v>151</v>
      </c>
      <c r="W34" s="292">
        <v>0</v>
      </c>
      <c r="X34" s="292">
        <v>151</v>
      </c>
      <c r="Y34" s="292">
        <v>0</v>
      </c>
      <c r="Z34" s="292">
        <f t="shared" si="7"/>
        <v>485</v>
      </c>
      <c r="AA34" s="292">
        <v>0</v>
      </c>
      <c r="AB34" s="292">
        <v>485</v>
      </c>
      <c r="AC34" s="292">
        <v>0</v>
      </c>
      <c r="AD34" s="292">
        <f t="shared" si="8"/>
        <v>1521</v>
      </c>
      <c r="AE34" s="292">
        <f t="shared" si="9"/>
        <v>0</v>
      </c>
      <c r="AF34" s="292">
        <v>0</v>
      </c>
      <c r="AG34" s="292">
        <v>0</v>
      </c>
      <c r="AH34" s="292">
        <v>0</v>
      </c>
      <c r="AI34" s="292">
        <f t="shared" si="10"/>
        <v>1521</v>
      </c>
      <c r="AJ34" s="292">
        <v>0</v>
      </c>
      <c r="AK34" s="292">
        <v>0</v>
      </c>
      <c r="AL34" s="292">
        <v>1521</v>
      </c>
      <c r="AM34" s="292">
        <f t="shared" si="11"/>
        <v>0</v>
      </c>
      <c r="AN34" s="292">
        <v>0</v>
      </c>
      <c r="AO34" s="292">
        <v>0</v>
      </c>
      <c r="AP34" s="292">
        <v>0</v>
      </c>
      <c r="AQ34" s="292">
        <f t="shared" si="12"/>
        <v>0</v>
      </c>
      <c r="AR34" s="292">
        <v>0</v>
      </c>
      <c r="AS34" s="292">
        <v>0</v>
      </c>
      <c r="AT34" s="292">
        <v>0</v>
      </c>
      <c r="AU34" s="292">
        <f t="shared" si="13"/>
        <v>0</v>
      </c>
      <c r="AV34" s="292">
        <v>0</v>
      </c>
      <c r="AW34" s="292">
        <v>0</v>
      </c>
      <c r="AX34" s="292">
        <v>0</v>
      </c>
      <c r="AY34" s="292">
        <f t="shared" si="14"/>
        <v>0</v>
      </c>
      <c r="AZ34" s="292">
        <v>0</v>
      </c>
      <c r="BA34" s="292">
        <v>0</v>
      </c>
      <c r="BB34" s="292">
        <v>0</v>
      </c>
      <c r="BC34" s="292">
        <f t="shared" si="15"/>
        <v>445</v>
      </c>
      <c r="BD34" s="292">
        <f t="shared" si="16"/>
        <v>358</v>
      </c>
      <c r="BE34" s="292">
        <v>0</v>
      </c>
      <c r="BF34" s="292">
        <v>149</v>
      </c>
      <c r="BG34" s="292">
        <v>15</v>
      </c>
      <c r="BH34" s="292">
        <v>14</v>
      </c>
      <c r="BI34" s="292">
        <v>2</v>
      </c>
      <c r="BJ34" s="292">
        <v>178</v>
      </c>
      <c r="BK34" s="292">
        <f t="shared" si="17"/>
        <v>87</v>
      </c>
      <c r="BL34" s="292">
        <v>0</v>
      </c>
      <c r="BM34" s="292">
        <v>87</v>
      </c>
      <c r="BN34" s="292">
        <v>0</v>
      </c>
      <c r="BO34" s="292">
        <v>0</v>
      </c>
      <c r="BP34" s="292">
        <v>0</v>
      </c>
      <c r="BQ34" s="292">
        <v>0</v>
      </c>
      <c r="BR34" s="292">
        <f t="shared" si="39"/>
        <v>8123</v>
      </c>
      <c r="BS34" s="292">
        <f t="shared" si="40"/>
        <v>0</v>
      </c>
      <c r="BT34" s="292">
        <f t="shared" si="41"/>
        <v>4709</v>
      </c>
      <c r="BU34" s="292">
        <f t="shared" si="42"/>
        <v>266</v>
      </c>
      <c r="BV34" s="292">
        <f t="shared" si="43"/>
        <v>2332</v>
      </c>
      <c r="BW34" s="292">
        <f t="shared" si="44"/>
        <v>153</v>
      </c>
      <c r="BX34" s="292">
        <f t="shared" si="45"/>
        <v>663</v>
      </c>
      <c r="BY34" s="292">
        <f t="shared" si="19"/>
        <v>7765</v>
      </c>
      <c r="BZ34" s="292">
        <f t="shared" si="20"/>
        <v>0</v>
      </c>
      <c r="CA34" s="292">
        <f t="shared" si="21"/>
        <v>4560</v>
      </c>
      <c r="CB34" s="292">
        <f t="shared" si="22"/>
        <v>251</v>
      </c>
      <c r="CC34" s="292">
        <f t="shared" si="23"/>
        <v>2318</v>
      </c>
      <c r="CD34" s="292">
        <f t="shared" si="24"/>
        <v>151</v>
      </c>
      <c r="CE34" s="292">
        <f t="shared" si="25"/>
        <v>485</v>
      </c>
      <c r="CF34" s="292">
        <f t="shared" si="26"/>
        <v>358</v>
      </c>
      <c r="CG34" s="292">
        <f t="shared" si="46"/>
        <v>0</v>
      </c>
      <c r="CH34" s="292">
        <f t="shared" si="47"/>
        <v>149</v>
      </c>
      <c r="CI34" s="292">
        <f t="shared" si="48"/>
        <v>15</v>
      </c>
      <c r="CJ34" s="292">
        <f t="shared" si="49"/>
        <v>14</v>
      </c>
      <c r="CK34" s="292">
        <f t="shared" si="50"/>
        <v>2</v>
      </c>
      <c r="CL34" s="292">
        <f t="shared" si="51"/>
        <v>178</v>
      </c>
      <c r="CM34" s="292">
        <f t="shared" si="52"/>
        <v>1608</v>
      </c>
      <c r="CN34" s="292">
        <f t="shared" si="53"/>
        <v>0</v>
      </c>
      <c r="CO34" s="292">
        <f t="shared" si="54"/>
        <v>1608</v>
      </c>
      <c r="CP34" s="292">
        <f t="shared" si="55"/>
        <v>0</v>
      </c>
      <c r="CQ34" s="292">
        <f t="shared" si="56"/>
        <v>0</v>
      </c>
      <c r="CR34" s="292">
        <f t="shared" si="57"/>
        <v>0</v>
      </c>
      <c r="CS34" s="292">
        <f t="shared" si="58"/>
        <v>0</v>
      </c>
      <c r="CT34" s="292">
        <f t="shared" si="29"/>
        <v>1521</v>
      </c>
      <c r="CU34" s="292">
        <f t="shared" si="30"/>
        <v>0</v>
      </c>
      <c r="CV34" s="292">
        <f t="shared" si="31"/>
        <v>1521</v>
      </c>
      <c r="CW34" s="292">
        <f t="shared" si="32"/>
        <v>0</v>
      </c>
      <c r="CX34" s="292">
        <f t="shared" si="33"/>
        <v>0</v>
      </c>
      <c r="CY34" s="292">
        <f t="shared" si="34"/>
        <v>0</v>
      </c>
      <c r="CZ34" s="292">
        <f t="shared" si="35"/>
        <v>0</v>
      </c>
      <c r="DA34" s="292">
        <f t="shared" si="36"/>
        <v>87</v>
      </c>
      <c r="DB34" s="292">
        <f t="shared" si="59"/>
        <v>0</v>
      </c>
      <c r="DC34" s="292">
        <f t="shared" si="60"/>
        <v>87</v>
      </c>
      <c r="DD34" s="292">
        <f t="shared" si="61"/>
        <v>0</v>
      </c>
      <c r="DE34" s="292">
        <f t="shared" si="62"/>
        <v>0</v>
      </c>
      <c r="DF34" s="292">
        <f t="shared" si="63"/>
        <v>0</v>
      </c>
      <c r="DG34" s="292">
        <f t="shared" si="64"/>
        <v>0</v>
      </c>
      <c r="DH34" s="292">
        <v>0</v>
      </c>
      <c r="DI34" s="292">
        <f t="shared" si="38"/>
        <v>0</v>
      </c>
      <c r="DJ34" s="292">
        <v>0</v>
      </c>
      <c r="DK34" s="292">
        <v>0</v>
      </c>
      <c r="DL34" s="292">
        <v>0</v>
      </c>
      <c r="DM34" s="292">
        <v>0</v>
      </c>
    </row>
    <row r="35" spans="1:117" s="224" customFormat="1" ht="13.5" customHeight="1">
      <c r="A35" s="290" t="s">
        <v>745</v>
      </c>
      <c r="B35" s="291" t="s">
        <v>815</v>
      </c>
      <c r="C35" s="290" t="s">
        <v>816</v>
      </c>
      <c r="D35" s="292">
        <f t="shared" si="0"/>
        <v>6133</v>
      </c>
      <c r="E35" s="292">
        <f t="shared" si="1"/>
        <v>3585</v>
      </c>
      <c r="F35" s="292">
        <f t="shared" si="2"/>
        <v>0</v>
      </c>
      <c r="G35" s="292">
        <v>0</v>
      </c>
      <c r="H35" s="292">
        <v>0</v>
      </c>
      <c r="I35" s="292">
        <v>0</v>
      </c>
      <c r="J35" s="292">
        <f t="shared" si="3"/>
        <v>2889</v>
      </c>
      <c r="K35" s="292">
        <v>0</v>
      </c>
      <c r="L35" s="292">
        <v>2889</v>
      </c>
      <c r="M35" s="292">
        <v>0</v>
      </c>
      <c r="N35" s="292">
        <f t="shared" si="4"/>
        <v>375</v>
      </c>
      <c r="O35" s="292">
        <v>0</v>
      </c>
      <c r="P35" s="292">
        <v>375</v>
      </c>
      <c r="Q35" s="292">
        <v>0</v>
      </c>
      <c r="R35" s="292">
        <f t="shared" si="5"/>
        <v>197</v>
      </c>
      <c r="S35" s="292">
        <v>0</v>
      </c>
      <c r="T35" s="292">
        <v>197</v>
      </c>
      <c r="U35" s="292">
        <v>0</v>
      </c>
      <c r="V35" s="292">
        <f t="shared" si="6"/>
        <v>0</v>
      </c>
      <c r="W35" s="292">
        <v>0</v>
      </c>
      <c r="X35" s="292">
        <v>0</v>
      </c>
      <c r="Y35" s="292">
        <v>0</v>
      </c>
      <c r="Z35" s="292">
        <f t="shared" si="7"/>
        <v>124</v>
      </c>
      <c r="AA35" s="292">
        <v>0</v>
      </c>
      <c r="AB35" s="292">
        <v>124</v>
      </c>
      <c r="AC35" s="292">
        <v>0</v>
      </c>
      <c r="AD35" s="292">
        <f t="shared" si="8"/>
        <v>1982</v>
      </c>
      <c r="AE35" s="292">
        <f t="shared" si="9"/>
        <v>0</v>
      </c>
      <c r="AF35" s="292">
        <v>0</v>
      </c>
      <c r="AG35" s="292">
        <v>0</v>
      </c>
      <c r="AH35" s="292">
        <v>0</v>
      </c>
      <c r="AI35" s="292">
        <f t="shared" si="10"/>
        <v>1949</v>
      </c>
      <c r="AJ35" s="292">
        <v>0</v>
      </c>
      <c r="AK35" s="292">
        <v>0</v>
      </c>
      <c r="AL35" s="292">
        <v>1949</v>
      </c>
      <c r="AM35" s="292">
        <f t="shared" si="11"/>
        <v>0</v>
      </c>
      <c r="AN35" s="292">
        <v>0</v>
      </c>
      <c r="AO35" s="292">
        <v>0</v>
      </c>
      <c r="AP35" s="292">
        <v>0</v>
      </c>
      <c r="AQ35" s="292">
        <f t="shared" si="12"/>
        <v>0</v>
      </c>
      <c r="AR35" s="292">
        <v>0</v>
      </c>
      <c r="AS35" s="292">
        <v>0</v>
      </c>
      <c r="AT35" s="292">
        <v>0</v>
      </c>
      <c r="AU35" s="292">
        <f t="shared" si="13"/>
        <v>0</v>
      </c>
      <c r="AV35" s="292">
        <v>0</v>
      </c>
      <c r="AW35" s="292">
        <v>0</v>
      </c>
      <c r="AX35" s="292">
        <v>0</v>
      </c>
      <c r="AY35" s="292">
        <f t="shared" si="14"/>
        <v>33</v>
      </c>
      <c r="AZ35" s="292">
        <v>0</v>
      </c>
      <c r="BA35" s="292">
        <v>0</v>
      </c>
      <c r="BB35" s="292">
        <v>33</v>
      </c>
      <c r="BC35" s="292">
        <f t="shared" si="15"/>
        <v>566</v>
      </c>
      <c r="BD35" s="292">
        <f t="shared" si="16"/>
        <v>566</v>
      </c>
      <c r="BE35" s="292">
        <v>0</v>
      </c>
      <c r="BF35" s="292">
        <v>534</v>
      </c>
      <c r="BG35" s="292">
        <v>2</v>
      </c>
      <c r="BH35" s="292">
        <v>0</v>
      </c>
      <c r="BI35" s="292">
        <v>0</v>
      </c>
      <c r="BJ35" s="292">
        <v>30</v>
      </c>
      <c r="BK35" s="292">
        <f t="shared" si="17"/>
        <v>0</v>
      </c>
      <c r="BL35" s="292">
        <v>0</v>
      </c>
      <c r="BM35" s="292">
        <v>0</v>
      </c>
      <c r="BN35" s="292">
        <v>0</v>
      </c>
      <c r="BO35" s="292">
        <v>0</v>
      </c>
      <c r="BP35" s="292">
        <v>0</v>
      </c>
      <c r="BQ35" s="292">
        <v>0</v>
      </c>
      <c r="BR35" s="292">
        <f t="shared" si="39"/>
        <v>4151</v>
      </c>
      <c r="BS35" s="292">
        <f t="shared" si="40"/>
        <v>0</v>
      </c>
      <c r="BT35" s="292">
        <f t="shared" si="41"/>
        <v>3423</v>
      </c>
      <c r="BU35" s="292">
        <f t="shared" si="42"/>
        <v>377</v>
      </c>
      <c r="BV35" s="292">
        <f t="shared" si="43"/>
        <v>197</v>
      </c>
      <c r="BW35" s="292">
        <f t="shared" si="44"/>
        <v>0</v>
      </c>
      <c r="BX35" s="292">
        <f t="shared" si="45"/>
        <v>154</v>
      </c>
      <c r="BY35" s="292">
        <f t="shared" si="19"/>
        <v>3585</v>
      </c>
      <c r="BZ35" s="292">
        <f t="shared" si="20"/>
        <v>0</v>
      </c>
      <c r="CA35" s="292">
        <f t="shared" si="21"/>
        <v>2889</v>
      </c>
      <c r="CB35" s="292">
        <f t="shared" si="22"/>
        <v>375</v>
      </c>
      <c r="CC35" s="292">
        <f t="shared" si="23"/>
        <v>197</v>
      </c>
      <c r="CD35" s="292">
        <f t="shared" si="24"/>
        <v>0</v>
      </c>
      <c r="CE35" s="292">
        <f t="shared" si="25"/>
        <v>124</v>
      </c>
      <c r="CF35" s="292">
        <f t="shared" si="26"/>
        <v>566</v>
      </c>
      <c r="CG35" s="292">
        <f t="shared" si="46"/>
        <v>0</v>
      </c>
      <c r="CH35" s="292">
        <f t="shared" si="47"/>
        <v>534</v>
      </c>
      <c r="CI35" s="292">
        <f t="shared" si="48"/>
        <v>2</v>
      </c>
      <c r="CJ35" s="292">
        <f t="shared" si="49"/>
        <v>0</v>
      </c>
      <c r="CK35" s="292">
        <f t="shared" si="50"/>
        <v>0</v>
      </c>
      <c r="CL35" s="292">
        <f t="shared" si="51"/>
        <v>30</v>
      </c>
      <c r="CM35" s="292">
        <f t="shared" si="52"/>
        <v>1982</v>
      </c>
      <c r="CN35" s="292">
        <f t="shared" si="53"/>
        <v>0</v>
      </c>
      <c r="CO35" s="292">
        <f t="shared" si="54"/>
        <v>1949</v>
      </c>
      <c r="CP35" s="292">
        <f t="shared" si="55"/>
        <v>0</v>
      </c>
      <c r="CQ35" s="292">
        <f t="shared" si="56"/>
        <v>0</v>
      </c>
      <c r="CR35" s="292">
        <f t="shared" si="57"/>
        <v>0</v>
      </c>
      <c r="CS35" s="292">
        <f t="shared" si="58"/>
        <v>33</v>
      </c>
      <c r="CT35" s="292">
        <f t="shared" si="29"/>
        <v>1982</v>
      </c>
      <c r="CU35" s="292">
        <f t="shared" si="30"/>
        <v>0</v>
      </c>
      <c r="CV35" s="292">
        <f t="shared" si="31"/>
        <v>1949</v>
      </c>
      <c r="CW35" s="292">
        <f t="shared" si="32"/>
        <v>0</v>
      </c>
      <c r="CX35" s="292">
        <f t="shared" si="33"/>
        <v>0</v>
      </c>
      <c r="CY35" s="292">
        <f t="shared" si="34"/>
        <v>0</v>
      </c>
      <c r="CZ35" s="292">
        <f t="shared" si="35"/>
        <v>33</v>
      </c>
      <c r="DA35" s="292">
        <f t="shared" si="36"/>
        <v>0</v>
      </c>
      <c r="DB35" s="292">
        <f t="shared" si="59"/>
        <v>0</v>
      </c>
      <c r="DC35" s="292">
        <f t="shared" si="60"/>
        <v>0</v>
      </c>
      <c r="DD35" s="292">
        <f t="shared" si="61"/>
        <v>0</v>
      </c>
      <c r="DE35" s="292">
        <f t="shared" si="62"/>
        <v>0</v>
      </c>
      <c r="DF35" s="292">
        <f t="shared" si="63"/>
        <v>0</v>
      </c>
      <c r="DG35" s="292">
        <f t="shared" si="64"/>
        <v>0</v>
      </c>
      <c r="DH35" s="292">
        <v>0</v>
      </c>
      <c r="DI35" s="292">
        <f t="shared" si="38"/>
        <v>0</v>
      </c>
      <c r="DJ35" s="292">
        <v>0</v>
      </c>
      <c r="DK35" s="292">
        <v>0</v>
      </c>
      <c r="DL35" s="292">
        <v>0</v>
      </c>
      <c r="DM35" s="292">
        <v>0</v>
      </c>
    </row>
    <row r="36" spans="1:117" s="224" customFormat="1" ht="13.5" customHeight="1">
      <c r="A36" s="290" t="s">
        <v>745</v>
      </c>
      <c r="B36" s="291" t="s">
        <v>818</v>
      </c>
      <c r="C36" s="290" t="s">
        <v>819</v>
      </c>
      <c r="D36" s="292">
        <f t="shared" si="0"/>
        <v>2546</v>
      </c>
      <c r="E36" s="292">
        <f t="shared" si="1"/>
        <v>1825</v>
      </c>
      <c r="F36" s="292">
        <f t="shared" si="2"/>
        <v>0</v>
      </c>
      <c r="G36" s="292">
        <v>0</v>
      </c>
      <c r="H36" s="292">
        <v>0</v>
      </c>
      <c r="I36" s="292">
        <v>0</v>
      </c>
      <c r="J36" s="292">
        <f t="shared" si="3"/>
        <v>1497</v>
      </c>
      <c r="K36" s="292">
        <v>0</v>
      </c>
      <c r="L36" s="292">
        <v>1497</v>
      </c>
      <c r="M36" s="292">
        <v>0</v>
      </c>
      <c r="N36" s="292">
        <f t="shared" si="4"/>
        <v>86</v>
      </c>
      <c r="O36" s="292">
        <v>0</v>
      </c>
      <c r="P36" s="292">
        <v>86</v>
      </c>
      <c r="Q36" s="292">
        <v>0</v>
      </c>
      <c r="R36" s="292">
        <f t="shared" si="5"/>
        <v>175</v>
      </c>
      <c r="S36" s="292">
        <v>0</v>
      </c>
      <c r="T36" s="292">
        <v>175</v>
      </c>
      <c r="U36" s="292">
        <v>0</v>
      </c>
      <c r="V36" s="292">
        <f t="shared" si="6"/>
        <v>0</v>
      </c>
      <c r="W36" s="292">
        <v>0</v>
      </c>
      <c r="X36" s="292">
        <v>0</v>
      </c>
      <c r="Y36" s="292">
        <v>0</v>
      </c>
      <c r="Z36" s="292">
        <f t="shared" si="7"/>
        <v>67</v>
      </c>
      <c r="AA36" s="292">
        <v>0</v>
      </c>
      <c r="AB36" s="292">
        <v>67</v>
      </c>
      <c r="AC36" s="292">
        <v>0</v>
      </c>
      <c r="AD36" s="292">
        <f t="shared" si="8"/>
        <v>20</v>
      </c>
      <c r="AE36" s="292">
        <f t="shared" si="9"/>
        <v>0</v>
      </c>
      <c r="AF36" s="292">
        <v>0</v>
      </c>
      <c r="AG36" s="292">
        <v>0</v>
      </c>
      <c r="AH36" s="292">
        <v>0</v>
      </c>
      <c r="AI36" s="292">
        <f t="shared" si="10"/>
        <v>20</v>
      </c>
      <c r="AJ36" s="292">
        <v>0</v>
      </c>
      <c r="AK36" s="292">
        <v>0</v>
      </c>
      <c r="AL36" s="292">
        <v>20</v>
      </c>
      <c r="AM36" s="292">
        <f t="shared" si="11"/>
        <v>0</v>
      </c>
      <c r="AN36" s="292">
        <v>0</v>
      </c>
      <c r="AO36" s="292">
        <v>0</v>
      </c>
      <c r="AP36" s="292">
        <v>0</v>
      </c>
      <c r="AQ36" s="292">
        <f t="shared" si="12"/>
        <v>0</v>
      </c>
      <c r="AR36" s="292">
        <v>0</v>
      </c>
      <c r="AS36" s="292">
        <v>0</v>
      </c>
      <c r="AT36" s="292">
        <v>0</v>
      </c>
      <c r="AU36" s="292">
        <f t="shared" si="13"/>
        <v>0</v>
      </c>
      <c r="AV36" s="292">
        <v>0</v>
      </c>
      <c r="AW36" s="292">
        <v>0</v>
      </c>
      <c r="AX36" s="292">
        <v>0</v>
      </c>
      <c r="AY36" s="292">
        <f t="shared" si="14"/>
        <v>0</v>
      </c>
      <c r="AZ36" s="292">
        <v>0</v>
      </c>
      <c r="BA36" s="292">
        <v>0</v>
      </c>
      <c r="BB36" s="292">
        <v>0</v>
      </c>
      <c r="BC36" s="292">
        <f t="shared" si="15"/>
        <v>701</v>
      </c>
      <c r="BD36" s="292">
        <f t="shared" si="16"/>
        <v>701</v>
      </c>
      <c r="BE36" s="292">
        <v>0</v>
      </c>
      <c r="BF36" s="292">
        <v>383</v>
      </c>
      <c r="BG36" s="292">
        <v>110</v>
      </c>
      <c r="BH36" s="292">
        <v>36</v>
      </c>
      <c r="BI36" s="292">
        <v>0</v>
      </c>
      <c r="BJ36" s="292">
        <v>172</v>
      </c>
      <c r="BK36" s="292">
        <f t="shared" si="17"/>
        <v>0</v>
      </c>
      <c r="BL36" s="292">
        <v>0</v>
      </c>
      <c r="BM36" s="292">
        <v>0</v>
      </c>
      <c r="BN36" s="292">
        <v>0</v>
      </c>
      <c r="BO36" s="292">
        <v>0</v>
      </c>
      <c r="BP36" s="292">
        <v>0</v>
      </c>
      <c r="BQ36" s="292">
        <v>0</v>
      </c>
      <c r="BR36" s="292">
        <f t="shared" si="39"/>
        <v>2526</v>
      </c>
      <c r="BS36" s="292">
        <f t="shared" si="40"/>
        <v>0</v>
      </c>
      <c r="BT36" s="292">
        <f t="shared" si="41"/>
        <v>1880</v>
      </c>
      <c r="BU36" s="292">
        <f t="shared" si="42"/>
        <v>196</v>
      </c>
      <c r="BV36" s="292">
        <f t="shared" si="43"/>
        <v>211</v>
      </c>
      <c r="BW36" s="292">
        <f t="shared" si="44"/>
        <v>0</v>
      </c>
      <c r="BX36" s="292">
        <f t="shared" si="45"/>
        <v>239</v>
      </c>
      <c r="BY36" s="292">
        <f t="shared" si="19"/>
        <v>1825</v>
      </c>
      <c r="BZ36" s="292">
        <f t="shared" si="20"/>
        <v>0</v>
      </c>
      <c r="CA36" s="292">
        <f t="shared" si="21"/>
        <v>1497</v>
      </c>
      <c r="CB36" s="292">
        <f t="shared" si="22"/>
        <v>86</v>
      </c>
      <c r="CC36" s="292">
        <f t="shared" si="23"/>
        <v>175</v>
      </c>
      <c r="CD36" s="292">
        <f t="shared" si="24"/>
        <v>0</v>
      </c>
      <c r="CE36" s="292">
        <f t="shared" si="25"/>
        <v>67</v>
      </c>
      <c r="CF36" s="292">
        <f t="shared" si="26"/>
        <v>701</v>
      </c>
      <c r="CG36" s="292">
        <f t="shared" si="46"/>
        <v>0</v>
      </c>
      <c r="CH36" s="292">
        <f t="shared" si="47"/>
        <v>383</v>
      </c>
      <c r="CI36" s="292">
        <f t="shared" si="48"/>
        <v>110</v>
      </c>
      <c r="CJ36" s="292">
        <f t="shared" si="49"/>
        <v>36</v>
      </c>
      <c r="CK36" s="292">
        <f t="shared" si="50"/>
        <v>0</v>
      </c>
      <c r="CL36" s="292">
        <f t="shared" si="51"/>
        <v>172</v>
      </c>
      <c r="CM36" s="292">
        <f t="shared" si="52"/>
        <v>20</v>
      </c>
      <c r="CN36" s="292">
        <f t="shared" si="53"/>
        <v>0</v>
      </c>
      <c r="CO36" s="292">
        <f t="shared" si="54"/>
        <v>20</v>
      </c>
      <c r="CP36" s="292">
        <f t="shared" si="55"/>
        <v>0</v>
      </c>
      <c r="CQ36" s="292">
        <f t="shared" si="56"/>
        <v>0</v>
      </c>
      <c r="CR36" s="292">
        <f t="shared" si="57"/>
        <v>0</v>
      </c>
      <c r="CS36" s="292">
        <f t="shared" si="58"/>
        <v>0</v>
      </c>
      <c r="CT36" s="292">
        <f t="shared" si="29"/>
        <v>20</v>
      </c>
      <c r="CU36" s="292">
        <f t="shared" si="30"/>
        <v>0</v>
      </c>
      <c r="CV36" s="292">
        <f t="shared" si="31"/>
        <v>20</v>
      </c>
      <c r="CW36" s="292">
        <f t="shared" si="32"/>
        <v>0</v>
      </c>
      <c r="CX36" s="292">
        <f t="shared" si="33"/>
        <v>0</v>
      </c>
      <c r="CY36" s="292">
        <f t="shared" si="34"/>
        <v>0</v>
      </c>
      <c r="CZ36" s="292">
        <f t="shared" si="35"/>
        <v>0</v>
      </c>
      <c r="DA36" s="292">
        <f t="shared" si="36"/>
        <v>0</v>
      </c>
      <c r="DB36" s="292">
        <f t="shared" si="59"/>
        <v>0</v>
      </c>
      <c r="DC36" s="292">
        <f t="shared" si="60"/>
        <v>0</v>
      </c>
      <c r="DD36" s="292">
        <f t="shared" si="61"/>
        <v>0</v>
      </c>
      <c r="DE36" s="292">
        <f t="shared" si="62"/>
        <v>0</v>
      </c>
      <c r="DF36" s="292">
        <f t="shared" si="63"/>
        <v>0</v>
      </c>
      <c r="DG36" s="292">
        <f t="shared" si="64"/>
        <v>0</v>
      </c>
      <c r="DH36" s="292">
        <v>0</v>
      </c>
      <c r="DI36" s="292">
        <f t="shared" si="38"/>
        <v>0</v>
      </c>
      <c r="DJ36" s="292">
        <v>0</v>
      </c>
      <c r="DK36" s="292">
        <v>0</v>
      </c>
      <c r="DL36" s="292">
        <v>0</v>
      </c>
      <c r="DM36" s="292">
        <v>0</v>
      </c>
    </row>
    <row r="37" spans="1:117" s="300" customFormat="1" ht="13.5" customHeight="1">
      <c r="A37" s="407" t="s">
        <v>745</v>
      </c>
      <c r="B37" s="408" t="s">
        <v>820</v>
      </c>
      <c r="C37" s="407" t="s">
        <v>821</v>
      </c>
      <c r="D37" s="409">
        <f t="shared" si="0"/>
        <v>4952</v>
      </c>
      <c r="E37" s="409">
        <f t="shared" si="1"/>
        <v>3785</v>
      </c>
      <c r="F37" s="409">
        <f t="shared" si="2"/>
        <v>0</v>
      </c>
      <c r="G37" s="409">
        <v>0</v>
      </c>
      <c r="H37" s="409">
        <v>0</v>
      </c>
      <c r="I37" s="409">
        <v>0</v>
      </c>
      <c r="J37" s="409">
        <f t="shared" si="3"/>
        <v>3002</v>
      </c>
      <c r="K37" s="409">
        <v>3002</v>
      </c>
      <c r="L37" s="409">
        <v>0</v>
      </c>
      <c r="M37" s="409">
        <v>0</v>
      </c>
      <c r="N37" s="409">
        <f t="shared" si="4"/>
        <v>342</v>
      </c>
      <c r="O37" s="409">
        <v>342</v>
      </c>
      <c r="P37" s="409">
        <v>0</v>
      </c>
      <c r="Q37" s="409">
        <v>0</v>
      </c>
      <c r="R37" s="409">
        <f t="shared" si="5"/>
        <v>373</v>
      </c>
      <c r="S37" s="409">
        <v>373</v>
      </c>
      <c r="T37" s="409">
        <v>0</v>
      </c>
      <c r="U37" s="409">
        <v>0</v>
      </c>
      <c r="V37" s="409">
        <f t="shared" si="6"/>
        <v>0</v>
      </c>
      <c r="W37" s="409">
        <v>0</v>
      </c>
      <c r="X37" s="409">
        <v>0</v>
      </c>
      <c r="Y37" s="409">
        <v>0</v>
      </c>
      <c r="Z37" s="409">
        <f t="shared" si="7"/>
        <v>68</v>
      </c>
      <c r="AA37" s="409">
        <v>68</v>
      </c>
      <c r="AB37" s="409">
        <v>0</v>
      </c>
      <c r="AC37" s="409">
        <v>0</v>
      </c>
      <c r="AD37" s="409">
        <f t="shared" si="8"/>
        <v>1077</v>
      </c>
      <c r="AE37" s="409">
        <f t="shared" si="9"/>
        <v>0</v>
      </c>
      <c r="AF37" s="409">
        <v>0</v>
      </c>
      <c r="AG37" s="409">
        <v>0</v>
      </c>
      <c r="AH37" s="409">
        <v>0</v>
      </c>
      <c r="AI37" s="409">
        <f t="shared" si="10"/>
        <v>876</v>
      </c>
      <c r="AJ37" s="409">
        <v>876</v>
      </c>
      <c r="AK37" s="409">
        <v>0</v>
      </c>
      <c r="AL37" s="409">
        <v>0</v>
      </c>
      <c r="AM37" s="409">
        <f t="shared" si="11"/>
        <v>0</v>
      </c>
      <c r="AN37" s="409">
        <v>0</v>
      </c>
      <c r="AO37" s="409">
        <v>0</v>
      </c>
      <c r="AP37" s="409">
        <v>0</v>
      </c>
      <c r="AQ37" s="409">
        <f t="shared" si="12"/>
        <v>201</v>
      </c>
      <c r="AR37" s="409">
        <v>201</v>
      </c>
      <c r="AS37" s="409">
        <v>0</v>
      </c>
      <c r="AT37" s="409">
        <v>0</v>
      </c>
      <c r="AU37" s="409">
        <f t="shared" si="13"/>
        <v>0</v>
      </c>
      <c r="AV37" s="409">
        <v>0</v>
      </c>
      <c r="AW37" s="409">
        <v>0</v>
      </c>
      <c r="AX37" s="409">
        <v>0</v>
      </c>
      <c r="AY37" s="409">
        <f t="shared" si="14"/>
        <v>0</v>
      </c>
      <c r="AZ37" s="409">
        <v>0</v>
      </c>
      <c r="BA37" s="409">
        <v>0</v>
      </c>
      <c r="BB37" s="409">
        <v>0</v>
      </c>
      <c r="BC37" s="409">
        <f t="shared" si="15"/>
        <v>90</v>
      </c>
      <c r="BD37" s="409">
        <f t="shared" si="16"/>
        <v>90</v>
      </c>
      <c r="BE37" s="409">
        <v>0</v>
      </c>
      <c r="BF37" s="409">
        <v>24</v>
      </c>
      <c r="BG37" s="409">
        <v>0</v>
      </c>
      <c r="BH37" s="409">
        <v>0</v>
      </c>
      <c r="BI37" s="409">
        <v>0</v>
      </c>
      <c r="BJ37" s="409">
        <v>66</v>
      </c>
      <c r="BK37" s="409">
        <f t="shared" si="17"/>
        <v>0</v>
      </c>
      <c r="BL37" s="409">
        <v>0</v>
      </c>
      <c r="BM37" s="409">
        <v>0</v>
      </c>
      <c r="BN37" s="409">
        <v>0</v>
      </c>
      <c r="BO37" s="409">
        <v>0</v>
      </c>
      <c r="BP37" s="409">
        <v>0</v>
      </c>
      <c r="BQ37" s="409">
        <v>0</v>
      </c>
      <c r="BR37" s="409">
        <f t="shared" si="39"/>
        <v>3875</v>
      </c>
      <c r="BS37" s="409">
        <f t="shared" si="40"/>
        <v>0</v>
      </c>
      <c r="BT37" s="409">
        <f t="shared" si="41"/>
        <v>3026</v>
      </c>
      <c r="BU37" s="409">
        <f t="shared" si="42"/>
        <v>342</v>
      </c>
      <c r="BV37" s="409">
        <f t="shared" si="43"/>
        <v>373</v>
      </c>
      <c r="BW37" s="409">
        <f t="shared" si="44"/>
        <v>0</v>
      </c>
      <c r="BX37" s="409">
        <f t="shared" si="45"/>
        <v>134</v>
      </c>
      <c r="BY37" s="409">
        <f t="shared" si="19"/>
        <v>3785</v>
      </c>
      <c r="BZ37" s="409">
        <f t="shared" si="20"/>
        <v>0</v>
      </c>
      <c r="CA37" s="409">
        <f t="shared" si="21"/>
        <v>3002</v>
      </c>
      <c r="CB37" s="409">
        <f t="shared" si="22"/>
        <v>342</v>
      </c>
      <c r="CC37" s="409">
        <f t="shared" si="23"/>
        <v>373</v>
      </c>
      <c r="CD37" s="409">
        <f t="shared" si="24"/>
        <v>0</v>
      </c>
      <c r="CE37" s="409">
        <f t="shared" si="25"/>
        <v>68</v>
      </c>
      <c r="CF37" s="409">
        <f t="shared" si="26"/>
        <v>90</v>
      </c>
      <c r="CG37" s="409">
        <f t="shared" si="46"/>
        <v>0</v>
      </c>
      <c r="CH37" s="409">
        <f t="shared" si="47"/>
        <v>24</v>
      </c>
      <c r="CI37" s="409">
        <f t="shared" si="48"/>
        <v>0</v>
      </c>
      <c r="CJ37" s="409">
        <f t="shared" si="49"/>
        <v>0</v>
      </c>
      <c r="CK37" s="409">
        <f t="shared" si="50"/>
        <v>0</v>
      </c>
      <c r="CL37" s="409">
        <f t="shared" si="51"/>
        <v>66</v>
      </c>
      <c r="CM37" s="409">
        <f t="shared" si="52"/>
        <v>1077</v>
      </c>
      <c r="CN37" s="409">
        <f t="shared" si="53"/>
        <v>0</v>
      </c>
      <c r="CO37" s="409">
        <f t="shared" si="54"/>
        <v>876</v>
      </c>
      <c r="CP37" s="409">
        <f t="shared" si="55"/>
        <v>0</v>
      </c>
      <c r="CQ37" s="409">
        <f t="shared" si="56"/>
        <v>201</v>
      </c>
      <c r="CR37" s="409">
        <f t="shared" si="57"/>
        <v>0</v>
      </c>
      <c r="CS37" s="409">
        <f t="shared" si="58"/>
        <v>0</v>
      </c>
      <c r="CT37" s="409">
        <f t="shared" si="29"/>
        <v>1077</v>
      </c>
      <c r="CU37" s="409">
        <f t="shared" si="30"/>
        <v>0</v>
      </c>
      <c r="CV37" s="409">
        <f t="shared" si="31"/>
        <v>876</v>
      </c>
      <c r="CW37" s="409">
        <f t="shared" si="32"/>
        <v>0</v>
      </c>
      <c r="CX37" s="409">
        <f t="shared" si="33"/>
        <v>201</v>
      </c>
      <c r="CY37" s="409">
        <f t="shared" si="34"/>
        <v>0</v>
      </c>
      <c r="CZ37" s="409">
        <f t="shared" si="35"/>
        <v>0</v>
      </c>
      <c r="DA37" s="409">
        <f t="shared" si="36"/>
        <v>0</v>
      </c>
      <c r="DB37" s="409">
        <f t="shared" si="59"/>
        <v>0</v>
      </c>
      <c r="DC37" s="409">
        <f t="shared" si="60"/>
        <v>0</v>
      </c>
      <c r="DD37" s="409">
        <f t="shared" si="61"/>
        <v>0</v>
      </c>
      <c r="DE37" s="409">
        <f t="shared" si="62"/>
        <v>0</v>
      </c>
      <c r="DF37" s="409">
        <f t="shared" si="63"/>
        <v>0</v>
      </c>
      <c r="DG37" s="409">
        <f t="shared" si="64"/>
        <v>0</v>
      </c>
      <c r="DH37" s="409">
        <v>0</v>
      </c>
      <c r="DI37" s="409">
        <f t="shared" si="38"/>
        <v>19</v>
      </c>
      <c r="DJ37" s="409">
        <v>4</v>
      </c>
      <c r="DK37" s="409">
        <v>0</v>
      </c>
      <c r="DL37" s="409">
        <v>0</v>
      </c>
      <c r="DM37" s="409">
        <v>15</v>
      </c>
    </row>
    <row r="38" spans="1:117" s="224" customFormat="1" ht="13.5" customHeight="1">
      <c r="A38" s="290" t="s">
        <v>745</v>
      </c>
      <c r="B38" s="291" t="s">
        <v>822</v>
      </c>
      <c r="C38" s="290" t="s">
        <v>823</v>
      </c>
      <c r="D38" s="292">
        <f t="shared" si="0"/>
        <v>1164</v>
      </c>
      <c r="E38" s="292">
        <f t="shared" si="1"/>
        <v>1152</v>
      </c>
      <c r="F38" s="292">
        <f t="shared" si="2"/>
        <v>0</v>
      </c>
      <c r="G38" s="292">
        <v>0</v>
      </c>
      <c r="H38" s="292">
        <v>0</v>
      </c>
      <c r="I38" s="292">
        <v>0</v>
      </c>
      <c r="J38" s="292">
        <f t="shared" si="3"/>
        <v>939</v>
      </c>
      <c r="K38" s="292">
        <v>939</v>
      </c>
      <c r="L38" s="292">
        <v>0</v>
      </c>
      <c r="M38" s="292">
        <v>0</v>
      </c>
      <c r="N38" s="292">
        <f t="shared" si="4"/>
        <v>94</v>
      </c>
      <c r="O38" s="292">
        <v>94</v>
      </c>
      <c r="P38" s="292">
        <v>0</v>
      </c>
      <c r="Q38" s="292">
        <v>0</v>
      </c>
      <c r="R38" s="292">
        <f t="shared" si="5"/>
        <v>89</v>
      </c>
      <c r="S38" s="292">
        <v>89</v>
      </c>
      <c r="T38" s="292">
        <v>0</v>
      </c>
      <c r="U38" s="292">
        <v>0</v>
      </c>
      <c r="V38" s="292">
        <f t="shared" si="6"/>
        <v>0</v>
      </c>
      <c r="W38" s="292">
        <v>0</v>
      </c>
      <c r="X38" s="292">
        <v>0</v>
      </c>
      <c r="Y38" s="292">
        <v>0</v>
      </c>
      <c r="Z38" s="292">
        <f t="shared" si="7"/>
        <v>30</v>
      </c>
      <c r="AA38" s="292">
        <v>30</v>
      </c>
      <c r="AB38" s="292">
        <v>0</v>
      </c>
      <c r="AC38" s="292">
        <v>0</v>
      </c>
      <c r="AD38" s="292">
        <f t="shared" si="8"/>
        <v>0</v>
      </c>
      <c r="AE38" s="292">
        <f t="shared" si="9"/>
        <v>0</v>
      </c>
      <c r="AF38" s="292">
        <v>0</v>
      </c>
      <c r="AG38" s="292">
        <v>0</v>
      </c>
      <c r="AH38" s="292">
        <v>0</v>
      </c>
      <c r="AI38" s="292">
        <f t="shared" si="10"/>
        <v>0</v>
      </c>
      <c r="AJ38" s="292">
        <v>0</v>
      </c>
      <c r="AK38" s="292">
        <v>0</v>
      </c>
      <c r="AL38" s="292">
        <v>0</v>
      </c>
      <c r="AM38" s="292">
        <f t="shared" si="11"/>
        <v>0</v>
      </c>
      <c r="AN38" s="292">
        <v>0</v>
      </c>
      <c r="AO38" s="292">
        <v>0</v>
      </c>
      <c r="AP38" s="292">
        <v>0</v>
      </c>
      <c r="AQ38" s="292">
        <f t="shared" si="12"/>
        <v>0</v>
      </c>
      <c r="AR38" s="292">
        <v>0</v>
      </c>
      <c r="AS38" s="292">
        <v>0</v>
      </c>
      <c r="AT38" s="292">
        <v>0</v>
      </c>
      <c r="AU38" s="292">
        <f t="shared" si="13"/>
        <v>0</v>
      </c>
      <c r="AV38" s="292">
        <v>0</v>
      </c>
      <c r="AW38" s="292">
        <v>0</v>
      </c>
      <c r="AX38" s="292">
        <v>0</v>
      </c>
      <c r="AY38" s="292">
        <f t="shared" si="14"/>
        <v>0</v>
      </c>
      <c r="AZ38" s="292">
        <v>0</v>
      </c>
      <c r="BA38" s="292">
        <v>0</v>
      </c>
      <c r="BB38" s="292">
        <v>0</v>
      </c>
      <c r="BC38" s="292">
        <f t="shared" si="15"/>
        <v>12</v>
      </c>
      <c r="BD38" s="292">
        <f t="shared" si="16"/>
        <v>12</v>
      </c>
      <c r="BE38" s="292">
        <v>0</v>
      </c>
      <c r="BF38" s="292">
        <v>0</v>
      </c>
      <c r="BG38" s="292">
        <v>0</v>
      </c>
      <c r="BH38" s="292">
        <v>0</v>
      </c>
      <c r="BI38" s="292">
        <v>0</v>
      </c>
      <c r="BJ38" s="292">
        <v>12</v>
      </c>
      <c r="BK38" s="292">
        <f t="shared" si="17"/>
        <v>0</v>
      </c>
      <c r="BL38" s="292">
        <v>0</v>
      </c>
      <c r="BM38" s="292">
        <v>0</v>
      </c>
      <c r="BN38" s="292">
        <v>0</v>
      </c>
      <c r="BO38" s="292">
        <v>0</v>
      </c>
      <c r="BP38" s="292">
        <v>0</v>
      </c>
      <c r="BQ38" s="292">
        <v>0</v>
      </c>
      <c r="BR38" s="292">
        <f t="shared" si="39"/>
        <v>1164</v>
      </c>
      <c r="BS38" s="292">
        <f t="shared" si="40"/>
        <v>0</v>
      </c>
      <c r="BT38" s="292">
        <f t="shared" si="41"/>
        <v>939</v>
      </c>
      <c r="BU38" s="292">
        <f t="shared" si="42"/>
        <v>94</v>
      </c>
      <c r="BV38" s="292">
        <f t="shared" si="43"/>
        <v>89</v>
      </c>
      <c r="BW38" s="292">
        <f t="shared" si="44"/>
        <v>0</v>
      </c>
      <c r="BX38" s="292">
        <f t="shared" si="45"/>
        <v>42</v>
      </c>
      <c r="BY38" s="292">
        <f t="shared" si="19"/>
        <v>1152</v>
      </c>
      <c r="BZ38" s="292">
        <f t="shared" si="20"/>
        <v>0</v>
      </c>
      <c r="CA38" s="292">
        <f t="shared" si="21"/>
        <v>939</v>
      </c>
      <c r="CB38" s="292">
        <f t="shared" si="22"/>
        <v>94</v>
      </c>
      <c r="CC38" s="292">
        <f t="shared" si="23"/>
        <v>89</v>
      </c>
      <c r="CD38" s="292">
        <f t="shared" si="24"/>
        <v>0</v>
      </c>
      <c r="CE38" s="292">
        <f t="shared" si="25"/>
        <v>30</v>
      </c>
      <c r="CF38" s="292">
        <f t="shared" si="26"/>
        <v>12</v>
      </c>
      <c r="CG38" s="292">
        <f t="shared" si="46"/>
        <v>0</v>
      </c>
      <c r="CH38" s="292">
        <f t="shared" si="47"/>
        <v>0</v>
      </c>
      <c r="CI38" s="292">
        <f t="shared" si="48"/>
        <v>0</v>
      </c>
      <c r="CJ38" s="292">
        <f t="shared" si="49"/>
        <v>0</v>
      </c>
      <c r="CK38" s="292">
        <f t="shared" si="50"/>
        <v>0</v>
      </c>
      <c r="CL38" s="292">
        <f t="shared" si="51"/>
        <v>12</v>
      </c>
      <c r="CM38" s="292">
        <f t="shared" si="52"/>
        <v>0</v>
      </c>
      <c r="CN38" s="292">
        <f t="shared" si="53"/>
        <v>0</v>
      </c>
      <c r="CO38" s="292">
        <f t="shared" si="54"/>
        <v>0</v>
      </c>
      <c r="CP38" s="292">
        <f t="shared" si="55"/>
        <v>0</v>
      </c>
      <c r="CQ38" s="292">
        <f t="shared" si="56"/>
        <v>0</v>
      </c>
      <c r="CR38" s="292">
        <f t="shared" si="57"/>
        <v>0</v>
      </c>
      <c r="CS38" s="292">
        <f t="shared" si="58"/>
        <v>0</v>
      </c>
      <c r="CT38" s="292">
        <f t="shared" si="29"/>
        <v>0</v>
      </c>
      <c r="CU38" s="292">
        <f t="shared" si="30"/>
        <v>0</v>
      </c>
      <c r="CV38" s="292">
        <f t="shared" si="31"/>
        <v>0</v>
      </c>
      <c r="CW38" s="292">
        <f t="shared" si="32"/>
        <v>0</v>
      </c>
      <c r="CX38" s="292">
        <f t="shared" si="33"/>
        <v>0</v>
      </c>
      <c r="CY38" s="292">
        <f t="shared" si="34"/>
        <v>0</v>
      </c>
      <c r="CZ38" s="292">
        <f t="shared" si="35"/>
        <v>0</v>
      </c>
      <c r="DA38" s="292">
        <f t="shared" si="36"/>
        <v>0</v>
      </c>
      <c r="DB38" s="292">
        <f t="shared" si="59"/>
        <v>0</v>
      </c>
      <c r="DC38" s="292">
        <f t="shared" si="60"/>
        <v>0</v>
      </c>
      <c r="DD38" s="292">
        <f t="shared" si="61"/>
        <v>0</v>
      </c>
      <c r="DE38" s="292">
        <f t="shared" si="62"/>
        <v>0</v>
      </c>
      <c r="DF38" s="292">
        <f t="shared" si="63"/>
        <v>0</v>
      </c>
      <c r="DG38" s="292">
        <f t="shared" si="64"/>
        <v>0</v>
      </c>
      <c r="DH38" s="292">
        <v>0</v>
      </c>
      <c r="DI38" s="292">
        <f t="shared" si="38"/>
        <v>0</v>
      </c>
      <c r="DJ38" s="292">
        <v>0</v>
      </c>
      <c r="DK38" s="292">
        <v>0</v>
      </c>
      <c r="DL38" s="292">
        <v>0</v>
      </c>
      <c r="DM38" s="292">
        <v>0</v>
      </c>
    </row>
    <row r="39" spans="1:117" s="224" customFormat="1" ht="13.5" customHeight="1">
      <c r="A39" s="290" t="s">
        <v>745</v>
      </c>
      <c r="B39" s="291" t="s">
        <v>824</v>
      </c>
      <c r="C39" s="290" t="s">
        <v>825</v>
      </c>
      <c r="D39" s="292">
        <f t="shared" si="0"/>
        <v>199</v>
      </c>
      <c r="E39" s="292">
        <f t="shared" si="1"/>
        <v>198</v>
      </c>
      <c r="F39" s="292">
        <f t="shared" si="2"/>
        <v>0</v>
      </c>
      <c r="G39" s="292">
        <v>0</v>
      </c>
      <c r="H39" s="292">
        <v>0</v>
      </c>
      <c r="I39" s="292">
        <v>0</v>
      </c>
      <c r="J39" s="292">
        <f t="shared" si="3"/>
        <v>142</v>
      </c>
      <c r="K39" s="292">
        <v>142</v>
      </c>
      <c r="L39" s="292">
        <v>0</v>
      </c>
      <c r="M39" s="292">
        <v>0</v>
      </c>
      <c r="N39" s="292">
        <f t="shared" si="4"/>
        <v>13</v>
      </c>
      <c r="O39" s="292">
        <v>13</v>
      </c>
      <c r="P39" s="292">
        <v>0</v>
      </c>
      <c r="Q39" s="292">
        <v>0</v>
      </c>
      <c r="R39" s="292">
        <f t="shared" si="5"/>
        <v>31</v>
      </c>
      <c r="S39" s="292">
        <v>31</v>
      </c>
      <c r="T39" s="292">
        <v>0</v>
      </c>
      <c r="U39" s="292">
        <v>0</v>
      </c>
      <c r="V39" s="292">
        <f t="shared" si="6"/>
        <v>0</v>
      </c>
      <c r="W39" s="292">
        <v>0</v>
      </c>
      <c r="X39" s="292">
        <v>0</v>
      </c>
      <c r="Y39" s="292">
        <v>0</v>
      </c>
      <c r="Z39" s="292">
        <f t="shared" si="7"/>
        <v>12</v>
      </c>
      <c r="AA39" s="292">
        <v>12</v>
      </c>
      <c r="AB39" s="292">
        <v>0</v>
      </c>
      <c r="AC39" s="292">
        <v>0</v>
      </c>
      <c r="AD39" s="292">
        <f t="shared" si="8"/>
        <v>0</v>
      </c>
      <c r="AE39" s="292">
        <f t="shared" si="9"/>
        <v>0</v>
      </c>
      <c r="AF39" s="292">
        <v>0</v>
      </c>
      <c r="AG39" s="292">
        <v>0</v>
      </c>
      <c r="AH39" s="292">
        <v>0</v>
      </c>
      <c r="AI39" s="292">
        <f t="shared" si="10"/>
        <v>0</v>
      </c>
      <c r="AJ39" s="292">
        <v>0</v>
      </c>
      <c r="AK39" s="292">
        <v>0</v>
      </c>
      <c r="AL39" s="292">
        <v>0</v>
      </c>
      <c r="AM39" s="292">
        <f t="shared" si="11"/>
        <v>0</v>
      </c>
      <c r="AN39" s="292">
        <v>0</v>
      </c>
      <c r="AO39" s="292">
        <v>0</v>
      </c>
      <c r="AP39" s="292">
        <v>0</v>
      </c>
      <c r="AQ39" s="292">
        <f t="shared" si="12"/>
        <v>0</v>
      </c>
      <c r="AR39" s="292">
        <v>0</v>
      </c>
      <c r="AS39" s="292">
        <v>0</v>
      </c>
      <c r="AT39" s="292">
        <v>0</v>
      </c>
      <c r="AU39" s="292">
        <f t="shared" si="13"/>
        <v>0</v>
      </c>
      <c r="AV39" s="292">
        <v>0</v>
      </c>
      <c r="AW39" s="292">
        <v>0</v>
      </c>
      <c r="AX39" s="292">
        <v>0</v>
      </c>
      <c r="AY39" s="292">
        <f t="shared" si="14"/>
        <v>0</v>
      </c>
      <c r="AZ39" s="292">
        <v>0</v>
      </c>
      <c r="BA39" s="292">
        <v>0</v>
      </c>
      <c r="BB39" s="292">
        <v>0</v>
      </c>
      <c r="BC39" s="292">
        <f t="shared" si="15"/>
        <v>1</v>
      </c>
      <c r="BD39" s="292">
        <f t="shared" si="16"/>
        <v>1</v>
      </c>
      <c r="BE39" s="292">
        <v>0</v>
      </c>
      <c r="BF39" s="292">
        <v>0</v>
      </c>
      <c r="BG39" s="292">
        <v>0</v>
      </c>
      <c r="BH39" s="292">
        <v>0</v>
      </c>
      <c r="BI39" s="292">
        <v>0</v>
      </c>
      <c r="BJ39" s="292">
        <v>1</v>
      </c>
      <c r="BK39" s="292">
        <f t="shared" si="17"/>
        <v>0</v>
      </c>
      <c r="BL39" s="292">
        <v>0</v>
      </c>
      <c r="BM39" s="292">
        <v>0</v>
      </c>
      <c r="BN39" s="292">
        <v>0</v>
      </c>
      <c r="BO39" s="292">
        <v>0</v>
      </c>
      <c r="BP39" s="292">
        <v>0</v>
      </c>
      <c r="BQ39" s="292">
        <v>0</v>
      </c>
      <c r="BR39" s="292">
        <f t="shared" si="39"/>
        <v>199</v>
      </c>
      <c r="BS39" s="292">
        <f t="shared" si="40"/>
        <v>0</v>
      </c>
      <c r="BT39" s="292">
        <f t="shared" si="41"/>
        <v>142</v>
      </c>
      <c r="BU39" s="292">
        <f t="shared" si="42"/>
        <v>13</v>
      </c>
      <c r="BV39" s="292">
        <f t="shared" si="43"/>
        <v>31</v>
      </c>
      <c r="BW39" s="292">
        <f t="shared" si="44"/>
        <v>0</v>
      </c>
      <c r="BX39" s="292">
        <f t="shared" si="45"/>
        <v>13</v>
      </c>
      <c r="BY39" s="292">
        <f t="shared" si="19"/>
        <v>198</v>
      </c>
      <c r="BZ39" s="292">
        <f t="shared" si="20"/>
        <v>0</v>
      </c>
      <c r="CA39" s="292">
        <f t="shared" si="21"/>
        <v>142</v>
      </c>
      <c r="CB39" s="292">
        <f t="shared" si="22"/>
        <v>13</v>
      </c>
      <c r="CC39" s="292">
        <f t="shared" si="23"/>
        <v>31</v>
      </c>
      <c r="CD39" s="292">
        <f t="shared" si="24"/>
        <v>0</v>
      </c>
      <c r="CE39" s="292">
        <f t="shared" si="25"/>
        <v>12</v>
      </c>
      <c r="CF39" s="292">
        <f t="shared" si="26"/>
        <v>1</v>
      </c>
      <c r="CG39" s="292">
        <f t="shared" si="46"/>
        <v>0</v>
      </c>
      <c r="CH39" s="292">
        <f t="shared" si="47"/>
        <v>0</v>
      </c>
      <c r="CI39" s="292">
        <f t="shared" si="48"/>
        <v>0</v>
      </c>
      <c r="CJ39" s="292">
        <f t="shared" si="49"/>
        <v>0</v>
      </c>
      <c r="CK39" s="292">
        <f t="shared" si="50"/>
        <v>0</v>
      </c>
      <c r="CL39" s="292">
        <f t="shared" si="51"/>
        <v>1</v>
      </c>
      <c r="CM39" s="292">
        <f t="shared" si="52"/>
        <v>0</v>
      </c>
      <c r="CN39" s="292">
        <f t="shared" si="53"/>
        <v>0</v>
      </c>
      <c r="CO39" s="292">
        <f t="shared" si="54"/>
        <v>0</v>
      </c>
      <c r="CP39" s="292">
        <f t="shared" si="55"/>
        <v>0</v>
      </c>
      <c r="CQ39" s="292">
        <f t="shared" si="56"/>
        <v>0</v>
      </c>
      <c r="CR39" s="292">
        <f t="shared" si="57"/>
        <v>0</v>
      </c>
      <c r="CS39" s="292">
        <f t="shared" si="58"/>
        <v>0</v>
      </c>
      <c r="CT39" s="292">
        <f t="shared" si="29"/>
        <v>0</v>
      </c>
      <c r="CU39" s="292">
        <f t="shared" si="30"/>
        <v>0</v>
      </c>
      <c r="CV39" s="292">
        <f t="shared" si="31"/>
        <v>0</v>
      </c>
      <c r="CW39" s="292">
        <f t="shared" si="32"/>
        <v>0</v>
      </c>
      <c r="CX39" s="292">
        <f t="shared" si="33"/>
        <v>0</v>
      </c>
      <c r="CY39" s="292">
        <f t="shared" si="34"/>
        <v>0</v>
      </c>
      <c r="CZ39" s="292">
        <f t="shared" si="35"/>
        <v>0</v>
      </c>
      <c r="DA39" s="292">
        <f t="shared" si="36"/>
        <v>0</v>
      </c>
      <c r="DB39" s="292">
        <f t="shared" si="59"/>
        <v>0</v>
      </c>
      <c r="DC39" s="292">
        <f t="shared" si="60"/>
        <v>0</v>
      </c>
      <c r="DD39" s="292">
        <f t="shared" si="61"/>
        <v>0</v>
      </c>
      <c r="DE39" s="292">
        <f t="shared" si="62"/>
        <v>0</v>
      </c>
      <c r="DF39" s="292">
        <f t="shared" si="63"/>
        <v>0</v>
      </c>
      <c r="DG39" s="292">
        <f t="shared" si="64"/>
        <v>0</v>
      </c>
      <c r="DH39" s="292">
        <v>0</v>
      </c>
      <c r="DI39" s="292">
        <f t="shared" si="38"/>
        <v>1</v>
      </c>
      <c r="DJ39" s="292">
        <v>1</v>
      </c>
      <c r="DK39" s="292">
        <v>0</v>
      </c>
      <c r="DL39" s="292">
        <v>0</v>
      </c>
      <c r="DM39" s="292">
        <v>0</v>
      </c>
    </row>
    <row r="40" spans="1:117" s="224" customFormat="1" ht="13.5" customHeight="1">
      <c r="A40" s="290" t="s">
        <v>745</v>
      </c>
      <c r="B40" s="291" t="s">
        <v>826</v>
      </c>
      <c r="C40" s="290" t="s">
        <v>827</v>
      </c>
      <c r="D40" s="292">
        <f t="shared" si="0"/>
        <v>541</v>
      </c>
      <c r="E40" s="292">
        <f t="shared" si="1"/>
        <v>540</v>
      </c>
      <c r="F40" s="292">
        <f t="shared" si="2"/>
        <v>0</v>
      </c>
      <c r="G40" s="292">
        <v>0</v>
      </c>
      <c r="H40" s="292">
        <v>0</v>
      </c>
      <c r="I40" s="292">
        <v>0</v>
      </c>
      <c r="J40" s="292">
        <f t="shared" si="3"/>
        <v>408</v>
      </c>
      <c r="K40" s="292">
        <v>408</v>
      </c>
      <c r="L40" s="292">
        <v>0</v>
      </c>
      <c r="M40" s="292">
        <v>0</v>
      </c>
      <c r="N40" s="292">
        <f t="shared" si="4"/>
        <v>40</v>
      </c>
      <c r="O40" s="292">
        <v>40</v>
      </c>
      <c r="P40" s="292">
        <v>0</v>
      </c>
      <c r="Q40" s="292">
        <v>0</v>
      </c>
      <c r="R40" s="292">
        <f t="shared" si="5"/>
        <v>69</v>
      </c>
      <c r="S40" s="292">
        <v>69</v>
      </c>
      <c r="T40" s="292">
        <v>0</v>
      </c>
      <c r="U40" s="292">
        <v>0</v>
      </c>
      <c r="V40" s="292">
        <f t="shared" si="6"/>
        <v>0</v>
      </c>
      <c r="W40" s="292">
        <v>0</v>
      </c>
      <c r="X40" s="292">
        <v>0</v>
      </c>
      <c r="Y40" s="292">
        <v>0</v>
      </c>
      <c r="Z40" s="292">
        <f t="shared" si="7"/>
        <v>23</v>
      </c>
      <c r="AA40" s="292">
        <v>23</v>
      </c>
      <c r="AB40" s="292">
        <v>0</v>
      </c>
      <c r="AC40" s="292">
        <v>0</v>
      </c>
      <c r="AD40" s="292">
        <f t="shared" si="8"/>
        <v>0</v>
      </c>
      <c r="AE40" s="292">
        <f t="shared" si="9"/>
        <v>0</v>
      </c>
      <c r="AF40" s="292">
        <v>0</v>
      </c>
      <c r="AG40" s="292">
        <v>0</v>
      </c>
      <c r="AH40" s="292">
        <v>0</v>
      </c>
      <c r="AI40" s="292">
        <f t="shared" si="10"/>
        <v>0</v>
      </c>
      <c r="AJ40" s="292">
        <v>0</v>
      </c>
      <c r="AK40" s="292">
        <v>0</v>
      </c>
      <c r="AL40" s="292">
        <v>0</v>
      </c>
      <c r="AM40" s="292">
        <f t="shared" si="11"/>
        <v>0</v>
      </c>
      <c r="AN40" s="292">
        <v>0</v>
      </c>
      <c r="AO40" s="292">
        <v>0</v>
      </c>
      <c r="AP40" s="292">
        <v>0</v>
      </c>
      <c r="AQ40" s="292">
        <f t="shared" si="12"/>
        <v>0</v>
      </c>
      <c r="AR40" s="292">
        <v>0</v>
      </c>
      <c r="AS40" s="292">
        <v>0</v>
      </c>
      <c r="AT40" s="292">
        <v>0</v>
      </c>
      <c r="AU40" s="292">
        <f t="shared" si="13"/>
        <v>0</v>
      </c>
      <c r="AV40" s="292">
        <v>0</v>
      </c>
      <c r="AW40" s="292">
        <v>0</v>
      </c>
      <c r="AX40" s="292">
        <v>0</v>
      </c>
      <c r="AY40" s="292">
        <f t="shared" si="14"/>
        <v>0</v>
      </c>
      <c r="AZ40" s="292">
        <v>0</v>
      </c>
      <c r="BA40" s="292">
        <v>0</v>
      </c>
      <c r="BB40" s="292">
        <v>0</v>
      </c>
      <c r="BC40" s="292">
        <f t="shared" si="15"/>
        <v>1</v>
      </c>
      <c r="BD40" s="292">
        <f t="shared" si="16"/>
        <v>1</v>
      </c>
      <c r="BE40" s="292">
        <v>0</v>
      </c>
      <c r="BF40" s="292">
        <v>0</v>
      </c>
      <c r="BG40" s="292">
        <v>0</v>
      </c>
      <c r="BH40" s="292">
        <v>0</v>
      </c>
      <c r="BI40" s="292">
        <v>0</v>
      </c>
      <c r="BJ40" s="292">
        <v>1</v>
      </c>
      <c r="BK40" s="292">
        <f t="shared" si="17"/>
        <v>0</v>
      </c>
      <c r="BL40" s="292">
        <v>0</v>
      </c>
      <c r="BM40" s="292">
        <v>0</v>
      </c>
      <c r="BN40" s="292">
        <v>0</v>
      </c>
      <c r="BO40" s="292">
        <v>0</v>
      </c>
      <c r="BP40" s="292">
        <v>0</v>
      </c>
      <c r="BQ40" s="292">
        <v>0</v>
      </c>
      <c r="BR40" s="292">
        <f t="shared" si="39"/>
        <v>541</v>
      </c>
      <c r="BS40" s="292">
        <f t="shared" si="40"/>
        <v>0</v>
      </c>
      <c r="BT40" s="292">
        <f t="shared" si="41"/>
        <v>408</v>
      </c>
      <c r="BU40" s="292">
        <f t="shared" si="42"/>
        <v>40</v>
      </c>
      <c r="BV40" s="292">
        <f t="shared" si="43"/>
        <v>69</v>
      </c>
      <c r="BW40" s="292">
        <f t="shared" si="44"/>
        <v>0</v>
      </c>
      <c r="BX40" s="292">
        <f t="shared" si="45"/>
        <v>24</v>
      </c>
      <c r="BY40" s="292">
        <f t="shared" si="19"/>
        <v>540</v>
      </c>
      <c r="BZ40" s="292">
        <f t="shared" si="20"/>
        <v>0</v>
      </c>
      <c r="CA40" s="292">
        <f t="shared" si="21"/>
        <v>408</v>
      </c>
      <c r="CB40" s="292">
        <f t="shared" si="22"/>
        <v>40</v>
      </c>
      <c r="CC40" s="292">
        <f t="shared" si="23"/>
        <v>69</v>
      </c>
      <c r="CD40" s="292">
        <f t="shared" si="24"/>
        <v>0</v>
      </c>
      <c r="CE40" s="292">
        <f t="shared" si="25"/>
        <v>23</v>
      </c>
      <c r="CF40" s="292">
        <f t="shared" si="26"/>
        <v>1</v>
      </c>
      <c r="CG40" s="292">
        <f t="shared" si="46"/>
        <v>0</v>
      </c>
      <c r="CH40" s="292">
        <f t="shared" si="47"/>
        <v>0</v>
      </c>
      <c r="CI40" s="292">
        <f t="shared" si="48"/>
        <v>0</v>
      </c>
      <c r="CJ40" s="292">
        <f t="shared" si="49"/>
        <v>0</v>
      </c>
      <c r="CK40" s="292">
        <f t="shared" si="50"/>
        <v>0</v>
      </c>
      <c r="CL40" s="292">
        <f t="shared" si="51"/>
        <v>1</v>
      </c>
      <c r="CM40" s="292">
        <f t="shared" si="52"/>
        <v>0</v>
      </c>
      <c r="CN40" s="292">
        <f t="shared" si="53"/>
        <v>0</v>
      </c>
      <c r="CO40" s="292">
        <f t="shared" si="54"/>
        <v>0</v>
      </c>
      <c r="CP40" s="292">
        <f t="shared" si="55"/>
        <v>0</v>
      </c>
      <c r="CQ40" s="292">
        <f t="shared" si="56"/>
        <v>0</v>
      </c>
      <c r="CR40" s="292">
        <f t="shared" si="57"/>
        <v>0</v>
      </c>
      <c r="CS40" s="292">
        <f t="shared" si="58"/>
        <v>0</v>
      </c>
      <c r="CT40" s="292">
        <f t="shared" si="29"/>
        <v>0</v>
      </c>
      <c r="CU40" s="292">
        <f t="shared" si="30"/>
        <v>0</v>
      </c>
      <c r="CV40" s="292">
        <f t="shared" si="31"/>
        <v>0</v>
      </c>
      <c r="CW40" s="292">
        <f t="shared" si="32"/>
        <v>0</v>
      </c>
      <c r="CX40" s="292">
        <f t="shared" si="33"/>
        <v>0</v>
      </c>
      <c r="CY40" s="292">
        <f t="shared" si="34"/>
        <v>0</v>
      </c>
      <c r="CZ40" s="292">
        <f t="shared" si="35"/>
        <v>0</v>
      </c>
      <c r="DA40" s="292">
        <f t="shared" si="36"/>
        <v>0</v>
      </c>
      <c r="DB40" s="292">
        <f t="shared" si="59"/>
        <v>0</v>
      </c>
      <c r="DC40" s="292">
        <f t="shared" si="60"/>
        <v>0</v>
      </c>
      <c r="DD40" s="292">
        <f t="shared" si="61"/>
        <v>0</v>
      </c>
      <c r="DE40" s="292">
        <f t="shared" si="62"/>
        <v>0</v>
      </c>
      <c r="DF40" s="292">
        <f t="shared" si="63"/>
        <v>0</v>
      </c>
      <c r="DG40" s="292">
        <f t="shared" si="64"/>
        <v>0</v>
      </c>
      <c r="DH40" s="292">
        <v>0</v>
      </c>
      <c r="DI40" s="292">
        <f t="shared" si="38"/>
        <v>8</v>
      </c>
      <c r="DJ40" s="292">
        <v>8</v>
      </c>
      <c r="DK40" s="292">
        <v>0</v>
      </c>
      <c r="DL40" s="292">
        <v>0</v>
      </c>
      <c r="DM40" s="292">
        <v>0</v>
      </c>
    </row>
    <row r="41" spans="1:117" s="224" customFormat="1" ht="13.5" customHeight="1">
      <c r="A41" s="290" t="s">
        <v>745</v>
      </c>
      <c r="B41" s="291" t="s">
        <v>828</v>
      </c>
      <c r="C41" s="290" t="s">
        <v>829</v>
      </c>
      <c r="D41" s="292">
        <f t="shared" si="0"/>
        <v>60</v>
      </c>
      <c r="E41" s="292">
        <f t="shared" si="1"/>
        <v>48</v>
      </c>
      <c r="F41" s="292">
        <f t="shared" si="2"/>
        <v>0</v>
      </c>
      <c r="G41" s="292">
        <v>0</v>
      </c>
      <c r="H41" s="292">
        <v>0</v>
      </c>
      <c r="I41" s="292">
        <v>0</v>
      </c>
      <c r="J41" s="292">
        <f t="shared" si="3"/>
        <v>20</v>
      </c>
      <c r="K41" s="292">
        <v>0</v>
      </c>
      <c r="L41" s="292">
        <v>20</v>
      </c>
      <c r="M41" s="292">
        <v>0</v>
      </c>
      <c r="N41" s="292">
        <f t="shared" si="4"/>
        <v>5</v>
      </c>
      <c r="O41" s="292">
        <v>0</v>
      </c>
      <c r="P41" s="292">
        <v>5</v>
      </c>
      <c r="Q41" s="292">
        <v>0</v>
      </c>
      <c r="R41" s="292">
        <f t="shared" si="5"/>
        <v>9</v>
      </c>
      <c r="S41" s="292">
        <v>0</v>
      </c>
      <c r="T41" s="292">
        <v>9</v>
      </c>
      <c r="U41" s="292">
        <v>0</v>
      </c>
      <c r="V41" s="292">
        <f t="shared" si="6"/>
        <v>0</v>
      </c>
      <c r="W41" s="292">
        <v>0</v>
      </c>
      <c r="X41" s="292">
        <v>0</v>
      </c>
      <c r="Y41" s="292">
        <v>0</v>
      </c>
      <c r="Z41" s="292">
        <f t="shared" si="7"/>
        <v>14</v>
      </c>
      <c r="AA41" s="292">
        <v>0</v>
      </c>
      <c r="AB41" s="292">
        <v>14</v>
      </c>
      <c r="AC41" s="292">
        <v>0</v>
      </c>
      <c r="AD41" s="292">
        <f t="shared" si="8"/>
        <v>12</v>
      </c>
      <c r="AE41" s="292">
        <f t="shared" si="9"/>
        <v>0</v>
      </c>
      <c r="AF41" s="292">
        <v>0</v>
      </c>
      <c r="AG41" s="292">
        <v>0</v>
      </c>
      <c r="AH41" s="292">
        <v>0</v>
      </c>
      <c r="AI41" s="292">
        <f t="shared" si="10"/>
        <v>12</v>
      </c>
      <c r="AJ41" s="292">
        <v>0</v>
      </c>
      <c r="AK41" s="292">
        <v>12</v>
      </c>
      <c r="AL41" s="292">
        <v>0</v>
      </c>
      <c r="AM41" s="292">
        <f t="shared" si="11"/>
        <v>0</v>
      </c>
      <c r="AN41" s="292">
        <v>0</v>
      </c>
      <c r="AO41" s="292">
        <v>0</v>
      </c>
      <c r="AP41" s="292">
        <v>0</v>
      </c>
      <c r="AQ41" s="292">
        <f t="shared" si="12"/>
        <v>0</v>
      </c>
      <c r="AR41" s="292">
        <v>0</v>
      </c>
      <c r="AS41" s="292">
        <v>0</v>
      </c>
      <c r="AT41" s="292">
        <v>0</v>
      </c>
      <c r="AU41" s="292">
        <f t="shared" si="13"/>
        <v>0</v>
      </c>
      <c r="AV41" s="292">
        <v>0</v>
      </c>
      <c r="AW41" s="292">
        <v>0</v>
      </c>
      <c r="AX41" s="292">
        <v>0</v>
      </c>
      <c r="AY41" s="292">
        <f t="shared" si="14"/>
        <v>0</v>
      </c>
      <c r="AZ41" s="292">
        <v>0</v>
      </c>
      <c r="BA41" s="292">
        <v>0</v>
      </c>
      <c r="BB41" s="292">
        <v>0</v>
      </c>
      <c r="BC41" s="292">
        <f t="shared" si="15"/>
        <v>0</v>
      </c>
      <c r="BD41" s="292">
        <f t="shared" si="16"/>
        <v>0</v>
      </c>
      <c r="BE41" s="292">
        <v>0</v>
      </c>
      <c r="BF41" s="292">
        <v>0</v>
      </c>
      <c r="BG41" s="292">
        <v>0</v>
      </c>
      <c r="BH41" s="292">
        <v>0</v>
      </c>
      <c r="BI41" s="292">
        <v>0</v>
      </c>
      <c r="BJ41" s="292">
        <v>0</v>
      </c>
      <c r="BK41" s="292">
        <f t="shared" si="17"/>
        <v>0</v>
      </c>
      <c r="BL41" s="292">
        <v>0</v>
      </c>
      <c r="BM41" s="292">
        <v>0</v>
      </c>
      <c r="BN41" s="292">
        <v>0</v>
      </c>
      <c r="BO41" s="292">
        <v>0</v>
      </c>
      <c r="BP41" s="292">
        <v>0</v>
      </c>
      <c r="BQ41" s="292">
        <v>0</v>
      </c>
      <c r="BR41" s="292">
        <f t="shared" si="39"/>
        <v>48</v>
      </c>
      <c r="BS41" s="292">
        <f t="shared" si="40"/>
        <v>0</v>
      </c>
      <c r="BT41" s="292">
        <f t="shared" si="41"/>
        <v>20</v>
      </c>
      <c r="BU41" s="292">
        <f t="shared" si="42"/>
        <v>5</v>
      </c>
      <c r="BV41" s="292">
        <f t="shared" si="43"/>
        <v>9</v>
      </c>
      <c r="BW41" s="292">
        <f t="shared" si="44"/>
        <v>0</v>
      </c>
      <c r="BX41" s="292">
        <f t="shared" si="45"/>
        <v>14</v>
      </c>
      <c r="BY41" s="292">
        <f t="shared" si="19"/>
        <v>48</v>
      </c>
      <c r="BZ41" s="292">
        <f t="shared" si="20"/>
        <v>0</v>
      </c>
      <c r="CA41" s="292">
        <f t="shared" si="21"/>
        <v>20</v>
      </c>
      <c r="CB41" s="292">
        <f t="shared" si="22"/>
        <v>5</v>
      </c>
      <c r="CC41" s="292">
        <f t="shared" si="23"/>
        <v>9</v>
      </c>
      <c r="CD41" s="292">
        <f t="shared" si="24"/>
        <v>0</v>
      </c>
      <c r="CE41" s="292">
        <f t="shared" si="25"/>
        <v>14</v>
      </c>
      <c r="CF41" s="292">
        <f t="shared" si="26"/>
        <v>0</v>
      </c>
      <c r="CG41" s="292">
        <f t="shared" si="46"/>
        <v>0</v>
      </c>
      <c r="CH41" s="292">
        <f t="shared" si="47"/>
        <v>0</v>
      </c>
      <c r="CI41" s="292">
        <f t="shared" si="48"/>
        <v>0</v>
      </c>
      <c r="CJ41" s="292">
        <f t="shared" si="49"/>
        <v>0</v>
      </c>
      <c r="CK41" s="292">
        <f t="shared" si="50"/>
        <v>0</v>
      </c>
      <c r="CL41" s="292">
        <f t="shared" si="51"/>
        <v>0</v>
      </c>
      <c r="CM41" s="292">
        <f t="shared" si="52"/>
        <v>12</v>
      </c>
      <c r="CN41" s="292">
        <f t="shared" si="53"/>
        <v>0</v>
      </c>
      <c r="CO41" s="292">
        <f t="shared" si="54"/>
        <v>12</v>
      </c>
      <c r="CP41" s="292">
        <f t="shared" si="55"/>
        <v>0</v>
      </c>
      <c r="CQ41" s="292">
        <f t="shared" si="56"/>
        <v>0</v>
      </c>
      <c r="CR41" s="292">
        <f t="shared" si="57"/>
        <v>0</v>
      </c>
      <c r="CS41" s="292">
        <f t="shared" si="58"/>
        <v>0</v>
      </c>
      <c r="CT41" s="292">
        <f t="shared" si="29"/>
        <v>12</v>
      </c>
      <c r="CU41" s="292">
        <f t="shared" si="30"/>
        <v>0</v>
      </c>
      <c r="CV41" s="292">
        <f t="shared" si="31"/>
        <v>12</v>
      </c>
      <c r="CW41" s="292">
        <f t="shared" si="32"/>
        <v>0</v>
      </c>
      <c r="CX41" s="292">
        <f t="shared" si="33"/>
        <v>0</v>
      </c>
      <c r="CY41" s="292">
        <f t="shared" si="34"/>
        <v>0</v>
      </c>
      <c r="CZ41" s="292">
        <f t="shared" si="35"/>
        <v>0</v>
      </c>
      <c r="DA41" s="292">
        <f t="shared" si="36"/>
        <v>0</v>
      </c>
      <c r="DB41" s="292">
        <f t="shared" si="59"/>
        <v>0</v>
      </c>
      <c r="DC41" s="292">
        <f t="shared" si="60"/>
        <v>0</v>
      </c>
      <c r="DD41" s="292">
        <f t="shared" si="61"/>
        <v>0</v>
      </c>
      <c r="DE41" s="292">
        <f t="shared" si="62"/>
        <v>0</v>
      </c>
      <c r="DF41" s="292">
        <f t="shared" si="63"/>
        <v>0</v>
      </c>
      <c r="DG41" s="292">
        <f t="shared" si="64"/>
        <v>0</v>
      </c>
      <c r="DH41" s="292">
        <v>0</v>
      </c>
      <c r="DI41" s="292">
        <f t="shared" si="38"/>
        <v>0</v>
      </c>
      <c r="DJ41" s="292">
        <v>0</v>
      </c>
      <c r="DK41" s="292">
        <v>0</v>
      </c>
      <c r="DL41" s="292">
        <v>0</v>
      </c>
      <c r="DM41" s="292">
        <v>0</v>
      </c>
    </row>
    <row r="42" spans="1:117" s="224" customFormat="1" ht="13.5" customHeight="1">
      <c r="A42" s="290" t="s">
        <v>745</v>
      </c>
      <c r="B42" s="291" t="s">
        <v>830</v>
      </c>
      <c r="C42" s="290" t="s">
        <v>831</v>
      </c>
      <c r="D42" s="292">
        <f t="shared" si="0"/>
        <v>1189</v>
      </c>
      <c r="E42" s="292">
        <f t="shared" si="1"/>
        <v>660</v>
      </c>
      <c r="F42" s="292">
        <f t="shared" si="2"/>
        <v>0</v>
      </c>
      <c r="G42" s="292">
        <v>0</v>
      </c>
      <c r="H42" s="292">
        <v>0</v>
      </c>
      <c r="I42" s="292">
        <v>0</v>
      </c>
      <c r="J42" s="292">
        <f t="shared" si="3"/>
        <v>589</v>
      </c>
      <c r="K42" s="292">
        <v>0</v>
      </c>
      <c r="L42" s="292">
        <v>589</v>
      </c>
      <c r="M42" s="292">
        <v>0</v>
      </c>
      <c r="N42" s="292">
        <f t="shared" si="4"/>
        <v>19</v>
      </c>
      <c r="O42" s="292">
        <v>0</v>
      </c>
      <c r="P42" s="292">
        <v>19</v>
      </c>
      <c r="Q42" s="292">
        <v>0</v>
      </c>
      <c r="R42" s="292">
        <f t="shared" si="5"/>
        <v>52</v>
      </c>
      <c r="S42" s="292">
        <v>0</v>
      </c>
      <c r="T42" s="292">
        <v>52</v>
      </c>
      <c r="U42" s="292">
        <v>0</v>
      </c>
      <c r="V42" s="292">
        <f t="shared" si="6"/>
        <v>0</v>
      </c>
      <c r="W42" s="292">
        <v>0</v>
      </c>
      <c r="X42" s="292">
        <v>0</v>
      </c>
      <c r="Y42" s="292">
        <v>0</v>
      </c>
      <c r="Z42" s="292">
        <f t="shared" si="7"/>
        <v>0</v>
      </c>
      <c r="AA42" s="292">
        <v>0</v>
      </c>
      <c r="AB42" s="292">
        <v>0</v>
      </c>
      <c r="AC42" s="292">
        <v>0</v>
      </c>
      <c r="AD42" s="292">
        <f t="shared" si="8"/>
        <v>283</v>
      </c>
      <c r="AE42" s="292">
        <f t="shared" si="9"/>
        <v>0</v>
      </c>
      <c r="AF42" s="292">
        <v>0</v>
      </c>
      <c r="AG42" s="292">
        <v>0</v>
      </c>
      <c r="AH42" s="292">
        <v>0</v>
      </c>
      <c r="AI42" s="292">
        <f t="shared" si="10"/>
        <v>253</v>
      </c>
      <c r="AJ42" s="292">
        <v>0</v>
      </c>
      <c r="AK42" s="292">
        <v>253</v>
      </c>
      <c r="AL42" s="292">
        <v>0</v>
      </c>
      <c r="AM42" s="292">
        <f t="shared" si="11"/>
        <v>8</v>
      </c>
      <c r="AN42" s="292">
        <v>0</v>
      </c>
      <c r="AO42" s="292">
        <v>8</v>
      </c>
      <c r="AP42" s="292">
        <v>0</v>
      </c>
      <c r="AQ42" s="292">
        <f t="shared" si="12"/>
        <v>22</v>
      </c>
      <c r="AR42" s="292">
        <v>0</v>
      </c>
      <c r="AS42" s="292">
        <v>22</v>
      </c>
      <c r="AT42" s="292">
        <v>0</v>
      </c>
      <c r="AU42" s="292">
        <f t="shared" si="13"/>
        <v>0</v>
      </c>
      <c r="AV42" s="292">
        <v>0</v>
      </c>
      <c r="AW42" s="292">
        <v>0</v>
      </c>
      <c r="AX42" s="292">
        <v>0</v>
      </c>
      <c r="AY42" s="292">
        <f t="shared" si="14"/>
        <v>0</v>
      </c>
      <c r="AZ42" s="292">
        <v>0</v>
      </c>
      <c r="BA42" s="292">
        <v>0</v>
      </c>
      <c r="BB42" s="292">
        <v>0</v>
      </c>
      <c r="BC42" s="292">
        <f t="shared" si="15"/>
        <v>246</v>
      </c>
      <c r="BD42" s="292">
        <f t="shared" si="16"/>
        <v>129</v>
      </c>
      <c r="BE42" s="292">
        <v>0</v>
      </c>
      <c r="BF42" s="292">
        <v>95</v>
      </c>
      <c r="BG42" s="292">
        <v>9</v>
      </c>
      <c r="BH42" s="292">
        <v>25</v>
      </c>
      <c r="BI42" s="292">
        <v>0</v>
      </c>
      <c r="BJ42" s="292">
        <v>0</v>
      </c>
      <c r="BK42" s="292">
        <f t="shared" si="17"/>
        <v>117</v>
      </c>
      <c r="BL42" s="292">
        <v>0</v>
      </c>
      <c r="BM42" s="292">
        <v>113</v>
      </c>
      <c r="BN42" s="292">
        <v>1</v>
      </c>
      <c r="BO42" s="292">
        <v>3</v>
      </c>
      <c r="BP42" s="292">
        <v>0</v>
      </c>
      <c r="BQ42" s="292">
        <v>0</v>
      </c>
      <c r="BR42" s="292">
        <f t="shared" si="39"/>
        <v>789</v>
      </c>
      <c r="BS42" s="292">
        <f t="shared" si="40"/>
        <v>0</v>
      </c>
      <c r="BT42" s="292">
        <f t="shared" si="41"/>
        <v>684</v>
      </c>
      <c r="BU42" s="292">
        <f t="shared" si="42"/>
        <v>28</v>
      </c>
      <c r="BV42" s="292">
        <f t="shared" si="43"/>
        <v>77</v>
      </c>
      <c r="BW42" s="292">
        <f t="shared" si="44"/>
        <v>0</v>
      </c>
      <c r="BX42" s="292">
        <f t="shared" si="45"/>
        <v>0</v>
      </c>
      <c r="BY42" s="292">
        <f t="shared" si="19"/>
        <v>660</v>
      </c>
      <c r="BZ42" s="292">
        <f t="shared" si="20"/>
        <v>0</v>
      </c>
      <c r="CA42" s="292">
        <f t="shared" si="21"/>
        <v>589</v>
      </c>
      <c r="CB42" s="292">
        <f t="shared" si="22"/>
        <v>19</v>
      </c>
      <c r="CC42" s="292">
        <f t="shared" si="23"/>
        <v>52</v>
      </c>
      <c r="CD42" s="292">
        <f t="shared" si="24"/>
        <v>0</v>
      </c>
      <c r="CE42" s="292">
        <f t="shared" si="25"/>
        <v>0</v>
      </c>
      <c r="CF42" s="292">
        <f t="shared" si="26"/>
        <v>129</v>
      </c>
      <c r="CG42" s="292">
        <f t="shared" si="46"/>
        <v>0</v>
      </c>
      <c r="CH42" s="292">
        <f t="shared" si="47"/>
        <v>95</v>
      </c>
      <c r="CI42" s="292">
        <f t="shared" si="48"/>
        <v>9</v>
      </c>
      <c r="CJ42" s="292">
        <f t="shared" si="49"/>
        <v>25</v>
      </c>
      <c r="CK42" s="292">
        <f t="shared" si="50"/>
        <v>0</v>
      </c>
      <c r="CL42" s="292">
        <f t="shared" si="51"/>
        <v>0</v>
      </c>
      <c r="CM42" s="292">
        <f t="shared" si="52"/>
        <v>400</v>
      </c>
      <c r="CN42" s="292">
        <f t="shared" si="53"/>
        <v>0</v>
      </c>
      <c r="CO42" s="292">
        <f t="shared" si="54"/>
        <v>366</v>
      </c>
      <c r="CP42" s="292">
        <f t="shared" si="55"/>
        <v>9</v>
      </c>
      <c r="CQ42" s="292">
        <f t="shared" si="56"/>
        <v>25</v>
      </c>
      <c r="CR42" s="292">
        <f t="shared" si="57"/>
        <v>0</v>
      </c>
      <c r="CS42" s="292">
        <f t="shared" si="58"/>
        <v>0</v>
      </c>
      <c r="CT42" s="292">
        <f t="shared" si="29"/>
        <v>283</v>
      </c>
      <c r="CU42" s="292">
        <f t="shared" si="30"/>
        <v>0</v>
      </c>
      <c r="CV42" s="292">
        <f t="shared" si="31"/>
        <v>253</v>
      </c>
      <c r="CW42" s="292">
        <f t="shared" si="32"/>
        <v>8</v>
      </c>
      <c r="CX42" s="292">
        <f t="shared" si="33"/>
        <v>22</v>
      </c>
      <c r="CY42" s="292">
        <f t="shared" si="34"/>
        <v>0</v>
      </c>
      <c r="CZ42" s="292">
        <f t="shared" si="35"/>
        <v>0</v>
      </c>
      <c r="DA42" s="292">
        <f t="shared" si="36"/>
        <v>117</v>
      </c>
      <c r="DB42" s="292">
        <f t="shared" si="59"/>
        <v>0</v>
      </c>
      <c r="DC42" s="292">
        <f t="shared" si="60"/>
        <v>113</v>
      </c>
      <c r="DD42" s="292">
        <f t="shared" si="61"/>
        <v>1</v>
      </c>
      <c r="DE42" s="292">
        <f t="shared" si="62"/>
        <v>3</v>
      </c>
      <c r="DF42" s="292">
        <f t="shared" si="63"/>
        <v>0</v>
      </c>
      <c r="DG42" s="292">
        <f t="shared" si="64"/>
        <v>0</v>
      </c>
      <c r="DH42" s="292">
        <v>0</v>
      </c>
      <c r="DI42" s="292">
        <f t="shared" si="38"/>
        <v>3</v>
      </c>
      <c r="DJ42" s="292">
        <v>0</v>
      </c>
      <c r="DK42" s="292">
        <v>0</v>
      </c>
      <c r="DL42" s="292">
        <v>0</v>
      </c>
      <c r="DM42" s="292">
        <v>3</v>
      </c>
    </row>
    <row r="43" spans="1:117" s="224" customFormat="1" ht="13.5" customHeight="1">
      <c r="A43" s="290" t="s">
        <v>745</v>
      </c>
      <c r="B43" s="291" t="s">
        <v>832</v>
      </c>
      <c r="C43" s="290" t="s">
        <v>833</v>
      </c>
      <c r="D43" s="292">
        <f t="shared" si="0"/>
        <v>388</v>
      </c>
      <c r="E43" s="292">
        <f t="shared" si="1"/>
        <v>358</v>
      </c>
      <c r="F43" s="292">
        <f t="shared" si="2"/>
        <v>0</v>
      </c>
      <c r="G43" s="292">
        <v>0</v>
      </c>
      <c r="H43" s="292">
        <v>0</v>
      </c>
      <c r="I43" s="292">
        <v>0</v>
      </c>
      <c r="J43" s="292">
        <f t="shared" si="3"/>
        <v>217</v>
      </c>
      <c r="K43" s="292">
        <v>217</v>
      </c>
      <c r="L43" s="292">
        <v>0</v>
      </c>
      <c r="M43" s="292">
        <v>0</v>
      </c>
      <c r="N43" s="292">
        <f t="shared" si="4"/>
        <v>2</v>
      </c>
      <c r="O43" s="292">
        <v>2</v>
      </c>
      <c r="P43" s="292">
        <v>0</v>
      </c>
      <c r="Q43" s="292">
        <v>0</v>
      </c>
      <c r="R43" s="292">
        <f t="shared" si="5"/>
        <v>58</v>
      </c>
      <c r="S43" s="292">
        <v>58</v>
      </c>
      <c r="T43" s="292">
        <v>0</v>
      </c>
      <c r="U43" s="292">
        <v>0</v>
      </c>
      <c r="V43" s="292">
        <f t="shared" si="6"/>
        <v>0</v>
      </c>
      <c r="W43" s="292">
        <v>0</v>
      </c>
      <c r="X43" s="292">
        <v>0</v>
      </c>
      <c r="Y43" s="292">
        <v>0</v>
      </c>
      <c r="Z43" s="292">
        <f t="shared" si="7"/>
        <v>81</v>
      </c>
      <c r="AA43" s="292">
        <v>81</v>
      </c>
      <c r="AB43" s="292">
        <v>0</v>
      </c>
      <c r="AC43" s="292">
        <v>0</v>
      </c>
      <c r="AD43" s="292">
        <f t="shared" si="8"/>
        <v>0</v>
      </c>
      <c r="AE43" s="292">
        <f t="shared" si="9"/>
        <v>0</v>
      </c>
      <c r="AF43" s="292">
        <v>0</v>
      </c>
      <c r="AG43" s="292">
        <v>0</v>
      </c>
      <c r="AH43" s="292">
        <v>0</v>
      </c>
      <c r="AI43" s="292">
        <f t="shared" si="10"/>
        <v>0</v>
      </c>
      <c r="AJ43" s="292">
        <v>0</v>
      </c>
      <c r="AK43" s="292">
        <v>0</v>
      </c>
      <c r="AL43" s="292">
        <v>0</v>
      </c>
      <c r="AM43" s="292">
        <f t="shared" si="11"/>
        <v>0</v>
      </c>
      <c r="AN43" s="292">
        <v>0</v>
      </c>
      <c r="AO43" s="292">
        <v>0</v>
      </c>
      <c r="AP43" s="292">
        <v>0</v>
      </c>
      <c r="AQ43" s="292">
        <f t="shared" si="12"/>
        <v>0</v>
      </c>
      <c r="AR43" s="292">
        <v>0</v>
      </c>
      <c r="AS43" s="292">
        <v>0</v>
      </c>
      <c r="AT43" s="292">
        <v>0</v>
      </c>
      <c r="AU43" s="292">
        <f t="shared" si="13"/>
        <v>0</v>
      </c>
      <c r="AV43" s="292">
        <v>0</v>
      </c>
      <c r="AW43" s="292">
        <v>0</v>
      </c>
      <c r="AX43" s="292">
        <v>0</v>
      </c>
      <c r="AY43" s="292">
        <f t="shared" si="14"/>
        <v>0</v>
      </c>
      <c r="AZ43" s="292">
        <v>0</v>
      </c>
      <c r="BA43" s="292">
        <v>0</v>
      </c>
      <c r="BB43" s="292">
        <v>0</v>
      </c>
      <c r="BC43" s="292">
        <f t="shared" si="15"/>
        <v>30</v>
      </c>
      <c r="BD43" s="292">
        <f t="shared" si="16"/>
        <v>0</v>
      </c>
      <c r="BE43" s="292">
        <v>0</v>
      </c>
      <c r="BF43" s="292">
        <v>0</v>
      </c>
      <c r="BG43" s="292">
        <v>0</v>
      </c>
      <c r="BH43" s="292">
        <v>0</v>
      </c>
      <c r="BI43" s="292">
        <v>0</v>
      </c>
      <c r="BJ43" s="292">
        <v>0</v>
      </c>
      <c r="BK43" s="292">
        <f t="shared" si="17"/>
        <v>30</v>
      </c>
      <c r="BL43" s="292">
        <v>0</v>
      </c>
      <c r="BM43" s="292">
        <v>15</v>
      </c>
      <c r="BN43" s="292">
        <v>0</v>
      </c>
      <c r="BO43" s="292">
        <v>0</v>
      </c>
      <c r="BP43" s="292">
        <v>0</v>
      </c>
      <c r="BQ43" s="292">
        <v>15</v>
      </c>
      <c r="BR43" s="292">
        <f t="shared" si="39"/>
        <v>358</v>
      </c>
      <c r="BS43" s="292">
        <f t="shared" si="40"/>
        <v>0</v>
      </c>
      <c r="BT43" s="292">
        <f t="shared" si="41"/>
        <v>217</v>
      </c>
      <c r="BU43" s="292">
        <f t="shared" si="42"/>
        <v>2</v>
      </c>
      <c r="BV43" s="292">
        <f t="shared" si="43"/>
        <v>58</v>
      </c>
      <c r="BW43" s="292">
        <f t="shared" si="44"/>
        <v>0</v>
      </c>
      <c r="BX43" s="292">
        <f t="shared" si="45"/>
        <v>81</v>
      </c>
      <c r="BY43" s="292">
        <f t="shared" si="19"/>
        <v>358</v>
      </c>
      <c r="BZ43" s="292">
        <f t="shared" si="20"/>
        <v>0</v>
      </c>
      <c r="CA43" s="292">
        <f t="shared" si="21"/>
        <v>217</v>
      </c>
      <c r="CB43" s="292">
        <f t="shared" si="22"/>
        <v>2</v>
      </c>
      <c r="CC43" s="292">
        <f t="shared" si="23"/>
        <v>58</v>
      </c>
      <c r="CD43" s="292">
        <f t="shared" si="24"/>
        <v>0</v>
      </c>
      <c r="CE43" s="292">
        <f t="shared" si="25"/>
        <v>81</v>
      </c>
      <c r="CF43" s="292">
        <f t="shared" si="26"/>
        <v>0</v>
      </c>
      <c r="CG43" s="292">
        <f t="shared" si="46"/>
        <v>0</v>
      </c>
      <c r="CH43" s="292">
        <f t="shared" si="47"/>
        <v>0</v>
      </c>
      <c r="CI43" s="292">
        <f t="shared" si="48"/>
        <v>0</v>
      </c>
      <c r="CJ43" s="292">
        <f t="shared" si="49"/>
        <v>0</v>
      </c>
      <c r="CK43" s="292">
        <f t="shared" si="50"/>
        <v>0</v>
      </c>
      <c r="CL43" s="292">
        <f t="shared" si="51"/>
        <v>0</v>
      </c>
      <c r="CM43" s="292">
        <f t="shared" si="52"/>
        <v>30</v>
      </c>
      <c r="CN43" s="292">
        <f t="shared" si="53"/>
        <v>0</v>
      </c>
      <c r="CO43" s="292">
        <f t="shared" si="54"/>
        <v>15</v>
      </c>
      <c r="CP43" s="292">
        <f t="shared" si="55"/>
        <v>0</v>
      </c>
      <c r="CQ43" s="292">
        <f t="shared" si="56"/>
        <v>0</v>
      </c>
      <c r="CR43" s="292">
        <f t="shared" si="57"/>
        <v>0</v>
      </c>
      <c r="CS43" s="292">
        <f t="shared" si="58"/>
        <v>15</v>
      </c>
      <c r="CT43" s="292">
        <f t="shared" si="29"/>
        <v>0</v>
      </c>
      <c r="CU43" s="292">
        <f t="shared" si="30"/>
        <v>0</v>
      </c>
      <c r="CV43" s="292">
        <f t="shared" si="31"/>
        <v>0</v>
      </c>
      <c r="CW43" s="292">
        <f t="shared" si="32"/>
        <v>0</v>
      </c>
      <c r="CX43" s="292">
        <f t="shared" si="33"/>
        <v>0</v>
      </c>
      <c r="CY43" s="292">
        <f t="shared" si="34"/>
        <v>0</v>
      </c>
      <c r="CZ43" s="292">
        <f t="shared" si="35"/>
        <v>0</v>
      </c>
      <c r="DA43" s="292">
        <f t="shared" si="36"/>
        <v>30</v>
      </c>
      <c r="DB43" s="292">
        <f t="shared" si="59"/>
        <v>0</v>
      </c>
      <c r="DC43" s="292">
        <f t="shared" si="60"/>
        <v>15</v>
      </c>
      <c r="DD43" s="292">
        <f t="shared" si="61"/>
        <v>0</v>
      </c>
      <c r="DE43" s="292">
        <f t="shared" si="62"/>
        <v>0</v>
      </c>
      <c r="DF43" s="292">
        <f t="shared" si="63"/>
        <v>0</v>
      </c>
      <c r="DG43" s="292">
        <f t="shared" si="64"/>
        <v>15</v>
      </c>
      <c r="DH43" s="292">
        <v>0</v>
      </c>
      <c r="DI43" s="292">
        <f t="shared" si="38"/>
        <v>0</v>
      </c>
      <c r="DJ43" s="292">
        <v>0</v>
      </c>
      <c r="DK43" s="292">
        <v>0</v>
      </c>
      <c r="DL43" s="292">
        <v>0</v>
      </c>
      <c r="DM43" s="292">
        <v>0</v>
      </c>
    </row>
    <row r="44" spans="1:117" s="224" customFormat="1" ht="13.5" customHeight="1">
      <c r="A44" s="290" t="s">
        <v>745</v>
      </c>
      <c r="B44" s="291" t="s">
        <v>834</v>
      </c>
      <c r="C44" s="290" t="s">
        <v>835</v>
      </c>
      <c r="D44" s="292">
        <f t="shared" si="0"/>
        <v>190</v>
      </c>
      <c r="E44" s="292">
        <f t="shared" si="1"/>
        <v>188</v>
      </c>
      <c r="F44" s="292">
        <f t="shared" si="2"/>
        <v>0</v>
      </c>
      <c r="G44" s="292">
        <v>0</v>
      </c>
      <c r="H44" s="292">
        <v>0</v>
      </c>
      <c r="I44" s="292">
        <v>0</v>
      </c>
      <c r="J44" s="292">
        <f t="shared" si="3"/>
        <v>107</v>
      </c>
      <c r="K44" s="292">
        <v>107</v>
      </c>
      <c r="L44" s="292">
        <v>0</v>
      </c>
      <c r="M44" s="292">
        <v>0</v>
      </c>
      <c r="N44" s="292">
        <f t="shared" si="4"/>
        <v>2</v>
      </c>
      <c r="O44" s="292">
        <v>2</v>
      </c>
      <c r="P44" s="292">
        <v>0</v>
      </c>
      <c r="Q44" s="292">
        <v>0</v>
      </c>
      <c r="R44" s="292">
        <f t="shared" si="5"/>
        <v>42</v>
      </c>
      <c r="S44" s="292">
        <v>42</v>
      </c>
      <c r="T44" s="292">
        <v>0</v>
      </c>
      <c r="U44" s="292">
        <v>0</v>
      </c>
      <c r="V44" s="292">
        <f t="shared" si="6"/>
        <v>0</v>
      </c>
      <c r="W44" s="292">
        <v>0</v>
      </c>
      <c r="X44" s="292">
        <v>0</v>
      </c>
      <c r="Y44" s="292">
        <v>0</v>
      </c>
      <c r="Z44" s="292">
        <f t="shared" si="7"/>
        <v>37</v>
      </c>
      <c r="AA44" s="292">
        <v>37</v>
      </c>
      <c r="AB44" s="292">
        <v>0</v>
      </c>
      <c r="AC44" s="292">
        <v>0</v>
      </c>
      <c r="AD44" s="292">
        <f t="shared" si="8"/>
        <v>0</v>
      </c>
      <c r="AE44" s="292">
        <f t="shared" si="9"/>
        <v>0</v>
      </c>
      <c r="AF44" s="292">
        <v>0</v>
      </c>
      <c r="AG44" s="292">
        <v>0</v>
      </c>
      <c r="AH44" s="292">
        <v>0</v>
      </c>
      <c r="AI44" s="292">
        <f t="shared" si="10"/>
        <v>0</v>
      </c>
      <c r="AJ44" s="292">
        <v>0</v>
      </c>
      <c r="AK44" s="292">
        <v>0</v>
      </c>
      <c r="AL44" s="292">
        <v>0</v>
      </c>
      <c r="AM44" s="292">
        <f t="shared" si="11"/>
        <v>0</v>
      </c>
      <c r="AN44" s="292">
        <v>0</v>
      </c>
      <c r="AO44" s="292">
        <v>0</v>
      </c>
      <c r="AP44" s="292">
        <v>0</v>
      </c>
      <c r="AQ44" s="292">
        <f t="shared" si="12"/>
        <v>0</v>
      </c>
      <c r="AR44" s="292">
        <v>0</v>
      </c>
      <c r="AS44" s="292">
        <v>0</v>
      </c>
      <c r="AT44" s="292">
        <v>0</v>
      </c>
      <c r="AU44" s="292">
        <f t="shared" si="13"/>
        <v>0</v>
      </c>
      <c r="AV44" s="292">
        <v>0</v>
      </c>
      <c r="AW44" s="292">
        <v>0</v>
      </c>
      <c r="AX44" s="292">
        <v>0</v>
      </c>
      <c r="AY44" s="292">
        <f t="shared" si="14"/>
        <v>0</v>
      </c>
      <c r="AZ44" s="292">
        <v>0</v>
      </c>
      <c r="BA44" s="292">
        <v>0</v>
      </c>
      <c r="BB44" s="292">
        <v>0</v>
      </c>
      <c r="BC44" s="292">
        <f t="shared" si="15"/>
        <v>2</v>
      </c>
      <c r="BD44" s="292">
        <f t="shared" si="16"/>
        <v>2</v>
      </c>
      <c r="BE44" s="292">
        <v>0</v>
      </c>
      <c r="BF44" s="292">
        <v>1</v>
      </c>
      <c r="BG44" s="292">
        <v>0</v>
      </c>
      <c r="BH44" s="292">
        <v>0</v>
      </c>
      <c r="BI44" s="292">
        <v>0</v>
      </c>
      <c r="BJ44" s="292">
        <v>1</v>
      </c>
      <c r="BK44" s="292">
        <f t="shared" si="17"/>
        <v>0</v>
      </c>
      <c r="BL44" s="292">
        <v>0</v>
      </c>
      <c r="BM44" s="292">
        <v>0</v>
      </c>
      <c r="BN44" s="292">
        <v>0</v>
      </c>
      <c r="BO44" s="292">
        <v>0</v>
      </c>
      <c r="BP44" s="292">
        <v>0</v>
      </c>
      <c r="BQ44" s="292">
        <v>0</v>
      </c>
      <c r="BR44" s="292">
        <f t="shared" si="39"/>
        <v>190</v>
      </c>
      <c r="BS44" s="292">
        <f t="shared" si="40"/>
        <v>0</v>
      </c>
      <c r="BT44" s="292">
        <f t="shared" si="41"/>
        <v>108</v>
      </c>
      <c r="BU44" s="292">
        <f t="shared" si="42"/>
        <v>2</v>
      </c>
      <c r="BV44" s="292">
        <f t="shared" si="43"/>
        <v>42</v>
      </c>
      <c r="BW44" s="292">
        <f t="shared" si="44"/>
        <v>0</v>
      </c>
      <c r="BX44" s="292">
        <f t="shared" si="45"/>
        <v>38</v>
      </c>
      <c r="BY44" s="292">
        <f t="shared" si="19"/>
        <v>188</v>
      </c>
      <c r="BZ44" s="292">
        <f t="shared" si="20"/>
        <v>0</v>
      </c>
      <c r="CA44" s="292">
        <f t="shared" si="21"/>
        <v>107</v>
      </c>
      <c r="CB44" s="292">
        <f t="shared" si="22"/>
        <v>2</v>
      </c>
      <c r="CC44" s="292">
        <f t="shared" si="23"/>
        <v>42</v>
      </c>
      <c r="CD44" s="292">
        <f t="shared" si="24"/>
        <v>0</v>
      </c>
      <c r="CE44" s="292">
        <f t="shared" si="25"/>
        <v>37</v>
      </c>
      <c r="CF44" s="292">
        <f t="shared" si="26"/>
        <v>2</v>
      </c>
      <c r="CG44" s="292">
        <f t="shared" si="46"/>
        <v>0</v>
      </c>
      <c r="CH44" s="292">
        <f t="shared" si="47"/>
        <v>1</v>
      </c>
      <c r="CI44" s="292">
        <f t="shared" si="48"/>
        <v>0</v>
      </c>
      <c r="CJ44" s="292">
        <f t="shared" si="49"/>
        <v>0</v>
      </c>
      <c r="CK44" s="292">
        <f t="shared" si="50"/>
        <v>0</v>
      </c>
      <c r="CL44" s="292">
        <f t="shared" si="51"/>
        <v>1</v>
      </c>
      <c r="CM44" s="292">
        <f t="shared" si="52"/>
        <v>0</v>
      </c>
      <c r="CN44" s="292">
        <f t="shared" si="53"/>
        <v>0</v>
      </c>
      <c r="CO44" s="292">
        <f t="shared" si="54"/>
        <v>0</v>
      </c>
      <c r="CP44" s="292">
        <f t="shared" si="55"/>
        <v>0</v>
      </c>
      <c r="CQ44" s="292">
        <f t="shared" si="56"/>
        <v>0</v>
      </c>
      <c r="CR44" s="292">
        <f t="shared" si="57"/>
        <v>0</v>
      </c>
      <c r="CS44" s="292">
        <f t="shared" si="58"/>
        <v>0</v>
      </c>
      <c r="CT44" s="292">
        <f t="shared" si="29"/>
        <v>0</v>
      </c>
      <c r="CU44" s="292">
        <f t="shared" si="30"/>
        <v>0</v>
      </c>
      <c r="CV44" s="292">
        <f t="shared" si="31"/>
        <v>0</v>
      </c>
      <c r="CW44" s="292">
        <f t="shared" si="32"/>
        <v>0</v>
      </c>
      <c r="CX44" s="292">
        <f t="shared" si="33"/>
        <v>0</v>
      </c>
      <c r="CY44" s="292">
        <f t="shared" si="34"/>
        <v>0</v>
      </c>
      <c r="CZ44" s="292">
        <f t="shared" si="35"/>
        <v>0</v>
      </c>
      <c r="DA44" s="292">
        <f t="shared" si="36"/>
        <v>0</v>
      </c>
      <c r="DB44" s="292">
        <f t="shared" si="59"/>
        <v>0</v>
      </c>
      <c r="DC44" s="292">
        <f t="shared" si="60"/>
        <v>0</v>
      </c>
      <c r="DD44" s="292">
        <f t="shared" si="61"/>
        <v>0</v>
      </c>
      <c r="DE44" s="292">
        <f t="shared" si="62"/>
        <v>0</v>
      </c>
      <c r="DF44" s="292">
        <f t="shared" si="63"/>
        <v>0</v>
      </c>
      <c r="DG44" s="292">
        <f t="shared" si="64"/>
        <v>0</v>
      </c>
      <c r="DH44" s="292">
        <v>0</v>
      </c>
      <c r="DI44" s="292">
        <f t="shared" si="38"/>
        <v>0</v>
      </c>
      <c r="DJ44" s="292">
        <v>0</v>
      </c>
      <c r="DK44" s="292">
        <v>0</v>
      </c>
      <c r="DL44" s="292">
        <v>0</v>
      </c>
      <c r="DM44" s="292">
        <v>0</v>
      </c>
    </row>
    <row r="45" spans="1:117" s="224" customFormat="1" ht="13.5" customHeight="1">
      <c r="A45" s="290" t="s">
        <v>745</v>
      </c>
      <c r="B45" s="291" t="s">
        <v>836</v>
      </c>
      <c r="C45" s="290" t="s">
        <v>837</v>
      </c>
      <c r="D45" s="292">
        <f t="shared" si="0"/>
        <v>450</v>
      </c>
      <c r="E45" s="292">
        <f t="shared" si="1"/>
        <v>389</v>
      </c>
      <c r="F45" s="292">
        <f t="shared" si="2"/>
        <v>0</v>
      </c>
      <c r="G45" s="292">
        <v>0</v>
      </c>
      <c r="H45" s="292">
        <v>0</v>
      </c>
      <c r="I45" s="292">
        <v>0</v>
      </c>
      <c r="J45" s="292">
        <f t="shared" si="3"/>
        <v>287</v>
      </c>
      <c r="K45" s="292">
        <v>0</v>
      </c>
      <c r="L45" s="292">
        <v>287</v>
      </c>
      <c r="M45" s="292">
        <v>0</v>
      </c>
      <c r="N45" s="292">
        <f t="shared" si="4"/>
        <v>28</v>
      </c>
      <c r="O45" s="292">
        <v>0</v>
      </c>
      <c r="P45" s="292">
        <v>28</v>
      </c>
      <c r="Q45" s="292">
        <v>0</v>
      </c>
      <c r="R45" s="292">
        <f t="shared" si="5"/>
        <v>57</v>
      </c>
      <c r="S45" s="292">
        <v>0</v>
      </c>
      <c r="T45" s="292">
        <v>57</v>
      </c>
      <c r="U45" s="292">
        <v>0</v>
      </c>
      <c r="V45" s="292">
        <f t="shared" si="6"/>
        <v>0</v>
      </c>
      <c r="W45" s="292">
        <v>0</v>
      </c>
      <c r="X45" s="292">
        <v>0</v>
      </c>
      <c r="Y45" s="292">
        <v>0</v>
      </c>
      <c r="Z45" s="292">
        <f t="shared" si="7"/>
        <v>17</v>
      </c>
      <c r="AA45" s="292">
        <v>0</v>
      </c>
      <c r="AB45" s="292">
        <v>17</v>
      </c>
      <c r="AC45" s="292">
        <v>0</v>
      </c>
      <c r="AD45" s="292">
        <f t="shared" si="8"/>
        <v>0</v>
      </c>
      <c r="AE45" s="292">
        <f t="shared" si="9"/>
        <v>0</v>
      </c>
      <c r="AF45" s="292">
        <v>0</v>
      </c>
      <c r="AG45" s="292">
        <v>0</v>
      </c>
      <c r="AH45" s="292">
        <v>0</v>
      </c>
      <c r="AI45" s="292">
        <f t="shared" si="10"/>
        <v>0</v>
      </c>
      <c r="AJ45" s="292">
        <v>0</v>
      </c>
      <c r="AK45" s="292">
        <v>0</v>
      </c>
      <c r="AL45" s="292">
        <v>0</v>
      </c>
      <c r="AM45" s="292">
        <f t="shared" si="11"/>
        <v>0</v>
      </c>
      <c r="AN45" s="292">
        <v>0</v>
      </c>
      <c r="AO45" s="292">
        <v>0</v>
      </c>
      <c r="AP45" s="292">
        <v>0</v>
      </c>
      <c r="AQ45" s="292">
        <f t="shared" si="12"/>
        <v>0</v>
      </c>
      <c r="AR45" s="292">
        <v>0</v>
      </c>
      <c r="AS45" s="292">
        <v>0</v>
      </c>
      <c r="AT45" s="292">
        <v>0</v>
      </c>
      <c r="AU45" s="292">
        <f t="shared" si="13"/>
        <v>0</v>
      </c>
      <c r="AV45" s="292">
        <v>0</v>
      </c>
      <c r="AW45" s="292">
        <v>0</v>
      </c>
      <c r="AX45" s="292">
        <v>0</v>
      </c>
      <c r="AY45" s="292">
        <f t="shared" si="14"/>
        <v>0</v>
      </c>
      <c r="AZ45" s="292">
        <v>0</v>
      </c>
      <c r="BA45" s="292">
        <v>0</v>
      </c>
      <c r="BB45" s="292">
        <v>0</v>
      </c>
      <c r="BC45" s="292">
        <f t="shared" si="15"/>
        <v>61</v>
      </c>
      <c r="BD45" s="292">
        <f t="shared" si="16"/>
        <v>61</v>
      </c>
      <c r="BE45" s="292">
        <v>0</v>
      </c>
      <c r="BF45" s="292">
        <v>16</v>
      </c>
      <c r="BG45" s="292">
        <v>16</v>
      </c>
      <c r="BH45" s="292">
        <v>7</v>
      </c>
      <c r="BI45" s="292">
        <v>0</v>
      </c>
      <c r="BJ45" s="292">
        <v>22</v>
      </c>
      <c r="BK45" s="292">
        <f t="shared" si="17"/>
        <v>0</v>
      </c>
      <c r="BL45" s="292">
        <v>0</v>
      </c>
      <c r="BM45" s="292">
        <v>0</v>
      </c>
      <c r="BN45" s="292">
        <v>0</v>
      </c>
      <c r="BO45" s="292">
        <v>0</v>
      </c>
      <c r="BP45" s="292">
        <v>0</v>
      </c>
      <c r="BQ45" s="292">
        <v>0</v>
      </c>
      <c r="BR45" s="292">
        <f t="shared" si="39"/>
        <v>450</v>
      </c>
      <c r="BS45" s="292">
        <f t="shared" si="40"/>
        <v>0</v>
      </c>
      <c r="BT45" s="292">
        <f t="shared" si="41"/>
        <v>303</v>
      </c>
      <c r="BU45" s="292">
        <f t="shared" si="42"/>
        <v>44</v>
      </c>
      <c r="BV45" s="292">
        <f t="shared" si="43"/>
        <v>64</v>
      </c>
      <c r="BW45" s="292">
        <f t="shared" si="44"/>
        <v>0</v>
      </c>
      <c r="BX45" s="292">
        <f t="shared" si="45"/>
        <v>39</v>
      </c>
      <c r="BY45" s="292">
        <f t="shared" si="19"/>
        <v>389</v>
      </c>
      <c r="BZ45" s="292">
        <f t="shared" si="20"/>
        <v>0</v>
      </c>
      <c r="CA45" s="292">
        <f t="shared" si="21"/>
        <v>287</v>
      </c>
      <c r="CB45" s="292">
        <f t="shared" si="22"/>
        <v>28</v>
      </c>
      <c r="CC45" s="292">
        <f t="shared" si="23"/>
        <v>57</v>
      </c>
      <c r="CD45" s="292">
        <f t="shared" si="24"/>
        <v>0</v>
      </c>
      <c r="CE45" s="292">
        <f t="shared" si="25"/>
        <v>17</v>
      </c>
      <c r="CF45" s="292">
        <f t="shared" si="26"/>
        <v>61</v>
      </c>
      <c r="CG45" s="292">
        <f t="shared" si="46"/>
        <v>0</v>
      </c>
      <c r="CH45" s="292">
        <f t="shared" si="47"/>
        <v>16</v>
      </c>
      <c r="CI45" s="292">
        <f t="shared" si="48"/>
        <v>16</v>
      </c>
      <c r="CJ45" s="292">
        <f t="shared" si="49"/>
        <v>7</v>
      </c>
      <c r="CK45" s="292">
        <f t="shared" si="50"/>
        <v>0</v>
      </c>
      <c r="CL45" s="292">
        <f t="shared" si="51"/>
        <v>22</v>
      </c>
      <c r="CM45" s="292">
        <f t="shared" si="52"/>
        <v>0</v>
      </c>
      <c r="CN45" s="292">
        <f t="shared" si="53"/>
        <v>0</v>
      </c>
      <c r="CO45" s="292">
        <f t="shared" si="54"/>
        <v>0</v>
      </c>
      <c r="CP45" s="292">
        <f t="shared" si="55"/>
        <v>0</v>
      </c>
      <c r="CQ45" s="292">
        <f t="shared" si="56"/>
        <v>0</v>
      </c>
      <c r="CR45" s="292">
        <f t="shared" si="57"/>
        <v>0</v>
      </c>
      <c r="CS45" s="292">
        <f t="shared" si="58"/>
        <v>0</v>
      </c>
      <c r="CT45" s="292">
        <f t="shared" si="29"/>
        <v>0</v>
      </c>
      <c r="CU45" s="292">
        <f t="shared" si="30"/>
        <v>0</v>
      </c>
      <c r="CV45" s="292">
        <f t="shared" si="31"/>
        <v>0</v>
      </c>
      <c r="CW45" s="292">
        <f t="shared" si="32"/>
        <v>0</v>
      </c>
      <c r="CX45" s="292">
        <f t="shared" si="33"/>
        <v>0</v>
      </c>
      <c r="CY45" s="292">
        <f t="shared" si="34"/>
        <v>0</v>
      </c>
      <c r="CZ45" s="292">
        <f t="shared" si="35"/>
        <v>0</v>
      </c>
      <c r="DA45" s="292">
        <f t="shared" si="36"/>
        <v>0</v>
      </c>
      <c r="DB45" s="292">
        <f t="shared" si="59"/>
        <v>0</v>
      </c>
      <c r="DC45" s="292">
        <f t="shared" si="60"/>
        <v>0</v>
      </c>
      <c r="DD45" s="292">
        <f t="shared" si="61"/>
        <v>0</v>
      </c>
      <c r="DE45" s="292">
        <f t="shared" si="62"/>
        <v>0</v>
      </c>
      <c r="DF45" s="292">
        <f t="shared" si="63"/>
        <v>0</v>
      </c>
      <c r="DG45" s="292">
        <f t="shared" si="64"/>
        <v>0</v>
      </c>
      <c r="DH45" s="292">
        <v>0</v>
      </c>
      <c r="DI45" s="292">
        <f t="shared" si="38"/>
        <v>3</v>
      </c>
      <c r="DJ45" s="292">
        <v>0</v>
      </c>
      <c r="DK45" s="292">
        <v>0</v>
      </c>
      <c r="DL45" s="292">
        <v>0</v>
      </c>
      <c r="DM45" s="292">
        <v>3</v>
      </c>
    </row>
    <row r="46" spans="1:117" s="224" customFormat="1" ht="13.5" customHeight="1">
      <c r="A46" s="290" t="s">
        <v>745</v>
      </c>
      <c r="B46" s="291" t="s">
        <v>838</v>
      </c>
      <c r="C46" s="290" t="s">
        <v>839</v>
      </c>
      <c r="D46" s="292">
        <f t="shared" si="0"/>
        <v>473</v>
      </c>
      <c r="E46" s="292">
        <f t="shared" si="1"/>
        <v>425</v>
      </c>
      <c r="F46" s="292">
        <f t="shared" si="2"/>
        <v>0</v>
      </c>
      <c r="G46" s="292">
        <v>0</v>
      </c>
      <c r="H46" s="292">
        <v>0</v>
      </c>
      <c r="I46" s="292">
        <v>0</v>
      </c>
      <c r="J46" s="292">
        <f t="shared" si="3"/>
        <v>313</v>
      </c>
      <c r="K46" s="292">
        <v>0</v>
      </c>
      <c r="L46" s="292">
        <v>313</v>
      </c>
      <c r="M46" s="292">
        <v>0</v>
      </c>
      <c r="N46" s="292">
        <f t="shared" si="4"/>
        <v>22</v>
      </c>
      <c r="O46" s="292">
        <v>0</v>
      </c>
      <c r="P46" s="292">
        <v>22</v>
      </c>
      <c r="Q46" s="292">
        <v>0</v>
      </c>
      <c r="R46" s="292">
        <f t="shared" si="5"/>
        <v>71</v>
      </c>
      <c r="S46" s="292">
        <v>0</v>
      </c>
      <c r="T46" s="292">
        <v>71</v>
      </c>
      <c r="U46" s="292">
        <v>0</v>
      </c>
      <c r="V46" s="292">
        <f t="shared" si="6"/>
        <v>0</v>
      </c>
      <c r="W46" s="292">
        <v>0</v>
      </c>
      <c r="X46" s="292">
        <v>0</v>
      </c>
      <c r="Y46" s="292">
        <v>0</v>
      </c>
      <c r="Z46" s="292">
        <f t="shared" si="7"/>
        <v>19</v>
      </c>
      <c r="AA46" s="292">
        <v>0</v>
      </c>
      <c r="AB46" s="292">
        <v>19</v>
      </c>
      <c r="AC46" s="292">
        <v>0</v>
      </c>
      <c r="AD46" s="292">
        <f t="shared" si="8"/>
        <v>0</v>
      </c>
      <c r="AE46" s="292">
        <f t="shared" si="9"/>
        <v>0</v>
      </c>
      <c r="AF46" s="292">
        <v>0</v>
      </c>
      <c r="AG46" s="292">
        <v>0</v>
      </c>
      <c r="AH46" s="292">
        <v>0</v>
      </c>
      <c r="AI46" s="292">
        <f t="shared" si="10"/>
        <v>0</v>
      </c>
      <c r="AJ46" s="292">
        <v>0</v>
      </c>
      <c r="AK46" s="292">
        <v>0</v>
      </c>
      <c r="AL46" s="292">
        <v>0</v>
      </c>
      <c r="AM46" s="292">
        <f t="shared" si="11"/>
        <v>0</v>
      </c>
      <c r="AN46" s="292">
        <v>0</v>
      </c>
      <c r="AO46" s="292">
        <v>0</v>
      </c>
      <c r="AP46" s="292">
        <v>0</v>
      </c>
      <c r="AQ46" s="292">
        <f t="shared" si="12"/>
        <v>0</v>
      </c>
      <c r="AR46" s="292">
        <v>0</v>
      </c>
      <c r="AS46" s="292">
        <v>0</v>
      </c>
      <c r="AT46" s="292">
        <v>0</v>
      </c>
      <c r="AU46" s="292">
        <f t="shared" si="13"/>
        <v>0</v>
      </c>
      <c r="AV46" s="292">
        <v>0</v>
      </c>
      <c r="AW46" s="292">
        <v>0</v>
      </c>
      <c r="AX46" s="292">
        <v>0</v>
      </c>
      <c r="AY46" s="292">
        <f t="shared" si="14"/>
        <v>0</v>
      </c>
      <c r="AZ46" s="292">
        <v>0</v>
      </c>
      <c r="BA46" s="292">
        <v>0</v>
      </c>
      <c r="BB46" s="292">
        <v>0</v>
      </c>
      <c r="BC46" s="292">
        <f t="shared" si="15"/>
        <v>48</v>
      </c>
      <c r="BD46" s="292">
        <f t="shared" si="16"/>
        <v>48</v>
      </c>
      <c r="BE46" s="292">
        <v>0</v>
      </c>
      <c r="BF46" s="292">
        <v>13</v>
      </c>
      <c r="BG46" s="292">
        <v>15</v>
      </c>
      <c r="BH46" s="292">
        <v>4</v>
      </c>
      <c r="BI46" s="292">
        <v>0</v>
      </c>
      <c r="BJ46" s="292">
        <v>16</v>
      </c>
      <c r="BK46" s="292">
        <f t="shared" si="17"/>
        <v>0</v>
      </c>
      <c r="BL46" s="292">
        <v>0</v>
      </c>
      <c r="BM46" s="292">
        <v>0</v>
      </c>
      <c r="BN46" s="292">
        <v>0</v>
      </c>
      <c r="BO46" s="292">
        <v>0</v>
      </c>
      <c r="BP46" s="292">
        <v>0</v>
      </c>
      <c r="BQ46" s="292">
        <v>0</v>
      </c>
      <c r="BR46" s="292">
        <f t="shared" si="39"/>
        <v>473</v>
      </c>
      <c r="BS46" s="292">
        <f t="shared" si="40"/>
        <v>0</v>
      </c>
      <c r="BT46" s="292">
        <f t="shared" si="41"/>
        <v>326</v>
      </c>
      <c r="BU46" s="292">
        <f t="shared" si="42"/>
        <v>37</v>
      </c>
      <c r="BV46" s="292">
        <f t="shared" si="43"/>
        <v>75</v>
      </c>
      <c r="BW46" s="292">
        <f t="shared" si="44"/>
        <v>0</v>
      </c>
      <c r="BX46" s="292">
        <f t="shared" si="45"/>
        <v>35</v>
      </c>
      <c r="BY46" s="292">
        <f t="shared" si="19"/>
        <v>425</v>
      </c>
      <c r="BZ46" s="292">
        <f t="shared" si="20"/>
        <v>0</v>
      </c>
      <c r="CA46" s="292">
        <f t="shared" si="21"/>
        <v>313</v>
      </c>
      <c r="CB46" s="292">
        <f t="shared" si="22"/>
        <v>22</v>
      </c>
      <c r="CC46" s="292">
        <f t="shared" si="23"/>
        <v>71</v>
      </c>
      <c r="CD46" s="292">
        <f t="shared" si="24"/>
        <v>0</v>
      </c>
      <c r="CE46" s="292">
        <f t="shared" si="25"/>
        <v>19</v>
      </c>
      <c r="CF46" s="292">
        <f t="shared" si="26"/>
        <v>48</v>
      </c>
      <c r="CG46" s="292">
        <f t="shared" si="46"/>
        <v>0</v>
      </c>
      <c r="CH46" s="292">
        <f t="shared" si="47"/>
        <v>13</v>
      </c>
      <c r="CI46" s="292">
        <f t="shared" si="48"/>
        <v>15</v>
      </c>
      <c r="CJ46" s="292">
        <f t="shared" si="49"/>
        <v>4</v>
      </c>
      <c r="CK46" s="292">
        <f t="shared" si="50"/>
        <v>0</v>
      </c>
      <c r="CL46" s="292">
        <f t="shared" si="51"/>
        <v>16</v>
      </c>
      <c r="CM46" s="292">
        <f t="shared" si="52"/>
        <v>0</v>
      </c>
      <c r="CN46" s="292">
        <f t="shared" si="53"/>
        <v>0</v>
      </c>
      <c r="CO46" s="292">
        <f t="shared" si="54"/>
        <v>0</v>
      </c>
      <c r="CP46" s="292">
        <f t="shared" si="55"/>
        <v>0</v>
      </c>
      <c r="CQ46" s="292">
        <f t="shared" si="56"/>
        <v>0</v>
      </c>
      <c r="CR46" s="292">
        <f t="shared" si="57"/>
        <v>0</v>
      </c>
      <c r="CS46" s="292">
        <f t="shared" si="58"/>
        <v>0</v>
      </c>
      <c r="CT46" s="292">
        <f t="shared" si="29"/>
        <v>0</v>
      </c>
      <c r="CU46" s="292">
        <f t="shared" si="30"/>
        <v>0</v>
      </c>
      <c r="CV46" s="292">
        <f t="shared" si="31"/>
        <v>0</v>
      </c>
      <c r="CW46" s="292">
        <f t="shared" si="32"/>
        <v>0</v>
      </c>
      <c r="CX46" s="292">
        <f t="shared" si="33"/>
        <v>0</v>
      </c>
      <c r="CY46" s="292">
        <f t="shared" si="34"/>
        <v>0</v>
      </c>
      <c r="CZ46" s="292">
        <f t="shared" si="35"/>
        <v>0</v>
      </c>
      <c r="DA46" s="292">
        <f t="shared" si="36"/>
        <v>0</v>
      </c>
      <c r="DB46" s="292">
        <f t="shared" si="59"/>
        <v>0</v>
      </c>
      <c r="DC46" s="292">
        <f t="shared" si="60"/>
        <v>0</v>
      </c>
      <c r="DD46" s="292">
        <f t="shared" si="61"/>
        <v>0</v>
      </c>
      <c r="DE46" s="292">
        <f t="shared" si="62"/>
        <v>0</v>
      </c>
      <c r="DF46" s="292">
        <f t="shared" si="63"/>
        <v>0</v>
      </c>
      <c r="DG46" s="292">
        <f t="shared" si="64"/>
        <v>0</v>
      </c>
      <c r="DH46" s="292">
        <v>0</v>
      </c>
      <c r="DI46" s="292">
        <f t="shared" si="38"/>
        <v>0</v>
      </c>
      <c r="DJ46" s="292">
        <v>0</v>
      </c>
      <c r="DK46" s="292">
        <v>0</v>
      </c>
      <c r="DL46" s="292">
        <v>0</v>
      </c>
      <c r="DM46" s="292">
        <v>0</v>
      </c>
    </row>
  </sheetData>
  <sortState ref="A8:DM46">
    <sortCondition ref="A8:A46"/>
    <sortCondition ref="B8:B46"/>
    <sortCondition ref="C8:C46"/>
  </sortState>
  <mergeCells count="20">
    <mergeCell ref="DM3:DM4"/>
    <mergeCell ref="N4:Q4"/>
    <mergeCell ref="R4:U4"/>
    <mergeCell ref="V4:Y4"/>
    <mergeCell ref="DJ3:DJ4"/>
    <mergeCell ref="DK3:DK4"/>
    <mergeCell ref="AY4:BB4"/>
    <mergeCell ref="AE4:AH4"/>
    <mergeCell ref="AI4:AL4"/>
    <mergeCell ref="AM4:AP4"/>
    <mergeCell ref="A2:A6"/>
    <mergeCell ref="B2:B6"/>
    <mergeCell ref="C2:C6"/>
    <mergeCell ref="DL3:DL4"/>
    <mergeCell ref="AQ4:AT4"/>
    <mergeCell ref="F4:I4"/>
    <mergeCell ref="J4:M4"/>
    <mergeCell ref="Z4:AC4"/>
    <mergeCell ref="DI3:DI4"/>
    <mergeCell ref="AU4:AX4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&amp;Lごみ搬入量の状況（平成28年度実績）</oddHeader>
  </headerFooter>
  <colBreaks count="5" manualBreakCount="5">
    <brk id="13" min="1" max="45" man="1"/>
    <brk id="25" min="1" max="45" man="1"/>
    <brk id="38" min="1" max="45" man="1"/>
    <brk id="50" min="1" max="45" man="1"/>
    <brk id="62" min="1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N4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144" width="9.875" style="227" customWidth="1"/>
    <col min="145" max="16384" width="9" style="222"/>
  </cols>
  <sheetData>
    <row r="1" spans="1:144" ht="17.25">
      <c r="A1" s="179" t="s">
        <v>749</v>
      </c>
      <c r="B1" s="223"/>
      <c r="C1" s="223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2"/>
      <c r="DV1" s="222"/>
      <c r="DW1" s="222"/>
      <c r="DX1" s="222"/>
      <c r="DY1" s="222"/>
      <c r="DZ1" s="222"/>
      <c r="EA1" s="222"/>
      <c r="EB1" s="222"/>
      <c r="EC1" s="222"/>
      <c r="ED1" s="222"/>
      <c r="EE1" s="222"/>
      <c r="EF1" s="222"/>
      <c r="EG1" s="222"/>
      <c r="EH1" s="222"/>
      <c r="EI1" s="222"/>
      <c r="EJ1" s="222"/>
      <c r="EK1" s="222"/>
      <c r="EL1" s="222"/>
      <c r="EM1" s="222"/>
      <c r="EN1" s="222"/>
    </row>
    <row r="2" spans="1:144" s="175" customFormat="1" ht="25.5" customHeight="1">
      <c r="A2" s="338" t="s">
        <v>11</v>
      </c>
      <c r="B2" s="338" t="s">
        <v>12</v>
      </c>
      <c r="C2" s="340" t="s">
        <v>13</v>
      </c>
      <c r="D2" s="237" t="s">
        <v>53</v>
      </c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  <c r="CF2" s="240"/>
      <c r="CG2" s="240"/>
      <c r="CH2" s="240"/>
      <c r="CI2" s="240"/>
      <c r="CJ2" s="240"/>
      <c r="CK2" s="240"/>
      <c r="CL2" s="240"/>
      <c r="CM2" s="240"/>
      <c r="CN2" s="240"/>
      <c r="CO2" s="240"/>
      <c r="CP2" s="240"/>
      <c r="CQ2" s="240"/>
      <c r="CR2" s="240"/>
      <c r="CS2" s="240"/>
      <c r="CT2" s="240"/>
      <c r="CU2" s="240"/>
      <c r="CV2" s="240"/>
      <c r="CW2" s="240"/>
      <c r="CX2" s="240"/>
      <c r="CY2" s="240"/>
      <c r="CZ2" s="240"/>
      <c r="DA2" s="240"/>
      <c r="DB2" s="240"/>
      <c r="DC2" s="240"/>
      <c r="DD2" s="240"/>
      <c r="DE2" s="240"/>
      <c r="DF2" s="240"/>
      <c r="DG2" s="240"/>
      <c r="DH2" s="240"/>
      <c r="DI2" s="240"/>
      <c r="DJ2" s="240"/>
      <c r="DK2" s="240"/>
      <c r="DL2" s="240"/>
      <c r="DM2" s="240"/>
      <c r="DN2" s="240"/>
      <c r="DO2" s="240"/>
      <c r="DP2" s="240"/>
      <c r="DQ2" s="240"/>
      <c r="DR2" s="240"/>
      <c r="DS2" s="240"/>
      <c r="DT2" s="240"/>
      <c r="DU2" s="240"/>
      <c r="DV2" s="240"/>
      <c r="DW2" s="240"/>
      <c r="DX2" s="240"/>
      <c r="DY2" s="240"/>
      <c r="DZ2" s="240"/>
      <c r="EA2" s="240"/>
      <c r="EB2" s="240"/>
      <c r="EC2" s="240"/>
      <c r="ED2" s="240"/>
      <c r="EE2" s="240"/>
      <c r="EF2" s="240"/>
      <c r="EG2" s="240"/>
      <c r="EH2" s="240"/>
      <c r="EI2" s="240"/>
      <c r="EJ2" s="240"/>
      <c r="EK2" s="240"/>
      <c r="EL2" s="240"/>
      <c r="EM2" s="240"/>
      <c r="EN2" s="241"/>
    </row>
    <row r="3" spans="1:144" s="175" customFormat="1" ht="25.5" customHeight="1">
      <c r="A3" s="339"/>
      <c r="B3" s="339"/>
      <c r="C3" s="341"/>
      <c r="D3" s="245"/>
      <c r="E3" s="246" t="s">
        <v>54</v>
      </c>
      <c r="F3" s="238"/>
      <c r="G3" s="238"/>
      <c r="H3" s="238"/>
      <c r="I3" s="238"/>
      <c r="J3" s="238"/>
      <c r="K3" s="238"/>
      <c r="L3" s="238"/>
      <c r="M3" s="233"/>
      <c r="N3" s="238"/>
      <c r="O3" s="238"/>
      <c r="P3" s="238"/>
      <c r="Q3" s="238"/>
      <c r="R3" s="238"/>
      <c r="S3" s="238"/>
      <c r="T3" s="246" t="s">
        <v>55</v>
      </c>
      <c r="U3" s="238"/>
      <c r="V3" s="238"/>
      <c r="W3" s="238"/>
      <c r="X3" s="238"/>
      <c r="Y3" s="238"/>
      <c r="Z3" s="238"/>
      <c r="AA3" s="238"/>
      <c r="AB3" s="233"/>
      <c r="AC3" s="238"/>
      <c r="AD3" s="238"/>
      <c r="AE3" s="238"/>
      <c r="AF3" s="238"/>
      <c r="AG3" s="238"/>
      <c r="AH3" s="238"/>
      <c r="AI3" s="246" t="s">
        <v>56</v>
      </c>
      <c r="AJ3" s="238"/>
      <c r="AK3" s="238"/>
      <c r="AL3" s="238"/>
      <c r="AM3" s="238"/>
      <c r="AN3" s="238"/>
      <c r="AO3" s="238"/>
      <c r="AP3" s="238"/>
      <c r="AQ3" s="233"/>
      <c r="AR3" s="238"/>
      <c r="AS3" s="238"/>
      <c r="AT3" s="238"/>
      <c r="AU3" s="238"/>
      <c r="AV3" s="238"/>
      <c r="AW3" s="238"/>
      <c r="AX3" s="246" t="s">
        <v>57</v>
      </c>
      <c r="AY3" s="238"/>
      <c r="AZ3" s="238"/>
      <c r="BA3" s="238"/>
      <c r="BB3" s="238"/>
      <c r="BC3" s="238"/>
      <c r="BD3" s="238"/>
      <c r="BE3" s="238"/>
      <c r="BF3" s="233"/>
      <c r="BG3" s="238"/>
      <c r="BH3" s="238"/>
      <c r="BI3" s="238"/>
      <c r="BJ3" s="238"/>
      <c r="BK3" s="238"/>
      <c r="BL3" s="238"/>
      <c r="BM3" s="246" t="s">
        <v>58</v>
      </c>
      <c r="BN3" s="238"/>
      <c r="BO3" s="238"/>
      <c r="BP3" s="238"/>
      <c r="BQ3" s="238"/>
      <c r="BR3" s="238"/>
      <c r="BS3" s="238"/>
      <c r="BT3" s="238"/>
      <c r="BU3" s="233"/>
      <c r="BV3" s="238"/>
      <c r="BW3" s="238"/>
      <c r="BX3" s="238"/>
      <c r="BY3" s="238"/>
      <c r="BZ3" s="238"/>
      <c r="CA3" s="238"/>
      <c r="CB3" s="246" t="s">
        <v>59</v>
      </c>
      <c r="CC3" s="238"/>
      <c r="CD3" s="238"/>
      <c r="CE3" s="238"/>
      <c r="CF3" s="238"/>
      <c r="CG3" s="238"/>
      <c r="CH3" s="238"/>
      <c r="CI3" s="238"/>
      <c r="CJ3" s="233"/>
      <c r="CK3" s="238"/>
      <c r="CL3" s="238"/>
      <c r="CM3" s="238"/>
      <c r="CN3" s="238"/>
      <c r="CO3" s="238"/>
      <c r="CP3" s="238"/>
      <c r="CQ3" s="246" t="s">
        <v>743</v>
      </c>
      <c r="CR3" s="238"/>
      <c r="CS3" s="238"/>
      <c r="CT3" s="238"/>
      <c r="CU3" s="238"/>
      <c r="CV3" s="238"/>
      <c r="CW3" s="238"/>
      <c r="CX3" s="238"/>
      <c r="CY3" s="233"/>
      <c r="CZ3" s="238"/>
      <c r="DA3" s="238"/>
      <c r="DB3" s="238"/>
      <c r="DC3" s="238"/>
      <c r="DD3" s="238"/>
      <c r="DE3" s="238"/>
      <c r="DF3" s="246" t="s">
        <v>60</v>
      </c>
      <c r="DG3" s="238"/>
      <c r="DH3" s="238"/>
      <c r="DI3" s="238"/>
      <c r="DJ3" s="238"/>
      <c r="DK3" s="238"/>
      <c r="DL3" s="238"/>
      <c r="DM3" s="238"/>
      <c r="DN3" s="233"/>
      <c r="DO3" s="238"/>
      <c r="DP3" s="238"/>
      <c r="DQ3" s="238"/>
      <c r="DR3" s="238"/>
      <c r="DS3" s="238"/>
      <c r="DT3" s="238"/>
      <c r="DU3" s="246" t="s">
        <v>61</v>
      </c>
      <c r="DV3" s="233"/>
      <c r="DW3" s="233"/>
      <c r="DX3" s="233"/>
      <c r="DY3" s="244"/>
      <c r="DZ3" s="246" t="s">
        <v>62</v>
      </c>
      <c r="EA3" s="238"/>
      <c r="EB3" s="238"/>
      <c r="EC3" s="238"/>
      <c r="ED3" s="238"/>
      <c r="EE3" s="238"/>
      <c r="EF3" s="238"/>
      <c r="EG3" s="238"/>
      <c r="EH3" s="233"/>
      <c r="EI3" s="238"/>
      <c r="EJ3" s="238"/>
      <c r="EK3" s="238"/>
      <c r="EL3" s="238"/>
      <c r="EM3" s="238"/>
      <c r="EN3" s="262"/>
    </row>
    <row r="4" spans="1:144" s="175" customFormat="1" ht="25.5" customHeight="1">
      <c r="A4" s="339"/>
      <c r="B4" s="339"/>
      <c r="C4" s="341"/>
      <c r="D4" s="245"/>
      <c r="E4" s="245"/>
      <c r="F4" s="246" t="s">
        <v>63</v>
      </c>
      <c r="G4" s="238"/>
      <c r="H4" s="238"/>
      <c r="I4" s="238"/>
      <c r="J4" s="238"/>
      <c r="K4" s="238"/>
      <c r="L4" s="238"/>
      <c r="M4" s="246" t="s">
        <v>64</v>
      </c>
      <c r="N4" s="238"/>
      <c r="O4" s="238"/>
      <c r="P4" s="238"/>
      <c r="Q4" s="238"/>
      <c r="R4" s="238"/>
      <c r="S4" s="238"/>
      <c r="T4" s="245"/>
      <c r="U4" s="246" t="s">
        <v>63</v>
      </c>
      <c r="V4" s="238"/>
      <c r="W4" s="238"/>
      <c r="X4" s="238"/>
      <c r="Y4" s="238"/>
      <c r="Z4" s="238"/>
      <c r="AA4" s="238"/>
      <c r="AB4" s="246" t="s">
        <v>64</v>
      </c>
      <c r="AC4" s="238"/>
      <c r="AD4" s="238"/>
      <c r="AE4" s="238"/>
      <c r="AF4" s="238"/>
      <c r="AG4" s="238"/>
      <c r="AH4" s="238"/>
      <c r="AI4" s="245"/>
      <c r="AJ4" s="246" t="s">
        <v>63</v>
      </c>
      <c r="AK4" s="238"/>
      <c r="AL4" s="238"/>
      <c r="AM4" s="238"/>
      <c r="AN4" s="238"/>
      <c r="AO4" s="238"/>
      <c r="AP4" s="238"/>
      <c r="AQ4" s="246" t="s">
        <v>64</v>
      </c>
      <c r="AR4" s="238"/>
      <c r="AS4" s="238"/>
      <c r="AT4" s="238"/>
      <c r="AU4" s="238"/>
      <c r="AV4" s="238"/>
      <c r="AW4" s="238"/>
      <c r="AX4" s="245"/>
      <c r="AY4" s="246" t="s">
        <v>63</v>
      </c>
      <c r="AZ4" s="238"/>
      <c r="BA4" s="238"/>
      <c r="BB4" s="238"/>
      <c r="BC4" s="238"/>
      <c r="BD4" s="238"/>
      <c r="BE4" s="238"/>
      <c r="BF4" s="246" t="s">
        <v>64</v>
      </c>
      <c r="BG4" s="238"/>
      <c r="BH4" s="238"/>
      <c r="BI4" s="238"/>
      <c r="BJ4" s="238"/>
      <c r="BK4" s="238"/>
      <c r="BL4" s="238"/>
      <c r="BM4" s="245"/>
      <c r="BN4" s="246" t="s">
        <v>63</v>
      </c>
      <c r="BO4" s="238"/>
      <c r="BP4" s="238"/>
      <c r="BQ4" s="238"/>
      <c r="BR4" s="238"/>
      <c r="BS4" s="238"/>
      <c r="BT4" s="238"/>
      <c r="BU4" s="246" t="s">
        <v>64</v>
      </c>
      <c r="BV4" s="238"/>
      <c r="BW4" s="238"/>
      <c r="BX4" s="238"/>
      <c r="BY4" s="238"/>
      <c r="BZ4" s="238"/>
      <c r="CA4" s="238"/>
      <c r="CB4" s="245"/>
      <c r="CC4" s="246" t="s">
        <v>63</v>
      </c>
      <c r="CD4" s="238"/>
      <c r="CE4" s="238"/>
      <c r="CF4" s="238"/>
      <c r="CG4" s="238"/>
      <c r="CH4" s="238"/>
      <c r="CI4" s="238"/>
      <c r="CJ4" s="246" t="s">
        <v>64</v>
      </c>
      <c r="CK4" s="238"/>
      <c r="CL4" s="238"/>
      <c r="CM4" s="238"/>
      <c r="CN4" s="238"/>
      <c r="CO4" s="238"/>
      <c r="CP4" s="238"/>
      <c r="CQ4" s="245"/>
      <c r="CR4" s="246" t="s">
        <v>63</v>
      </c>
      <c r="CS4" s="238"/>
      <c r="CT4" s="238"/>
      <c r="CU4" s="238"/>
      <c r="CV4" s="238"/>
      <c r="CW4" s="238"/>
      <c r="CX4" s="238"/>
      <c r="CY4" s="246" t="s">
        <v>64</v>
      </c>
      <c r="CZ4" s="238"/>
      <c r="DA4" s="238"/>
      <c r="DB4" s="238"/>
      <c r="DC4" s="238"/>
      <c r="DD4" s="238"/>
      <c r="DE4" s="238"/>
      <c r="DF4" s="245"/>
      <c r="DG4" s="246" t="s">
        <v>63</v>
      </c>
      <c r="DH4" s="238"/>
      <c r="DI4" s="238"/>
      <c r="DJ4" s="238"/>
      <c r="DK4" s="238"/>
      <c r="DL4" s="238"/>
      <c r="DM4" s="238"/>
      <c r="DN4" s="246" t="s">
        <v>64</v>
      </c>
      <c r="DO4" s="238"/>
      <c r="DP4" s="238"/>
      <c r="DQ4" s="238"/>
      <c r="DR4" s="238"/>
      <c r="DS4" s="238"/>
      <c r="DT4" s="238"/>
      <c r="DU4" s="245"/>
      <c r="DV4" s="250" t="s">
        <v>65</v>
      </c>
      <c r="DW4" s="244"/>
      <c r="DX4" s="245" t="s">
        <v>66</v>
      </c>
      <c r="DY4" s="244"/>
      <c r="DZ4" s="245"/>
      <c r="EA4" s="246" t="s">
        <v>63</v>
      </c>
      <c r="EB4" s="238"/>
      <c r="EC4" s="238"/>
      <c r="ED4" s="238"/>
      <c r="EE4" s="238"/>
      <c r="EF4" s="238"/>
      <c r="EG4" s="238"/>
      <c r="EH4" s="246" t="s">
        <v>64</v>
      </c>
      <c r="EI4" s="238"/>
      <c r="EJ4" s="238"/>
      <c r="EK4" s="238"/>
      <c r="EL4" s="238"/>
      <c r="EM4" s="238"/>
      <c r="EN4" s="244"/>
    </row>
    <row r="5" spans="1:144" s="175" customFormat="1" ht="22.5" customHeight="1">
      <c r="A5" s="339"/>
      <c r="B5" s="339"/>
      <c r="C5" s="341"/>
      <c r="D5" s="242" t="s">
        <v>3</v>
      </c>
      <c r="E5" s="242" t="s">
        <v>3</v>
      </c>
      <c r="F5" s="242" t="s">
        <v>3</v>
      </c>
      <c r="G5" s="263" t="s">
        <v>47</v>
      </c>
      <c r="H5" s="263" t="s">
        <v>48</v>
      </c>
      <c r="I5" s="263" t="s">
        <v>49</v>
      </c>
      <c r="J5" s="263" t="s">
        <v>50</v>
      </c>
      <c r="K5" s="263" t="s">
        <v>67</v>
      </c>
      <c r="L5" s="263" t="s">
        <v>52</v>
      </c>
      <c r="M5" s="242" t="s">
        <v>3</v>
      </c>
      <c r="N5" s="263" t="s">
        <v>47</v>
      </c>
      <c r="O5" s="263" t="s">
        <v>48</v>
      </c>
      <c r="P5" s="263" t="s">
        <v>49</v>
      </c>
      <c r="Q5" s="263" t="s">
        <v>50</v>
      </c>
      <c r="R5" s="263" t="s">
        <v>67</v>
      </c>
      <c r="S5" s="263" t="s">
        <v>52</v>
      </c>
      <c r="T5" s="242" t="s">
        <v>3</v>
      </c>
      <c r="U5" s="242" t="s">
        <v>3</v>
      </c>
      <c r="V5" s="263" t="s">
        <v>47</v>
      </c>
      <c r="W5" s="263" t="s">
        <v>48</v>
      </c>
      <c r="X5" s="263" t="s">
        <v>49</v>
      </c>
      <c r="Y5" s="263" t="s">
        <v>50</v>
      </c>
      <c r="Z5" s="263" t="s">
        <v>67</v>
      </c>
      <c r="AA5" s="263" t="s">
        <v>52</v>
      </c>
      <c r="AB5" s="242" t="s">
        <v>3</v>
      </c>
      <c r="AC5" s="263" t="s">
        <v>47</v>
      </c>
      <c r="AD5" s="263" t="s">
        <v>48</v>
      </c>
      <c r="AE5" s="263" t="s">
        <v>49</v>
      </c>
      <c r="AF5" s="263" t="s">
        <v>50</v>
      </c>
      <c r="AG5" s="263" t="s">
        <v>67</v>
      </c>
      <c r="AH5" s="263" t="s">
        <v>52</v>
      </c>
      <c r="AI5" s="242" t="s">
        <v>3</v>
      </c>
      <c r="AJ5" s="242" t="s">
        <v>3</v>
      </c>
      <c r="AK5" s="263" t="s">
        <v>47</v>
      </c>
      <c r="AL5" s="263" t="s">
        <v>48</v>
      </c>
      <c r="AM5" s="263" t="s">
        <v>49</v>
      </c>
      <c r="AN5" s="263" t="s">
        <v>50</v>
      </c>
      <c r="AO5" s="263" t="s">
        <v>67</v>
      </c>
      <c r="AP5" s="263" t="s">
        <v>52</v>
      </c>
      <c r="AQ5" s="242" t="s">
        <v>3</v>
      </c>
      <c r="AR5" s="263" t="s">
        <v>47</v>
      </c>
      <c r="AS5" s="263" t="s">
        <v>48</v>
      </c>
      <c r="AT5" s="263" t="s">
        <v>49</v>
      </c>
      <c r="AU5" s="263" t="s">
        <v>50</v>
      </c>
      <c r="AV5" s="263" t="s">
        <v>67</v>
      </c>
      <c r="AW5" s="263" t="s">
        <v>52</v>
      </c>
      <c r="AX5" s="242" t="s">
        <v>3</v>
      </c>
      <c r="AY5" s="242" t="s">
        <v>3</v>
      </c>
      <c r="AZ5" s="263" t="s">
        <v>47</v>
      </c>
      <c r="BA5" s="263" t="s">
        <v>48</v>
      </c>
      <c r="BB5" s="263" t="s">
        <v>49</v>
      </c>
      <c r="BC5" s="263" t="s">
        <v>50</v>
      </c>
      <c r="BD5" s="263" t="s">
        <v>67</v>
      </c>
      <c r="BE5" s="263" t="s">
        <v>52</v>
      </c>
      <c r="BF5" s="242" t="s">
        <v>3</v>
      </c>
      <c r="BG5" s="263" t="s">
        <v>47</v>
      </c>
      <c r="BH5" s="263" t="s">
        <v>48</v>
      </c>
      <c r="BI5" s="263" t="s">
        <v>49</v>
      </c>
      <c r="BJ5" s="263" t="s">
        <v>50</v>
      </c>
      <c r="BK5" s="263" t="s">
        <v>67</v>
      </c>
      <c r="BL5" s="263" t="s">
        <v>52</v>
      </c>
      <c r="BM5" s="242" t="s">
        <v>3</v>
      </c>
      <c r="BN5" s="242" t="s">
        <v>3</v>
      </c>
      <c r="BO5" s="263" t="s">
        <v>47</v>
      </c>
      <c r="BP5" s="263" t="s">
        <v>48</v>
      </c>
      <c r="BQ5" s="263" t="s">
        <v>49</v>
      </c>
      <c r="BR5" s="263" t="s">
        <v>50</v>
      </c>
      <c r="BS5" s="263" t="s">
        <v>67</v>
      </c>
      <c r="BT5" s="263" t="s">
        <v>52</v>
      </c>
      <c r="BU5" s="242" t="s">
        <v>3</v>
      </c>
      <c r="BV5" s="263" t="s">
        <v>47</v>
      </c>
      <c r="BW5" s="263" t="s">
        <v>48</v>
      </c>
      <c r="BX5" s="263" t="s">
        <v>49</v>
      </c>
      <c r="BY5" s="263" t="s">
        <v>50</v>
      </c>
      <c r="BZ5" s="263" t="s">
        <v>67</v>
      </c>
      <c r="CA5" s="263" t="s">
        <v>52</v>
      </c>
      <c r="CB5" s="242" t="s">
        <v>3</v>
      </c>
      <c r="CC5" s="242" t="s">
        <v>3</v>
      </c>
      <c r="CD5" s="263" t="s">
        <v>47</v>
      </c>
      <c r="CE5" s="263" t="s">
        <v>48</v>
      </c>
      <c r="CF5" s="263" t="s">
        <v>49</v>
      </c>
      <c r="CG5" s="263" t="s">
        <v>50</v>
      </c>
      <c r="CH5" s="263" t="s">
        <v>67</v>
      </c>
      <c r="CI5" s="263" t="s">
        <v>52</v>
      </c>
      <c r="CJ5" s="242" t="s">
        <v>3</v>
      </c>
      <c r="CK5" s="263" t="s">
        <v>47</v>
      </c>
      <c r="CL5" s="263" t="s">
        <v>48</v>
      </c>
      <c r="CM5" s="263" t="s">
        <v>49</v>
      </c>
      <c r="CN5" s="263" t="s">
        <v>50</v>
      </c>
      <c r="CO5" s="263" t="s">
        <v>67</v>
      </c>
      <c r="CP5" s="263" t="s">
        <v>52</v>
      </c>
      <c r="CQ5" s="242" t="s">
        <v>3</v>
      </c>
      <c r="CR5" s="242" t="s">
        <v>3</v>
      </c>
      <c r="CS5" s="263" t="s">
        <v>47</v>
      </c>
      <c r="CT5" s="263" t="s">
        <v>48</v>
      </c>
      <c r="CU5" s="263" t="s">
        <v>49</v>
      </c>
      <c r="CV5" s="263" t="s">
        <v>50</v>
      </c>
      <c r="CW5" s="263" t="s">
        <v>67</v>
      </c>
      <c r="CX5" s="263" t="s">
        <v>52</v>
      </c>
      <c r="CY5" s="242" t="s">
        <v>3</v>
      </c>
      <c r="CZ5" s="263" t="s">
        <v>47</v>
      </c>
      <c r="DA5" s="263" t="s">
        <v>48</v>
      </c>
      <c r="DB5" s="263" t="s">
        <v>49</v>
      </c>
      <c r="DC5" s="263" t="s">
        <v>50</v>
      </c>
      <c r="DD5" s="263" t="s">
        <v>67</v>
      </c>
      <c r="DE5" s="263" t="s">
        <v>52</v>
      </c>
      <c r="DF5" s="242" t="s">
        <v>3</v>
      </c>
      <c r="DG5" s="242" t="s">
        <v>3</v>
      </c>
      <c r="DH5" s="263" t="s">
        <v>47</v>
      </c>
      <c r="DI5" s="263" t="s">
        <v>48</v>
      </c>
      <c r="DJ5" s="263" t="s">
        <v>49</v>
      </c>
      <c r="DK5" s="263" t="s">
        <v>50</v>
      </c>
      <c r="DL5" s="263" t="s">
        <v>67</v>
      </c>
      <c r="DM5" s="263" t="s">
        <v>52</v>
      </c>
      <c r="DN5" s="242" t="s">
        <v>3</v>
      </c>
      <c r="DO5" s="263" t="s">
        <v>47</v>
      </c>
      <c r="DP5" s="263" t="s">
        <v>48</v>
      </c>
      <c r="DQ5" s="263" t="s">
        <v>49</v>
      </c>
      <c r="DR5" s="263" t="s">
        <v>50</v>
      </c>
      <c r="DS5" s="263" t="s">
        <v>67</v>
      </c>
      <c r="DT5" s="263" t="s">
        <v>52</v>
      </c>
      <c r="DU5" s="242" t="s">
        <v>3</v>
      </c>
      <c r="DV5" s="263" t="s">
        <v>50</v>
      </c>
      <c r="DW5" s="263" t="s">
        <v>67</v>
      </c>
      <c r="DX5" s="263" t="s">
        <v>50</v>
      </c>
      <c r="DY5" s="263" t="s">
        <v>67</v>
      </c>
      <c r="DZ5" s="242" t="s">
        <v>3</v>
      </c>
      <c r="EA5" s="242" t="s">
        <v>3</v>
      </c>
      <c r="EB5" s="263" t="s">
        <v>47</v>
      </c>
      <c r="EC5" s="263" t="s">
        <v>48</v>
      </c>
      <c r="ED5" s="263" t="s">
        <v>49</v>
      </c>
      <c r="EE5" s="263" t="s">
        <v>50</v>
      </c>
      <c r="EF5" s="263" t="s">
        <v>67</v>
      </c>
      <c r="EG5" s="263" t="s">
        <v>52</v>
      </c>
      <c r="EH5" s="242" t="s">
        <v>3</v>
      </c>
      <c r="EI5" s="263" t="s">
        <v>47</v>
      </c>
      <c r="EJ5" s="263" t="s">
        <v>48</v>
      </c>
      <c r="EK5" s="263" t="s">
        <v>49</v>
      </c>
      <c r="EL5" s="263" t="s">
        <v>50</v>
      </c>
      <c r="EM5" s="263" t="s">
        <v>67</v>
      </c>
      <c r="EN5" s="263" t="s">
        <v>52</v>
      </c>
    </row>
    <row r="6" spans="1:144" s="176" customFormat="1" ht="13.5" customHeight="1">
      <c r="A6" s="339"/>
      <c r="B6" s="339"/>
      <c r="C6" s="341"/>
      <c r="D6" s="259" t="s">
        <v>5</v>
      </c>
      <c r="E6" s="259" t="s">
        <v>5</v>
      </c>
      <c r="F6" s="259" t="s">
        <v>5</v>
      </c>
      <c r="G6" s="259" t="s">
        <v>5</v>
      </c>
      <c r="H6" s="259" t="s">
        <v>5</v>
      </c>
      <c r="I6" s="259" t="s">
        <v>5</v>
      </c>
      <c r="J6" s="259" t="s">
        <v>5</v>
      </c>
      <c r="K6" s="259" t="s">
        <v>5</v>
      </c>
      <c r="L6" s="259" t="s">
        <v>5</v>
      </c>
      <c r="M6" s="259" t="s">
        <v>5</v>
      </c>
      <c r="N6" s="259" t="s">
        <v>5</v>
      </c>
      <c r="O6" s="259" t="s">
        <v>5</v>
      </c>
      <c r="P6" s="259" t="s">
        <v>5</v>
      </c>
      <c r="Q6" s="259" t="s">
        <v>5</v>
      </c>
      <c r="R6" s="259" t="s">
        <v>5</v>
      </c>
      <c r="S6" s="259" t="s">
        <v>5</v>
      </c>
      <c r="T6" s="259" t="s">
        <v>5</v>
      </c>
      <c r="U6" s="259" t="s">
        <v>5</v>
      </c>
      <c r="V6" s="259" t="s">
        <v>5</v>
      </c>
      <c r="W6" s="259" t="s">
        <v>5</v>
      </c>
      <c r="X6" s="259" t="s">
        <v>5</v>
      </c>
      <c r="Y6" s="259" t="s">
        <v>5</v>
      </c>
      <c r="Z6" s="259" t="s">
        <v>5</v>
      </c>
      <c r="AA6" s="259" t="s">
        <v>5</v>
      </c>
      <c r="AB6" s="259" t="s">
        <v>5</v>
      </c>
      <c r="AC6" s="259" t="s">
        <v>5</v>
      </c>
      <c r="AD6" s="259" t="s">
        <v>5</v>
      </c>
      <c r="AE6" s="259" t="s">
        <v>5</v>
      </c>
      <c r="AF6" s="259" t="s">
        <v>5</v>
      </c>
      <c r="AG6" s="259" t="s">
        <v>5</v>
      </c>
      <c r="AH6" s="259" t="s">
        <v>5</v>
      </c>
      <c r="AI6" s="259" t="s">
        <v>5</v>
      </c>
      <c r="AJ6" s="259" t="s">
        <v>5</v>
      </c>
      <c r="AK6" s="259" t="s">
        <v>5</v>
      </c>
      <c r="AL6" s="259" t="s">
        <v>5</v>
      </c>
      <c r="AM6" s="259" t="s">
        <v>5</v>
      </c>
      <c r="AN6" s="259" t="s">
        <v>5</v>
      </c>
      <c r="AO6" s="259" t="s">
        <v>5</v>
      </c>
      <c r="AP6" s="259" t="s">
        <v>5</v>
      </c>
      <c r="AQ6" s="259" t="s">
        <v>5</v>
      </c>
      <c r="AR6" s="259" t="s">
        <v>5</v>
      </c>
      <c r="AS6" s="259" t="s">
        <v>5</v>
      </c>
      <c r="AT6" s="259" t="s">
        <v>5</v>
      </c>
      <c r="AU6" s="259" t="s">
        <v>5</v>
      </c>
      <c r="AV6" s="259" t="s">
        <v>5</v>
      </c>
      <c r="AW6" s="259" t="s">
        <v>5</v>
      </c>
      <c r="AX6" s="259" t="s">
        <v>5</v>
      </c>
      <c r="AY6" s="259" t="s">
        <v>5</v>
      </c>
      <c r="AZ6" s="259" t="s">
        <v>5</v>
      </c>
      <c r="BA6" s="259" t="s">
        <v>5</v>
      </c>
      <c r="BB6" s="259" t="s">
        <v>5</v>
      </c>
      <c r="BC6" s="259" t="s">
        <v>5</v>
      </c>
      <c r="BD6" s="259" t="s">
        <v>5</v>
      </c>
      <c r="BE6" s="259" t="s">
        <v>5</v>
      </c>
      <c r="BF6" s="259" t="s">
        <v>5</v>
      </c>
      <c r="BG6" s="259" t="s">
        <v>5</v>
      </c>
      <c r="BH6" s="259" t="s">
        <v>5</v>
      </c>
      <c r="BI6" s="259" t="s">
        <v>5</v>
      </c>
      <c r="BJ6" s="259" t="s">
        <v>5</v>
      </c>
      <c r="BK6" s="259" t="s">
        <v>5</v>
      </c>
      <c r="BL6" s="259" t="s">
        <v>5</v>
      </c>
      <c r="BM6" s="259" t="s">
        <v>5</v>
      </c>
      <c r="BN6" s="259" t="s">
        <v>5</v>
      </c>
      <c r="BO6" s="259" t="s">
        <v>5</v>
      </c>
      <c r="BP6" s="259" t="s">
        <v>5</v>
      </c>
      <c r="BQ6" s="259" t="s">
        <v>5</v>
      </c>
      <c r="BR6" s="259" t="s">
        <v>5</v>
      </c>
      <c r="BS6" s="259" t="s">
        <v>5</v>
      </c>
      <c r="BT6" s="259" t="s">
        <v>5</v>
      </c>
      <c r="BU6" s="259" t="s">
        <v>5</v>
      </c>
      <c r="BV6" s="259" t="s">
        <v>5</v>
      </c>
      <c r="BW6" s="259" t="s">
        <v>5</v>
      </c>
      <c r="BX6" s="259" t="s">
        <v>5</v>
      </c>
      <c r="BY6" s="259" t="s">
        <v>5</v>
      </c>
      <c r="BZ6" s="259" t="s">
        <v>5</v>
      </c>
      <c r="CA6" s="259" t="s">
        <v>5</v>
      </c>
      <c r="CB6" s="259" t="s">
        <v>5</v>
      </c>
      <c r="CC6" s="259" t="s">
        <v>5</v>
      </c>
      <c r="CD6" s="259" t="s">
        <v>5</v>
      </c>
      <c r="CE6" s="259" t="s">
        <v>5</v>
      </c>
      <c r="CF6" s="259" t="s">
        <v>5</v>
      </c>
      <c r="CG6" s="259" t="s">
        <v>5</v>
      </c>
      <c r="CH6" s="259" t="s">
        <v>5</v>
      </c>
      <c r="CI6" s="259" t="s">
        <v>5</v>
      </c>
      <c r="CJ6" s="259" t="s">
        <v>5</v>
      </c>
      <c r="CK6" s="259" t="s">
        <v>5</v>
      </c>
      <c r="CL6" s="259" t="s">
        <v>5</v>
      </c>
      <c r="CM6" s="259" t="s">
        <v>5</v>
      </c>
      <c r="CN6" s="259" t="s">
        <v>5</v>
      </c>
      <c r="CO6" s="259" t="s">
        <v>5</v>
      </c>
      <c r="CP6" s="259" t="s">
        <v>5</v>
      </c>
      <c r="CQ6" s="259" t="s">
        <v>5</v>
      </c>
      <c r="CR6" s="259" t="s">
        <v>5</v>
      </c>
      <c r="CS6" s="259" t="s">
        <v>5</v>
      </c>
      <c r="CT6" s="259" t="s">
        <v>5</v>
      </c>
      <c r="CU6" s="259" t="s">
        <v>5</v>
      </c>
      <c r="CV6" s="259" t="s">
        <v>5</v>
      </c>
      <c r="CW6" s="259" t="s">
        <v>5</v>
      </c>
      <c r="CX6" s="259" t="s">
        <v>5</v>
      </c>
      <c r="CY6" s="259" t="s">
        <v>5</v>
      </c>
      <c r="CZ6" s="259" t="s">
        <v>5</v>
      </c>
      <c r="DA6" s="259" t="s">
        <v>5</v>
      </c>
      <c r="DB6" s="259" t="s">
        <v>5</v>
      </c>
      <c r="DC6" s="259" t="s">
        <v>5</v>
      </c>
      <c r="DD6" s="259" t="s">
        <v>5</v>
      </c>
      <c r="DE6" s="259" t="s">
        <v>5</v>
      </c>
      <c r="DF6" s="259" t="s">
        <v>5</v>
      </c>
      <c r="DG6" s="259" t="s">
        <v>5</v>
      </c>
      <c r="DH6" s="259" t="s">
        <v>5</v>
      </c>
      <c r="DI6" s="259" t="s">
        <v>5</v>
      </c>
      <c r="DJ6" s="259" t="s">
        <v>5</v>
      </c>
      <c r="DK6" s="259" t="s">
        <v>5</v>
      </c>
      <c r="DL6" s="259" t="s">
        <v>5</v>
      </c>
      <c r="DM6" s="259" t="s">
        <v>5</v>
      </c>
      <c r="DN6" s="259" t="s">
        <v>5</v>
      </c>
      <c r="DO6" s="259" t="s">
        <v>5</v>
      </c>
      <c r="DP6" s="259" t="s">
        <v>5</v>
      </c>
      <c r="DQ6" s="259" t="s">
        <v>5</v>
      </c>
      <c r="DR6" s="259" t="s">
        <v>5</v>
      </c>
      <c r="DS6" s="259" t="s">
        <v>5</v>
      </c>
      <c r="DT6" s="259" t="s">
        <v>5</v>
      </c>
      <c r="DU6" s="259" t="s">
        <v>5</v>
      </c>
      <c r="DV6" s="259" t="s">
        <v>5</v>
      </c>
      <c r="DW6" s="259" t="s">
        <v>5</v>
      </c>
      <c r="DX6" s="259" t="s">
        <v>5</v>
      </c>
      <c r="DY6" s="259" t="s">
        <v>5</v>
      </c>
      <c r="DZ6" s="259" t="s">
        <v>5</v>
      </c>
      <c r="EA6" s="259" t="s">
        <v>5</v>
      </c>
      <c r="EB6" s="259" t="s">
        <v>5</v>
      </c>
      <c r="EC6" s="259" t="s">
        <v>5</v>
      </c>
      <c r="ED6" s="259" t="s">
        <v>5</v>
      </c>
      <c r="EE6" s="259" t="s">
        <v>5</v>
      </c>
      <c r="EF6" s="259" t="s">
        <v>5</v>
      </c>
      <c r="EG6" s="259" t="s">
        <v>5</v>
      </c>
      <c r="EH6" s="259" t="s">
        <v>5</v>
      </c>
      <c r="EI6" s="259" t="s">
        <v>5</v>
      </c>
      <c r="EJ6" s="259" t="s">
        <v>5</v>
      </c>
      <c r="EK6" s="259" t="s">
        <v>5</v>
      </c>
      <c r="EL6" s="259" t="s">
        <v>5</v>
      </c>
      <c r="EM6" s="259" t="s">
        <v>5</v>
      </c>
      <c r="EN6" s="259" t="s">
        <v>5</v>
      </c>
    </row>
    <row r="7" spans="1:144" s="300" customFormat="1" ht="13.5" customHeight="1">
      <c r="A7" s="302" t="str">
        <f>ごみ処理概要!A7</f>
        <v>奈良県</v>
      </c>
      <c r="B7" s="303" t="str">
        <f>ごみ処理概要!B7</f>
        <v>29000</v>
      </c>
      <c r="C7" s="304" t="s">
        <v>3</v>
      </c>
      <c r="D7" s="305">
        <f t="shared" ref="D7:D46" si="0">SUM(E7,T7,AI7,AX7,BM7,CB7,CQ7,DF7,DU7,DZ7)</f>
        <v>422441</v>
      </c>
      <c r="E7" s="305">
        <f t="shared" ref="E7:E46" si="1">SUM(F7,M7)</f>
        <v>361549</v>
      </c>
      <c r="F7" s="305">
        <f t="shared" ref="F7:F46" si="2">SUM(G7:L7)</f>
        <v>330076</v>
      </c>
      <c r="G7" s="305">
        <f>SUM(G$8:G$46)</f>
        <v>2015</v>
      </c>
      <c r="H7" s="305">
        <f>SUM(H$8:H$46)</f>
        <v>326854</v>
      </c>
      <c r="I7" s="305">
        <f>SUM(I$8:I$46)</f>
        <v>449</v>
      </c>
      <c r="J7" s="305">
        <f>SUM(J$8:J$46)</f>
        <v>6</v>
      </c>
      <c r="K7" s="305">
        <f>SUM(K$8:K$46)</f>
        <v>138</v>
      </c>
      <c r="L7" s="305">
        <f>SUM(L$8:L$46)</f>
        <v>614</v>
      </c>
      <c r="M7" s="305">
        <f t="shared" ref="M7:M46" si="3">SUM(N7:S7)</f>
        <v>31473</v>
      </c>
      <c r="N7" s="305">
        <f>SUM(N$8:N$46)</f>
        <v>239</v>
      </c>
      <c r="O7" s="305">
        <f>SUM(O$8:O$46)</f>
        <v>30598</v>
      </c>
      <c r="P7" s="305">
        <f>SUM(P$8:P$46)</f>
        <v>0</v>
      </c>
      <c r="Q7" s="305">
        <f>SUM(Q$8:Q$46)</f>
        <v>0</v>
      </c>
      <c r="R7" s="305">
        <f>SUM(R$8:R$46)</f>
        <v>542</v>
      </c>
      <c r="S7" s="305">
        <f>SUM(S$8:S$46)</f>
        <v>94</v>
      </c>
      <c r="T7" s="305">
        <f t="shared" ref="T7:T46" si="4">SUM(U7,AB7)</f>
        <v>22472</v>
      </c>
      <c r="U7" s="305">
        <f t="shared" ref="U7:U46" si="5">SUM(V7:AA7)</f>
        <v>16693</v>
      </c>
      <c r="V7" s="305">
        <f>SUM(V$8:V$46)</f>
        <v>0</v>
      </c>
      <c r="W7" s="305">
        <f>SUM(W$8:W$46)</f>
        <v>0</v>
      </c>
      <c r="X7" s="305">
        <f>SUM(X$8:X$46)</f>
        <v>8941</v>
      </c>
      <c r="Y7" s="305">
        <f>SUM(Y$8:Y$46)</f>
        <v>1278</v>
      </c>
      <c r="Z7" s="305">
        <f>SUM(Z$8:Z$46)</f>
        <v>91</v>
      </c>
      <c r="AA7" s="305">
        <f>SUM(AA$8:AA$46)</f>
        <v>6383</v>
      </c>
      <c r="AB7" s="305">
        <f t="shared" ref="AB7:AB46" si="6">SUM(AC7:AH7)</f>
        <v>5779</v>
      </c>
      <c r="AC7" s="305">
        <f>SUM(AC$8:AC$46)</f>
        <v>0</v>
      </c>
      <c r="AD7" s="305">
        <f>SUM(AD$8:AD$46)</f>
        <v>0</v>
      </c>
      <c r="AE7" s="305">
        <f>SUM(AE$8:AE$46)</f>
        <v>3562</v>
      </c>
      <c r="AF7" s="305">
        <f>SUM(AF$8:AF$46)</f>
        <v>3</v>
      </c>
      <c r="AG7" s="305">
        <f>SUM(AG$8:AG$46)</f>
        <v>107</v>
      </c>
      <c r="AH7" s="305">
        <f>SUM(AH$8:AH$46)</f>
        <v>2107</v>
      </c>
      <c r="AI7" s="305">
        <f t="shared" ref="AI7:AI46" si="7">SUM(AJ7,AQ7)</f>
        <v>29</v>
      </c>
      <c r="AJ7" s="305">
        <f t="shared" ref="AJ7:AJ46" si="8">SUM(AK7:AP7)</f>
        <v>0</v>
      </c>
      <c r="AK7" s="305">
        <f>SUM(AK$8:AK$46)</f>
        <v>0</v>
      </c>
      <c r="AL7" s="305">
        <f>SUM(AL$8:AL$46)</f>
        <v>0</v>
      </c>
      <c r="AM7" s="305">
        <f>SUM(AM$8:AM$46)</f>
        <v>0</v>
      </c>
      <c r="AN7" s="305">
        <f>SUM(AN$8:AN$46)</f>
        <v>0</v>
      </c>
      <c r="AO7" s="305">
        <f>SUM(AO$8:AO$46)</f>
        <v>0</v>
      </c>
      <c r="AP7" s="305">
        <f>SUM(AP$8:AP$46)</f>
        <v>0</v>
      </c>
      <c r="AQ7" s="305">
        <f t="shared" ref="AQ7:AQ46" si="9">SUM(AR7:AW7)</f>
        <v>29</v>
      </c>
      <c r="AR7" s="305">
        <f>SUM(AR$8:AR$46)</f>
        <v>0</v>
      </c>
      <c r="AS7" s="305">
        <f>SUM(AS$8:AS$46)</f>
        <v>29</v>
      </c>
      <c r="AT7" s="305">
        <f>SUM(AT$8:AT$46)</f>
        <v>0</v>
      </c>
      <c r="AU7" s="305">
        <f>SUM(AU$8:AU$46)</f>
        <v>0</v>
      </c>
      <c r="AV7" s="305">
        <f>SUM(AV$8:AV$46)</f>
        <v>0</v>
      </c>
      <c r="AW7" s="305">
        <f>SUM(AW$8:AW$46)</f>
        <v>0</v>
      </c>
      <c r="AX7" s="305">
        <f t="shared" ref="AX7:AX46" si="10">SUM(AY7,BF7)</f>
        <v>0</v>
      </c>
      <c r="AY7" s="305">
        <f t="shared" ref="AY7:AY46" si="11">SUM(AZ7:BE7)</f>
        <v>0</v>
      </c>
      <c r="AZ7" s="305">
        <f>SUM(AZ$8:AZ$46)</f>
        <v>0</v>
      </c>
      <c r="BA7" s="305">
        <f>SUM(BA$8:BA$46)</f>
        <v>0</v>
      </c>
      <c r="BB7" s="305">
        <f>SUM(BB$8:BB$46)</f>
        <v>0</v>
      </c>
      <c r="BC7" s="305">
        <f>SUM(BC$8:BC$46)</f>
        <v>0</v>
      </c>
      <c r="BD7" s="305">
        <f>SUM(BD$8:BD$46)</f>
        <v>0</v>
      </c>
      <c r="BE7" s="305">
        <f>SUM(BE$8:BE$46)</f>
        <v>0</v>
      </c>
      <c r="BF7" s="305">
        <f t="shared" ref="BF7:BF46" si="12">SUM(BG7:BL7)</f>
        <v>0</v>
      </c>
      <c r="BG7" s="305">
        <f>SUM(BG$8:BG$46)</f>
        <v>0</v>
      </c>
      <c r="BH7" s="305">
        <f>SUM(BH$8:BH$46)</f>
        <v>0</v>
      </c>
      <c r="BI7" s="305">
        <f>SUM(BI$8:BI$46)</f>
        <v>0</v>
      </c>
      <c r="BJ7" s="305">
        <f>SUM(BJ$8:BJ$46)</f>
        <v>0</v>
      </c>
      <c r="BK7" s="305">
        <f>SUM(BK$8:BK$46)</f>
        <v>0</v>
      </c>
      <c r="BL7" s="305">
        <f>SUM(BL$8:BL$46)</f>
        <v>0</v>
      </c>
      <c r="BM7" s="305">
        <f t="shared" ref="BM7:BM46" si="13">SUM(BN7,BU7)</f>
        <v>0</v>
      </c>
      <c r="BN7" s="305">
        <f t="shared" ref="BN7:BN46" si="14">SUM(BO7:BT7)</f>
        <v>0</v>
      </c>
      <c r="BO7" s="305">
        <f>SUM(BO$8:BO$46)</f>
        <v>0</v>
      </c>
      <c r="BP7" s="305">
        <f>SUM(BP$8:BP$46)</f>
        <v>0</v>
      </c>
      <c r="BQ7" s="305">
        <f>SUM(BQ$8:BQ$46)</f>
        <v>0</v>
      </c>
      <c r="BR7" s="305">
        <f>SUM(BR$8:BR$46)</f>
        <v>0</v>
      </c>
      <c r="BS7" s="305">
        <f>SUM(BS$8:BS$46)</f>
        <v>0</v>
      </c>
      <c r="BT7" s="305">
        <f>SUM(BT$8:BT$46)</f>
        <v>0</v>
      </c>
      <c r="BU7" s="305">
        <f t="shared" ref="BU7:BU46" si="15">SUM(BV7:CA7)</f>
        <v>0</v>
      </c>
      <c r="BV7" s="305">
        <f>SUM(BV$8:BV$46)</f>
        <v>0</v>
      </c>
      <c r="BW7" s="305">
        <f>SUM(BW$8:BW$46)</f>
        <v>0</v>
      </c>
      <c r="BX7" s="305">
        <f>SUM(BX$8:BX$46)</f>
        <v>0</v>
      </c>
      <c r="BY7" s="305">
        <f>SUM(BY$8:BY$46)</f>
        <v>0</v>
      </c>
      <c r="BZ7" s="305">
        <f>SUM(BZ$8:BZ$46)</f>
        <v>0</v>
      </c>
      <c r="CA7" s="305">
        <f>SUM(CA$8:CA$46)</f>
        <v>0</v>
      </c>
      <c r="CB7" s="305">
        <f t="shared" ref="CB7:CB46" si="16">SUM(CC7,CJ7)</f>
        <v>0</v>
      </c>
      <c r="CC7" s="305">
        <f t="shared" ref="CC7:CC46" si="17">SUM(CD7:CI7)</f>
        <v>0</v>
      </c>
      <c r="CD7" s="305">
        <f>SUM(CD$8:CD$46)</f>
        <v>0</v>
      </c>
      <c r="CE7" s="305">
        <f>SUM(CE$8:CE$46)</f>
        <v>0</v>
      </c>
      <c r="CF7" s="305">
        <f>SUM(CF$8:CF$46)</f>
        <v>0</v>
      </c>
      <c r="CG7" s="305">
        <f>SUM(CG$8:CG$46)</f>
        <v>0</v>
      </c>
      <c r="CH7" s="305">
        <f>SUM(CH$8:CH$46)</f>
        <v>0</v>
      </c>
      <c r="CI7" s="305">
        <f>SUM(CI$8:CI$46)</f>
        <v>0</v>
      </c>
      <c r="CJ7" s="305">
        <f t="shared" ref="CJ7:CJ46" si="18">SUM(CK7:CP7)</f>
        <v>0</v>
      </c>
      <c r="CK7" s="305">
        <f>SUM(CK$8:CK$46)</f>
        <v>0</v>
      </c>
      <c r="CL7" s="305">
        <f>SUM(CL$8:CL$46)</f>
        <v>0</v>
      </c>
      <c r="CM7" s="305">
        <f>SUM(CM$8:CM$46)</f>
        <v>0</v>
      </c>
      <c r="CN7" s="305">
        <f>SUM(CN$8:CN$46)</f>
        <v>0</v>
      </c>
      <c r="CO7" s="305">
        <f>SUM(CO$8:CO$46)</f>
        <v>0</v>
      </c>
      <c r="CP7" s="305">
        <f>SUM(CP$8:CP$46)</f>
        <v>0</v>
      </c>
      <c r="CQ7" s="305">
        <f t="shared" ref="CQ7:CQ46" si="19">SUM(CR7,CY7)</f>
        <v>20349</v>
      </c>
      <c r="CR7" s="305">
        <f t="shared" ref="CR7:CR46" si="20">SUM(CS7:CX7)</f>
        <v>19091</v>
      </c>
      <c r="CS7" s="305">
        <f>SUM(CS$8:CS$46)</f>
        <v>0</v>
      </c>
      <c r="CT7" s="305">
        <f>SUM(CT$8:CT$46)</f>
        <v>0</v>
      </c>
      <c r="CU7" s="305">
        <f>SUM(CU$8:CU$46)</f>
        <v>2759</v>
      </c>
      <c r="CV7" s="305">
        <f>SUM(CV$8:CV$46)</f>
        <v>14225</v>
      </c>
      <c r="CW7" s="305">
        <f>SUM(CW$8:CW$46)</f>
        <v>1047</v>
      </c>
      <c r="CX7" s="305">
        <f>SUM(CX$8:CX$46)</f>
        <v>1060</v>
      </c>
      <c r="CY7" s="305">
        <f t="shared" ref="CY7:CY46" si="21">SUM(CZ7:DE7)</f>
        <v>1258</v>
      </c>
      <c r="CZ7" s="305">
        <f>SUM(CZ$8:CZ$46)</f>
        <v>0</v>
      </c>
      <c r="DA7" s="305">
        <f>SUM(DA$8:DA$46)</f>
        <v>0</v>
      </c>
      <c r="DB7" s="305">
        <f>SUM(DB$8:DB$46)</f>
        <v>158</v>
      </c>
      <c r="DC7" s="305">
        <f>SUM(DC$8:DC$46)</f>
        <v>888</v>
      </c>
      <c r="DD7" s="305">
        <f>SUM(DD$8:DD$46)</f>
        <v>0</v>
      </c>
      <c r="DE7" s="305">
        <f>SUM(DE$8:DE$46)</f>
        <v>212</v>
      </c>
      <c r="DF7" s="305">
        <f t="shared" ref="DF7:DF46" si="22">SUM(DG7,DN7)</f>
        <v>371</v>
      </c>
      <c r="DG7" s="305">
        <f t="shared" ref="DG7:DG46" si="23">SUM(DH7:DM7)</f>
        <v>345</v>
      </c>
      <c r="DH7" s="305">
        <f>SUM(DH$8:DH$46)</f>
        <v>0</v>
      </c>
      <c r="DI7" s="305">
        <f>SUM(DI$8:DI$46)</f>
        <v>32</v>
      </c>
      <c r="DJ7" s="305">
        <f>SUM(DJ$8:DJ$46)</f>
        <v>52</v>
      </c>
      <c r="DK7" s="305">
        <f>SUM(DK$8:DK$46)</f>
        <v>185</v>
      </c>
      <c r="DL7" s="305">
        <f>SUM(DL$8:DL$46)</f>
        <v>3</v>
      </c>
      <c r="DM7" s="305">
        <f>SUM(DM$8:DM$46)</f>
        <v>73</v>
      </c>
      <c r="DN7" s="305">
        <f t="shared" ref="DN7:DN46" si="24">SUM(DO7:DT7)</f>
        <v>26</v>
      </c>
      <c r="DO7" s="305">
        <f>SUM(DO$8:DO$46)</f>
        <v>0</v>
      </c>
      <c r="DP7" s="305">
        <f>SUM(DP$8:DP$46)</f>
        <v>0</v>
      </c>
      <c r="DQ7" s="305">
        <f>SUM(DQ$8:DQ$46)</f>
        <v>26</v>
      </c>
      <c r="DR7" s="305">
        <f>SUM(DR$8:DR$46)</f>
        <v>0</v>
      </c>
      <c r="DS7" s="305">
        <f>SUM(DS$8:DS$46)</f>
        <v>0</v>
      </c>
      <c r="DT7" s="305">
        <f>SUM(DT$8:DT$46)</f>
        <v>0</v>
      </c>
      <c r="DU7" s="305">
        <f t="shared" ref="DU7:DU46" si="25">SUM(DV7:DY7)</f>
        <v>15798</v>
      </c>
      <c r="DV7" s="305">
        <f>SUM(DV$8:DV$46)</f>
        <v>13807</v>
      </c>
      <c r="DW7" s="305">
        <f>SUM(DW$8:DW$46)</f>
        <v>823</v>
      </c>
      <c r="DX7" s="305">
        <f>SUM(DX$8:DX$46)</f>
        <v>1168</v>
      </c>
      <c r="DY7" s="305">
        <f>SUM(DY$8:DY$46)</f>
        <v>0</v>
      </c>
      <c r="DZ7" s="305">
        <f t="shared" ref="DZ7:DZ46" si="26">SUM(EA7,EH7)</f>
        <v>1873</v>
      </c>
      <c r="EA7" s="305">
        <f t="shared" ref="EA7:EA46" si="27">SUM(EB7:EG7)</f>
        <v>1662</v>
      </c>
      <c r="EB7" s="305">
        <f>SUM(EB$8:EB$46)</f>
        <v>0</v>
      </c>
      <c r="EC7" s="305">
        <f>SUM(EC$8:EC$46)</f>
        <v>0</v>
      </c>
      <c r="ED7" s="305">
        <f>SUM(ED$8:ED$46)</f>
        <v>252</v>
      </c>
      <c r="EE7" s="305">
        <f>SUM(EE$8:EE$46)</f>
        <v>0</v>
      </c>
      <c r="EF7" s="305">
        <f>SUM(EF$8:EF$46)</f>
        <v>1410</v>
      </c>
      <c r="EG7" s="305">
        <f>SUM(EG$8:EG$46)</f>
        <v>0</v>
      </c>
      <c r="EH7" s="305">
        <f t="shared" ref="EH7:EH46" si="28">SUM(EI7:EN7)</f>
        <v>211</v>
      </c>
      <c r="EI7" s="305">
        <f>SUM(EI$8:EI$46)</f>
        <v>0</v>
      </c>
      <c r="EJ7" s="305">
        <f>SUM(EJ$8:EJ$46)</f>
        <v>0</v>
      </c>
      <c r="EK7" s="305">
        <f>SUM(EK$8:EK$46)</f>
        <v>211</v>
      </c>
      <c r="EL7" s="305">
        <f>SUM(EL$8:EL$46)</f>
        <v>0</v>
      </c>
      <c r="EM7" s="305">
        <f>SUM(EM$8:EM$46)</f>
        <v>0</v>
      </c>
      <c r="EN7" s="305">
        <f>SUM(EN$8:EN$46)</f>
        <v>0</v>
      </c>
    </row>
    <row r="8" spans="1:144" s="224" customFormat="1" ht="13.5" customHeight="1">
      <c r="A8" s="290" t="s">
        <v>745</v>
      </c>
      <c r="B8" s="291" t="s">
        <v>759</v>
      </c>
      <c r="C8" s="290" t="s">
        <v>760</v>
      </c>
      <c r="D8" s="292">
        <f t="shared" si="0"/>
        <v>97682</v>
      </c>
      <c r="E8" s="292">
        <f t="shared" si="1"/>
        <v>81236</v>
      </c>
      <c r="F8" s="292">
        <f t="shared" si="2"/>
        <v>77448</v>
      </c>
      <c r="G8" s="292">
        <v>0</v>
      </c>
      <c r="H8" s="292">
        <v>77448</v>
      </c>
      <c r="I8" s="292">
        <v>0</v>
      </c>
      <c r="J8" s="292">
        <v>0</v>
      </c>
      <c r="K8" s="292">
        <v>0</v>
      </c>
      <c r="L8" s="292">
        <v>0</v>
      </c>
      <c r="M8" s="292">
        <f t="shared" si="3"/>
        <v>3788</v>
      </c>
      <c r="N8" s="292">
        <v>0</v>
      </c>
      <c r="O8" s="292">
        <v>3788</v>
      </c>
      <c r="P8" s="292">
        <v>0</v>
      </c>
      <c r="Q8" s="292">
        <v>0</v>
      </c>
      <c r="R8" s="292">
        <v>0</v>
      </c>
      <c r="S8" s="292">
        <v>0</v>
      </c>
      <c r="T8" s="292">
        <f t="shared" si="4"/>
        <v>7750</v>
      </c>
      <c r="U8" s="292">
        <f t="shared" si="5"/>
        <v>5111</v>
      </c>
      <c r="V8" s="292">
        <v>0</v>
      </c>
      <c r="W8" s="292">
        <v>0</v>
      </c>
      <c r="X8" s="292">
        <v>3084</v>
      </c>
      <c r="Y8" s="292">
        <v>0</v>
      </c>
      <c r="Z8" s="292">
        <v>11</v>
      </c>
      <c r="AA8" s="292">
        <v>2016</v>
      </c>
      <c r="AB8" s="292">
        <f t="shared" si="6"/>
        <v>2639</v>
      </c>
      <c r="AC8" s="292">
        <v>0</v>
      </c>
      <c r="AD8" s="292">
        <v>0</v>
      </c>
      <c r="AE8" s="292">
        <v>2639</v>
      </c>
      <c r="AF8" s="292">
        <v>0</v>
      </c>
      <c r="AG8" s="292">
        <v>0</v>
      </c>
      <c r="AH8" s="292">
        <v>0</v>
      </c>
      <c r="AI8" s="292">
        <f t="shared" si="7"/>
        <v>0</v>
      </c>
      <c r="AJ8" s="292">
        <f t="shared" si="8"/>
        <v>0</v>
      </c>
      <c r="AK8" s="292">
        <v>0</v>
      </c>
      <c r="AL8" s="292">
        <v>0</v>
      </c>
      <c r="AM8" s="292">
        <v>0</v>
      </c>
      <c r="AN8" s="292">
        <v>0</v>
      </c>
      <c r="AO8" s="292">
        <v>0</v>
      </c>
      <c r="AP8" s="292">
        <v>0</v>
      </c>
      <c r="AQ8" s="292">
        <f t="shared" si="9"/>
        <v>0</v>
      </c>
      <c r="AR8" s="292">
        <v>0</v>
      </c>
      <c r="AS8" s="292">
        <v>0</v>
      </c>
      <c r="AT8" s="292">
        <v>0</v>
      </c>
      <c r="AU8" s="292">
        <v>0</v>
      </c>
      <c r="AV8" s="292">
        <v>0</v>
      </c>
      <c r="AW8" s="292">
        <v>0</v>
      </c>
      <c r="AX8" s="292">
        <f t="shared" si="10"/>
        <v>0</v>
      </c>
      <c r="AY8" s="292">
        <f t="shared" si="11"/>
        <v>0</v>
      </c>
      <c r="AZ8" s="292">
        <v>0</v>
      </c>
      <c r="BA8" s="292">
        <v>0</v>
      </c>
      <c r="BB8" s="292">
        <v>0</v>
      </c>
      <c r="BC8" s="292">
        <v>0</v>
      </c>
      <c r="BD8" s="292">
        <v>0</v>
      </c>
      <c r="BE8" s="292">
        <v>0</v>
      </c>
      <c r="BF8" s="292">
        <f t="shared" si="12"/>
        <v>0</v>
      </c>
      <c r="BG8" s="292">
        <v>0</v>
      </c>
      <c r="BH8" s="292">
        <v>0</v>
      </c>
      <c r="BI8" s="292">
        <v>0</v>
      </c>
      <c r="BJ8" s="292">
        <v>0</v>
      </c>
      <c r="BK8" s="292">
        <v>0</v>
      </c>
      <c r="BL8" s="292">
        <v>0</v>
      </c>
      <c r="BM8" s="292">
        <f t="shared" si="13"/>
        <v>0</v>
      </c>
      <c r="BN8" s="292">
        <f t="shared" si="14"/>
        <v>0</v>
      </c>
      <c r="BO8" s="292">
        <v>0</v>
      </c>
      <c r="BP8" s="292">
        <v>0</v>
      </c>
      <c r="BQ8" s="292">
        <v>0</v>
      </c>
      <c r="BR8" s="292">
        <v>0</v>
      </c>
      <c r="BS8" s="292">
        <v>0</v>
      </c>
      <c r="BT8" s="292">
        <v>0</v>
      </c>
      <c r="BU8" s="292">
        <f t="shared" si="15"/>
        <v>0</v>
      </c>
      <c r="BV8" s="292">
        <v>0</v>
      </c>
      <c r="BW8" s="292">
        <v>0</v>
      </c>
      <c r="BX8" s="292">
        <v>0</v>
      </c>
      <c r="BY8" s="292">
        <v>0</v>
      </c>
      <c r="BZ8" s="292">
        <v>0</v>
      </c>
      <c r="CA8" s="292">
        <v>0</v>
      </c>
      <c r="CB8" s="292">
        <f t="shared" si="16"/>
        <v>0</v>
      </c>
      <c r="CC8" s="292">
        <f t="shared" si="17"/>
        <v>0</v>
      </c>
      <c r="CD8" s="292">
        <v>0</v>
      </c>
      <c r="CE8" s="292">
        <v>0</v>
      </c>
      <c r="CF8" s="292">
        <v>0</v>
      </c>
      <c r="CG8" s="292">
        <v>0</v>
      </c>
      <c r="CH8" s="292">
        <v>0</v>
      </c>
      <c r="CI8" s="292">
        <v>0</v>
      </c>
      <c r="CJ8" s="292">
        <f t="shared" si="18"/>
        <v>0</v>
      </c>
      <c r="CK8" s="292">
        <v>0</v>
      </c>
      <c r="CL8" s="292">
        <v>0</v>
      </c>
      <c r="CM8" s="292">
        <v>0</v>
      </c>
      <c r="CN8" s="292">
        <v>0</v>
      </c>
      <c r="CO8" s="292">
        <v>0</v>
      </c>
      <c r="CP8" s="292">
        <v>0</v>
      </c>
      <c r="CQ8" s="292">
        <f t="shared" si="19"/>
        <v>6972</v>
      </c>
      <c r="CR8" s="292">
        <f t="shared" si="20"/>
        <v>6871</v>
      </c>
      <c r="CS8" s="292">
        <v>0</v>
      </c>
      <c r="CT8" s="292">
        <v>0</v>
      </c>
      <c r="CU8" s="292">
        <v>0</v>
      </c>
      <c r="CV8" s="292">
        <v>5871</v>
      </c>
      <c r="CW8" s="292">
        <v>1000</v>
      </c>
      <c r="CX8" s="292">
        <v>0</v>
      </c>
      <c r="CY8" s="292">
        <f t="shared" si="21"/>
        <v>101</v>
      </c>
      <c r="CZ8" s="292">
        <v>0</v>
      </c>
      <c r="DA8" s="292">
        <v>0</v>
      </c>
      <c r="DB8" s="292">
        <v>0</v>
      </c>
      <c r="DC8" s="292">
        <v>101</v>
      </c>
      <c r="DD8" s="292">
        <v>0</v>
      </c>
      <c r="DE8" s="292">
        <v>0</v>
      </c>
      <c r="DF8" s="292">
        <f t="shared" si="22"/>
        <v>0</v>
      </c>
      <c r="DG8" s="292">
        <f t="shared" si="23"/>
        <v>0</v>
      </c>
      <c r="DH8" s="292">
        <v>0</v>
      </c>
      <c r="DI8" s="292">
        <v>0</v>
      </c>
      <c r="DJ8" s="292">
        <v>0</v>
      </c>
      <c r="DK8" s="292">
        <v>0</v>
      </c>
      <c r="DL8" s="292">
        <v>0</v>
      </c>
      <c r="DM8" s="292">
        <v>0</v>
      </c>
      <c r="DN8" s="292">
        <f t="shared" si="24"/>
        <v>0</v>
      </c>
      <c r="DO8" s="292">
        <v>0</v>
      </c>
      <c r="DP8" s="292">
        <v>0</v>
      </c>
      <c r="DQ8" s="292">
        <v>0</v>
      </c>
      <c r="DR8" s="292">
        <v>0</v>
      </c>
      <c r="DS8" s="292">
        <v>0</v>
      </c>
      <c r="DT8" s="292">
        <v>0</v>
      </c>
      <c r="DU8" s="292">
        <f t="shared" si="25"/>
        <v>573</v>
      </c>
      <c r="DV8" s="292">
        <v>73</v>
      </c>
      <c r="DW8" s="292">
        <v>0</v>
      </c>
      <c r="DX8" s="292">
        <v>500</v>
      </c>
      <c r="DY8" s="292">
        <v>0</v>
      </c>
      <c r="DZ8" s="292">
        <f t="shared" si="26"/>
        <v>1151</v>
      </c>
      <c r="EA8" s="292">
        <f t="shared" si="27"/>
        <v>1151</v>
      </c>
      <c r="EB8" s="292">
        <v>0</v>
      </c>
      <c r="EC8" s="292">
        <v>0</v>
      </c>
      <c r="ED8" s="292">
        <v>0</v>
      </c>
      <c r="EE8" s="292">
        <v>0</v>
      </c>
      <c r="EF8" s="292">
        <v>1151</v>
      </c>
      <c r="EG8" s="292">
        <v>0</v>
      </c>
      <c r="EH8" s="292">
        <f t="shared" si="28"/>
        <v>0</v>
      </c>
      <c r="EI8" s="292">
        <v>0</v>
      </c>
      <c r="EJ8" s="292">
        <v>0</v>
      </c>
      <c r="EK8" s="292">
        <v>0</v>
      </c>
      <c r="EL8" s="292">
        <v>0</v>
      </c>
      <c r="EM8" s="292">
        <v>0</v>
      </c>
      <c r="EN8" s="292">
        <v>0</v>
      </c>
    </row>
    <row r="9" spans="1:144" s="224" customFormat="1" ht="13.5" customHeight="1">
      <c r="A9" s="290" t="s">
        <v>745</v>
      </c>
      <c r="B9" s="291" t="s">
        <v>762</v>
      </c>
      <c r="C9" s="290" t="s">
        <v>763</v>
      </c>
      <c r="D9" s="292">
        <f t="shared" si="0"/>
        <v>23311</v>
      </c>
      <c r="E9" s="292">
        <f t="shared" si="1"/>
        <v>20384</v>
      </c>
      <c r="F9" s="292">
        <f t="shared" si="2"/>
        <v>18886</v>
      </c>
      <c r="G9" s="292">
        <v>0</v>
      </c>
      <c r="H9" s="292">
        <v>18886</v>
      </c>
      <c r="I9" s="292">
        <v>0</v>
      </c>
      <c r="J9" s="292">
        <v>0</v>
      </c>
      <c r="K9" s="292">
        <v>0</v>
      </c>
      <c r="L9" s="292">
        <v>0</v>
      </c>
      <c r="M9" s="292">
        <f t="shared" si="3"/>
        <v>1498</v>
      </c>
      <c r="N9" s="292">
        <v>0</v>
      </c>
      <c r="O9" s="292">
        <v>1498</v>
      </c>
      <c r="P9" s="292">
        <v>0</v>
      </c>
      <c r="Q9" s="292">
        <v>0</v>
      </c>
      <c r="R9" s="292">
        <v>0</v>
      </c>
      <c r="S9" s="292">
        <v>0</v>
      </c>
      <c r="T9" s="292">
        <f t="shared" si="4"/>
        <v>1009</v>
      </c>
      <c r="U9" s="292">
        <f t="shared" si="5"/>
        <v>280</v>
      </c>
      <c r="V9" s="292">
        <v>0</v>
      </c>
      <c r="W9" s="292">
        <v>0</v>
      </c>
      <c r="X9" s="292">
        <v>0</v>
      </c>
      <c r="Y9" s="292">
        <v>0</v>
      </c>
      <c r="Z9" s="292">
        <v>0</v>
      </c>
      <c r="AA9" s="292">
        <v>280</v>
      </c>
      <c r="AB9" s="292">
        <f t="shared" si="6"/>
        <v>729</v>
      </c>
      <c r="AC9" s="292">
        <v>0</v>
      </c>
      <c r="AD9" s="292">
        <v>0</v>
      </c>
      <c r="AE9" s="292">
        <v>0</v>
      </c>
      <c r="AF9" s="292">
        <v>0</v>
      </c>
      <c r="AG9" s="292">
        <v>0</v>
      </c>
      <c r="AH9" s="292">
        <v>729</v>
      </c>
      <c r="AI9" s="292">
        <f t="shared" si="7"/>
        <v>0</v>
      </c>
      <c r="AJ9" s="292">
        <f t="shared" si="8"/>
        <v>0</v>
      </c>
      <c r="AK9" s="292">
        <v>0</v>
      </c>
      <c r="AL9" s="292">
        <v>0</v>
      </c>
      <c r="AM9" s="292">
        <v>0</v>
      </c>
      <c r="AN9" s="292">
        <v>0</v>
      </c>
      <c r="AO9" s="292">
        <v>0</v>
      </c>
      <c r="AP9" s="292">
        <v>0</v>
      </c>
      <c r="AQ9" s="292">
        <f t="shared" si="9"/>
        <v>0</v>
      </c>
      <c r="AR9" s="292">
        <v>0</v>
      </c>
      <c r="AS9" s="292">
        <v>0</v>
      </c>
      <c r="AT9" s="292">
        <v>0</v>
      </c>
      <c r="AU9" s="292">
        <v>0</v>
      </c>
      <c r="AV9" s="292">
        <v>0</v>
      </c>
      <c r="AW9" s="292">
        <v>0</v>
      </c>
      <c r="AX9" s="292">
        <f t="shared" si="10"/>
        <v>0</v>
      </c>
      <c r="AY9" s="292">
        <f t="shared" si="11"/>
        <v>0</v>
      </c>
      <c r="AZ9" s="292">
        <v>0</v>
      </c>
      <c r="BA9" s="292">
        <v>0</v>
      </c>
      <c r="BB9" s="292">
        <v>0</v>
      </c>
      <c r="BC9" s="292">
        <v>0</v>
      </c>
      <c r="BD9" s="292">
        <v>0</v>
      </c>
      <c r="BE9" s="292">
        <v>0</v>
      </c>
      <c r="BF9" s="292">
        <f t="shared" si="12"/>
        <v>0</v>
      </c>
      <c r="BG9" s="292">
        <v>0</v>
      </c>
      <c r="BH9" s="292">
        <v>0</v>
      </c>
      <c r="BI9" s="292">
        <v>0</v>
      </c>
      <c r="BJ9" s="292">
        <v>0</v>
      </c>
      <c r="BK9" s="292">
        <v>0</v>
      </c>
      <c r="BL9" s="292">
        <v>0</v>
      </c>
      <c r="BM9" s="292">
        <f t="shared" si="13"/>
        <v>0</v>
      </c>
      <c r="BN9" s="292">
        <f t="shared" si="14"/>
        <v>0</v>
      </c>
      <c r="BO9" s="292">
        <v>0</v>
      </c>
      <c r="BP9" s="292">
        <v>0</v>
      </c>
      <c r="BQ9" s="292">
        <v>0</v>
      </c>
      <c r="BR9" s="292">
        <v>0</v>
      </c>
      <c r="BS9" s="292">
        <v>0</v>
      </c>
      <c r="BT9" s="292">
        <v>0</v>
      </c>
      <c r="BU9" s="292">
        <f t="shared" si="15"/>
        <v>0</v>
      </c>
      <c r="BV9" s="292">
        <v>0</v>
      </c>
      <c r="BW9" s="292">
        <v>0</v>
      </c>
      <c r="BX9" s="292">
        <v>0</v>
      </c>
      <c r="BY9" s="292">
        <v>0</v>
      </c>
      <c r="BZ9" s="292">
        <v>0</v>
      </c>
      <c r="CA9" s="292">
        <v>0</v>
      </c>
      <c r="CB9" s="292">
        <f t="shared" si="16"/>
        <v>0</v>
      </c>
      <c r="CC9" s="292">
        <f t="shared" si="17"/>
        <v>0</v>
      </c>
      <c r="CD9" s="292">
        <v>0</v>
      </c>
      <c r="CE9" s="292">
        <v>0</v>
      </c>
      <c r="CF9" s="292">
        <v>0</v>
      </c>
      <c r="CG9" s="292">
        <v>0</v>
      </c>
      <c r="CH9" s="292">
        <v>0</v>
      </c>
      <c r="CI9" s="292">
        <v>0</v>
      </c>
      <c r="CJ9" s="292">
        <f t="shared" si="18"/>
        <v>0</v>
      </c>
      <c r="CK9" s="292">
        <v>0</v>
      </c>
      <c r="CL9" s="292">
        <v>0</v>
      </c>
      <c r="CM9" s="292">
        <v>0</v>
      </c>
      <c r="CN9" s="292">
        <v>0</v>
      </c>
      <c r="CO9" s="292">
        <v>0</v>
      </c>
      <c r="CP9" s="292">
        <v>0</v>
      </c>
      <c r="CQ9" s="292">
        <f t="shared" si="19"/>
        <v>802</v>
      </c>
      <c r="CR9" s="292">
        <f t="shared" si="20"/>
        <v>802</v>
      </c>
      <c r="CS9" s="292">
        <v>0</v>
      </c>
      <c r="CT9" s="292">
        <v>0</v>
      </c>
      <c r="CU9" s="292">
        <v>0</v>
      </c>
      <c r="CV9" s="292">
        <v>802</v>
      </c>
      <c r="CW9" s="292">
        <v>0</v>
      </c>
      <c r="CX9" s="292">
        <v>0</v>
      </c>
      <c r="CY9" s="292">
        <f t="shared" si="21"/>
        <v>0</v>
      </c>
      <c r="CZ9" s="292">
        <v>0</v>
      </c>
      <c r="DA9" s="292">
        <v>0</v>
      </c>
      <c r="DB9" s="292">
        <v>0</v>
      </c>
      <c r="DC9" s="292">
        <v>0</v>
      </c>
      <c r="DD9" s="292">
        <v>0</v>
      </c>
      <c r="DE9" s="292">
        <v>0</v>
      </c>
      <c r="DF9" s="292">
        <f t="shared" si="22"/>
        <v>0</v>
      </c>
      <c r="DG9" s="292">
        <f t="shared" si="23"/>
        <v>0</v>
      </c>
      <c r="DH9" s="292">
        <v>0</v>
      </c>
      <c r="DI9" s="292">
        <v>0</v>
      </c>
      <c r="DJ9" s="292">
        <v>0</v>
      </c>
      <c r="DK9" s="292">
        <v>0</v>
      </c>
      <c r="DL9" s="292">
        <v>0</v>
      </c>
      <c r="DM9" s="292">
        <v>0</v>
      </c>
      <c r="DN9" s="292">
        <f t="shared" si="24"/>
        <v>0</v>
      </c>
      <c r="DO9" s="292">
        <v>0</v>
      </c>
      <c r="DP9" s="292">
        <v>0</v>
      </c>
      <c r="DQ9" s="292">
        <v>0</v>
      </c>
      <c r="DR9" s="292">
        <v>0</v>
      </c>
      <c r="DS9" s="292">
        <v>0</v>
      </c>
      <c r="DT9" s="292">
        <v>0</v>
      </c>
      <c r="DU9" s="292">
        <f t="shared" si="25"/>
        <v>1054</v>
      </c>
      <c r="DV9" s="292">
        <v>1054</v>
      </c>
      <c r="DW9" s="292">
        <v>0</v>
      </c>
      <c r="DX9" s="292">
        <v>0</v>
      </c>
      <c r="DY9" s="292">
        <v>0</v>
      </c>
      <c r="DZ9" s="292">
        <f t="shared" si="26"/>
        <v>62</v>
      </c>
      <c r="EA9" s="292">
        <f t="shared" si="27"/>
        <v>62</v>
      </c>
      <c r="EB9" s="292">
        <v>0</v>
      </c>
      <c r="EC9" s="292">
        <v>0</v>
      </c>
      <c r="ED9" s="292">
        <v>62</v>
      </c>
      <c r="EE9" s="292">
        <v>0</v>
      </c>
      <c r="EF9" s="292">
        <v>0</v>
      </c>
      <c r="EG9" s="292">
        <v>0</v>
      </c>
      <c r="EH9" s="292">
        <f t="shared" si="28"/>
        <v>0</v>
      </c>
      <c r="EI9" s="292">
        <v>0</v>
      </c>
      <c r="EJ9" s="292">
        <v>0</v>
      </c>
      <c r="EK9" s="292">
        <v>0</v>
      </c>
      <c r="EL9" s="292">
        <v>0</v>
      </c>
      <c r="EM9" s="292">
        <v>0</v>
      </c>
      <c r="EN9" s="292">
        <v>0</v>
      </c>
    </row>
    <row r="10" spans="1:144" s="224" customFormat="1" ht="13.5" customHeight="1">
      <c r="A10" s="290" t="s">
        <v>745</v>
      </c>
      <c r="B10" s="291" t="s">
        <v>764</v>
      </c>
      <c r="C10" s="290" t="s">
        <v>765</v>
      </c>
      <c r="D10" s="292">
        <f t="shared" si="0"/>
        <v>35140</v>
      </c>
      <c r="E10" s="292">
        <f t="shared" si="1"/>
        <v>32201</v>
      </c>
      <c r="F10" s="292">
        <f t="shared" si="2"/>
        <v>30147</v>
      </c>
      <c r="G10" s="292">
        <v>0</v>
      </c>
      <c r="H10" s="292">
        <v>30147</v>
      </c>
      <c r="I10" s="292">
        <v>0</v>
      </c>
      <c r="J10" s="292">
        <v>0</v>
      </c>
      <c r="K10" s="292">
        <v>0</v>
      </c>
      <c r="L10" s="292">
        <v>0</v>
      </c>
      <c r="M10" s="292">
        <f t="shared" si="3"/>
        <v>2054</v>
      </c>
      <c r="N10" s="292">
        <v>0</v>
      </c>
      <c r="O10" s="292">
        <v>2054</v>
      </c>
      <c r="P10" s="292">
        <v>0</v>
      </c>
      <c r="Q10" s="292">
        <v>0</v>
      </c>
      <c r="R10" s="292">
        <v>0</v>
      </c>
      <c r="S10" s="292">
        <v>0</v>
      </c>
      <c r="T10" s="292">
        <f t="shared" si="4"/>
        <v>1131</v>
      </c>
      <c r="U10" s="292">
        <f t="shared" si="5"/>
        <v>1131</v>
      </c>
      <c r="V10" s="292">
        <v>0</v>
      </c>
      <c r="W10" s="292">
        <v>0</v>
      </c>
      <c r="X10" s="292">
        <v>0</v>
      </c>
      <c r="Y10" s="292">
        <v>0</v>
      </c>
      <c r="Z10" s="292">
        <v>0</v>
      </c>
      <c r="AA10" s="292">
        <v>1131</v>
      </c>
      <c r="AB10" s="292">
        <f t="shared" si="6"/>
        <v>0</v>
      </c>
      <c r="AC10" s="292">
        <v>0</v>
      </c>
      <c r="AD10" s="292">
        <v>0</v>
      </c>
      <c r="AE10" s="292">
        <v>0</v>
      </c>
      <c r="AF10" s="292">
        <v>0</v>
      </c>
      <c r="AG10" s="292">
        <v>0</v>
      </c>
      <c r="AH10" s="292">
        <v>0</v>
      </c>
      <c r="AI10" s="292">
        <f t="shared" si="7"/>
        <v>0</v>
      </c>
      <c r="AJ10" s="292">
        <f t="shared" si="8"/>
        <v>0</v>
      </c>
      <c r="AK10" s="292">
        <v>0</v>
      </c>
      <c r="AL10" s="292">
        <v>0</v>
      </c>
      <c r="AM10" s="292">
        <v>0</v>
      </c>
      <c r="AN10" s="292">
        <v>0</v>
      </c>
      <c r="AO10" s="292">
        <v>0</v>
      </c>
      <c r="AP10" s="292">
        <v>0</v>
      </c>
      <c r="AQ10" s="292">
        <f t="shared" si="9"/>
        <v>0</v>
      </c>
      <c r="AR10" s="292">
        <v>0</v>
      </c>
      <c r="AS10" s="292">
        <v>0</v>
      </c>
      <c r="AT10" s="292">
        <v>0</v>
      </c>
      <c r="AU10" s="292">
        <v>0</v>
      </c>
      <c r="AV10" s="292">
        <v>0</v>
      </c>
      <c r="AW10" s="292">
        <v>0</v>
      </c>
      <c r="AX10" s="292">
        <f t="shared" si="10"/>
        <v>0</v>
      </c>
      <c r="AY10" s="292">
        <f t="shared" si="11"/>
        <v>0</v>
      </c>
      <c r="AZ10" s="292">
        <v>0</v>
      </c>
      <c r="BA10" s="292">
        <v>0</v>
      </c>
      <c r="BB10" s="292">
        <v>0</v>
      </c>
      <c r="BC10" s="292">
        <v>0</v>
      </c>
      <c r="BD10" s="292">
        <v>0</v>
      </c>
      <c r="BE10" s="292">
        <v>0</v>
      </c>
      <c r="BF10" s="292">
        <f t="shared" si="12"/>
        <v>0</v>
      </c>
      <c r="BG10" s="292">
        <v>0</v>
      </c>
      <c r="BH10" s="292">
        <v>0</v>
      </c>
      <c r="BI10" s="292">
        <v>0</v>
      </c>
      <c r="BJ10" s="292">
        <v>0</v>
      </c>
      <c r="BK10" s="292">
        <v>0</v>
      </c>
      <c r="BL10" s="292">
        <v>0</v>
      </c>
      <c r="BM10" s="292">
        <f t="shared" si="13"/>
        <v>0</v>
      </c>
      <c r="BN10" s="292">
        <f t="shared" si="14"/>
        <v>0</v>
      </c>
      <c r="BO10" s="292">
        <v>0</v>
      </c>
      <c r="BP10" s="292">
        <v>0</v>
      </c>
      <c r="BQ10" s="292">
        <v>0</v>
      </c>
      <c r="BR10" s="292">
        <v>0</v>
      </c>
      <c r="BS10" s="292">
        <v>0</v>
      </c>
      <c r="BT10" s="292">
        <v>0</v>
      </c>
      <c r="BU10" s="292">
        <f t="shared" si="15"/>
        <v>0</v>
      </c>
      <c r="BV10" s="292">
        <v>0</v>
      </c>
      <c r="BW10" s="292">
        <v>0</v>
      </c>
      <c r="BX10" s="292">
        <v>0</v>
      </c>
      <c r="BY10" s="292">
        <v>0</v>
      </c>
      <c r="BZ10" s="292">
        <v>0</v>
      </c>
      <c r="CA10" s="292">
        <v>0</v>
      </c>
      <c r="CB10" s="292">
        <f t="shared" si="16"/>
        <v>0</v>
      </c>
      <c r="CC10" s="292">
        <f t="shared" si="17"/>
        <v>0</v>
      </c>
      <c r="CD10" s="292">
        <v>0</v>
      </c>
      <c r="CE10" s="292">
        <v>0</v>
      </c>
      <c r="CF10" s="292">
        <v>0</v>
      </c>
      <c r="CG10" s="292">
        <v>0</v>
      </c>
      <c r="CH10" s="292">
        <v>0</v>
      </c>
      <c r="CI10" s="292">
        <v>0</v>
      </c>
      <c r="CJ10" s="292">
        <f t="shared" si="18"/>
        <v>0</v>
      </c>
      <c r="CK10" s="292">
        <v>0</v>
      </c>
      <c r="CL10" s="292">
        <v>0</v>
      </c>
      <c r="CM10" s="292">
        <v>0</v>
      </c>
      <c r="CN10" s="292">
        <v>0</v>
      </c>
      <c r="CO10" s="292">
        <v>0</v>
      </c>
      <c r="CP10" s="292">
        <v>0</v>
      </c>
      <c r="CQ10" s="292">
        <f t="shared" si="19"/>
        <v>1733</v>
      </c>
      <c r="CR10" s="292">
        <f t="shared" si="20"/>
        <v>1733</v>
      </c>
      <c r="CS10" s="292">
        <v>0</v>
      </c>
      <c r="CT10" s="292">
        <v>0</v>
      </c>
      <c r="CU10" s="292">
        <v>1604</v>
      </c>
      <c r="CV10" s="292">
        <v>129</v>
      </c>
      <c r="CW10" s="292">
        <v>0</v>
      </c>
      <c r="CX10" s="292">
        <v>0</v>
      </c>
      <c r="CY10" s="292">
        <f t="shared" si="21"/>
        <v>0</v>
      </c>
      <c r="CZ10" s="292">
        <v>0</v>
      </c>
      <c r="DA10" s="292">
        <v>0</v>
      </c>
      <c r="DB10" s="292">
        <v>0</v>
      </c>
      <c r="DC10" s="292">
        <v>0</v>
      </c>
      <c r="DD10" s="292">
        <v>0</v>
      </c>
      <c r="DE10" s="292">
        <v>0</v>
      </c>
      <c r="DF10" s="292">
        <f t="shared" si="22"/>
        <v>0</v>
      </c>
      <c r="DG10" s="292">
        <f t="shared" si="23"/>
        <v>0</v>
      </c>
      <c r="DH10" s="292">
        <v>0</v>
      </c>
      <c r="DI10" s="292">
        <v>0</v>
      </c>
      <c r="DJ10" s="292">
        <v>0</v>
      </c>
      <c r="DK10" s="292">
        <v>0</v>
      </c>
      <c r="DL10" s="292">
        <v>0</v>
      </c>
      <c r="DM10" s="292">
        <v>0</v>
      </c>
      <c r="DN10" s="292">
        <f t="shared" si="24"/>
        <v>0</v>
      </c>
      <c r="DO10" s="292">
        <v>0</v>
      </c>
      <c r="DP10" s="292">
        <v>0</v>
      </c>
      <c r="DQ10" s="292">
        <v>0</v>
      </c>
      <c r="DR10" s="292">
        <v>0</v>
      </c>
      <c r="DS10" s="292">
        <v>0</v>
      </c>
      <c r="DT10" s="292">
        <v>0</v>
      </c>
      <c r="DU10" s="292">
        <f t="shared" si="25"/>
        <v>75</v>
      </c>
      <c r="DV10" s="292">
        <v>74</v>
      </c>
      <c r="DW10" s="292">
        <v>1</v>
      </c>
      <c r="DX10" s="292">
        <v>0</v>
      </c>
      <c r="DY10" s="292">
        <v>0</v>
      </c>
      <c r="DZ10" s="292">
        <f t="shared" si="26"/>
        <v>0</v>
      </c>
      <c r="EA10" s="292">
        <f t="shared" si="27"/>
        <v>0</v>
      </c>
      <c r="EB10" s="292">
        <v>0</v>
      </c>
      <c r="EC10" s="292">
        <v>0</v>
      </c>
      <c r="ED10" s="292">
        <v>0</v>
      </c>
      <c r="EE10" s="292">
        <v>0</v>
      </c>
      <c r="EF10" s="292">
        <v>0</v>
      </c>
      <c r="EG10" s="292">
        <v>0</v>
      </c>
      <c r="EH10" s="292">
        <f t="shared" si="28"/>
        <v>0</v>
      </c>
      <c r="EI10" s="292">
        <v>0</v>
      </c>
      <c r="EJ10" s="292">
        <v>0</v>
      </c>
      <c r="EK10" s="292">
        <v>0</v>
      </c>
      <c r="EL10" s="292">
        <v>0</v>
      </c>
      <c r="EM10" s="292">
        <v>0</v>
      </c>
      <c r="EN10" s="292">
        <v>0</v>
      </c>
    </row>
    <row r="11" spans="1:144" s="224" customFormat="1" ht="13.5" customHeight="1">
      <c r="A11" s="290" t="s">
        <v>745</v>
      </c>
      <c r="B11" s="291" t="s">
        <v>766</v>
      </c>
      <c r="C11" s="290" t="s">
        <v>767</v>
      </c>
      <c r="D11" s="292">
        <f t="shared" si="0"/>
        <v>23619</v>
      </c>
      <c r="E11" s="292">
        <f t="shared" si="1"/>
        <v>21083</v>
      </c>
      <c r="F11" s="292">
        <f t="shared" si="2"/>
        <v>17669</v>
      </c>
      <c r="G11" s="292">
        <v>0</v>
      </c>
      <c r="H11" s="292">
        <v>17669</v>
      </c>
      <c r="I11" s="292">
        <v>0</v>
      </c>
      <c r="J11" s="292">
        <v>0</v>
      </c>
      <c r="K11" s="292">
        <v>0</v>
      </c>
      <c r="L11" s="292">
        <v>0</v>
      </c>
      <c r="M11" s="292">
        <f t="shared" si="3"/>
        <v>3414</v>
      </c>
      <c r="N11" s="292">
        <v>0</v>
      </c>
      <c r="O11" s="292">
        <v>3414</v>
      </c>
      <c r="P11" s="292">
        <v>0</v>
      </c>
      <c r="Q11" s="292">
        <v>0</v>
      </c>
      <c r="R11" s="292">
        <v>0</v>
      </c>
      <c r="S11" s="292">
        <v>0</v>
      </c>
      <c r="T11" s="292">
        <f t="shared" si="4"/>
        <v>1195</v>
      </c>
      <c r="U11" s="292">
        <f t="shared" si="5"/>
        <v>910</v>
      </c>
      <c r="V11" s="292">
        <v>0</v>
      </c>
      <c r="W11" s="292">
        <v>0</v>
      </c>
      <c r="X11" s="292">
        <v>751</v>
      </c>
      <c r="Y11" s="292">
        <v>0</v>
      </c>
      <c r="Z11" s="292">
        <v>0</v>
      </c>
      <c r="AA11" s="292">
        <v>159</v>
      </c>
      <c r="AB11" s="292">
        <f t="shared" si="6"/>
        <v>285</v>
      </c>
      <c r="AC11" s="292">
        <v>0</v>
      </c>
      <c r="AD11" s="292">
        <v>0</v>
      </c>
      <c r="AE11" s="292">
        <v>285</v>
      </c>
      <c r="AF11" s="292">
        <v>0</v>
      </c>
      <c r="AG11" s="292">
        <v>0</v>
      </c>
      <c r="AH11" s="292">
        <v>0</v>
      </c>
      <c r="AI11" s="292">
        <f t="shared" si="7"/>
        <v>0</v>
      </c>
      <c r="AJ11" s="292">
        <f t="shared" si="8"/>
        <v>0</v>
      </c>
      <c r="AK11" s="292">
        <v>0</v>
      </c>
      <c r="AL11" s="292">
        <v>0</v>
      </c>
      <c r="AM11" s="292">
        <v>0</v>
      </c>
      <c r="AN11" s="292">
        <v>0</v>
      </c>
      <c r="AO11" s="292">
        <v>0</v>
      </c>
      <c r="AP11" s="292">
        <v>0</v>
      </c>
      <c r="AQ11" s="292">
        <f t="shared" si="9"/>
        <v>0</v>
      </c>
      <c r="AR11" s="292">
        <v>0</v>
      </c>
      <c r="AS11" s="292">
        <v>0</v>
      </c>
      <c r="AT11" s="292">
        <v>0</v>
      </c>
      <c r="AU11" s="292">
        <v>0</v>
      </c>
      <c r="AV11" s="292">
        <v>0</v>
      </c>
      <c r="AW11" s="292">
        <v>0</v>
      </c>
      <c r="AX11" s="292">
        <f t="shared" si="10"/>
        <v>0</v>
      </c>
      <c r="AY11" s="292">
        <f t="shared" si="11"/>
        <v>0</v>
      </c>
      <c r="AZ11" s="292">
        <v>0</v>
      </c>
      <c r="BA11" s="292">
        <v>0</v>
      </c>
      <c r="BB11" s="292">
        <v>0</v>
      </c>
      <c r="BC11" s="292">
        <v>0</v>
      </c>
      <c r="BD11" s="292">
        <v>0</v>
      </c>
      <c r="BE11" s="292">
        <v>0</v>
      </c>
      <c r="BF11" s="292">
        <f t="shared" si="12"/>
        <v>0</v>
      </c>
      <c r="BG11" s="292">
        <v>0</v>
      </c>
      <c r="BH11" s="292">
        <v>0</v>
      </c>
      <c r="BI11" s="292">
        <v>0</v>
      </c>
      <c r="BJ11" s="292">
        <v>0</v>
      </c>
      <c r="BK11" s="292">
        <v>0</v>
      </c>
      <c r="BL11" s="292">
        <v>0</v>
      </c>
      <c r="BM11" s="292">
        <f t="shared" si="13"/>
        <v>0</v>
      </c>
      <c r="BN11" s="292">
        <f t="shared" si="14"/>
        <v>0</v>
      </c>
      <c r="BO11" s="292">
        <v>0</v>
      </c>
      <c r="BP11" s="292">
        <v>0</v>
      </c>
      <c r="BQ11" s="292">
        <v>0</v>
      </c>
      <c r="BR11" s="292">
        <v>0</v>
      </c>
      <c r="BS11" s="292">
        <v>0</v>
      </c>
      <c r="BT11" s="292">
        <v>0</v>
      </c>
      <c r="BU11" s="292">
        <f t="shared" si="15"/>
        <v>0</v>
      </c>
      <c r="BV11" s="292">
        <v>0</v>
      </c>
      <c r="BW11" s="292">
        <v>0</v>
      </c>
      <c r="BX11" s="292">
        <v>0</v>
      </c>
      <c r="BY11" s="292">
        <v>0</v>
      </c>
      <c r="BZ11" s="292">
        <v>0</v>
      </c>
      <c r="CA11" s="292">
        <v>0</v>
      </c>
      <c r="CB11" s="292">
        <f t="shared" si="16"/>
        <v>0</v>
      </c>
      <c r="CC11" s="292">
        <f t="shared" si="17"/>
        <v>0</v>
      </c>
      <c r="CD11" s="292">
        <v>0</v>
      </c>
      <c r="CE11" s="292">
        <v>0</v>
      </c>
      <c r="CF11" s="292">
        <v>0</v>
      </c>
      <c r="CG11" s="292">
        <v>0</v>
      </c>
      <c r="CH11" s="292">
        <v>0</v>
      </c>
      <c r="CI11" s="292">
        <v>0</v>
      </c>
      <c r="CJ11" s="292">
        <f t="shared" si="18"/>
        <v>0</v>
      </c>
      <c r="CK11" s="292">
        <v>0</v>
      </c>
      <c r="CL11" s="292">
        <v>0</v>
      </c>
      <c r="CM11" s="292">
        <v>0</v>
      </c>
      <c r="CN11" s="292">
        <v>0</v>
      </c>
      <c r="CO11" s="292">
        <v>0</v>
      </c>
      <c r="CP11" s="292">
        <v>0</v>
      </c>
      <c r="CQ11" s="292">
        <f t="shared" si="19"/>
        <v>347</v>
      </c>
      <c r="CR11" s="292">
        <f t="shared" si="20"/>
        <v>347</v>
      </c>
      <c r="CS11" s="292">
        <v>0</v>
      </c>
      <c r="CT11" s="292">
        <v>0</v>
      </c>
      <c r="CU11" s="292">
        <v>0</v>
      </c>
      <c r="CV11" s="292">
        <v>347</v>
      </c>
      <c r="CW11" s="292">
        <v>0</v>
      </c>
      <c r="CX11" s="292">
        <v>0</v>
      </c>
      <c r="CY11" s="292">
        <f t="shared" si="21"/>
        <v>0</v>
      </c>
      <c r="CZ11" s="292">
        <v>0</v>
      </c>
      <c r="DA11" s="292">
        <v>0</v>
      </c>
      <c r="DB11" s="292">
        <v>0</v>
      </c>
      <c r="DC11" s="292">
        <v>0</v>
      </c>
      <c r="DD11" s="292">
        <v>0</v>
      </c>
      <c r="DE11" s="292">
        <v>0</v>
      </c>
      <c r="DF11" s="292">
        <f t="shared" si="22"/>
        <v>3</v>
      </c>
      <c r="DG11" s="292">
        <f t="shared" si="23"/>
        <v>3</v>
      </c>
      <c r="DH11" s="292">
        <v>0</v>
      </c>
      <c r="DI11" s="292">
        <v>0</v>
      </c>
      <c r="DJ11" s="292">
        <v>0</v>
      </c>
      <c r="DK11" s="292">
        <v>0</v>
      </c>
      <c r="DL11" s="292">
        <v>3</v>
      </c>
      <c r="DM11" s="292">
        <v>0</v>
      </c>
      <c r="DN11" s="292">
        <f t="shared" si="24"/>
        <v>0</v>
      </c>
      <c r="DO11" s="292">
        <v>0</v>
      </c>
      <c r="DP11" s="292">
        <v>0</v>
      </c>
      <c r="DQ11" s="292">
        <v>0</v>
      </c>
      <c r="DR11" s="292">
        <v>0</v>
      </c>
      <c r="DS11" s="292">
        <v>0</v>
      </c>
      <c r="DT11" s="292">
        <v>0</v>
      </c>
      <c r="DU11" s="292">
        <f t="shared" si="25"/>
        <v>991</v>
      </c>
      <c r="DV11" s="292">
        <v>991</v>
      </c>
      <c r="DW11" s="292">
        <v>0</v>
      </c>
      <c r="DX11" s="292">
        <v>0</v>
      </c>
      <c r="DY11" s="292">
        <v>0</v>
      </c>
      <c r="DZ11" s="292">
        <f t="shared" si="26"/>
        <v>0</v>
      </c>
      <c r="EA11" s="292">
        <f t="shared" si="27"/>
        <v>0</v>
      </c>
      <c r="EB11" s="292">
        <v>0</v>
      </c>
      <c r="EC11" s="292">
        <v>0</v>
      </c>
      <c r="ED11" s="292">
        <v>0</v>
      </c>
      <c r="EE11" s="292">
        <v>0</v>
      </c>
      <c r="EF11" s="292">
        <v>0</v>
      </c>
      <c r="EG11" s="292">
        <v>0</v>
      </c>
      <c r="EH11" s="292">
        <f t="shared" si="28"/>
        <v>0</v>
      </c>
      <c r="EI11" s="292">
        <v>0</v>
      </c>
      <c r="EJ11" s="292">
        <v>0</v>
      </c>
      <c r="EK11" s="292">
        <v>0</v>
      </c>
      <c r="EL11" s="292">
        <v>0</v>
      </c>
      <c r="EM11" s="292">
        <v>0</v>
      </c>
      <c r="EN11" s="292">
        <v>0</v>
      </c>
    </row>
    <row r="12" spans="1:144" s="224" customFormat="1" ht="13.5" customHeight="1">
      <c r="A12" s="290" t="s">
        <v>745</v>
      </c>
      <c r="B12" s="291" t="s">
        <v>768</v>
      </c>
      <c r="C12" s="290" t="s">
        <v>769</v>
      </c>
      <c r="D12" s="292">
        <f t="shared" si="0"/>
        <v>40689</v>
      </c>
      <c r="E12" s="292">
        <f t="shared" si="1"/>
        <v>36054</v>
      </c>
      <c r="F12" s="292">
        <f t="shared" si="2"/>
        <v>33019</v>
      </c>
      <c r="G12" s="292">
        <v>0</v>
      </c>
      <c r="H12" s="292">
        <v>33019</v>
      </c>
      <c r="I12" s="292">
        <v>0</v>
      </c>
      <c r="J12" s="292">
        <v>0</v>
      </c>
      <c r="K12" s="292">
        <v>0</v>
      </c>
      <c r="L12" s="292">
        <v>0</v>
      </c>
      <c r="M12" s="292">
        <f t="shared" si="3"/>
        <v>3035</v>
      </c>
      <c r="N12" s="292">
        <v>0</v>
      </c>
      <c r="O12" s="292">
        <v>3035</v>
      </c>
      <c r="P12" s="292">
        <v>0</v>
      </c>
      <c r="Q12" s="292">
        <v>0</v>
      </c>
      <c r="R12" s="292">
        <v>0</v>
      </c>
      <c r="S12" s="292">
        <v>0</v>
      </c>
      <c r="T12" s="292">
        <f t="shared" si="4"/>
        <v>2242</v>
      </c>
      <c r="U12" s="292">
        <f t="shared" si="5"/>
        <v>1383</v>
      </c>
      <c r="V12" s="292">
        <v>0</v>
      </c>
      <c r="W12" s="292">
        <v>0</v>
      </c>
      <c r="X12" s="292">
        <v>412</v>
      </c>
      <c r="Y12" s="292">
        <v>0</v>
      </c>
      <c r="Z12" s="292">
        <v>0</v>
      </c>
      <c r="AA12" s="292">
        <v>971</v>
      </c>
      <c r="AB12" s="292">
        <f t="shared" si="6"/>
        <v>859</v>
      </c>
      <c r="AC12" s="292">
        <v>0</v>
      </c>
      <c r="AD12" s="292">
        <v>0</v>
      </c>
      <c r="AE12" s="292">
        <v>241</v>
      </c>
      <c r="AF12" s="292">
        <v>0</v>
      </c>
      <c r="AG12" s="292">
        <v>0</v>
      </c>
      <c r="AH12" s="292">
        <v>618</v>
      </c>
      <c r="AI12" s="292">
        <f t="shared" si="7"/>
        <v>0</v>
      </c>
      <c r="AJ12" s="292">
        <f t="shared" si="8"/>
        <v>0</v>
      </c>
      <c r="AK12" s="292">
        <v>0</v>
      </c>
      <c r="AL12" s="292">
        <v>0</v>
      </c>
      <c r="AM12" s="292">
        <v>0</v>
      </c>
      <c r="AN12" s="292">
        <v>0</v>
      </c>
      <c r="AO12" s="292">
        <v>0</v>
      </c>
      <c r="AP12" s="292">
        <v>0</v>
      </c>
      <c r="AQ12" s="292">
        <f t="shared" si="9"/>
        <v>0</v>
      </c>
      <c r="AR12" s="292">
        <v>0</v>
      </c>
      <c r="AS12" s="292">
        <v>0</v>
      </c>
      <c r="AT12" s="292">
        <v>0</v>
      </c>
      <c r="AU12" s="292">
        <v>0</v>
      </c>
      <c r="AV12" s="292">
        <v>0</v>
      </c>
      <c r="AW12" s="292">
        <v>0</v>
      </c>
      <c r="AX12" s="292">
        <f t="shared" si="10"/>
        <v>0</v>
      </c>
      <c r="AY12" s="292">
        <f t="shared" si="11"/>
        <v>0</v>
      </c>
      <c r="AZ12" s="292">
        <v>0</v>
      </c>
      <c r="BA12" s="292">
        <v>0</v>
      </c>
      <c r="BB12" s="292">
        <v>0</v>
      </c>
      <c r="BC12" s="292">
        <v>0</v>
      </c>
      <c r="BD12" s="292">
        <v>0</v>
      </c>
      <c r="BE12" s="292">
        <v>0</v>
      </c>
      <c r="BF12" s="292">
        <f t="shared" si="12"/>
        <v>0</v>
      </c>
      <c r="BG12" s="292">
        <v>0</v>
      </c>
      <c r="BH12" s="292">
        <v>0</v>
      </c>
      <c r="BI12" s="292">
        <v>0</v>
      </c>
      <c r="BJ12" s="292">
        <v>0</v>
      </c>
      <c r="BK12" s="292">
        <v>0</v>
      </c>
      <c r="BL12" s="292">
        <v>0</v>
      </c>
      <c r="BM12" s="292">
        <f t="shared" si="13"/>
        <v>0</v>
      </c>
      <c r="BN12" s="292">
        <f t="shared" si="14"/>
        <v>0</v>
      </c>
      <c r="BO12" s="292">
        <v>0</v>
      </c>
      <c r="BP12" s="292">
        <v>0</v>
      </c>
      <c r="BQ12" s="292">
        <v>0</v>
      </c>
      <c r="BR12" s="292">
        <v>0</v>
      </c>
      <c r="BS12" s="292">
        <v>0</v>
      </c>
      <c r="BT12" s="292">
        <v>0</v>
      </c>
      <c r="BU12" s="292">
        <f t="shared" si="15"/>
        <v>0</v>
      </c>
      <c r="BV12" s="292">
        <v>0</v>
      </c>
      <c r="BW12" s="292">
        <v>0</v>
      </c>
      <c r="BX12" s="292">
        <v>0</v>
      </c>
      <c r="BY12" s="292">
        <v>0</v>
      </c>
      <c r="BZ12" s="292">
        <v>0</v>
      </c>
      <c r="CA12" s="292">
        <v>0</v>
      </c>
      <c r="CB12" s="292">
        <f t="shared" si="16"/>
        <v>0</v>
      </c>
      <c r="CC12" s="292">
        <f t="shared" si="17"/>
        <v>0</v>
      </c>
      <c r="CD12" s="292">
        <v>0</v>
      </c>
      <c r="CE12" s="292">
        <v>0</v>
      </c>
      <c r="CF12" s="292">
        <v>0</v>
      </c>
      <c r="CG12" s="292">
        <v>0</v>
      </c>
      <c r="CH12" s="292">
        <v>0</v>
      </c>
      <c r="CI12" s="292">
        <v>0</v>
      </c>
      <c r="CJ12" s="292">
        <f t="shared" si="18"/>
        <v>0</v>
      </c>
      <c r="CK12" s="292">
        <v>0</v>
      </c>
      <c r="CL12" s="292">
        <v>0</v>
      </c>
      <c r="CM12" s="292">
        <v>0</v>
      </c>
      <c r="CN12" s="292">
        <v>0</v>
      </c>
      <c r="CO12" s="292">
        <v>0</v>
      </c>
      <c r="CP12" s="292">
        <v>0</v>
      </c>
      <c r="CQ12" s="292">
        <f t="shared" si="19"/>
        <v>1226</v>
      </c>
      <c r="CR12" s="292">
        <f t="shared" si="20"/>
        <v>1208</v>
      </c>
      <c r="CS12" s="292">
        <v>0</v>
      </c>
      <c r="CT12" s="292">
        <v>0</v>
      </c>
      <c r="CU12" s="292">
        <v>0</v>
      </c>
      <c r="CV12" s="292">
        <v>1208</v>
      </c>
      <c r="CW12" s="292">
        <v>0</v>
      </c>
      <c r="CX12" s="292">
        <v>0</v>
      </c>
      <c r="CY12" s="292">
        <f t="shared" si="21"/>
        <v>18</v>
      </c>
      <c r="CZ12" s="292">
        <v>0</v>
      </c>
      <c r="DA12" s="292">
        <v>0</v>
      </c>
      <c r="DB12" s="292">
        <v>0</v>
      </c>
      <c r="DC12" s="292">
        <v>18</v>
      </c>
      <c r="DD12" s="292">
        <v>0</v>
      </c>
      <c r="DE12" s="292">
        <v>0</v>
      </c>
      <c r="DF12" s="292">
        <f t="shared" si="22"/>
        <v>0</v>
      </c>
      <c r="DG12" s="292">
        <f t="shared" si="23"/>
        <v>0</v>
      </c>
      <c r="DH12" s="292">
        <v>0</v>
      </c>
      <c r="DI12" s="292">
        <v>0</v>
      </c>
      <c r="DJ12" s="292">
        <v>0</v>
      </c>
      <c r="DK12" s="292">
        <v>0</v>
      </c>
      <c r="DL12" s="292">
        <v>0</v>
      </c>
      <c r="DM12" s="292">
        <v>0</v>
      </c>
      <c r="DN12" s="292">
        <f t="shared" si="24"/>
        <v>0</v>
      </c>
      <c r="DO12" s="292">
        <v>0</v>
      </c>
      <c r="DP12" s="292">
        <v>0</v>
      </c>
      <c r="DQ12" s="292">
        <v>0</v>
      </c>
      <c r="DR12" s="292">
        <v>0</v>
      </c>
      <c r="DS12" s="292">
        <v>0</v>
      </c>
      <c r="DT12" s="292">
        <v>0</v>
      </c>
      <c r="DU12" s="292">
        <f t="shared" si="25"/>
        <v>1167</v>
      </c>
      <c r="DV12" s="292">
        <v>1059</v>
      </c>
      <c r="DW12" s="292">
        <v>8</v>
      </c>
      <c r="DX12" s="292">
        <v>100</v>
      </c>
      <c r="DY12" s="292">
        <v>0</v>
      </c>
      <c r="DZ12" s="292">
        <f t="shared" si="26"/>
        <v>0</v>
      </c>
      <c r="EA12" s="292">
        <f t="shared" si="27"/>
        <v>0</v>
      </c>
      <c r="EB12" s="292">
        <v>0</v>
      </c>
      <c r="EC12" s="292">
        <v>0</v>
      </c>
      <c r="ED12" s="292">
        <v>0</v>
      </c>
      <c r="EE12" s="292">
        <v>0</v>
      </c>
      <c r="EF12" s="292">
        <v>0</v>
      </c>
      <c r="EG12" s="292">
        <v>0</v>
      </c>
      <c r="EH12" s="292">
        <f t="shared" si="28"/>
        <v>0</v>
      </c>
      <c r="EI12" s="292">
        <v>0</v>
      </c>
      <c r="EJ12" s="292">
        <v>0</v>
      </c>
      <c r="EK12" s="292">
        <v>0</v>
      </c>
      <c r="EL12" s="292">
        <v>0</v>
      </c>
      <c r="EM12" s="292">
        <v>0</v>
      </c>
      <c r="EN12" s="292">
        <v>0</v>
      </c>
    </row>
    <row r="13" spans="1:144" s="224" customFormat="1" ht="13.5" customHeight="1">
      <c r="A13" s="290" t="s">
        <v>745</v>
      </c>
      <c r="B13" s="291" t="s">
        <v>770</v>
      </c>
      <c r="C13" s="290" t="s">
        <v>771</v>
      </c>
      <c r="D13" s="292">
        <f t="shared" si="0"/>
        <v>19174</v>
      </c>
      <c r="E13" s="292">
        <f t="shared" si="1"/>
        <v>16009</v>
      </c>
      <c r="F13" s="292">
        <f t="shared" si="2"/>
        <v>13753</v>
      </c>
      <c r="G13" s="292">
        <v>0</v>
      </c>
      <c r="H13" s="292">
        <v>13753</v>
      </c>
      <c r="I13" s="292">
        <v>0</v>
      </c>
      <c r="J13" s="292">
        <v>0</v>
      </c>
      <c r="K13" s="292">
        <v>0</v>
      </c>
      <c r="L13" s="292">
        <v>0</v>
      </c>
      <c r="M13" s="292">
        <f t="shared" si="3"/>
        <v>2256</v>
      </c>
      <c r="N13" s="292">
        <v>0</v>
      </c>
      <c r="O13" s="292">
        <v>1716</v>
      </c>
      <c r="P13" s="292">
        <v>0</v>
      </c>
      <c r="Q13" s="292">
        <v>0</v>
      </c>
      <c r="R13" s="292">
        <v>540</v>
      </c>
      <c r="S13" s="292">
        <v>0</v>
      </c>
      <c r="T13" s="292">
        <f t="shared" si="4"/>
        <v>1412</v>
      </c>
      <c r="U13" s="292">
        <f t="shared" si="5"/>
        <v>1045</v>
      </c>
      <c r="V13" s="292">
        <v>0</v>
      </c>
      <c r="W13" s="292">
        <v>0</v>
      </c>
      <c r="X13" s="292">
        <v>902</v>
      </c>
      <c r="Y13" s="292">
        <v>0</v>
      </c>
      <c r="Z13" s="292">
        <v>0</v>
      </c>
      <c r="AA13" s="292">
        <v>143</v>
      </c>
      <c r="AB13" s="292">
        <f t="shared" si="6"/>
        <v>367</v>
      </c>
      <c r="AC13" s="292">
        <v>0</v>
      </c>
      <c r="AD13" s="292">
        <v>0</v>
      </c>
      <c r="AE13" s="292">
        <v>166</v>
      </c>
      <c r="AF13" s="292">
        <v>0</v>
      </c>
      <c r="AG13" s="292">
        <v>0</v>
      </c>
      <c r="AH13" s="292">
        <v>201</v>
      </c>
      <c r="AI13" s="292">
        <f t="shared" si="7"/>
        <v>0</v>
      </c>
      <c r="AJ13" s="292">
        <f t="shared" si="8"/>
        <v>0</v>
      </c>
      <c r="AK13" s="292">
        <v>0</v>
      </c>
      <c r="AL13" s="292">
        <v>0</v>
      </c>
      <c r="AM13" s="292">
        <v>0</v>
      </c>
      <c r="AN13" s="292">
        <v>0</v>
      </c>
      <c r="AO13" s="292">
        <v>0</v>
      </c>
      <c r="AP13" s="292">
        <v>0</v>
      </c>
      <c r="AQ13" s="292">
        <f t="shared" si="9"/>
        <v>0</v>
      </c>
      <c r="AR13" s="292">
        <v>0</v>
      </c>
      <c r="AS13" s="292">
        <v>0</v>
      </c>
      <c r="AT13" s="292">
        <v>0</v>
      </c>
      <c r="AU13" s="292">
        <v>0</v>
      </c>
      <c r="AV13" s="292">
        <v>0</v>
      </c>
      <c r="AW13" s="292">
        <v>0</v>
      </c>
      <c r="AX13" s="292">
        <f t="shared" si="10"/>
        <v>0</v>
      </c>
      <c r="AY13" s="292">
        <f t="shared" si="11"/>
        <v>0</v>
      </c>
      <c r="AZ13" s="292">
        <v>0</v>
      </c>
      <c r="BA13" s="292">
        <v>0</v>
      </c>
      <c r="BB13" s="292">
        <v>0</v>
      </c>
      <c r="BC13" s="292">
        <v>0</v>
      </c>
      <c r="BD13" s="292">
        <v>0</v>
      </c>
      <c r="BE13" s="292">
        <v>0</v>
      </c>
      <c r="BF13" s="292">
        <f t="shared" si="12"/>
        <v>0</v>
      </c>
      <c r="BG13" s="292">
        <v>0</v>
      </c>
      <c r="BH13" s="292">
        <v>0</v>
      </c>
      <c r="BI13" s="292">
        <v>0</v>
      </c>
      <c r="BJ13" s="292">
        <v>0</v>
      </c>
      <c r="BK13" s="292">
        <v>0</v>
      </c>
      <c r="BL13" s="292">
        <v>0</v>
      </c>
      <c r="BM13" s="292">
        <f t="shared" si="13"/>
        <v>0</v>
      </c>
      <c r="BN13" s="292">
        <f t="shared" si="14"/>
        <v>0</v>
      </c>
      <c r="BO13" s="292">
        <v>0</v>
      </c>
      <c r="BP13" s="292">
        <v>0</v>
      </c>
      <c r="BQ13" s="292">
        <v>0</v>
      </c>
      <c r="BR13" s="292">
        <v>0</v>
      </c>
      <c r="BS13" s="292">
        <v>0</v>
      </c>
      <c r="BT13" s="292">
        <v>0</v>
      </c>
      <c r="BU13" s="292">
        <f t="shared" si="15"/>
        <v>0</v>
      </c>
      <c r="BV13" s="292">
        <v>0</v>
      </c>
      <c r="BW13" s="292">
        <v>0</v>
      </c>
      <c r="BX13" s="292">
        <v>0</v>
      </c>
      <c r="BY13" s="292">
        <v>0</v>
      </c>
      <c r="BZ13" s="292">
        <v>0</v>
      </c>
      <c r="CA13" s="292">
        <v>0</v>
      </c>
      <c r="CB13" s="292">
        <f t="shared" si="16"/>
        <v>0</v>
      </c>
      <c r="CC13" s="292">
        <f t="shared" si="17"/>
        <v>0</v>
      </c>
      <c r="CD13" s="292">
        <v>0</v>
      </c>
      <c r="CE13" s="292">
        <v>0</v>
      </c>
      <c r="CF13" s="292">
        <v>0</v>
      </c>
      <c r="CG13" s="292">
        <v>0</v>
      </c>
      <c r="CH13" s="292">
        <v>0</v>
      </c>
      <c r="CI13" s="292">
        <v>0</v>
      </c>
      <c r="CJ13" s="292">
        <f t="shared" si="18"/>
        <v>0</v>
      </c>
      <c r="CK13" s="292">
        <v>0</v>
      </c>
      <c r="CL13" s="292">
        <v>0</v>
      </c>
      <c r="CM13" s="292">
        <v>0</v>
      </c>
      <c r="CN13" s="292">
        <v>0</v>
      </c>
      <c r="CO13" s="292">
        <v>0</v>
      </c>
      <c r="CP13" s="292">
        <v>0</v>
      </c>
      <c r="CQ13" s="292">
        <f t="shared" si="19"/>
        <v>429</v>
      </c>
      <c r="CR13" s="292">
        <f t="shared" si="20"/>
        <v>427</v>
      </c>
      <c r="CS13" s="292">
        <v>0</v>
      </c>
      <c r="CT13" s="292">
        <v>0</v>
      </c>
      <c r="CU13" s="292">
        <v>0</v>
      </c>
      <c r="CV13" s="292">
        <v>427</v>
      </c>
      <c r="CW13" s="292">
        <v>0</v>
      </c>
      <c r="CX13" s="292">
        <v>0</v>
      </c>
      <c r="CY13" s="292">
        <f t="shared" si="21"/>
        <v>2</v>
      </c>
      <c r="CZ13" s="292">
        <v>0</v>
      </c>
      <c r="DA13" s="292">
        <v>0</v>
      </c>
      <c r="DB13" s="292">
        <v>0</v>
      </c>
      <c r="DC13" s="292">
        <v>2</v>
      </c>
      <c r="DD13" s="292">
        <v>0</v>
      </c>
      <c r="DE13" s="292">
        <v>0</v>
      </c>
      <c r="DF13" s="292">
        <f t="shared" si="22"/>
        <v>0</v>
      </c>
      <c r="DG13" s="292">
        <f t="shared" si="23"/>
        <v>0</v>
      </c>
      <c r="DH13" s="292">
        <v>0</v>
      </c>
      <c r="DI13" s="292">
        <v>0</v>
      </c>
      <c r="DJ13" s="292">
        <v>0</v>
      </c>
      <c r="DK13" s="292">
        <v>0</v>
      </c>
      <c r="DL13" s="292">
        <v>0</v>
      </c>
      <c r="DM13" s="292">
        <v>0</v>
      </c>
      <c r="DN13" s="292">
        <f t="shared" si="24"/>
        <v>0</v>
      </c>
      <c r="DO13" s="292">
        <v>0</v>
      </c>
      <c r="DP13" s="292">
        <v>0</v>
      </c>
      <c r="DQ13" s="292">
        <v>0</v>
      </c>
      <c r="DR13" s="292">
        <v>0</v>
      </c>
      <c r="DS13" s="292">
        <v>0</v>
      </c>
      <c r="DT13" s="292">
        <v>0</v>
      </c>
      <c r="DU13" s="292">
        <f t="shared" si="25"/>
        <v>1074</v>
      </c>
      <c r="DV13" s="292">
        <v>1054</v>
      </c>
      <c r="DW13" s="292">
        <v>0</v>
      </c>
      <c r="DX13" s="292">
        <v>20</v>
      </c>
      <c r="DY13" s="292">
        <v>0</v>
      </c>
      <c r="DZ13" s="292">
        <f t="shared" si="26"/>
        <v>250</v>
      </c>
      <c r="EA13" s="292">
        <f t="shared" si="27"/>
        <v>250</v>
      </c>
      <c r="EB13" s="292">
        <v>0</v>
      </c>
      <c r="EC13" s="292">
        <v>0</v>
      </c>
      <c r="ED13" s="292">
        <v>0</v>
      </c>
      <c r="EE13" s="292">
        <v>0</v>
      </c>
      <c r="EF13" s="292">
        <v>250</v>
      </c>
      <c r="EG13" s="292">
        <v>0</v>
      </c>
      <c r="EH13" s="292">
        <f t="shared" si="28"/>
        <v>0</v>
      </c>
      <c r="EI13" s="292">
        <v>0</v>
      </c>
      <c r="EJ13" s="292">
        <v>0</v>
      </c>
      <c r="EK13" s="292">
        <v>0</v>
      </c>
      <c r="EL13" s="292">
        <v>0</v>
      </c>
      <c r="EM13" s="292">
        <v>0</v>
      </c>
      <c r="EN13" s="292">
        <v>0</v>
      </c>
    </row>
    <row r="14" spans="1:144" s="224" customFormat="1" ht="13.5" customHeight="1">
      <c r="A14" s="290" t="s">
        <v>745</v>
      </c>
      <c r="B14" s="291" t="s">
        <v>772</v>
      </c>
      <c r="C14" s="290" t="s">
        <v>773</v>
      </c>
      <c r="D14" s="292">
        <f t="shared" si="0"/>
        <v>11541</v>
      </c>
      <c r="E14" s="292">
        <f t="shared" si="1"/>
        <v>10320</v>
      </c>
      <c r="F14" s="292">
        <f t="shared" si="2"/>
        <v>8130</v>
      </c>
      <c r="G14" s="292">
        <v>0</v>
      </c>
      <c r="H14" s="292">
        <v>8130</v>
      </c>
      <c r="I14" s="292">
        <v>0</v>
      </c>
      <c r="J14" s="292">
        <v>0</v>
      </c>
      <c r="K14" s="292">
        <v>0</v>
      </c>
      <c r="L14" s="292">
        <v>0</v>
      </c>
      <c r="M14" s="292">
        <f t="shared" si="3"/>
        <v>2190</v>
      </c>
      <c r="N14" s="292">
        <v>0</v>
      </c>
      <c r="O14" s="292">
        <v>2190</v>
      </c>
      <c r="P14" s="292">
        <v>0</v>
      </c>
      <c r="Q14" s="292">
        <v>0</v>
      </c>
      <c r="R14" s="292">
        <v>0</v>
      </c>
      <c r="S14" s="292">
        <v>0</v>
      </c>
      <c r="T14" s="292">
        <f t="shared" si="4"/>
        <v>764</v>
      </c>
      <c r="U14" s="292">
        <f t="shared" si="5"/>
        <v>232</v>
      </c>
      <c r="V14" s="292">
        <v>0</v>
      </c>
      <c r="W14" s="292">
        <v>0</v>
      </c>
      <c r="X14" s="292">
        <v>116</v>
      </c>
      <c r="Y14" s="292">
        <v>0</v>
      </c>
      <c r="Z14" s="292">
        <v>80</v>
      </c>
      <c r="AA14" s="292">
        <v>36</v>
      </c>
      <c r="AB14" s="292">
        <f t="shared" si="6"/>
        <v>532</v>
      </c>
      <c r="AC14" s="292">
        <v>0</v>
      </c>
      <c r="AD14" s="292">
        <v>0</v>
      </c>
      <c r="AE14" s="292">
        <v>116</v>
      </c>
      <c r="AF14" s="292">
        <v>0</v>
      </c>
      <c r="AG14" s="292">
        <v>107</v>
      </c>
      <c r="AH14" s="292">
        <v>309</v>
      </c>
      <c r="AI14" s="292">
        <f t="shared" si="7"/>
        <v>0</v>
      </c>
      <c r="AJ14" s="292">
        <f t="shared" si="8"/>
        <v>0</v>
      </c>
      <c r="AK14" s="292">
        <v>0</v>
      </c>
      <c r="AL14" s="292">
        <v>0</v>
      </c>
      <c r="AM14" s="292">
        <v>0</v>
      </c>
      <c r="AN14" s="292">
        <v>0</v>
      </c>
      <c r="AO14" s="292">
        <v>0</v>
      </c>
      <c r="AP14" s="292">
        <v>0</v>
      </c>
      <c r="AQ14" s="292">
        <f t="shared" si="9"/>
        <v>0</v>
      </c>
      <c r="AR14" s="292">
        <v>0</v>
      </c>
      <c r="AS14" s="292">
        <v>0</v>
      </c>
      <c r="AT14" s="292">
        <v>0</v>
      </c>
      <c r="AU14" s="292">
        <v>0</v>
      </c>
      <c r="AV14" s="292">
        <v>0</v>
      </c>
      <c r="AW14" s="292">
        <v>0</v>
      </c>
      <c r="AX14" s="292">
        <f t="shared" si="10"/>
        <v>0</v>
      </c>
      <c r="AY14" s="292">
        <f t="shared" si="11"/>
        <v>0</v>
      </c>
      <c r="AZ14" s="292">
        <v>0</v>
      </c>
      <c r="BA14" s="292">
        <v>0</v>
      </c>
      <c r="BB14" s="292">
        <v>0</v>
      </c>
      <c r="BC14" s="292">
        <v>0</v>
      </c>
      <c r="BD14" s="292">
        <v>0</v>
      </c>
      <c r="BE14" s="292">
        <v>0</v>
      </c>
      <c r="BF14" s="292">
        <f t="shared" si="12"/>
        <v>0</v>
      </c>
      <c r="BG14" s="292">
        <v>0</v>
      </c>
      <c r="BH14" s="292">
        <v>0</v>
      </c>
      <c r="BI14" s="292">
        <v>0</v>
      </c>
      <c r="BJ14" s="292">
        <v>0</v>
      </c>
      <c r="BK14" s="292">
        <v>0</v>
      </c>
      <c r="BL14" s="292">
        <v>0</v>
      </c>
      <c r="BM14" s="292">
        <f t="shared" si="13"/>
        <v>0</v>
      </c>
      <c r="BN14" s="292">
        <f t="shared" si="14"/>
        <v>0</v>
      </c>
      <c r="BO14" s="292">
        <v>0</v>
      </c>
      <c r="BP14" s="292">
        <v>0</v>
      </c>
      <c r="BQ14" s="292">
        <v>0</v>
      </c>
      <c r="BR14" s="292">
        <v>0</v>
      </c>
      <c r="BS14" s="292">
        <v>0</v>
      </c>
      <c r="BT14" s="292">
        <v>0</v>
      </c>
      <c r="BU14" s="292">
        <f t="shared" si="15"/>
        <v>0</v>
      </c>
      <c r="BV14" s="292">
        <v>0</v>
      </c>
      <c r="BW14" s="292">
        <v>0</v>
      </c>
      <c r="BX14" s="292">
        <v>0</v>
      </c>
      <c r="BY14" s="292">
        <v>0</v>
      </c>
      <c r="BZ14" s="292">
        <v>0</v>
      </c>
      <c r="CA14" s="292">
        <v>0</v>
      </c>
      <c r="CB14" s="292">
        <f t="shared" si="16"/>
        <v>0</v>
      </c>
      <c r="CC14" s="292">
        <f t="shared" si="17"/>
        <v>0</v>
      </c>
      <c r="CD14" s="292">
        <v>0</v>
      </c>
      <c r="CE14" s="292">
        <v>0</v>
      </c>
      <c r="CF14" s="292">
        <v>0</v>
      </c>
      <c r="CG14" s="292">
        <v>0</v>
      </c>
      <c r="CH14" s="292">
        <v>0</v>
      </c>
      <c r="CI14" s="292">
        <v>0</v>
      </c>
      <c r="CJ14" s="292">
        <f t="shared" si="18"/>
        <v>0</v>
      </c>
      <c r="CK14" s="292">
        <v>0</v>
      </c>
      <c r="CL14" s="292">
        <v>0</v>
      </c>
      <c r="CM14" s="292">
        <v>0</v>
      </c>
      <c r="CN14" s="292">
        <v>0</v>
      </c>
      <c r="CO14" s="292">
        <v>0</v>
      </c>
      <c r="CP14" s="292">
        <v>0</v>
      </c>
      <c r="CQ14" s="292">
        <f t="shared" si="19"/>
        <v>0</v>
      </c>
      <c r="CR14" s="292">
        <f t="shared" si="20"/>
        <v>0</v>
      </c>
      <c r="CS14" s="292">
        <v>0</v>
      </c>
      <c r="CT14" s="292">
        <v>0</v>
      </c>
      <c r="CU14" s="292">
        <v>0</v>
      </c>
      <c r="CV14" s="292">
        <v>0</v>
      </c>
      <c r="CW14" s="292">
        <v>0</v>
      </c>
      <c r="CX14" s="292">
        <v>0</v>
      </c>
      <c r="CY14" s="292">
        <f t="shared" si="21"/>
        <v>0</v>
      </c>
      <c r="CZ14" s="292">
        <v>0</v>
      </c>
      <c r="DA14" s="292">
        <v>0</v>
      </c>
      <c r="DB14" s="292">
        <v>0</v>
      </c>
      <c r="DC14" s="292">
        <v>0</v>
      </c>
      <c r="DD14" s="292">
        <v>0</v>
      </c>
      <c r="DE14" s="292">
        <v>0</v>
      </c>
      <c r="DF14" s="292">
        <f t="shared" si="22"/>
        <v>0</v>
      </c>
      <c r="DG14" s="292">
        <f t="shared" si="23"/>
        <v>0</v>
      </c>
      <c r="DH14" s="292">
        <v>0</v>
      </c>
      <c r="DI14" s="292">
        <v>0</v>
      </c>
      <c r="DJ14" s="292">
        <v>0</v>
      </c>
      <c r="DK14" s="292">
        <v>0</v>
      </c>
      <c r="DL14" s="292">
        <v>0</v>
      </c>
      <c r="DM14" s="292">
        <v>0</v>
      </c>
      <c r="DN14" s="292">
        <f t="shared" si="24"/>
        <v>0</v>
      </c>
      <c r="DO14" s="292">
        <v>0</v>
      </c>
      <c r="DP14" s="292">
        <v>0</v>
      </c>
      <c r="DQ14" s="292">
        <v>0</v>
      </c>
      <c r="DR14" s="292">
        <v>0</v>
      </c>
      <c r="DS14" s="292">
        <v>0</v>
      </c>
      <c r="DT14" s="292">
        <v>0</v>
      </c>
      <c r="DU14" s="292">
        <f t="shared" si="25"/>
        <v>457</v>
      </c>
      <c r="DV14" s="292">
        <v>328</v>
      </c>
      <c r="DW14" s="292">
        <v>0</v>
      </c>
      <c r="DX14" s="292">
        <v>129</v>
      </c>
      <c r="DY14" s="292">
        <v>0</v>
      </c>
      <c r="DZ14" s="292">
        <f t="shared" si="26"/>
        <v>0</v>
      </c>
      <c r="EA14" s="292">
        <f t="shared" si="27"/>
        <v>0</v>
      </c>
      <c r="EB14" s="292">
        <v>0</v>
      </c>
      <c r="EC14" s="292">
        <v>0</v>
      </c>
      <c r="ED14" s="292">
        <v>0</v>
      </c>
      <c r="EE14" s="292">
        <v>0</v>
      </c>
      <c r="EF14" s="292">
        <v>0</v>
      </c>
      <c r="EG14" s="292">
        <v>0</v>
      </c>
      <c r="EH14" s="292">
        <f t="shared" si="28"/>
        <v>0</v>
      </c>
      <c r="EI14" s="292">
        <v>0</v>
      </c>
      <c r="EJ14" s="292">
        <v>0</v>
      </c>
      <c r="EK14" s="292">
        <v>0</v>
      </c>
      <c r="EL14" s="292">
        <v>0</v>
      </c>
      <c r="EM14" s="292">
        <v>0</v>
      </c>
      <c r="EN14" s="292">
        <v>0</v>
      </c>
    </row>
    <row r="15" spans="1:144" s="224" customFormat="1" ht="13.5" customHeight="1">
      <c r="A15" s="290" t="s">
        <v>745</v>
      </c>
      <c r="B15" s="291" t="s">
        <v>774</v>
      </c>
      <c r="C15" s="290" t="s">
        <v>775</v>
      </c>
      <c r="D15" s="292">
        <f t="shared" si="0"/>
        <v>9055</v>
      </c>
      <c r="E15" s="292">
        <f t="shared" si="1"/>
        <v>8223</v>
      </c>
      <c r="F15" s="292">
        <f t="shared" si="2"/>
        <v>7069</v>
      </c>
      <c r="G15" s="292">
        <v>0</v>
      </c>
      <c r="H15" s="292">
        <v>6751</v>
      </c>
      <c r="I15" s="292">
        <v>0</v>
      </c>
      <c r="J15" s="292">
        <v>0</v>
      </c>
      <c r="K15" s="292">
        <v>0</v>
      </c>
      <c r="L15" s="292">
        <v>318</v>
      </c>
      <c r="M15" s="292">
        <f t="shared" si="3"/>
        <v>1154</v>
      </c>
      <c r="N15" s="292">
        <v>0</v>
      </c>
      <c r="O15" s="292">
        <v>1154</v>
      </c>
      <c r="P15" s="292">
        <v>0</v>
      </c>
      <c r="Q15" s="292">
        <v>0</v>
      </c>
      <c r="R15" s="292">
        <v>0</v>
      </c>
      <c r="S15" s="292">
        <v>0</v>
      </c>
      <c r="T15" s="292">
        <f t="shared" si="4"/>
        <v>0</v>
      </c>
      <c r="U15" s="292">
        <f t="shared" si="5"/>
        <v>0</v>
      </c>
      <c r="V15" s="292">
        <v>0</v>
      </c>
      <c r="W15" s="292">
        <v>0</v>
      </c>
      <c r="X15" s="292">
        <v>0</v>
      </c>
      <c r="Y15" s="292">
        <v>0</v>
      </c>
      <c r="Z15" s="292">
        <v>0</v>
      </c>
      <c r="AA15" s="292">
        <v>0</v>
      </c>
      <c r="AB15" s="292">
        <f t="shared" si="6"/>
        <v>0</v>
      </c>
      <c r="AC15" s="292">
        <v>0</v>
      </c>
      <c r="AD15" s="292">
        <v>0</v>
      </c>
      <c r="AE15" s="292">
        <v>0</v>
      </c>
      <c r="AF15" s="292">
        <v>0</v>
      </c>
      <c r="AG15" s="292">
        <v>0</v>
      </c>
      <c r="AH15" s="292">
        <v>0</v>
      </c>
      <c r="AI15" s="292">
        <f t="shared" si="7"/>
        <v>0</v>
      </c>
      <c r="AJ15" s="292">
        <f t="shared" si="8"/>
        <v>0</v>
      </c>
      <c r="AK15" s="292">
        <v>0</v>
      </c>
      <c r="AL15" s="292">
        <v>0</v>
      </c>
      <c r="AM15" s="292">
        <v>0</v>
      </c>
      <c r="AN15" s="292">
        <v>0</v>
      </c>
      <c r="AO15" s="292">
        <v>0</v>
      </c>
      <c r="AP15" s="292">
        <v>0</v>
      </c>
      <c r="AQ15" s="292">
        <f t="shared" si="9"/>
        <v>0</v>
      </c>
      <c r="AR15" s="292">
        <v>0</v>
      </c>
      <c r="AS15" s="292">
        <v>0</v>
      </c>
      <c r="AT15" s="292">
        <v>0</v>
      </c>
      <c r="AU15" s="292">
        <v>0</v>
      </c>
      <c r="AV15" s="292">
        <v>0</v>
      </c>
      <c r="AW15" s="292">
        <v>0</v>
      </c>
      <c r="AX15" s="292">
        <f t="shared" si="10"/>
        <v>0</v>
      </c>
      <c r="AY15" s="292">
        <f t="shared" si="11"/>
        <v>0</v>
      </c>
      <c r="AZ15" s="292">
        <v>0</v>
      </c>
      <c r="BA15" s="292">
        <v>0</v>
      </c>
      <c r="BB15" s="292">
        <v>0</v>
      </c>
      <c r="BC15" s="292">
        <v>0</v>
      </c>
      <c r="BD15" s="292">
        <v>0</v>
      </c>
      <c r="BE15" s="292">
        <v>0</v>
      </c>
      <c r="BF15" s="292">
        <f t="shared" si="12"/>
        <v>0</v>
      </c>
      <c r="BG15" s="292">
        <v>0</v>
      </c>
      <c r="BH15" s="292">
        <v>0</v>
      </c>
      <c r="BI15" s="292">
        <v>0</v>
      </c>
      <c r="BJ15" s="292">
        <v>0</v>
      </c>
      <c r="BK15" s="292">
        <v>0</v>
      </c>
      <c r="BL15" s="292">
        <v>0</v>
      </c>
      <c r="BM15" s="292">
        <f t="shared" si="13"/>
        <v>0</v>
      </c>
      <c r="BN15" s="292">
        <f t="shared" si="14"/>
        <v>0</v>
      </c>
      <c r="BO15" s="292">
        <v>0</v>
      </c>
      <c r="BP15" s="292">
        <v>0</v>
      </c>
      <c r="BQ15" s="292">
        <v>0</v>
      </c>
      <c r="BR15" s="292">
        <v>0</v>
      </c>
      <c r="BS15" s="292">
        <v>0</v>
      </c>
      <c r="BT15" s="292">
        <v>0</v>
      </c>
      <c r="BU15" s="292">
        <f t="shared" si="15"/>
        <v>0</v>
      </c>
      <c r="BV15" s="292">
        <v>0</v>
      </c>
      <c r="BW15" s="292">
        <v>0</v>
      </c>
      <c r="BX15" s="292">
        <v>0</v>
      </c>
      <c r="BY15" s="292">
        <v>0</v>
      </c>
      <c r="BZ15" s="292">
        <v>0</v>
      </c>
      <c r="CA15" s="292">
        <v>0</v>
      </c>
      <c r="CB15" s="292">
        <f t="shared" si="16"/>
        <v>0</v>
      </c>
      <c r="CC15" s="292">
        <f t="shared" si="17"/>
        <v>0</v>
      </c>
      <c r="CD15" s="292">
        <v>0</v>
      </c>
      <c r="CE15" s="292">
        <v>0</v>
      </c>
      <c r="CF15" s="292">
        <v>0</v>
      </c>
      <c r="CG15" s="292">
        <v>0</v>
      </c>
      <c r="CH15" s="292">
        <v>0</v>
      </c>
      <c r="CI15" s="292">
        <v>0</v>
      </c>
      <c r="CJ15" s="292">
        <f t="shared" si="18"/>
        <v>0</v>
      </c>
      <c r="CK15" s="292">
        <v>0</v>
      </c>
      <c r="CL15" s="292">
        <v>0</v>
      </c>
      <c r="CM15" s="292">
        <v>0</v>
      </c>
      <c r="CN15" s="292">
        <v>0</v>
      </c>
      <c r="CO15" s="292">
        <v>0</v>
      </c>
      <c r="CP15" s="292">
        <v>0</v>
      </c>
      <c r="CQ15" s="292">
        <f t="shared" si="19"/>
        <v>0</v>
      </c>
      <c r="CR15" s="292">
        <f t="shared" si="20"/>
        <v>0</v>
      </c>
      <c r="CS15" s="292">
        <v>0</v>
      </c>
      <c r="CT15" s="292">
        <v>0</v>
      </c>
      <c r="CU15" s="292">
        <v>0</v>
      </c>
      <c r="CV15" s="292">
        <v>0</v>
      </c>
      <c r="CW15" s="292">
        <v>0</v>
      </c>
      <c r="CX15" s="292">
        <v>0</v>
      </c>
      <c r="CY15" s="292">
        <f t="shared" si="21"/>
        <v>0</v>
      </c>
      <c r="CZ15" s="292">
        <v>0</v>
      </c>
      <c r="DA15" s="292">
        <v>0</v>
      </c>
      <c r="DB15" s="292">
        <v>0</v>
      </c>
      <c r="DC15" s="292">
        <v>0</v>
      </c>
      <c r="DD15" s="292">
        <v>0</v>
      </c>
      <c r="DE15" s="292">
        <v>0</v>
      </c>
      <c r="DF15" s="292">
        <f t="shared" si="22"/>
        <v>0</v>
      </c>
      <c r="DG15" s="292">
        <f t="shared" si="23"/>
        <v>0</v>
      </c>
      <c r="DH15" s="292">
        <v>0</v>
      </c>
      <c r="DI15" s="292">
        <v>0</v>
      </c>
      <c r="DJ15" s="292">
        <v>0</v>
      </c>
      <c r="DK15" s="292">
        <v>0</v>
      </c>
      <c r="DL15" s="292">
        <v>0</v>
      </c>
      <c r="DM15" s="292">
        <v>0</v>
      </c>
      <c r="DN15" s="292">
        <f t="shared" si="24"/>
        <v>0</v>
      </c>
      <c r="DO15" s="292">
        <v>0</v>
      </c>
      <c r="DP15" s="292">
        <v>0</v>
      </c>
      <c r="DQ15" s="292">
        <v>0</v>
      </c>
      <c r="DR15" s="292">
        <v>0</v>
      </c>
      <c r="DS15" s="292">
        <v>0</v>
      </c>
      <c r="DT15" s="292">
        <v>0</v>
      </c>
      <c r="DU15" s="292">
        <f t="shared" si="25"/>
        <v>670</v>
      </c>
      <c r="DV15" s="292">
        <v>499</v>
      </c>
      <c r="DW15" s="292">
        <v>0</v>
      </c>
      <c r="DX15" s="292">
        <v>171</v>
      </c>
      <c r="DY15" s="292">
        <v>0</v>
      </c>
      <c r="DZ15" s="292">
        <f t="shared" si="26"/>
        <v>162</v>
      </c>
      <c r="EA15" s="292">
        <f t="shared" si="27"/>
        <v>104</v>
      </c>
      <c r="EB15" s="292">
        <v>0</v>
      </c>
      <c r="EC15" s="292">
        <v>0</v>
      </c>
      <c r="ED15" s="292">
        <v>95</v>
      </c>
      <c r="EE15" s="292">
        <v>0</v>
      </c>
      <c r="EF15" s="292">
        <v>9</v>
      </c>
      <c r="EG15" s="292">
        <v>0</v>
      </c>
      <c r="EH15" s="292">
        <f t="shared" si="28"/>
        <v>58</v>
      </c>
      <c r="EI15" s="292">
        <v>0</v>
      </c>
      <c r="EJ15" s="292">
        <v>0</v>
      </c>
      <c r="EK15" s="292">
        <v>58</v>
      </c>
      <c r="EL15" s="292">
        <v>0</v>
      </c>
      <c r="EM15" s="292">
        <v>0</v>
      </c>
      <c r="EN15" s="292">
        <v>0</v>
      </c>
    </row>
    <row r="16" spans="1:144" s="224" customFormat="1" ht="13.5" customHeight="1">
      <c r="A16" s="290" t="s">
        <v>745</v>
      </c>
      <c r="B16" s="291" t="s">
        <v>776</v>
      </c>
      <c r="C16" s="290" t="s">
        <v>777</v>
      </c>
      <c r="D16" s="292">
        <f t="shared" si="0"/>
        <v>32887</v>
      </c>
      <c r="E16" s="292">
        <f t="shared" si="1"/>
        <v>27794</v>
      </c>
      <c r="F16" s="292">
        <f t="shared" si="2"/>
        <v>24826</v>
      </c>
      <c r="G16" s="292">
        <v>0</v>
      </c>
      <c r="H16" s="292">
        <v>24534</v>
      </c>
      <c r="I16" s="292">
        <v>292</v>
      </c>
      <c r="J16" s="292">
        <v>0</v>
      </c>
      <c r="K16" s="292">
        <v>0</v>
      </c>
      <c r="L16" s="292">
        <v>0</v>
      </c>
      <c r="M16" s="292">
        <f t="shared" si="3"/>
        <v>2968</v>
      </c>
      <c r="N16" s="292">
        <v>0</v>
      </c>
      <c r="O16" s="292">
        <v>2968</v>
      </c>
      <c r="P16" s="292">
        <v>0</v>
      </c>
      <c r="Q16" s="292">
        <v>0</v>
      </c>
      <c r="R16" s="292">
        <v>0</v>
      </c>
      <c r="S16" s="292">
        <v>0</v>
      </c>
      <c r="T16" s="292">
        <f t="shared" si="4"/>
        <v>274</v>
      </c>
      <c r="U16" s="292">
        <f t="shared" si="5"/>
        <v>274</v>
      </c>
      <c r="V16" s="292">
        <v>0</v>
      </c>
      <c r="W16" s="292">
        <v>0</v>
      </c>
      <c r="X16" s="292">
        <v>0</v>
      </c>
      <c r="Y16" s="292">
        <v>0</v>
      </c>
      <c r="Z16" s="292">
        <v>0</v>
      </c>
      <c r="AA16" s="292">
        <v>274</v>
      </c>
      <c r="AB16" s="292">
        <f t="shared" si="6"/>
        <v>0</v>
      </c>
      <c r="AC16" s="292">
        <v>0</v>
      </c>
      <c r="AD16" s="292">
        <v>0</v>
      </c>
      <c r="AE16" s="292">
        <v>0</v>
      </c>
      <c r="AF16" s="292">
        <v>0</v>
      </c>
      <c r="AG16" s="292">
        <v>0</v>
      </c>
      <c r="AH16" s="292">
        <v>0</v>
      </c>
      <c r="AI16" s="292">
        <f t="shared" si="7"/>
        <v>0</v>
      </c>
      <c r="AJ16" s="292">
        <f t="shared" si="8"/>
        <v>0</v>
      </c>
      <c r="AK16" s="292">
        <v>0</v>
      </c>
      <c r="AL16" s="292">
        <v>0</v>
      </c>
      <c r="AM16" s="292">
        <v>0</v>
      </c>
      <c r="AN16" s="292">
        <v>0</v>
      </c>
      <c r="AO16" s="292">
        <v>0</v>
      </c>
      <c r="AP16" s="292">
        <v>0</v>
      </c>
      <c r="AQ16" s="292">
        <f t="shared" si="9"/>
        <v>0</v>
      </c>
      <c r="AR16" s="292">
        <v>0</v>
      </c>
      <c r="AS16" s="292">
        <v>0</v>
      </c>
      <c r="AT16" s="292">
        <v>0</v>
      </c>
      <c r="AU16" s="292">
        <v>0</v>
      </c>
      <c r="AV16" s="292">
        <v>0</v>
      </c>
      <c r="AW16" s="292">
        <v>0</v>
      </c>
      <c r="AX16" s="292">
        <f t="shared" si="10"/>
        <v>0</v>
      </c>
      <c r="AY16" s="292">
        <f t="shared" si="11"/>
        <v>0</v>
      </c>
      <c r="AZ16" s="292">
        <v>0</v>
      </c>
      <c r="BA16" s="292">
        <v>0</v>
      </c>
      <c r="BB16" s="292">
        <v>0</v>
      </c>
      <c r="BC16" s="292">
        <v>0</v>
      </c>
      <c r="BD16" s="292">
        <v>0</v>
      </c>
      <c r="BE16" s="292">
        <v>0</v>
      </c>
      <c r="BF16" s="292">
        <f t="shared" si="12"/>
        <v>0</v>
      </c>
      <c r="BG16" s="292">
        <v>0</v>
      </c>
      <c r="BH16" s="292">
        <v>0</v>
      </c>
      <c r="BI16" s="292">
        <v>0</v>
      </c>
      <c r="BJ16" s="292">
        <v>0</v>
      </c>
      <c r="BK16" s="292">
        <v>0</v>
      </c>
      <c r="BL16" s="292">
        <v>0</v>
      </c>
      <c r="BM16" s="292">
        <f t="shared" si="13"/>
        <v>0</v>
      </c>
      <c r="BN16" s="292">
        <f t="shared" si="14"/>
        <v>0</v>
      </c>
      <c r="BO16" s="292">
        <v>0</v>
      </c>
      <c r="BP16" s="292">
        <v>0</v>
      </c>
      <c r="BQ16" s="292">
        <v>0</v>
      </c>
      <c r="BR16" s="292">
        <v>0</v>
      </c>
      <c r="BS16" s="292">
        <v>0</v>
      </c>
      <c r="BT16" s="292">
        <v>0</v>
      </c>
      <c r="BU16" s="292">
        <f t="shared" si="15"/>
        <v>0</v>
      </c>
      <c r="BV16" s="292">
        <v>0</v>
      </c>
      <c r="BW16" s="292">
        <v>0</v>
      </c>
      <c r="BX16" s="292">
        <v>0</v>
      </c>
      <c r="BY16" s="292">
        <v>0</v>
      </c>
      <c r="BZ16" s="292">
        <v>0</v>
      </c>
      <c r="CA16" s="292">
        <v>0</v>
      </c>
      <c r="CB16" s="292">
        <f t="shared" si="16"/>
        <v>0</v>
      </c>
      <c r="CC16" s="292">
        <f t="shared" si="17"/>
        <v>0</v>
      </c>
      <c r="CD16" s="292">
        <v>0</v>
      </c>
      <c r="CE16" s="292">
        <v>0</v>
      </c>
      <c r="CF16" s="292">
        <v>0</v>
      </c>
      <c r="CG16" s="292">
        <v>0</v>
      </c>
      <c r="CH16" s="292">
        <v>0</v>
      </c>
      <c r="CI16" s="292">
        <v>0</v>
      </c>
      <c r="CJ16" s="292">
        <f t="shared" si="18"/>
        <v>0</v>
      </c>
      <c r="CK16" s="292">
        <v>0</v>
      </c>
      <c r="CL16" s="292">
        <v>0</v>
      </c>
      <c r="CM16" s="292">
        <v>0</v>
      </c>
      <c r="CN16" s="292">
        <v>0</v>
      </c>
      <c r="CO16" s="292">
        <v>0</v>
      </c>
      <c r="CP16" s="292">
        <v>0</v>
      </c>
      <c r="CQ16" s="292">
        <f t="shared" si="19"/>
        <v>1141</v>
      </c>
      <c r="CR16" s="292">
        <f t="shared" si="20"/>
        <v>1036</v>
      </c>
      <c r="CS16" s="292">
        <v>0</v>
      </c>
      <c r="CT16" s="292">
        <v>0</v>
      </c>
      <c r="CU16" s="292">
        <v>0</v>
      </c>
      <c r="CV16" s="292">
        <v>1036</v>
      </c>
      <c r="CW16" s="292">
        <v>0</v>
      </c>
      <c r="CX16" s="292">
        <v>0</v>
      </c>
      <c r="CY16" s="292">
        <f t="shared" si="21"/>
        <v>105</v>
      </c>
      <c r="CZ16" s="292">
        <v>0</v>
      </c>
      <c r="DA16" s="292">
        <v>0</v>
      </c>
      <c r="DB16" s="292">
        <v>0</v>
      </c>
      <c r="DC16" s="292">
        <v>105</v>
      </c>
      <c r="DD16" s="292">
        <v>0</v>
      </c>
      <c r="DE16" s="292">
        <v>0</v>
      </c>
      <c r="DF16" s="292">
        <f t="shared" si="22"/>
        <v>0</v>
      </c>
      <c r="DG16" s="292">
        <f t="shared" si="23"/>
        <v>0</v>
      </c>
      <c r="DH16" s="292">
        <v>0</v>
      </c>
      <c r="DI16" s="292">
        <v>0</v>
      </c>
      <c r="DJ16" s="292">
        <v>0</v>
      </c>
      <c r="DK16" s="292">
        <v>0</v>
      </c>
      <c r="DL16" s="292">
        <v>0</v>
      </c>
      <c r="DM16" s="292">
        <v>0</v>
      </c>
      <c r="DN16" s="292">
        <f t="shared" si="24"/>
        <v>0</v>
      </c>
      <c r="DO16" s="292">
        <v>0</v>
      </c>
      <c r="DP16" s="292">
        <v>0</v>
      </c>
      <c r="DQ16" s="292">
        <v>0</v>
      </c>
      <c r="DR16" s="292">
        <v>0</v>
      </c>
      <c r="DS16" s="292">
        <v>0</v>
      </c>
      <c r="DT16" s="292">
        <v>0</v>
      </c>
      <c r="DU16" s="292">
        <f t="shared" si="25"/>
        <v>3560</v>
      </c>
      <c r="DV16" s="292">
        <v>3502</v>
      </c>
      <c r="DW16" s="292">
        <v>36</v>
      </c>
      <c r="DX16" s="292">
        <v>22</v>
      </c>
      <c r="DY16" s="292">
        <v>0</v>
      </c>
      <c r="DZ16" s="292">
        <f t="shared" si="26"/>
        <v>118</v>
      </c>
      <c r="EA16" s="292">
        <f t="shared" si="27"/>
        <v>0</v>
      </c>
      <c r="EB16" s="292">
        <v>0</v>
      </c>
      <c r="EC16" s="292">
        <v>0</v>
      </c>
      <c r="ED16" s="292">
        <v>0</v>
      </c>
      <c r="EE16" s="292">
        <v>0</v>
      </c>
      <c r="EF16" s="292">
        <v>0</v>
      </c>
      <c r="EG16" s="292">
        <v>0</v>
      </c>
      <c r="EH16" s="292">
        <f t="shared" si="28"/>
        <v>118</v>
      </c>
      <c r="EI16" s="292">
        <v>0</v>
      </c>
      <c r="EJ16" s="292">
        <v>0</v>
      </c>
      <c r="EK16" s="292">
        <v>118</v>
      </c>
      <c r="EL16" s="292">
        <v>0</v>
      </c>
      <c r="EM16" s="292">
        <v>0</v>
      </c>
      <c r="EN16" s="292">
        <v>0</v>
      </c>
    </row>
    <row r="17" spans="1:144" s="224" customFormat="1" ht="13.5" customHeight="1">
      <c r="A17" s="290" t="s">
        <v>745</v>
      </c>
      <c r="B17" s="291" t="s">
        <v>778</v>
      </c>
      <c r="C17" s="290" t="s">
        <v>779</v>
      </c>
      <c r="D17" s="292">
        <f t="shared" si="0"/>
        <v>23579</v>
      </c>
      <c r="E17" s="292">
        <f t="shared" si="1"/>
        <v>21345</v>
      </c>
      <c r="F17" s="292">
        <f t="shared" si="2"/>
        <v>20245</v>
      </c>
      <c r="G17" s="292">
        <v>0</v>
      </c>
      <c r="H17" s="292">
        <v>20245</v>
      </c>
      <c r="I17" s="292">
        <v>0</v>
      </c>
      <c r="J17" s="292">
        <v>0</v>
      </c>
      <c r="K17" s="292">
        <v>0</v>
      </c>
      <c r="L17" s="292">
        <v>0</v>
      </c>
      <c r="M17" s="292">
        <f t="shared" si="3"/>
        <v>1100</v>
      </c>
      <c r="N17" s="292">
        <v>0</v>
      </c>
      <c r="O17" s="292">
        <v>1100</v>
      </c>
      <c r="P17" s="292">
        <v>0</v>
      </c>
      <c r="Q17" s="292">
        <v>0</v>
      </c>
      <c r="R17" s="292">
        <v>0</v>
      </c>
      <c r="S17" s="292">
        <v>0</v>
      </c>
      <c r="T17" s="292">
        <f t="shared" si="4"/>
        <v>1642</v>
      </c>
      <c r="U17" s="292">
        <f t="shared" si="5"/>
        <v>1642</v>
      </c>
      <c r="V17" s="292">
        <v>0</v>
      </c>
      <c r="W17" s="292">
        <v>0</v>
      </c>
      <c r="X17" s="292">
        <v>697</v>
      </c>
      <c r="Y17" s="292">
        <v>926</v>
      </c>
      <c r="Z17" s="292">
        <v>0</v>
      </c>
      <c r="AA17" s="292">
        <v>19</v>
      </c>
      <c r="AB17" s="292">
        <f t="shared" si="6"/>
        <v>0</v>
      </c>
      <c r="AC17" s="292">
        <v>0</v>
      </c>
      <c r="AD17" s="292">
        <v>0</v>
      </c>
      <c r="AE17" s="292">
        <v>0</v>
      </c>
      <c r="AF17" s="292">
        <v>0</v>
      </c>
      <c r="AG17" s="292">
        <v>0</v>
      </c>
      <c r="AH17" s="292">
        <v>0</v>
      </c>
      <c r="AI17" s="292">
        <f t="shared" si="7"/>
        <v>0</v>
      </c>
      <c r="AJ17" s="292">
        <f t="shared" si="8"/>
        <v>0</v>
      </c>
      <c r="AK17" s="292">
        <v>0</v>
      </c>
      <c r="AL17" s="292">
        <v>0</v>
      </c>
      <c r="AM17" s="292">
        <v>0</v>
      </c>
      <c r="AN17" s="292">
        <v>0</v>
      </c>
      <c r="AO17" s="292">
        <v>0</v>
      </c>
      <c r="AP17" s="292">
        <v>0</v>
      </c>
      <c r="AQ17" s="292">
        <f t="shared" si="9"/>
        <v>0</v>
      </c>
      <c r="AR17" s="292">
        <v>0</v>
      </c>
      <c r="AS17" s="292">
        <v>0</v>
      </c>
      <c r="AT17" s="292">
        <v>0</v>
      </c>
      <c r="AU17" s="292">
        <v>0</v>
      </c>
      <c r="AV17" s="292">
        <v>0</v>
      </c>
      <c r="AW17" s="292">
        <v>0</v>
      </c>
      <c r="AX17" s="292">
        <f t="shared" si="10"/>
        <v>0</v>
      </c>
      <c r="AY17" s="292">
        <f t="shared" si="11"/>
        <v>0</v>
      </c>
      <c r="AZ17" s="292">
        <v>0</v>
      </c>
      <c r="BA17" s="292">
        <v>0</v>
      </c>
      <c r="BB17" s="292">
        <v>0</v>
      </c>
      <c r="BC17" s="292">
        <v>0</v>
      </c>
      <c r="BD17" s="292">
        <v>0</v>
      </c>
      <c r="BE17" s="292">
        <v>0</v>
      </c>
      <c r="BF17" s="292">
        <f t="shared" si="12"/>
        <v>0</v>
      </c>
      <c r="BG17" s="292">
        <v>0</v>
      </c>
      <c r="BH17" s="292">
        <v>0</v>
      </c>
      <c r="BI17" s="292">
        <v>0</v>
      </c>
      <c r="BJ17" s="292">
        <v>0</v>
      </c>
      <c r="BK17" s="292">
        <v>0</v>
      </c>
      <c r="BL17" s="292">
        <v>0</v>
      </c>
      <c r="BM17" s="292">
        <f t="shared" si="13"/>
        <v>0</v>
      </c>
      <c r="BN17" s="292">
        <f t="shared" si="14"/>
        <v>0</v>
      </c>
      <c r="BO17" s="292">
        <v>0</v>
      </c>
      <c r="BP17" s="292">
        <v>0</v>
      </c>
      <c r="BQ17" s="292">
        <v>0</v>
      </c>
      <c r="BR17" s="292">
        <v>0</v>
      </c>
      <c r="BS17" s="292">
        <v>0</v>
      </c>
      <c r="BT17" s="292">
        <v>0</v>
      </c>
      <c r="BU17" s="292">
        <f t="shared" si="15"/>
        <v>0</v>
      </c>
      <c r="BV17" s="292">
        <v>0</v>
      </c>
      <c r="BW17" s="292">
        <v>0</v>
      </c>
      <c r="BX17" s="292">
        <v>0</v>
      </c>
      <c r="BY17" s="292">
        <v>0</v>
      </c>
      <c r="BZ17" s="292">
        <v>0</v>
      </c>
      <c r="CA17" s="292">
        <v>0</v>
      </c>
      <c r="CB17" s="292">
        <f t="shared" si="16"/>
        <v>0</v>
      </c>
      <c r="CC17" s="292">
        <f t="shared" si="17"/>
        <v>0</v>
      </c>
      <c r="CD17" s="292">
        <v>0</v>
      </c>
      <c r="CE17" s="292">
        <v>0</v>
      </c>
      <c r="CF17" s="292">
        <v>0</v>
      </c>
      <c r="CG17" s="292">
        <v>0</v>
      </c>
      <c r="CH17" s="292">
        <v>0</v>
      </c>
      <c r="CI17" s="292">
        <v>0</v>
      </c>
      <c r="CJ17" s="292">
        <f t="shared" si="18"/>
        <v>0</v>
      </c>
      <c r="CK17" s="292">
        <v>0</v>
      </c>
      <c r="CL17" s="292">
        <v>0</v>
      </c>
      <c r="CM17" s="292">
        <v>0</v>
      </c>
      <c r="CN17" s="292">
        <v>0</v>
      </c>
      <c r="CO17" s="292">
        <v>0</v>
      </c>
      <c r="CP17" s="292">
        <v>0</v>
      </c>
      <c r="CQ17" s="292">
        <f t="shared" si="19"/>
        <v>88</v>
      </c>
      <c r="CR17" s="292">
        <f t="shared" si="20"/>
        <v>88</v>
      </c>
      <c r="CS17" s="292">
        <v>0</v>
      </c>
      <c r="CT17" s="292">
        <v>0</v>
      </c>
      <c r="CU17" s="292">
        <v>0</v>
      </c>
      <c r="CV17" s="292">
        <v>88</v>
      </c>
      <c r="CW17" s="292">
        <v>0</v>
      </c>
      <c r="CX17" s="292">
        <v>0</v>
      </c>
      <c r="CY17" s="292">
        <f t="shared" si="21"/>
        <v>0</v>
      </c>
      <c r="CZ17" s="292">
        <v>0</v>
      </c>
      <c r="DA17" s="292">
        <v>0</v>
      </c>
      <c r="DB17" s="292">
        <v>0</v>
      </c>
      <c r="DC17" s="292">
        <v>0</v>
      </c>
      <c r="DD17" s="292">
        <v>0</v>
      </c>
      <c r="DE17" s="292">
        <v>0</v>
      </c>
      <c r="DF17" s="292">
        <f t="shared" si="22"/>
        <v>0</v>
      </c>
      <c r="DG17" s="292">
        <f t="shared" si="23"/>
        <v>0</v>
      </c>
      <c r="DH17" s="292">
        <v>0</v>
      </c>
      <c r="DI17" s="292">
        <v>0</v>
      </c>
      <c r="DJ17" s="292">
        <v>0</v>
      </c>
      <c r="DK17" s="292">
        <v>0</v>
      </c>
      <c r="DL17" s="292">
        <v>0</v>
      </c>
      <c r="DM17" s="292">
        <v>0</v>
      </c>
      <c r="DN17" s="292">
        <f t="shared" si="24"/>
        <v>0</v>
      </c>
      <c r="DO17" s="292">
        <v>0</v>
      </c>
      <c r="DP17" s="292">
        <v>0</v>
      </c>
      <c r="DQ17" s="292">
        <v>0</v>
      </c>
      <c r="DR17" s="292">
        <v>0</v>
      </c>
      <c r="DS17" s="292">
        <v>0</v>
      </c>
      <c r="DT17" s="292">
        <v>0</v>
      </c>
      <c r="DU17" s="292">
        <f t="shared" si="25"/>
        <v>504</v>
      </c>
      <c r="DV17" s="292">
        <v>476</v>
      </c>
      <c r="DW17" s="292">
        <v>28</v>
      </c>
      <c r="DX17" s="292">
        <v>0</v>
      </c>
      <c r="DY17" s="292">
        <v>0</v>
      </c>
      <c r="DZ17" s="292">
        <f t="shared" si="26"/>
        <v>0</v>
      </c>
      <c r="EA17" s="292">
        <f t="shared" si="27"/>
        <v>0</v>
      </c>
      <c r="EB17" s="292">
        <v>0</v>
      </c>
      <c r="EC17" s="292">
        <v>0</v>
      </c>
      <c r="ED17" s="292">
        <v>0</v>
      </c>
      <c r="EE17" s="292">
        <v>0</v>
      </c>
      <c r="EF17" s="292">
        <v>0</v>
      </c>
      <c r="EG17" s="292">
        <v>0</v>
      </c>
      <c r="EH17" s="292">
        <f t="shared" si="28"/>
        <v>0</v>
      </c>
      <c r="EI17" s="292">
        <v>0</v>
      </c>
      <c r="EJ17" s="292">
        <v>0</v>
      </c>
      <c r="EK17" s="292">
        <v>0</v>
      </c>
      <c r="EL17" s="292">
        <v>0</v>
      </c>
      <c r="EM17" s="292">
        <v>0</v>
      </c>
      <c r="EN17" s="292">
        <v>0</v>
      </c>
    </row>
    <row r="18" spans="1:144" s="224" customFormat="1" ht="13.5" customHeight="1">
      <c r="A18" s="290" t="s">
        <v>745</v>
      </c>
      <c r="B18" s="291" t="s">
        <v>781</v>
      </c>
      <c r="C18" s="290" t="s">
        <v>782</v>
      </c>
      <c r="D18" s="292">
        <f t="shared" si="0"/>
        <v>12864</v>
      </c>
      <c r="E18" s="292">
        <f t="shared" si="1"/>
        <v>11291</v>
      </c>
      <c r="F18" s="292">
        <f t="shared" si="2"/>
        <v>10639</v>
      </c>
      <c r="G18" s="292">
        <v>0</v>
      </c>
      <c r="H18" s="292">
        <v>10639</v>
      </c>
      <c r="I18" s="292">
        <v>0</v>
      </c>
      <c r="J18" s="292">
        <v>0</v>
      </c>
      <c r="K18" s="292">
        <v>0</v>
      </c>
      <c r="L18" s="292">
        <v>0</v>
      </c>
      <c r="M18" s="292">
        <f t="shared" si="3"/>
        <v>652</v>
      </c>
      <c r="N18" s="292">
        <v>0</v>
      </c>
      <c r="O18" s="292">
        <v>652</v>
      </c>
      <c r="P18" s="292">
        <v>0</v>
      </c>
      <c r="Q18" s="292">
        <v>0</v>
      </c>
      <c r="R18" s="292">
        <v>0</v>
      </c>
      <c r="S18" s="292">
        <v>0</v>
      </c>
      <c r="T18" s="292">
        <f t="shared" si="4"/>
        <v>973</v>
      </c>
      <c r="U18" s="292">
        <f t="shared" si="5"/>
        <v>973</v>
      </c>
      <c r="V18" s="292">
        <v>0</v>
      </c>
      <c r="W18" s="292">
        <v>0</v>
      </c>
      <c r="X18" s="292">
        <v>327</v>
      </c>
      <c r="Y18" s="292">
        <v>318</v>
      </c>
      <c r="Z18" s="292">
        <v>0</v>
      </c>
      <c r="AA18" s="292">
        <v>328</v>
      </c>
      <c r="AB18" s="292">
        <f t="shared" si="6"/>
        <v>0</v>
      </c>
      <c r="AC18" s="292">
        <v>0</v>
      </c>
      <c r="AD18" s="292">
        <v>0</v>
      </c>
      <c r="AE18" s="292">
        <v>0</v>
      </c>
      <c r="AF18" s="292">
        <v>0</v>
      </c>
      <c r="AG18" s="292">
        <v>0</v>
      </c>
      <c r="AH18" s="292">
        <v>0</v>
      </c>
      <c r="AI18" s="292">
        <f t="shared" si="7"/>
        <v>0</v>
      </c>
      <c r="AJ18" s="292">
        <f t="shared" si="8"/>
        <v>0</v>
      </c>
      <c r="AK18" s="292">
        <v>0</v>
      </c>
      <c r="AL18" s="292">
        <v>0</v>
      </c>
      <c r="AM18" s="292">
        <v>0</v>
      </c>
      <c r="AN18" s="292">
        <v>0</v>
      </c>
      <c r="AO18" s="292">
        <v>0</v>
      </c>
      <c r="AP18" s="292">
        <v>0</v>
      </c>
      <c r="AQ18" s="292">
        <f t="shared" si="9"/>
        <v>0</v>
      </c>
      <c r="AR18" s="292">
        <v>0</v>
      </c>
      <c r="AS18" s="292">
        <v>0</v>
      </c>
      <c r="AT18" s="292">
        <v>0</v>
      </c>
      <c r="AU18" s="292">
        <v>0</v>
      </c>
      <c r="AV18" s="292">
        <v>0</v>
      </c>
      <c r="AW18" s="292">
        <v>0</v>
      </c>
      <c r="AX18" s="292">
        <f t="shared" si="10"/>
        <v>0</v>
      </c>
      <c r="AY18" s="292">
        <f t="shared" si="11"/>
        <v>0</v>
      </c>
      <c r="AZ18" s="292">
        <v>0</v>
      </c>
      <c r="BA18" s="292">
        <v>0</v>
      </c>
      <c r="BB18" s="292">
        <v>0</v>
      </c>
      <c r="BC18" s="292">
        <v>0</v>
      </c>
      <c r="BD18" s="292">
        <v>0</v>
      </c>
      <c r="BE18" s="292">
        <v>0</v>
      </c>
      <c r="BF18" s="292">
        <f t="shared" si="12"/>
        <v>0</v>
      </c>
      <c r="BG18" s="292">
        <v>0</v>
      </c>
      <c r="BH18" s="292">
        <v>0</v>
      </c>
      <c r="BI18" s="292">
        <v>0</v>
      </c>
      <c r="BJ18" s="292">
        <v>0</v>
      </c>
      <c r="BK18" s="292">
        <v>0</v>
      </c>
      <c r="BL18" s="292">
        <v>0</v>
      </c>
      <c r="BM18" s="292">
        <f t="shared" si="13"/>
        <v>0</v>
      </c>
      <c r="BN18" s="292">
        <f t="shared" si="14"/>
        <v>0</v>
      </c>
      <c r="BO18" s="292">
        <v>0</v>
      </c>
      <c r="BP18" s="292">
        <v>0</v>
      </c>
      <c r="BQ18" s="292">
        <v>0</v>
      </c>
      <c r="BR18" s="292">
        <v>0</v>
      </c>
      <c r="BS18" s="292">
        <v>0</v>
      </c>
      <c r="BT18" s="292">
        <v>0</v>
      </c>
      <c r="BU18" s="292">
        <f t="shared" si="15"/>
        <v>0</v>
      </c>
      <c r="BV18" s="292">
        <v>0</v>
      </c>
      <c r="BW18" s="292">
        <v>0</v>
      </c>
      <c r="BX18" s="292">
        <v>0</v>
      </c>
      <c r="BY18" s="292">
        <v>0</v>
      </c>
      <c r="BZ18" s="292">
        <v>0</v>
      </c>
      <c r="CA18" s="292">
        <v>0</v>
      </c>
      <c r="CB18" s="292">
        <f t="shared" si="16"/>
        <v>0</v>
      </c>
      <c r="CC18" s="292">
        <f t="shared" si="17"/>
        <v>0</v>
      </c>
      <c r="CD18" s="292">
        <v>0</v>
      </c>
      <c r="CE18" s="292">
        <v>0</v>
      </c>
      <c r="CF18" s="292">
        <v>0</v>
      </c>
      <c r="CG18" s="292">
        <v>0</v>
      </c>
      <c r="CH18" s="292">
        <v>0</v>
      </c>
      <c r="CI18" s="292">
        <v>0</v>
      </c>
      <c r="CJ18" s="292">
        <f t="shared" si="18"/>
        <v>0</v>
      </c>
      <c r="CK18" s="292">
        <v>0</v>
      </c>
      <c r="CL18" s="292">
        <v>0</v>
      </c>
      <c r="CM18" s="292">
        <v>0</v>
      </c>
      <c r="CN18" s="292">
        <v>0</v>
      </c>
      <c r="CO18" s="292">
        <v>0</v>
      </c>
      <c r="CP18" s="292">
        <v>0</v>
      </c>
      <c r="CQ18" s="292">
        <f t="shared" si="19"/>
        <v>0</v>
      </c>
      <c r="CR18" s="292">
        <f t="shared" si="20"/>
        <v>0</v>
      </c>
      <c r="CS18" s="292">
        <v>0</v>
      </c>
      <c r="CT18" s="292">
        <v>0</v>
      </c>
      <c r="CU18" s="292">
        <v>0</v>
      </c>
      <c r="CV18" s="292">
        <v>0</v>
      </c>
      <c r="CW18" s="292">
        <v>0</v>
      </c>
      <c r="CX18" s="292">
        <v>0</v>
      </c>
      <c r="CY18" s="292">
        <f t="shared" si="21"/>
        <v>0</v>
      </c>
      <c r="CZ18" s="292">
        <v>0</v>
      </c>
      <c r="DA18" s="292">
        <v>0</v>
      </c>
      <c r="DB18" s="292">
        <v>0</v>
      </c>
      <c r="DC18" s="292">
        <v>0</v>
      </c>
      <c r="DD18" s="292">
        <v>0</v>
      </c>
      <c r="DE18" s="292">
        <v>0</v>
      </c>
      <c r="DF18" s="292">
        <f t="shared" si="22"/>
        <v>0</v>
      </c>
      <c r="DG18" s="292">
        <f t="shared" si="23"/>
        <v>0</v>
      </c>
      <c r="DH18" s="292">
        <v>0</v>
      </c>
      <c r="DI18" s="292">
        <v>0</v>
      </c>
      <c r="DJ18" s="292">
        <v>0</v>
      </c>
      <c r="DK18" s="292">
        <v>0</v>
      </c>
      <c r="DL18" s="292">
        <v>0</v>
      </c>
      <c r="DM18" s="292">
        <v>0</v>
      </c>
      <c r="DN18" s="292">
        <f t="shared" si="24"/>
        <v>0</v>
      </c>
      <c r="DO18" s="292">
        <v>0</v>
      </c>
      <c r="DP18" s="292">
        <v>0</v>
      </c>
      <c r="DQ18" s="292">
        <v>0</v>
      </c>
      <c r="DR18" s="292">
        <v>0</v>
      </c>
      <c r="DS18" s="292">
        <v>0</v>
      </c>
      <c r="DT18" s="292">
        <v>0</v>
      </c>
      <c r="DU18" s="292">
        <f t="shared" si="25"/>
        <v>546</v>
      </c>
      <c r="DV18" s="292">
        <v>546</v>
      </c>
      <c r="DW18" s="292">
        <v>0</v>
      </c>
      <c r="DX18" s="292">
        <v>0</v>
      </c>
      <c r="DY18" s="292">
        <v>0</v>
      </c>
      <c r="DZ18" s="292">
        <f t="shared" si="26"/>
        <v>54</v>
      </c>
      <c r="EA18" s="292">
        <f t="shared" si="27"/>
        <v>54</v>
      </c>
      <c r="EB18" s="292">
        <v>0</v>
      </c>
      <c r="EC18" s="292">
        <v>0</v>
      </c>
      <c r="ED18" s="292">
        <v>54</v>
      </c>
      <c r="EE18" s="292">
        <v>0</v>
      </c>
      <c r="EF18" s="292">
        <v>0</v>
      </c>
      <c r="EG18" s="292">
        <v>0</v>
      </c>
      <c r="EH18" s="292">
        <f t="shared" si="28"/>
        <v>0</v>
      </c>
      <c r="EI18" s="292">
        <v>0</v>
      </c>
      <c r="EJ18" s="292">
        <v>0</v>
      </c>
      <c r="EK18" s="292">
        <v>0</v>
      </c>
      <c r="EL18" s="292">
        <v>0</v>
      </c>
      <c r="EM18" s="292">
        <v>0</v>
      </c>
      <c r="EN18" s="292">
        <v>0</v>
      </c>
    </row>
    <row r="19" spans="1:144" s="224" customFormat="1" ht="13.5" customHeight="1">
      <c r="A19" s="290" t="s">
        <v>745</v>
      </c>
      <c r="B19" s="291" t="s">
        <v>783</v>
      </c>
      <c r="C19" s="290" t="s">
        <v>784</v>
      </c>
      <c r="D19" s="292">
        <f t="shared" si="0"/>
        <v>8431</v>
      </c>
      <c r="E19" s="292">
        <f t="shared" si="1"/>
        <v>7104</v>
      </c>
      <c r="F19" s="292">
        <f t="shared" si="2"/>
        <v>6419</v>
      </c>
      <c r="G19" s="292">
        <v>0</v>
      </c>
      <c r="H19" s="292">
        <v>6419</v>
      </c>
      <c r="I19" s="292">
        <v>0</v>
      </c>
      <c r="J19" s="292">
        <v>0</v>
      </c>
      <c r="K19" s="292">
        <v>0</v>
      </c>
      <c r="L19" s="292">
        <v>0</v>
      </c>
      <c r="M19" s="292">
        <f t="shared" si="3"/>
        <v>685</v>
      </c>
      <c r="N19" s="292">
        <v>0</v>
      </c>
      <c r="O19" s="292">
        <v>685</v>
      </c>
      <c r="P19" s="292">
        <v>0</v>
      </c>
      <c r="Q19" s="292">
        <v>0</v>
      </c>
      <c r="R19" s="292">
        <v>0</v>
      </c>
      <c r="S19" s="292">
        <v>0</v>
      </c>
      <c r="T19" s="292">
        <f t="shared" si="4"/>
        <v>0</v>
      </c>
      <c r="U19" s="292">
        <f t="shared" si="5"/>
        <v>0</v>
      </c>
      <c r="V19" s="292">
        <v>0</v>
      </c>
      <c r="W19" s="292">
        <v>0</v>
      </c>
      <c r="X19" s="292">
        <v>0</v>
      </c>
      <c r="Y19" s="292">
        <v>0</v>
      </c>
      <c r="Z19" s="292">
        <v>0</v>
      </c>
      <c r="AA19" s="292">
        <v>0</v>
      </c>
      <c r="AB19" s="292">
        <f t="shared" si="6"/>
        <v>0</v>
      </c>
      <c r="AC19" s="292">
        <v>0</v>
      </c>
      <c r="AD19" s="292">
        <v>0</v>
      </c>
      <c r="AE19" s="292">
        <v>0</v>
      </c>
      <c r="AF19" s="292">
        <v>0</v>
      </c>
      <c r="AG19" s="292">
        <v>0</v>
      </c>
      <c r="AH19" s="292">
        <v>0</v>
      </c>
      <c r="AI19" s="292">
        <f t="shared" si="7"/>
        <v>0</v>
      </c>
      <c r="AJ19" s="292">
        <f t="shared" si="8"/>
        <v>0</v>
      </c>
      <c r="AK19" s="292">
        <v>0</v>
      </c>
      <c r="AL19" s="292">
        <v>0</v>
      </c>
      <c r="AM19" s="292">
        <v>0</v>
      </c>
      <c r="AN19" s="292">
        <v>0</v>
      </c>
      <c r="AO19" s="292">
        <v>0</v>
      </c>
      <c r="AP19" s="292">
        <v>0</v>
      </c>
      <c r="AQ19" s="292">
        <f t="shared" si="9"/>
        <v>0</v>
      </c>
      <c r="AR19" s="292">
        <v>0</v>
      </c>
      <c r="AS19" s="292">
        <v>0</v>
      </c>
      <c r="AT19" s="292">
        <v>0</v>
      </c>
      <c r="AU19" s="292">
        <v>0</v>
      </c>
      <c r="AV19" s="292">
        <v>0</v>
      </c>
      <c r="AW19" s="292">
        <v>0</v>
      </c>
      <c r="AX19" s="292">
        <f t="shared" si="10"/>
        <v>0</v>
      </c>
      <c r="AY19" s="292">
        <f t="shared" si="11"/>
        <v>0</v>
      </c>
      <c r="AZ19" s="292">
        <v>0</v>
      </c>
      <c r="BA19" s="292">
        <v>0</v>
      </c>
      <c r="BB19" s="292">
        <v>0</v>
      </c>
      <c r="BC19" s="292">
        <v>0</v>
      </c>
      <c r="BD19" s="292">
        <v>0</v>
      </c>
      <c r="BE19" s="292">
        <v>0</v>
      </c>
      <c r="BF19" s="292">
        <f t="shared" si="12"/>
        <v>0</v>
      </c>
      <c r="BG19" s="292">
        <v>0</v>
      </c>
      <c r="BH19" s="292">
        <v>0</v>
      </c>
      <c r="BI19" s="292">
        <v>0</v>
      </c>
      <c r="BJ19" s="292">
        <v>0</v>
      </c>
      <c r="BK19" s="292">
        <v>0</v>
      </c>
      <c r="BL19" s="292">
        <v>0</v>
      </c>
      <c r="BM19" s="292">
        <f t="shared" si="13"/>
        <v>0</v>
      </c>
      <c r="BN19" s="292">
        <f t="shared" si="14"/>
        <v>0</v>
      </c>
      <c r="BO19" s="292">
        <v>0</v>
      </c>
      <c r="BP19" s="292">
        <v>0</v>
      </c>
      <c r="BQ19" s="292">
        <v>0</v>
      </c>
      <c r="BR19" s="292">
        <v>0</v>
      </c>
      <c r="BS19" s="292">
        <v>0</v>
      </c>
      <c r="BT19" s="292">
        <v>0</v>
      </c>
      <c r="BU19" s="292">
        <f t="shared" si="15"/>
        <v>0</v>
      </c>
      <c r="BV19" s="292">
        <v>0</v>
      </c>
      <c r="BW19" s="292">
        <v>0</v>
      </c>
      <c r="BX19" s="292">
        <v>0</v>
      </c>
      <c r="BY19" s="292">
        <v>0</v>
      </c>
      <c r="BZ19" s="292">
        <v>0</v>
      </c>
      <c r="CA19" s="292">
        <v>0</v>
      </c>
      <c r="CB19" s="292">
        <f t="shared" si="16"/>
        <v>0</v>
      </c>
      <c r="CC19" s="292">
        <f t="shared" si="17"/>
        <v>0</v>
      </c>
      <c r="CD19" s="292">
        <v>0</v>
      </c>
      <c r="CE19" s="292">
        <v>0</v>
      </c>
      <c r="CF19" s="292">
        <v>0</v>
      </c>
      <c r="CG19" s="292">
        <v>0</v>
      </c>
      <c r="CH19" s="292">
        <v>0</v>
      </c>
      <c r="CI19" s="292">
        <v>0</v>
      </c>
      <c r="CJ19" s="292">
        <f t="shared" si="18"/>
        <v>0</v>
      </c>
      <c r="CK19" s="292">
        <v>0</v>
      </c>
      <c r="CL19" s="292">
        <v>0</v>
      </c>
      <c r="CM19" s="292">
        <v>0</v>
      </c>
      <c r="CN19" s="292">
        <v>0</v>
      </c>
      <c r="CO19" s="292">
        <v>0</v>
      </c>
      <c r="CP19" s="292">
        <v>0</v>
      </c>
      <c r="CQ19" s="292">
        <f t="shared" si="19"/>
        <v>1327</v>
      </c>
      <c r="CR19" s="292">
        <f t="shared" si="20"/>
        <v>1327</v>
      </c>
      <c r="CS19" s="292">
        <v>0</v>
      </c>
      <c r="CT19" s="292">
        <v>0</v>
      </c>
      <c r="CU19" s="292">
        <v>507</v>
      </c>
      <c r="CV19" s="292">
        <v>311</v>
      </c>
      <c r="CW19" s="292">
        <v>0</v>
      </c>
      <c r="CX19" s="292">
        <v>509</v>
      </c>
      <c r="CY19" s="292">
        <f t="shared" si="21"/>
        <v>0</v>
      </c>
      <c r="CZ19" s="292">
        <v>0</v>
      </c>
      <c r="DA19" s="292">
        <v>0</v>
      </c>
      <c r="DB19" s="292">
        <v>0</v>
      </c>
      <c r="DC19" s="292">
        <v>0</v>
      </c>
      <c r="DD19" s="292">
        <v>0</v>
      </c>
      <c r="DE19" s="292">
        <v>0</v>
      </c>
      <c r="DF19" s="292">
        <f t="shared" si="22"/>
        <v>0</v>
      </c>
      <c r="DG19" s="292">
        <f t="shared" si="23"/>
        <v>0</v>
      </c>
      <c r="DH19" s="292">
        <v>0</v>
      </c>
      <c r="DI19" s="292">
        <v>0</v>
      </c>
      <c r="DJ19" s="292">
        <v>0</v>
      </c>
      <c r="DK19" s="292">
        <v>0</v>
      </c>
      <c r="DL19" s="292">
        <v>0</v>
      </c>
      <c r="DM19" s="292">
        <v>0</v>
      </c>
      <c r="DN19" s="292">
        <f t="shared" si="24"/>
        <v>0</v>
      </c>
      <c r="DO19" s="292">
        <v>0</v>
      </c>
      <c r="DP19" s="292">
        <v>0</v>
      </c>
      <c r="DQ19" s="292">
        <v>0</v>
      </c>
      <c r="DR19" s="292">
        <v>0</v>
      </c>
      <c r="DS19" s="292">
        <v>0</v>
      </c>
      <c r="DT19" s="292">
        <v>0</v>
      </c>
      <c r="DU19" s="292">
        <f t="shared" si="25"/>
        <v>0</v>
      </c>
      <c r="DV19" s="292">
        <v>0</v>
      </c>
      <c r="DW19" s="292">
        <v>0</v>
      </c>
      <c r="DX19" s="292">
        <v>0</v>
      </c>
      <c r="DY19" s="292">
        <v>0</v>
      </c>
      <c r="DZ19" s="292">
        <f t="shared" si="26"/>
        <v>0</v>
      </c>
      <c r="EA19" s="292">
        <f t="shared" si="27"/>
        <v>0</v>
      </c>
      <c r="EB19" s="292">
        <v>0</v>
      </c>
      <c r="EC19" s="292">
        <v>0</v>
      </c>
      <c r="ED19" s="292">
        <v>0</v>
      </c>
      <c r="EE19" s="292">
        <v>0</v>
      </c>
      <c r="EF19" s="292">
        <v>0</v>
      </c>
      <c r="EG19" s="292">
        <v>0</v>
      </c>
      <c r="EH19" s="292">
        <f t="shared" si="28"/>
        <v>0</v>
      </c>
      <c r="EI19" s="292">
        <v>0</v>
      </c>
      <c r="EJ19" s="292">
        <v>0</v>
      </c>
      <c r="EK19" s="292">
        <v>0</v>
      </c>
      <c r="EL19" s="292">
        <v>0</v>
      </c>
      <c r="EM19" s="292">
        <v>0</v>
      </c>
      <c r="EN19" s="292">
        <v>0</v>
      </c>
    </row>
    <row r="20" spans="1:144" s="224" customFormat="1" ht="13.5" customHeight="1">
      <c r="A20" s="290" t="s">
        <v>745</v>
      </c>
      <c r="B20" s="291" t="s">
        <v>785</v>
      </c>
      <c r="C20" s="290" t="s">
        <v>786</v>
      </c>
      <c r="D20" s="292">
        <f t="shared" si="0"/>
        <v>922</v>
      </c>
      <c r="E20" s="292">
        <f t="shared" si="1"/>
        <v>709</v>
      </c>
      <c r="F20" s="292">
        <f t="shared" si="2"/>
        <v>699</v>
      </c>
      <c r="G20" s="292">
        <v>0</v>
      </c>
      <c r="H20" s="292">
        <v>699</v>
      </c>
      <c r="I20" s="292">
        <v>0</v>
      </c>
      <c r="J20" s="292">
        <v>0</v>
      </c>
      <c r="K20" s="292">
        <v>0</v>
      </c>
      <c r="L20" s="292">
        <v>0</v>
      </c>
      <c r="M20" s="292">
        <f t="shared" si="3"/>
        <v>10</v>
      </c>
      <c r="N20" s="292">
        <v>0</v>
      </c>
      <c r="O20" s="292">
        <v>10</v>
      </c>
      <c r="P20" s="292">
        <v>0</v>
      </c>
      <c r="Q20" s="292">
        <v>0</v>
      </c>
      <c r="R20" s="292">
        <v>0</v>
      </c>
      <c r="S20" s="292">
        <v>0</v>
      </c>
      <c r="T20" s="292">
        <f t="shared" si="4"/>
        <v>91</v>
      </c>
      <c r="U20" s="292">
        <f t="shared" si="5"/>
        <v>90</v>
      </c>
      <c r="V20" s="292">
        <v>0</v>
      </c>
      <c r="W20" s="292">
        <v>0</v>
      </c>
      <c r="X20" s="292">
        <v>61</v>
      </c>
      <c r="Y20" s="292">
        <v>0</v>
      </c>
      <c r="Z20" s="292">
        <v>0</v>
      </c>
      <c r="AA20" s="292">
        <v>29</v>
      </c>
      <c r="AB20" s="292">
        <f t="shared" si="6"/>
        <v>1</v>
      </c>
      <c r="AC20" s="292">
        <v>0</v>
      </c>
      <c r="AD20" s="292">
        <v>0</v>
      </c>
      <c r="AE20" s="292">
        <v>0</v>
      </c>
      <c r="AF20" s="292">
        <v>0</v>
      </c>
      <c r="AG20" s="292">
        <v>0</v>
      </c>
      <c r="AH20" s="292">
        <v>1</v>
      </c>
      <c r="AI20" s="292">
        <f t="shared" si="7"/>
        <v>0</v>
      </c>
      <c r="AJ20" s="292">
        <f t="shared" si="8"/>
        <v>0</v>
      </c>
      <c r="AK20" s="292">
        <v>0</v>
      </c>
      <c r="AL20" s="292">
        <v>0</v>
      </c>
      <c r="AM20" s="292">
        <v>0</v>
      </c>
      <c r="AN20" s="292">
        <v>0</v>
      </c>
      <c r="AO20" s="292">
        <v>0</v>
      </c>
      <c r="AP20" s="292">
        <v>0</v>
      </c>
      <c r="AQ20" s="292">
        <f t="shared" si="9"/>
        <v>0</v>
      </c>
      <c r="AR20" s="292">
        <v>0</v>
      </c>
      <c r="AS20" s="292">
        <v>0</v>
      </c>
      <c r="AT20" s="292">
        <v>0</v>
      </c>
      <c r="AU20" s="292">
        <v>0</v>
      </c>
      <c r="AV20" s="292">
        <v>0</v>
      </c>
      <c r="AW20" s="292">
        <v>0</v>
      </c>
      <c r="AX20" s="292">
        <f t="shared" si="10"/>
        <v>0</v>
      </c>
      <c r="AY20" s="292">
        <f t="shared" si="11"/>
        <v>0</v>
      </c>
      <c r="AZ20" s="292">
        <v>0</v>
      </c>
      <c r="BA20" s="292">
        <v>0</v>
      </c>
      <c r="BB20" s="292">
        <v>0</v>
      </c>
      <c r="BC20" s="292">
        <v>0</v>
      </c>
      <c r="BD20" s="292">
        <v>0</v>
      </c>
      <c r="BE20" s="292">
        <v>0</v>
      </c>
      <c r="BF20" s="292">
        <f t="shared" si="12"/>
        <v>0</v>
      </c>
      <c r="BG20" s="292">
        <v>0</v>
      </c>
      <c r="BH20" s="292">
        <v>0</v>
      </c>
      <c r="BI20" s="292">
        <v>0</v>
      </c>
      <c r="BJ20" s="292">
        <v>0</v>
      </c>
      <c r="BK20" s="292">
        <v>0</v>
      </c>
      <c r="BL20" s="292">
        <v>0</v>
      </c>
      <c r="BM20" s="292">
        <f t="shared" si="13"/>
        <v>0</v>
      </c>
      <c r="BN20" s="292">
        <f t="shared" si="14"/>
        <v>0</v>
      </c>
      <c r="BO20" s="292">
        <v>0</v>
      </c>
      <c r="BP20" s="292">
        <v>0</v>
      </c>
      <c r="BQ20" s="292">
        <v>0</v>
      </c>
      <c r="BR20" s="292">
        <v>0</v>
      </c>
      <c r="BS20" s="292">
        <v>0</v>
      </c>
      <c r="BT20" s="292">
        <v>0</v>
      </c>
      <c r="BU20" s="292">
        <f t="shared" si="15"/>
        <v>0</v>
      </c>
      <c r="BV20" s="292">
        <v>0</v>
      </c>
      <c r="BW20" s="292">
        <v>0</v>
      </c>
      <c r="BX20" s="292">
        <v>0</v>
      </c>
      <c r="BY20" s="292">
        <v>0</v>
      </c>
      <c r="BZ20" s="292">
        <v>0</v>
      </c>
      <c r="CA20" s="292">
        <v>0</v>
      </c>
      <c r="CB20" s="292">
        <f t="shared" si="16"/>
        <v>0</v>
      </c>
      <c r="CC20" s="292">
        <f t="shared" si="17"/>
        <v>0</v>
      </c>
      <c r="CD20" s="292">
        <v>0</v>
      </c>
      <c r="CE20" s="292">
        <v>0</v>
      </c>
      <c r="CF20" s="292">
        <v>0</v>
      </c>
      <c r="CG20" s="292">
        <v>0</v>
      </c>
      <c r="CH20" s="292">
        <v>0</v>
      </c>
      <c r="CI20" s="292">
        <v>0</v>
      </c>
      <c r="CJ20" s="292">
        <f t="shared" si="18"/>
        <v>0</v>
      </c>
      <c r="CK20" s="292">
        <v>0</v>
      </c>
      <c r="CL20" s="292">
        <v>0</v>
      </c>
      <c r="CM20" s="292">
        <v>0</v>
      </c>
      <c r="CN20" s="292">
        <v>0</v>
      </c>
      <c r="CO20" s="292">
        <v>0</v>
      </c>
      <c r="CP20" s="292">
        <v>0</v>
      </c>
      <c r="CQ20" s="292">
        <f t="shared" si="19"/>
        <v>0</v>
      </c>
      <c r="CR20" s="292">
        <f t="shared" si="20"/>
        <v>0</v>
      </c>
      <c r="CS20" s="292">
        <v>0</v>
      </c>
      <c r="CT20" s="292">
        <v>0</v>
      </c>
      <c r="CU20" s="292">
        <v>0</v>
      </c>
      <c r="CV20" s="292">
        <v>0</v>
      </c>
      <c r="CW20" s="292">
        <v>0</v>
      </c>
      <c r="CX20" s="292">
        <v>0</v>
      </c>
      <c r="CY20" s="292">
        <f t="shared" si="21"/>
        <v>0</v>
      </c>
      <c r="CZ20" s="292">
        <v>0</v>
      </c>
      <c r="DA20" s="292">
        <v>0</v>
      </c>
      <c r="DB20" s="292">
        <v>0</v>
      </c>
      <c r="DC20" s="292">
        <v>0</v>
      </c>
      <c r="DD20" s="292">
        <v>0</v>
      </c>
      <c r="DE20" s="292">
        <v>0</v>
      </c>
      <c r="DF20" s="292">
        <f t="shared" si="22"/>
        <v>0</v>
      </c>
      <c r="DG20" s="292">
        <f t="shared" si="23"/>
        <v>0</v>
      </c>
      <c r="DH20" s="292">
        <v>0</v>
      </c>
      <c r="DI20" s="292">
        <v>0</v>
      </c>
      <c r="DJ20" s="292">
        <v>0</v>
      </c>
      <c r="DK20" s="292">
        <v>0</v>
      </c>
      <c r="DL20" s="292">
        <v>0</v>
      </c>
      <c r="DM20" s="292">
        <v>0</v>
      </c>
      <c r="DN20" s="292">
        <f t="shared" si="24"/>
        <v>0</v>
      </c>
      <c r="DO20" s="292">
        <v>0</v>
      </c>
      <c r="DP20" s="292">
        <v>0</v>
      </c>
      <c r="DQ20" s="292">
        <v>0</v>
      </c>
      <c r="DR20" s="292">
        <v>0</v>
      </c>
      <c r="DS20" s="292">
        <v>0</v>
      </c>
      <c r="DT20" s="292">
        <v>0</v>
      </c>
      <c r="DU20" s="292">
        <f t="shared" si="25"/>
        <v>122</v>
      </c>
      <c r="DV20" s="292">
        <v>122</v>
      </c>
      <c r="DW20" s="292">
        <v>0</v>
      </c>
      <c r="DX20" s="292">
        <v>0</v>
      </c>
      <c r="DY20" s="292">
        <v>0</v>
      </c>
      <c r="DZ20" s="292">
        <f t="shared" si="26"/>
        <v>0</v>
      </c>
      <c r="EA20" s="292">
        <f t="shared" si="27"/>
        <v>0</v>
      </c>
      <c r="EB20" s="292">
        <v>0</v>
      </c>
      <c r="EC20" s="292">
        <v>0</v>
      </c>
      <c r="ED20" s="292">
        <v>0</v>
      </c>
      <c r="EE20" s="292">
        <v>0</v>
      </c>
      <c r="EF20" s="292">
        <v>0</v>
      </c>
      <c r="EG20" s="292">
        <v>0</v>
      </c>
      <c r="EH20" s="292">
        <f t="shared" si="28"/>
        <v>0</v>
      </c>
      <c r="EI20" s="292">
        <v>0</v>
      </c>
      <c r="EJ20" s="292">
        <v>0</v>
      </c>
      <c r="EK20" s="292">
        <v>0</v>
      </c>
      <c r="EL20" s="292">
        <v>0</v>
      </c>
      <c r="EM20" s="292">
        <v>0</v>
      </c>
      <c r="EN20" s="292">
        <v>0</v>
      </c>
    </row>
    <row r="21" spans="1:144" s="224" customFormat="1" ht="13.5" customHeight="1">
      <c r="A21" s="290" t="s">
        <v>745</v>
      </c>
      <c r="B21" s="291" t="s">
        <v>787</v>
      </c>
      <c r="C21" s="290" t="s">
        <v>788</v>
      </c>
      <c r="D21" s="292">
        <f t="shared" si="0"/>
        <v>5474</v>
      </c>
      <c r="E21" s="292">
        <f t="shared" si="1"/>
        <v>4615</v>
      </c>
      <c r="F21" s="292">
        <f t="shared" si="2"/>
        <v>4189</v>
      </c>
      <c r="G21" s="292">
        <v>0</v>
      </c>
      <c r="H21" s="292">
        <v>4189</v>
      </c>
      <c r="I21" s="292">
        <v>0</v>
      </c>
      <c r="J21" s="292">
        <v>0</v>
      </c>
      <c r="K21" s="292">
        <v>0</v>
      </c>
      <c r="L21" s="292">
        <v>0</v>
      </c>
      <c r="M21" s="292">
        <f t="shared" si="3"/>
        <v>426</v>
      </c>
      <c r="N21" s="292">
        <v>0</v>
      </c>
      <c r="O21" s="292">
        <v>426</v>
      </c>
      <c r="P21" s="292">
        <v>0</v>
      </c>
      <c r="Q21" s="292">
        <v>0</v>
      </c>
      <c r="R21" s="292">
        <v>0</v>
      </c>
      <c r="S21" s="292">
        <v>0</v>
      </c>
      <c r="T21" s="292">
        <f t="shared" si="4"/>
        <v>475</v>
      </c>
      <c r="U21" s="292">
        <f t="shared" si="5"/>
        <v>468</v>
      </c>
      <c r="V21" s="292">
        <v>0</v>
      </c>
      <c r="W21" s="292">
        <v>0</v>
      </c>
      <c r="X21" s="292">
        <v>0</v>
      </c>
      <c r="Y21" s="292">
        <v>0</v>
      </c>
      <c r="Z21" s="292">
        <v>0</v>
      </c>
      <c r="AA21" s="292">
        <v>468</v>
      </c>
      <c r="AB21" s="292">
        <f t="shared" si="6"/>
        <v>7</v>
      </c>
      <c r="AC21" s="292">
        <v>0</v>
      </c>
      <c r="AD21" s="292">
        <v>0</v>
      </c>
      <c r="AE21" s="292">
        <v>0</v>
      </c>
      <c r="AF21" s="292">
        <v>0</v>
      </c>
      <c r="AG21" s="292">
        <v>0</v>
      </c>
      <c r="AH21" s="292">
        <v>7</v>
      </c>
      <c r="AI21" s="292">
        <f t="shared" si="7"/>
        <v>29</v>
      </c>
      <c r="AJ21" s="292">
        <f t="shared" si="8"/>
        <v>0</v>
      </c>
      <c r="AK21" s="292">
        <v>0</v>
      </c>
      <c r="AL21" s="292">
        <v>0</v>
      </c>
      <c r="AM21" s="292">
        <v>0</v>
      </c>
      <c r="AN21" s="292">
        <v>0</v>
      </c>
      <c r="AO21" s="292">
        <v>0</v>
      </c>
      <c r="AP21" s="292">
        <v>0</v>
      </c>
      <c r="AQ21" s="292">
        <f t="shared" si="9"/>
        <v>29</v>
      </c>
      <c r="AR21" s="292">
        <v>0</v>
      </c>
      <c r="AS21" s="292">
        <v>29</v>
      </c>
      <c r="AT21" s="292">
        <v>0</v>
      </c>
      <c r="AU21" s="292">
        <v>0</v>
      </c>
      <c r="AV21" s="292">
        <v>0</v>
      </c>
      <c r="AW21" s="292">
        <v>0</v>
      </c>
      <c r="AX21" s="292">
        <f t="shared" si="10"/>
        <v>0</v>
      </c>
      <c r="AY21" s="292">
        <f t="shared" si="11"/>
        <v>0</v>
      </c>
      <c r="AZ21" s="292">
        <v>0</v>
      </c>
      <c r="BA21" s="292">
        <v>0</v>
      </c>
      <c r="BB21" s="292">
        <v>0</v>
      </c>
      <c r="BC21" s="292">
        <v>0</v>
      </c>
      <c r="BD21" s="292">
        <v>0</v>
      </c>
      <c r="BE21" s="292">
        <v>0</v>
      </c>
      <c r="BF21" s="292">
        <f t="shared" si="12"/>
        <v>0</v>
      </c>
      <c r="BG21" s="292">
        <v>0</v>
      </c>
      <c r="BH21" s="292">
        <v>0</v>
      </c>
      <c r="BI21" s="292">
        <v>0</v>
      </c>
      <c r="BJ21" s="292">
        <v>0</v>
      </c>
      <c r="BK21" s="292">
        <v>0</v>
      </c>
      <c r="BL21" s="292">
        <v>0</v>
      </c>
      <c r="BM21" s="292">
        <f t="shared" si="13"/>
        <v>0</v>
      </c>
      <c r="BN21" s="292">
        <f t="shared" si="14"/>
        <v>0</v>
      </c>
      <c r="BO21" s="292">
        <v>0</v>
      </c>
      <c r="BP21" s="292">
        <v>0</v>
      </c>
      <c r="BQ21" s="292">
        <v>0</v>
      </c>
      <c r="BR21" s="292">
        <v>0</v>
      </c>
      <c r="BS21" s="292">
        <v>0</v>
      </c>
      <c r="BT21" s="292">
        <v>0</v>
      </c>
      <c r="BU21" s="292">
        <f t="shared" si="15"/>
        <v>0</v>
      </c>
      <c r="BV21" s="292">
        <v>0</v>
      </c>
      <c r="BW21" s="292">
        <v>0</v>
      </c>
      <c r="BX21" s="292">
        <v>0</v>
      </c>
      <c r="BY21" s="292">
        <v>0</v>
      </c>
      <c r="BZ21" s="292">
        <v>0</v>
      </c>
      <c r="CA21" s="292">
        <v>0</v>
      </c>
      <c r="CB21" s="292">
        <f t="shared" si="16"/>
        <v>0</v>
      </c>
      <c r="CC21" s="292">
        <f t="shared" si="17"/>
        <v>0</v>
      </c>
      <c r="CD21" s="292">
        <v>0</v>
      </c>
      <c r="CE21" s="292">
        <v>0</v>
      </c>
      <c r="CF21" s="292">
        <v>0</v>
      </c>
      <c r="CG21" s="292">
        <v>0</v>
      </c>
      <c r="CH21" s="292">
        <v>0</v>
      </c>
      <c r="CI21" s="292">
        <v>0</v>
      </c>
      <c r="CJ21" s="292">
        <f t="shared" si="18"/>
        <v>0</v>
      </c>
      <c r="CK21" s="292">
        <v>0</v>
      </c>
      <c r="CL21" s="292">
        <v>0</v>
      </c>
      <c r="CM21" s="292">
        <v>0</v>
      </c>
      <c r="CN21" s="292">
        <v>0</v>
      </c>
      <c r="CO21" s="292">
        <v>0</v>
      </c>
      <c r="CP21" s="292">
        <v>0</v>
      </c>
      <c r="CQ21" s="292">
        <f t="shared" si="19"/>
        <v>355</v>
      </c>
      <c r="CR21" s="292">
        <f t="shared" si="20"/>
        <v>355</v>
      </c>
      <c r="CS21" s="292">
        <v>0</v>
      </c>
      <c r="CT21" s="292">
        <v>0</v>
      </c>
      <c r="CU21" s="292">
        <v>0</v>
      </c>
      <c r="CV21" s="292">
        <v>343</v>
      </c>
      <c r="CW21" s="292">
        <v>12</v>
      </c>
      <c r="CX21" s="292">
        <v>0</v>
      </c>
      <c r="CY21" s="292">
        <f t="shared" si="21"/>
        <v>0</v>
      </c>
      <c r="CZ21" s="292">
        <v>0</v>
      </c>
      <c r="DA21" s="292">
        <v>0</v>
      </c>
      <c r="DB21" s="292">
        <v>0</v>
      </c>
      <c r="DC21" s="292">
        <v>0</v>
      </c>
      <c r="DD21" s="292">
        <v>0</v>
      </c>
      <c r="DE21" s="292">
        <v>0</v>
      </c>
      <c r="DF21" s="292">
        <f t="shared" si="22"/>
        <v>0</v>
      </c>
      <c r="DG21" s="292">
        <f t="shared" si="23"/>
        <v>0</v>
      </c>
      <c r="DH21" s="292">
        <v>0</v>
      </c>
      <c r="DI21" s="292">
        <v>0</v>
      </c>
      <c r="DJ21" s="292">
        <v>0</v>
      </c>
      <c r="DK21" s="292">
        <v>0</v>
      </c>
      <c r="DL21" s="292">
        <v>0</v>
      </c>
      <c r="DM21" s="292">
        <v>0</v>
      </c>
      <c r="DN21" s="292">
        <f t="shared" si="24"/>
        <v>0</v>
      </c>
      <c r="DO21" s="292">
        <v>0</v>
      </c>
      <c r="DP21" s="292">
        <v>0</v>
      </c>
      <c r="DQ21" s="292">
        <v>0</v>
      </c>
      <c r="DR21" s="292">
        <v>0</v>
      </c>
      <c r="DS21" s="292">
        <v>0</v>
      </c>
      <c r="DT21" s="292">
        <v>0</v>
      </c>
      <c r="DU21" s="292">
        <f t="shared" si="25"/>
        <v>0</v>
      </c>
      <c r="DV21" s="292">
        <v>0</v>
      </c>
      <c r="DW21" s="292">
        <v>0</v>
      </c>
      <c r="DX21" s="292">
        <v>0</v>
      </c>
      <c r="DY21" s="292">
        <v>0</v>
      </c>
      <c r="DZ21" s="292">
        <f t="shared" si="26"/>
        <v>0</v>
      </c>
      <c r="EA21" s="292">
        <f t="shared" si="27"/>
        <v>0</v>
      </c>
      <c r="EB21" s="292">
        <v>0</v>
      </c>
      <c r="EC21" s="292">
        <v>0</v>
      </c>
      <c r="ED21" s="292">
        <v>0</v>
      </c>
      <c r="EE21" s="292">
        <v>0</v>
      </c>
      <c r="EF21" s="292">
        <v>0</v>
      </c>
      <c r="EG21" s="292">
        <v>0</v>
      </c>
      <c r="EH21" s="292">
        <f t="shared" si="28"/>
        <v>0</v>
      </c>
      <c r="EI21" s="292">
        <v>0</v>
      </c>
      <c r="EJ21" s="292">
        <v>0</v>
      </c>
      <c r="EK21" s="292">
        <v>0</v>
      </c>
      <c r="EL21" s="292">
        <v>0</v>
      </c>
      <c r="EM21" s="292">
        <v>0</v>
      </c>
      <c r="EN21" s="292">
        <v>0</v>
      </c>
    </row>
    <row r="22" spans="1:144" s="224" customFormat="1" ht="13.5" customHeight="1">
      <c r="A22" s="290" t="s">
        <v>745</v>
      </c>
      <c r="B22" s="291" t="s">
        <v>789</v>
      </c>
      <c r="C22" s="290" t="s">
        <v>790</v>
      </c>
      <c r="D22" s="292">
        <f t="shared" si="0"/>
        <v>7698</v>
      </c>
      <c r="E22" s="292">
        <f t="shared" si="1"/>
        <v>6103</v>
      </c>
      <c r="F22" s="292">
        <f t="shared" si="2"/>
        <v>5669</v>
      </c>
      <c r="G22" s="292">
        <v>0</v>
      </c>
      <c r="H22" s="292">
        <v>5669</v>
      </c>
      <c r="I22" s="292">
        <v>0</v>
      </c>
      <c r="J22" s="292">
        <v>0</v>
      </c>
      <c r="K22" s="292">
        <v>0</v>
      </c>
      <c r="L22" s="292">
        <v>0</v>
      </c>
      <c r="M22" s="292">
        <f t="shared" si="3"/>
        <v>434</v>
      </c>
      <c r="N22" s="292">
        <v>0</v>
      </c>
      <c r="O22" s="292">
        <v>434</v>
      </c>
      <c r="P22" s="292">
        <v>0</v>
      </c>
      <c r="Q22" s="292">
        <v>0</v>
      </c>
      <c r="R22" s="292">
        <v>0</v>
      </c>
      <c r="S22" s="292">
        <v>0</v>
      </c>
      <c r="T22" s="292">
        <f t="shared" si="4"/>
        <v>385</v>
      </c>
      <c r="U22" s="292">
        <f t="shared" si="5"/>
        <v>385</v>
      </c>
      <c r="V22" s="292">
        <v>0</v>
      </c>
      <c r="W22" s="292">
        <v>0</v>
      </c>
      <c r="X22" s="292">
        <v>385</v>
      </c>
      <c r="Y22" s="292">
        <v>0</v>
      </c>
      <c r="Z22" s="292">
        <v>0</v>
      </c>
      <c r="AA22" s="292">
        <v>0</v>
      </c>
      <c r="AB22" s="292">
        <f t="shared" si="6"/>
        <v>0</v>
      </c>
      <c r="AC22" s="292">
        <v>0</v>
      </c>
      <c r="AD22" s="292">
        <v>0</v>
      </c>
      <c r="AE22" s="292">
        <v>0</v>
      </c>
      <c r="AF22" s="292">
        <v>0</v>
      </c>
      <c r="AG22" s="292">
        <v>0</v>
      </c>
      <c r="AH22" s="292">
        <v>0</v>
      </c>
      <c r="AI22" s="292">
        <f t="shared" si="7"/>
        <v>0</v>
      </c>
      <c r="AJ22" s="292">
        <f t="shared" si="8"/>
        <v>0</v>
      </c>
      <c r="AK22" s="292">
        <v>0</v>
      </c>
      <c r="AL22" s="292">
        <v>0</v>
      </c>
      <c r="AM22" s="292">
        <v>0</v>
      </c>
      <c r="AN22" s="292">
        <v>0</v>
      </c>
      <c r="AO22" s="292">
        <v>0</v>
      </c>
      <c r="AP22" s="292">
        <v>0</v>
      </c>
      <c r="AQ22" s="292">
        <f t="shared" si="9"/>
        <v>0</v>
      </c>
      <c r="AR22" s="292">
        <v>0</v>
      </c>
      <c r="AS22" s="292">
        <v>0</v>
      </c>
      <c r="AT22" s="292">
        <v>0</v>
      </c>
      <c r="AU22" s="292">
        <v>0</v>
      </c>
      <c r="AV22" s="292">
        <v>0</v>
      </c>
      <c r="AW22" s="292">
        <v>0</v>
      </c>
      <c r="AX22" s="292">
        <f t="shared" si="10"/>
        <v>0</v>
      </c>
      <c r="AY22" s="292">
        <f t="shared" si="11"/>
        <v>0</v>
      </c>
      <c r="AZ22" s="292">
        <v>0</v>
      </c>
      <c r="BA22" s="292">
        <v>0</v>
      </c>
      <c r="BB22" s="292">
        <v>0</v>
      </c>
      <c r="BC22" s="292">
        <v>0</v>
      </c>
      <c r="BD22" s="292">
        <v>0</v>
      </c>
      <c r="BE22" s="292">
        <v>0</v>
      </c>
      <c r="BF22" s="292">
        <f t="shared" si="12"/>
        <v>0</v>
      </c>
      <c r="BG22" s="292">
        <v>0</v>
      </c>
      <c r="BH22" s="292">
        <v>0</v>
      </c>
      <c r="BI22" s="292">
        <v>0</v>
      </c>
      <c r="BJ22" s="292">
        <v>0</v>
      </c>
      <c r="BK22" s="292">
        <v>0</v>
      </c>
      <c r="BL22" s="292">
        <v>0</v>
      </c>
      <c r="BM22" s="292">
        <f t="shared" si="13"/>
        <v>0</v>
      </c>
      <c r="BN22" s="292">
        <f t="shared" si="14"/>
        <v>0</v>
      </c>
      <c r="BO22" s="292">
        <v>0</v>
      </c>
      <c r="BP22" s="292">
        <v>0</v>
      </c>
      <c r="BQ22" s="292">
        <v>0</v>
      </c>
      <c r="BR22" s="292">
        <v>0</v>
      </c>
      <c r="BS22" s="292">
        <v>0</v>
      </c>
      <c r="BT22" s="292">
        <v>0</v>
      </c>
      <c r="BU22" s="292">
        <f t="shared" si="15"/>
        <v>0</v>
      </c>
      <c r="BV22" s="292">
        <v>0</v>
      </c>
      <c r="BW22" s="292">
        <v>0</v>
      </c>
      <c r="BX22" s="292">
        <v>0</v>
      </c>
      <c r="BY22" s="292">
        <v>0</v>
      </c>
      <c r="BZ22" s="292">
        <v>0</v>
      </c>
      <c r="CA22" s="292">
        <v>0</v>
      </c>
      <c r="CB22" s="292">
        <f t="shared" si="16"/>
        <v>0</v>
      </c>
      <c r="CC22" s="292">
        <f t="shared" si="17"/>
        <v>0</v>
      </c>
      <c r="CD22" s="292">
        <v>0</v>
      </c>
      <c r="CE22" s="292">
        <v>0</v>
      </c>
      <c r="CF22" s="292">
        <v>0</v>
      </c>
      <c r="CG22" s="292">
        <v>0</v>
      </c>
      <c r="CH22" s="292">
        <v>0</v>
      </c>
      <c r="CI22" s="292">
        <v>0</v>
      </c>
      <c r="CJ22" s="292">
        <f t="shared" si="18"/>
        <v>0</v>
      </c>
      <c r="CK22" s="292">
        <v>0</v>
      </c>
      <c r="CL22" s="292">
        <v>0</v>
      </c>
      <c r="CM22" s="292">
        <v>0</v>
      </c>
      <c r="CN22" s="292">
        <v>0</v>
      </c>
      <c r="CO22" s="292">
        <v>0</v>
      </c>
      <c r="CP22" s="292">
        <v>0</v>
      </c>
      <c r="CQ22" s="292">
        <f t="shared" si="19"/>
        <v>0</v>
      </c>
      <c r="CR22" s="292">
        <f t="shared" si="20"/>
        <v>0</v>
      </c>
      <c r="CS22" s="292">
        <v>0</v>
      </c>
      <c r="CT22" s="292">
        <v>0</v>
      </c>
      <c r="CU22" s="292">
        <v>0</v>
      </c>
      <c r="CV22" s="292">
        <v>0</v>
      </c>
      <c r="CW22" s="292">
        <v>0</v>
      </c>
      <c r="CX22" s="292">
        <v>0</v>
      </c>
      <c r="CY22" s="292">
        <f t="shared" si="21"/>
        <v>0</v>
      </c>
      <c r="CZ22" s="292">
        <v>0</v>
      </c>
      <c r="DA22" s="292">
        <v>0</v>
      </c>
      <c r="DB22" s="292">
        <v>0</v>
      </c>
      <c r="DC22" s="292">
        <v>0</v>
      </c>
      <c r="DD22" s="292">
        <v>0</v>
      </c>
      <c r="DE22" s="292">
        <v>0</v>
      </c>
      <c r="DF22" s="292">
        <f t="shared" si="22"/>
        <v>0</v>
      </c>
      <c r="DG22" s="292">
        <f t="shared" si="23"/>
        <v>0</v>
      </c>
      <c r="DH22" s="292">
        <v>0</v>
      </c>
      <c r="DI22" s="292">
        <v>0</v>
      </c>
      <c r="DJ22" s="292">
        <v>0</v>
      </c>
      <c r="DK22" s="292">
        <v>0</v>
      </c>
      <c r="DL22" s="292">
        <v>0</v>
      </c>
      <c r="DM22" s="292">
        <v>0</v>
      </c>
      <c r="DN22" s="292">
        <f t="shared" si="24"/>
        <v>0</v>
      </c>
      <c r="DO22" s="292">
        <v>0</v>
      </c>
      <c r="DP22" s="292">
        <v>0</v>
      </c>
      <c r="DQ22" s="292">
        <v>0</v>
      </c>
      <c r="DR22" s="292">
        <v>0</v>
      </c>
      <c r="DS22" s="292">
        <v>0</v>
      </c>
      <c r="DT22" s="292">
        <v>0</v>
      </c>
      <c r="DU22" s="292">
        <f t="shared" si="25"/>
        <v>1210</v>
      </c>
      <c r="DV22" s="292">
        <v>467</v>
      </c>
      <c r="DW22" s="292">
        <v>743</v>
      </c>
      <c r="DX22" s="292">
        <v>0</v>
      </c>
      <c r="DY22" s="292">
        <v>0</v>
      </c>
      <c r="DZ22" s="292">
        <f t="shared" si="26"/>
        <v>0</v>
      </c>
      <c r="EA22" s="292">
        <f t="shared" si="27"/>
        <v>0</v>
      </c>
      <c r="EB22" s="292">
        <v>0</v>
      </c>
      <c r="EC22" s="292">
        <v>0</v>
      </c>
      <c r="ED22" s="292">
        <v>0</v>
      </c>
      <c r="EE22" s="292">
        <v>0</v>
      </c>
      <c r="EF22" s="292">
        <v>0</v>
      </c>
      <c r="EG22" s="292">
        <v>0</v>
      </c>
      <c r="EH22" s="292">
        <f t="shared" si="28"/>
        <v>0</v>
      </c>
      <c r="EI22" s="292">
        <v>0</v>
      </c>
      <c r="EJ22" s="292">
        <v>0</v>
      </c>
      <c r="EK22" s="292">
        <v>0</v>
      </c>
      <c r="EL22" s="292">
        <v>0</v>
      </c>
      <c r="EM22" s="292">
        <v>0</v>
      </c>
      <c r="EN22" s="292">
        <v>0</v>
      </c>
    </row>
    <row r="23" spans="1:144" s="224" customFormat="1" ht="13.5" customHeight="1">
      <c r="A23" s="290" t="s">
        <v>745</v>
      </c>
      <c r="B23" s="291" t="s">
        <v>791</v>
      </c>
      <c r="C23" s="290" t="s">
        <v>792</v>
      </c>
      <c r="D23" s="292">
        <f t="shared" si="0"/>
        <v>6572</v>
      </c>
      <c r="E23" s="292">
        <f t="shared" si="1"/>
        <v>3487</v>
      </c>
      <c r="F23" s="292">
        <f t="shared" si="2"/>
        <v>2493</v>
      </c>
      <c r="G23" s="292">
        <v>0</v>
      </c>
      <c r="H23" s="292">
        <v>2493</v>
      </c>
      <c r="I23" s="292">
        <v>0</v>
      </c>
      <c r="J23" s="292">
        <v>0</v>
      </c>
      <c r="K23" s="292">
        <v>0</v>
      </c>
      <c r="L23" s="292">
        <v>0</v>
      </c>
      <c r="M23" s="292">
        <f t="shared" si="3"/>
        <v>994</v>
      </c>
      <c r="N23" s="292">
        <v>0</v>
      </c>
      <c r="O23" s="292">
        <v>994</v>
      </c>
      <c r="P23" s="292">
        <v>0</v>
      </c>
      <c r="Q23" s="292">
        <v>0</v>
      </c>
      <c r="R23" s="292">
        <v>0</v>
      </c>
      <c r="S23" s="292">
        <v>0</v>
      </c>
      <c r="T23" s="292">
        <f t="shared" si="4"/>
        <v>0</v>
      </c>
      <c r="U23" s="292">
        <f t="shared" si="5"/>
        <v>0</v>
      </c>
      <c r="V23" s="292">
        <v>0</v>
      </c>
      <c r="W23" s="292">
        <v>0</v>
      </c>
      <c r="X23" s="292">
        <v>0</v>
      </c>
      <c r="Y23" s="292">
        <v>0</v>
      </c>
      <c r="Z23" s="292">
        <v>0</v>
      </c>
      <c r="AA23" s="292">
        <v>0</v>
      </c>
      <c r="AB23" s="292">
        <f t="shared" si="6"/>
        <v>0</v>
      </c>
      <c r="AC23" s="292">
        <v>0</v>
      </c>
      <c r="AD23" s="292">
        <v>0</v>
      </c>
      <c r="AE23" s="292">
        <v>0</v>
      </c>
      <c r="AF23" s="292">
        <v>0</v>
      </c>
      <c r="AG23" s="292">
        <v>0</v>
      </c>
      <c r="AH23" s="292">
        <v>0</v>
      </c>
      <c r="AI23" s="292">
        <f t="shared" si="7"/>
        <v>0</v>
      </c>
      <c r="AJ23" s="292">
        <f t="shared" si="8"/>
        <v>0</v>
      </c>
      <c r="AK23" s="292">
        <v>0</v>
      </c>
      <c r="AL23" s="292">
        <v>0</v>
      </c>
      <c r="AM23" s="292">
        <v>0</v>
      </c>
      <c r="AN23" s="292">
        <v>0</v>
      </c>
      <c r="AO23" s="292">
        <v>0</v>
      </c>
      <c r="AP23" s="292">
        <v>0</v>
      </c>
      <c r="AQ23" s="292">
        <f t="shared" si="9"/>
        <v>0</v>
      </c>
      <c r="AR23" s="292">
        <v>0</v>
      </c>
      <c r="AS23" s="292">
        <v>0</v>
      </c>
      <c r="AT23" s="292">
        <v>0</v>
      </c>
      <c r="AU23" s="292">
        <v>0</v>
      </c>
      <c r="AV23" s="292">
        <v>0</v>
      </c>
      <c r="AW23" s="292">
        <v>0</v>
      </c>
      <c r="AX23" s="292">
        <f t="shared" si="10"/>
        <v>0</v>
      </c>
      <c r="AY23" s="292">
        <f t="shared" si="11"/>
        <v>0</v>
      </c>
      <c r="AZ23" s="292">
        <v>0</v>
      </c>
      <c r="BA23" s="292">
        <v>0</v>
      </c>
      <c r="BB23" s="292">
        <v>0</v>
      </c>
      <c r="BC23" s="292">
        <v>0</v>
      </c>
      <c r="BD23" s="292">
        <v>0</v>
      </c>
      <c r="BE23" s="292">
        <v>0</v>
      </c>
      <c r="BF23" s="292">
        <f t="shared" si="12"/>
        <v>0</v>
      </c>
      <c r="BG23" s="292">
        <v>0</v>
      </c>
      <c r="BH23" s="292">
        <v>0</v>
      </c>
      <c r="BI23" s="292">
        <v>0</v>
      </c>
      <c r="BJ23" s="292">
        <v>0</v>
      </c>
      <c r="BK23" s="292">
        <v>0</v>
      </c>
      <c r="BL23" s="292">
        <v>0</v>
      </c>
      <c r="BM23" s="292">
        <f t="shared" si="13"/>
        <v>0</v>
      </c>
      <c r="BN23" s="292">
        <f t="shared" si="14"/>
        <v>0</v>
      </c>
      <c r="BO23" s="292">
        <v>0</v>
      </c>
      <c r="BP23" s="292">
        <v>0</v>
      </c>
      <c r="BQ23" s="292">
        <v>0</v>
      </c>
      <c r="BR23" s="292">
        <v>0</v>
      </c>
      <c r="BS23" s="292">
        <v>0</v>
      </c>
      <c r="BT23" s="292">
        <v>0</v>
      </c>
      <c r="BU23" s="292">
        <f t="shared" si="15"/>
        <v>0</v>
      </c>
      <c r="BV23" s="292">
        <v>0</v>
      </c>
      <c r="BW23" s="292">
        <v>0</v>
      </c>
      <c r="BX23" s="292">
        <v>0</v>
      </c>
      <c r="BY23" s="292">
        <v>0</v>
      </c>
      <c r="BZ23" s="292">
        <v>0</v>
      </c>
      <c r="CA23" s="292">
        <v>0</v>
      </c>
      <c r="CB23" s="292">
        <f t="shared" si="16"/>
        <v>0</v>
      </c>
      <c r="CC23" s="292">
        <f t="shared" si="17"/>
        <v>0</v>
      </c>
      <c r="CD23" s="292">
        <v>0</v>
      </c>
      <c r="CE23" s="292">
        <v>0</v>
      </c>
      <c r="CF23" s="292">
        <v>0</v>
      </c>
      <c r="CG23" s="292">
        <v>0</v>
      </c>
      <c r="CH23" s="292">
        <v>0</v>
      </c>
      <c r="CI23" s="292">
        <v>0</v>
      </c>
      <c r="CJ23" s="292">
        <f t="shared" si="18"/>
        <v>0</v>
      </c>
      <c r="CK23" s="292">
        <v>0</v>
      </c>
      <c r="CL23" s="292">
        <v>0</v>
      </c>
      <c r="CM23" s="292">
        <v>0</v>
      </c>
      <c r="CN23" s="292">
        <v>0</v>
      </c>
      <c r="CO23" s="292">
        <v>0</v>
      </c>
      <c r="CP23" s="292">
        <v>0</v>
      </c>
      <c r="CQ23" s="292">
        <f t="shared" si="19"/>
        <v>2906</v>
      </c>
      <c r="CR23" s="292">
        <f t="shared" si="20"/>
        <v>2201</v>
      </c>
      <c r="CS23" s="292">
        <v>0</v>
      </c>
      <c r="CT23" s="292">
        <v>0</v>
      </c>
      <c r="CU23" s="292">
        <v>344</v>
      </c>
      <c r="CV23" s="292">
        <v>1784</v>
      </c>
      <c r="CW23" s="292">
        <v>15</v>
      </c>
      <c r="CX23" s="292">
        <v>58</v>
      </c>
      <c r="CY23" s="292">
        <f t="shared" si="21"/>
        <v>705</v>
      </c>
      <c r="CZ23" s="292">
        <v>0</v>
      </c>
      <c r="DA23" s="292">
        <v>0</v>
      </c>
      <c r="DB23" s="292">
        <v>51</v>
      </c>
      <c r="DC23" s="292">
        <v>620</v>
      </c>
      <c r="DD23" s="292">
        <v>0</v>
      </c>
      <c r="DE23" s="292">
        <v>34</v>
      </c>
      <c r="DF23" s="292">
        <f t="shared" si="22"/>
        <v>0</v>
      </c>
      <c r="DG23" s="292">
        <f t="shared" si="23"/>
        <v>0</v>
      </c>
      <c r="DH23" s="292">
        <v>0</v>
      </c>
      <c r="DI23" s="292">
        <v>0</v>
      </c>
      <c r="DJ23" s="292">
        <v>0</v>
      </c>
      <c r="DK23" s="292">
        <v>0</v>
      </c>
      <c r="DL23" s="292">
        <v>0</v>
      </c>
      <c r="DM23" s="292">
        <v>0</v>
      </c>
      <c r="DN23" s="292">
        <f t="shared" si="24"/>
        <v>0</v>
      </c>
      <c r="DO23" s="292">
        <v>0</v>
      </c>
      <c r="DP23" s="292">
        <v>0</v>
      </c>
      <c r="DQ23" s="292">
        <v>0</v>
      </c>
      <c r="DR23" s="292">
        <v>0</v>
      </c>
      <c r="DS23" s="292">
        <v>0</v>
      </c>
      <c r="DT23" s="292">
        <v>0</v>
      </c>
      <c r="DU23" s="292">
        <f t="shared" si="25"/>
        <v>179</v>
      </c>
      <c r="DV23" s="292">
        <v>0</v>
      </c>
      <c r="DW23" s="292">
        <v>0</v>
      </c>
      <c r="DX23" s="292">
        <v>179</v>
      </c>
      <c r="DY23" s="292">
        <v>0</v>
      </c>
      <c r="DZ23" s="292">
        <f t="shared" si="26"/>
        <v>0</v>
      </c>
      <c r="EA23" s="292">
        <f t="shared" si="27"/>
        <v>0</v>
      </c>
      <c r="EB23" s="292">
        <v>0</v>
      </c>
      <c r="EC23" s="292">
        <v>0</v>
      </c>
      <c r="ED23" s="292">
        <v>0</v>
      </c>
      <c r="EE23" s="292">
        <v>0</v>
      </c>
      <c r="EF23" s="292">
        <v>0</v>
      </c>
      <c r="EG23" s="292">
        <v>0</v>
      </c>
      <c r="EH23" s="292">
        <f t="shared" si="28"/>
        <v>0</v>
      </c>
      <c r="EI23" s="292">
        <v>0</v>
      </c>
      <c r="EJ23" s="292">
        <v>0</v>
      </c>
      <c r="EK23" s="292">
        <v>0</v>
      </c>
      <c r="EL23" s="292">
        <v>0</v>
      </c>
      <c r="EM23" s="292">
        <v>0</v>
      </c>
      <c r="EN23" s="292">
        <v>0</v>
      </c>
    </row>
    <row r="24" spans="1:144" s="224" customFormat="1" ht="13.5" customHeight="1">
      <c r="A24" s="290" t="s">
        <v>745</v>
      </c>
      <c r="B24" s="291" t="s">
        <v>793</v>
      </c>
      <c r="C24" s="290" t="s">
        <v>794</v>
      </c>
      <c r="D24" s="292">
        <f t="shared" si="0"/>
        <v>2087</v>
      </c>
      <c r="E24" s="292">
        <f t="shared" si="1"/>
        <v>1940</v>
      </c>
      <c r="F24" s="292">
        <f t="shared" si="2"/>
        <v>1940</v>
      </c>
      <c r="G24" s="292">
        <v>0</v>
      </c>
      <c r="H24" s="292">
        <v>1859</v>
      </c>
      <c r="I24" s="292">
        <v>0</v>
      </c>
      <c r="J24" s="292">
        <v>0</v>
      </c>
      <c r="K24" s="292">
        <v>0</v>
      </c>
      <c r="L24" s="292">
        <v>81</v>
      </c>
      <c r="M24" s="292">
        <f t="shared" si="3"/>
        <v>0</v>
      </c>
      <c r="N24" s="292">
        <v>0</v>
      </c>
      <c r="O24" s="292">
        <v>0</v>
      </c>
      <c r="P24" s="292">
        <v>0</v>
      </c>
      <c r="Q24" s="292">
        <v>0</v>
      </c>
      <c r="R24" s="292">
        <v>0</v>
      </c>
      <c r="S24" s="292">
        <v>0</v>
      </c>
      <c r="T24" s="292">
        <f t="shared" si="4"/>
        <v>6</v>
      </c>
      <c r="U24" s="292">
        <f t="shared" si="5"/>
        <v>6</v>
      </c>
      <c r="V24" s="292">
        <v>0</v>
      </c>
      <c r="W24" s="292">
        <v>0</v>
      </c>
      <c r="X24" s="292">
        <v>0</v>
      </c>
      <c r="Y24" s="292">
        <v>0</v>
      </c>
      <c r="Z24" s="292">
        <v>0</v>
      </c>
      <c r="AA24" s="292">
        <v>6</v>
      </c>
      <c r="AB24" s="292">
        <f t="shared" si="6"/>
        <v>0</v>
      </c>
      <c r="AC24" s="292">
        <v>0</v>
      </c>
      <c r="AD24" s="292">
        <v>0</v>
      </c>
      <c r="AE24" s="292">
        <v>0</v>
      </c>
      <c r="AF24" s="292">
        <v>0</v>
      </c>
      <c r="AG24" s="292">
        <v>0</v>
      </c>
      <c r="AH24" s="292">
        <v>0</v>
      </c>
      <c r="AI24" s="292">
        <f t="shared" si="7"/>
        <v>0</v>
      </c>
      <c r="AJ24" s="292">
        <f t="shared" si="8"/>
        <v>0</v>
      </c>
      <c r="AK24" s="292">
        <v>0</v>
      </c>
      <c r="AL24" s="292">
        <v>0</v>
      </c>
      <c r="AM24" s="292">
        <v>0</v>
      </c>
      <c r="AN24" s="292">
        <v>0</v>
      </c>
      <c r="AO24" s="292">
        <v>0</v>
      </c>
      <c r="AP24" s="292">
        <v>0</v>
      </c>
      <c r="AQ24" s="292">
        <f t="shared" si="9"/>
        <v>0</v>
      </c>
      <c r="AR24" s="292">
        <v>0</v>
      </c>
      <c r="AS24" s="292">
        <v>0</v>
      </c>
      <c r="AT24" s="292">
        <v>0</v>
      </c>
      <c r="AU24" s="292">
        <v>0</v>
      </c>
      <c r="AV24" s="292">
        <v>0</v>
      </c>
      <c r="AW24" s="292">
        <v>0</v>
      </c>
      <c r="AX24" s="292">
        <f t="shared" si="10"/>
        <v>0</v>
      </c>
      <c r="AY24" s="292">
        <f t="shared" si="11"/>
        <v>0</v>
      </c>
      <c r="AZ24" s="292">
        <v>0</v>
      </c>
      <c r="BA24" s="292">
        <v>0</v>
      </c>
      <c r="BB24" s="292">
        <v>0</v>
      </c>
      <c r="BC24" s="292">
        <v>0</v>
      </c>
      <c r="BD24" s="292">
        <v>0</v>
      </c>
      <c r="BE24" s="292">
        <v>0</v>
      </c>
      <c r="BF24" s="292">
        <f t="shared" si="12"/>
        <v>0</v>
      </c>
      <c r="BG24" s="292">
        <v>0</v>
      </c>
      <c r="BH24" s="292">
        <v>0</v>
      </c>
      <c r="BI24" s="292">
        <v>0</v>
      </c>
      <c r="BJ24" s="292">
        <v>0</v>
      </c>
      <c r="BK24" s="292">
        <v>0</v>
      </c>
      <c r="BL24" s="292">
        <v>0</v>
      </c>
      <c r="BM24" s="292">
        <f t="shared" si="13"/>
        <v>0</v>
      </c>
      <c r="BN24" s="292">
        <f t="shared" si="14"/>
        <v>0</v>
      </c>
      <c r="BO24" s="292">
        <v>0</v>
      </c>
      <c r="BP24" s="292">
        <v>0</v>
      </c>
      <c r="BQ24" s="292">
        <v>0</v>
      </c>
      <c r="BR24" s="292">
        <v>0</v>
      </c>
      <c r="BS24" s="292">
        <v>0</v>
      </c>
      <c r="BT24" s="292">
        <v>0</v>
      </c>
      <c r="BU24" s="292">
        <f t="shared" si="15"/>
        <v>0</v>
      </c>
      <c r="BV24" s="292">
        <v>0</v>
      </c>
      <c r="BW24" s="292">
        <v>0</v>
      </c>
      <c r="BX24" s="292">
        <v>0</v>
      </c>
      <c r="BY24" s="292">
        <v>0</v>
      </c>
      <c r="BZ24" s="292">
        <v>0</v>
      </c>
      <c r="CA24" s="292">
        <v>0</v>
      </c>
      <c r="CB24" s="292">
        <f t="shared" si="16"/>
        <v>0</v>
      </c>
      <c r="CC24" s="292">
        <f t="shared" si="17"/>
        <v>0</v>
      </c>
      <c r="CD24" s="292">
        <v>0</v>
      </c>
      <c r="CE24" s="292">
        <v>0</v>
      </c>
      <c r="CF24" s="292">
        <v>0</v>
      </c>
      <c r="CG24" s="292">
        <v>0</v>
      </c>
      <c r="CH24" s="292">
        <v>0</v>
      </c>
      <c r="CI24" s="292">
        <v>0</v>
      </c>
      <c r="CJ24" s="292">
        <f t="shared" si="18"/>
        <v>0</v>
      </c>
      <c r="CK24" s="292">
        <v>0</v>
      </c>
      <c r="CL24" s="292">
        <v>0</v>
      </c>
      <c r="CM24" s="292">
        <v>0</v>
      </c>
      <c r="CN24" s="292">
        <v>0</v>
      </c>
      <c r="CO24" s="292">
        <v>0</v>
      </c>
      <c r="CP24" s="292">
        <v>0</v>
      </c>
      <c r="CQ24" s="292">
        <f t="shared" si="19"/>
        <v>141</v>
      </c>
      <c r="CR24" s="292">
        <f t="shared" si="20"/>
        <v>141</v>
      </c>
      <c r="CS24" s="292">
        <v>0</v>
      </c>
      <c r="CT24" s="292">
        <v>0</v>
      </c>
      <c r="CU24" s="292">
        <v>0</v>
      </c>
      <c r="CV24" s="292">
        <v>141</v>
      </c>
      <c r="CW24" s="292">
        <v>0</v>
      </c>
      <c r="CX24" s="292">
        <v>0</v>
      </c>
      <c r="CY24" s="292">
        <f t="shared" si="21"/>
        <v>0</v>
      </c>
      <c r="CZ24" s="292">
        <v>0</v>
      </c>
      <c r="DA24" s="292">
        <v>0</v>
      </c>
      <c r="DB24" s="292">
        <v>0</v>
      </c>
      <c r="DC24" s="292">
        <v>0</v>
      </c>
      <c r="DD24" s="292">
        <v>0</v>
      </c>
      <c r="DE24" s="292">
        <v>0</v>
      </c>
      <c r="DF24" s="292">
        <f t="shared" si="22"/>
        <v>0</v>
      </c>
      <c r="DG24" s="292">
        <f t="shared" si="23"/>
        <v>0</v>
      </c>
      <c r="DH24" s="292">
        <v>0</v>
      </c>
      <c r="DI24" s="292">
        <v>0</v>
      </c>
      <c r="DJ24" s="292">
        <v>0</v>
      </c>
      <c r="DK24" s="292">
        <v>0</v>
      </c>
      <c r="DL24" s="292">
        <v>0</v>
      </c>
      <c r="DM24" s="292">
        <v>0</v>
      </c>
      <c r="DN24" s="292">
        <f t="shared" si="24"/>
        <v>0</v>
      </c>
      <c r="DO24" s="292">
        <v>0</v>
      </c>
      <c r="DP24" s="292">
        <v>0</v>
      </c>
      <c r="DQ24" s="292">
        <v>0</v>
      </c>
      <c r="DR24" s="292">
        <v>0</v>
      </c>
      <c r="DS24" s="292">
        <v>0</v>
      </c>
      <c r="DT24" s="292">
        <v>0</v>
      </c>
      <c r="DU24" s="292">
        <f t="shared" si="25"/>
        <v>0</v>
      </c>
      <c r="DV24" s="292">
        <v>0</v>
      </c>
      <c r="DW24" s="292">
        <v>0</v>
      </c>
      <c r="DX24" s="292">
        <v>0</v>
      </c>
      <c r="DY24" s="292">
        <v>0</v>
      </c>
      <c r="DZ24" s="292">
        <f t="shared" si="26"/>
        <v>0</v>
      </c>
      <c r="EA24" s="292">
        <f t="shared" si="27"/>
        <v>0</v>
      </c>
      <c r="EB24" s="292">
        <v>0</v>
      </c>
      <c r="EC24" s="292">
        <v>0</v>
      </c>
      <c r="ED24" s="292">
        <v>0</v>
      </c>
      <c r="EE24" s="292">
        <v>0</v>
      </c>
      <c r="EF24" s="292">
        <v>0</v>
      </c>
      <c r="EG24" s="292">
        <v>0</v>
      </c>
      <c r="EH24" s="292">
        <f t="shared" si="28"/>
        <v>0</v>
      </c>
      <c r="EI24" s="292">
        <v>0</v>
      </c>
      <c r="EJ24" s="292">
        <v>0</v>
      </c>
      <c r="EK24" s="292">
        <v>0</v>
      </c>
      <c r="EL24" s="292">
        <v>0</v>
      </c>
      <c r="EM24" s="292">
        <v>0</v>
      </c>
      <c r="EN24" s="292">
        <v>0</v>
      </c>
    </row>
    <row r="25" spans="1:144" s="224" customFormat="1" ht="13.5" customHeight="1">
      <c r="A25" s="290" t="s">
        <v>745</v>
      </c>
      <c r="B25" s="291" t="s">
        <v>795</v>
      </c>
      <c r="C25" s="290" t="s">
        <v>796</v>
      </c>
      <c r="D25" s="292">
        <f t="shared" si="0"/>
        <v>2456</v>
      </c>
      <c r="E25" s="292">
        <f t="shared" si="1"/>
        <v>2367</v>
      </c>
      <c r="F25" s="292">
        <f t="shared" si="2"/>
        <v>1805</v>
      </c>
      <c r="G25" s="292">
        <v>0</v>
      </c>
      <c r="H25" s="292">
        <v>1675</v>
      </c>
      <c r="I25" s="292">
        <v>104</v>
      </c>
      <c r="J25" s="292">
        <v>0</v>
      </c>
      <c r="K25" s="292">
        <v>0</v>
      </c>
      <c r="L25" s="292">
        <v>26</v>
      </c>
      <c r="M25" s="292">
        <f t="shared" si="3"/>
        <v>562</v>
      </c>
      <c r="N25" s="292">
        <v>0</v>
      </c>
      <c r="O25" s="292">
        <v>562</v>
      </c>
      <c r="P25" s="292">
        <v>0</v>
      </c>
      <c r="Q25" s="292">
        <v>0</v>
      </c>
      <c r="R25" s="292">
        <v>0</v>
      </c>
      <c r="S25" s="292">
        <v>0</v>
      </c>
      <c r="T25" s="292">
        <f t="shared" si="4"/>
        <v>5</v>
      </c>
      <c r="U25" s="292">
        <f t="shared" si="5"/>
        <v>0</v>
      </c>
      <c r="V25" s="292">
        <v>0</v>
      </c>
      <c r="W25" s="292">
        <v>0</v>
      </c>
      <c r="X25" s="292">
        <v>0</v>
      </c>
      <c r="Y25" s="292">
        <v>0</v>
      </c>
      <c r="Z25" s="292">
        <v>0</v>
      </c>
      <c r="AA25" s="292">
        <v>0</v>
      </c>
      <c r="AB25" s="292">
        <f t="shared" si="6"/>
        <v>5</v>
      </c>
      <c r="AC25" s="292">
        <v>0</v>
      </c>
      <c r="AD25" s="292">
        <v>0</v>
      </c>
      <c r="AE25" s="292">
        <v>5</v>
      </c>
      <c r="AF25" s="292">
        <v>0</v>
      </c>
      <c r="AG25" s="292">
        <v>0</v>
      </c>
      <c r="AH25" s="292">
        <v>0</v>
      </c>
      <c r="AI25" s="292">
        <f t="shared" si="7"/>
        <v>0</v>
      </c>
      <c r="AJ25" s="292">
        <f t="shared" si="8"/>
        <v>0</v>
      </c>
      <c r="AK25" s="292">
        <v>0</v>
      </c>
      <c r="AL25" s="292">
        <v>0</v>
      </c>
      <c r="AM25" s="292">
        <v>0</v>
      </c>
      <c r="AN25" s="292">
        <v>0</v>
      </c>
      <c r="AO25" s="292">
        <v>0</v>
      </c>
      <c r="AP25" s="292">
        <v>0</v>
      </c>
      <c r="AQ25" s="292">
        <f t="shared" si="9"/>
        <v>0</v>
      </c>
      <c r="AR25" s="292">
        <v>0</v>
      </c>
      <c r="AS25" s="292">
        <v>0</v>
      </c>
      <c r="AT25" s="292">
        <v>0</v>
      </c>
      <c r="AU25" s="292">
        <v>0</v>
      </c>
      <c r="AV25" s="292">
        <v>0</v>
      </c>
      <c r="AW25" s="292">
        <v>0</v>
      </c>
      <c r="AX25" s="292">
        <f t="shared" si="10"/>
        <v>0</v>
      </c>
      <c r="AY25" s="292">
        <f t="shared" si="11"/>
        <v>0</v>
      </c>
      <c r="AZ25" s="292">
        <v>0</v>
      </c>
      <c r="BA25" s="292">
        <v>0</v>
      </c>
      <c r="BB25" s="292">
        <v>0</v>
      </c>
      <c r="BC25" s="292">
        <v>0</v>
      </c>
      <c r="BD25" s="292">
        <v>0</v>
      </c>
      <c r="BE25" s="292">
        <v>0</v>
      </c>
      <c r="BF25" s="292">
        <f t="shared" si="12"/>
        <v>0</v>
      </c>
      <c r="BG25" s="292">
        <v>0</v>
      </c>
      <c r="BH25" s="292">
        <v>0</v>
      </c>
      <c r="BI25" s="292">
        <v>0</v>
      </c>
      <c r="BJ25" s="292">
        <v>0</v>
      </c>
      <c r="BK25" s="292">
        <v>0</v>
      </c>
      <c r="BL25" s="292">
        <v>0</v>
      </c>
      <c r="BM25" s="292">
        <f t="shared" si="13"/>
        <v>0</v>
      </c>
      <c r="BN25" s="292">
        <f t="shared" si="14"/>
        <v>0</v>
      </c>
      <c r="BO25" s="292">
        <v>0</v>
      </c>
      <c r="BP25" s="292">
        <v>0</v>
      </c>
      <c r="BQ25" s="292">
        <v>0</v>
      </c>
      <c r="BR25" s="292">
        <v>0</v>
      </c>
      <c r="BS25" s="292">
        <v>0</v>
      </c>
      <c r="BT25" s="292">
        <v>0</v>
      </c>
      <c r="BU25" s="292">
        <f t="shared" si="15"/>
        <v>0</v>
      </c>
      <c r="BV25" s="292">
        <v>0</v>
      </c>
      <c r="BW25" s="292">
        <v>0</v>
      </c>
      <c r="BX25" s="292">
        <v>0</v>
      </c>
      <c r="BY25" s="292">
        <v>0</v>
      </c>
      <c r="BZ25" s="292">
        <v>0</v>
      </c>
      <c r="CA25" s="292">
        <v>0</v>
      </c>
      <c r="CB25" s="292">
        <f t="shared" si="16"/>
        <v>0</v>
      </c>
      <c r="CC25" s="292">
        <f t="shared" si="17"/>
        <v>0</v>
      </c>
      <c r="CD25" s="292">
        <v>0</v>
      </c>
      <c r="CE25" s="292">
        <v>0</v>
      </c>
      <c r="CF25" s="292">
        <v>0</v>
      </c>
      <c r="CG25" s="292">
        <v>0</v>
      </c>
      <c r="CH25" s="292">
        <v>0</v>
      </c>
      <c r="CI25" s="292">
        <v>0</v>
      </c>
      <c r="CJ25" s="292">
        <f t="shared" si="18"/>
        <v>0</v>
      </c>
      <c r="CK25" s="292">
        <v>0</v>
      </c>
      <c r="CL25" s="292">
        <v>0</v>
      </c>
      <c r="CM25" s="292">
        <v>0</v>
      </c>
      <c r="CN25" s="292">
        <v>0</v>
      </c>
      <c r="CO25" s="292">
        <v>0</v>
      </c>
      <c r="CP25" s="292">
        <v>0</v>
      </c>
      <c r="CQ25" s="292">
        <f t="shared" si="19"/>
        <v>53</v>
      </c>
      <c r="CR25" s="292">
        <f t="shared" si="20"/>
        <v>53</v>
      </c>
      <c r="CS25" s="292">
        <v>0</v>
      </c>
      <c r="CT25" s="292">
        <v>0</v>
      </c>
      <c r="CU25" s="292">
        <v>0</v>
      </c>
      <c r="CV25" s="292">
        <v>53</v>
      </c>
      <c r="CW25" s="292">
        <v>0</v>
      </c>
      <c r="CX25" s="292">
        <v>0</v>
      </c>
      <c r="CY25" s="292">
        <f t="shared" si="21"/>
        <v>0</v>
      </c>
      <c r="CZ25" s="292">
        <v>0</v>
      </c>
      <c r="DA25" s="292">
        <v>0</v>
      </c>
      <c r="DB25" s="292">
        <v>0</v>
      </c>
      <c r="DC25" s="292">
        <v>0</v>
      </c>
      <c r="DD25" s="292">
        <v>0</v>
      </c>
      <c r="DE25" s="292">
        <v>0</v>
      </c>
      <c r="DF25" s="292">
        <f t="shared" si="22"/>
        <v>0</v>
      </c>
      <c r="DG25" s="292">
        <f t="shared" si="23"/>
        <v>0</v>
      </c>
      <c r="DH25" s="292">
        <v>0</v>
      </c>
      <c r="DI25" s="292">
        <v>0</v>
      </c>
      <c r="DJ25" s="292">
        <v>0</v>
      </c>
      <c r="DK25" s="292">
        <v>0</v>
      </c>
      <c r="DL25" s="292">
        <v>0</v>
      </c>
      <c r="DM25" s="292">
        <v>0</v>
      </c>
      <c r="DN25" s="292">
        <f t="shared" si="24"/>
        <v>0</v>
      </c>
      <c r="DO25" s="292">
        <v>0</v>
      </c>
      <c r="DP25" s="292">
        <v>0</v>
      </c>
      <c r="DQ25" s="292">
        <v>0</v>
      </c>
      <c r="DR25" s="292">
        <v>0</v>
      </c>
      <c r="DS25" s="292">
        <v>0</v>
      </c>
      <c r="DT25" s="292">
        <v>0</v>
      </c>
      <c r="DU25" s="292">
        <f t="shared" si="25"/>
        <v>31</v>
      </c>
      <c r="DV25" s="292">
        <v>31</v>
      </c>
      <c r="DW25" s="292">
        <v>0</v>
      </c>
      <c r="DX25" s="292">
        <v>0</v>
      </c>
      <c r="DY25" s="292">
        <v>0</v>
      </c>
      <c r="DZ25" s="292">
        <f t="shared" si="26"/>
        <v>0</v>
      </c>
      <c r="EA25" s="292">
        <f t="shared" si="27"/>
        <v>0</v>
      </c>
      <c r="EB25" s="292">
        <v>0</v>
      </c>
      <c r="EC25" s="292">
        <v>0</v>
      </c>
      <c r="ED25" s="292">
        <v>0</v>
      </c>
      <c r="EE25" s="292">
        <v>0</v>
      </c>
      <c r="EF25" s="292">
        <v>0</v>
      </c>
      <c r="EG25" s="292">
        <v>0</v>
      </c>
      <c r="EH25" s="292">
        <f t="shared" si="28"/>
        <v>0</v>
      </c>
      <c r="EI25" s="292">
        <v>0</v>
      </c>
      <c r="EJ25" s="292">
        <v>0</v>
      </c>
      <c r="EK25" s="292">
        <v>0</v>
      </c>
      <c r="EL25" s="292">
        <v>0</v>
      </c>
      <c r="EM25" s="292">
        <v>0</v>
      </c>
      <c r="EN25" s="292">
        <v>0</v>
      </c>
    </row>
    <row r="26" spans="1:144" s="224" customFormat="1" ht="13.5" customHeight="1">
      <c r="A26" s="290" t="s">
        <v>745</v>
      </c>
      <c r="B26" s="291" t="s">
        <v>797</v>
      </c>
      <c r="C26" s="290" t="s">
        <v>798</v>
      </c>
      <c r="D26" s="292">
        <f t="shared" si="0"/>
        <v>1814</v>
      </c>
      <c r="E26" s="292">
        <f t="shared" si="1"/>
        <v>1615</v>
      </c>
      <c r="F26" s="292">
        <f t="shared" si="2"/>
        <v>1367</v>
      </c>
      <c r="G26" s="292">
        <v>0</v>
      </c>
      <c r="H26" s="292">
        <v>1367</v>
      </c>
      <c r="I26" s="292">
        <v>0</v>
      </c>
      <c r="J26" s="292">
        <v>0</v>
      </c>
      <c r="K26" s="292">
        <v>0</v>
      </c>
      <c r="L26" s="292">
        <v>0</v>
      </c>
      <c r="M26" s="292">
        <f t="shared" si="3"/>
        <v>248</v>
      </c>
      <c r="N26" s="292">
        <v>0</v>
      </c>
      <c r="O26" s="292">
        <v>248</v>
      </c>
      <c r="P26" s="292">
        <v>0</v>
      </c>
      <c r="Q26" s="292">
        <v>0</v>
      </c>
      <c r="R26" s="292">
        <v>0</v>
      </c>
      <c r="S26" s="292">
        <v>0</v>
      </c>
      <c r="T26" s="292">
        <f t="shared" si="4"/>
        <v>110</v>
      </c>
      <c r="U26" s="292">
        <f t="shared" si="5"/>
        <v>101</v>
      </c>
      <c r="V26" s="292">
        <v>0</v>
      </c>
      <c r="W26" s="292">
        <v>0</v>
      </c>
      <c r="X26" s="292">
        <v>76</v>
      </c>
      <c r="Y26" s="292">
        <v>0</v>
      </c>
      <c r="Z26" s="292">
        <v>0</v>
      </c>
      <c r="AA26" s="292">
        <v>25</v>
      </c>
      <c r="AB26" s="292">
        <f t="shared" si="6"/>
        <v>9</v>
      </c>
      <c r="AC26" s="292">
        <v>0</v>
      </c>
      <c r="AD26" s="292">
        <v>0</v>
      </c>
      <c r="AE26" s="292">
        <v>9</v>
      </c>
      <c r="AF26" s="292">
        <v>0</v>
      </c>
      <c r="AG26" s="292">
        <v>0</v>
      </c>
      <c r="AH26" s="292">
        <v>0</v>
      </c>
      <c r="AI26" s="292">
        <f t="shared" si="7"/>
        <v>0</v>
      </c>
      <c r="AJ26" s="292">
        <f t="shared" si="8"/>
        <v>0</v>
      </c>
      <c r="AK26" s="292">
        <v>0</v>
      </c>
      <c r="AL26" s="292">
        <v>0</v>
      </c>
      <c r="AM26" s="292">
        <v>0</v>
      </c>
      <c r="AN26" s="292">
        <v>0</v>
      </c>
      <c r="AO26" s="292">
        <v>0</v>
      </c>
      <c r="AP26" s="292">
        <v>0</v>
      </c>
      <c r="AQ26" s="292">
        <f t="shared" si="9"/>
        <v>0</v>
      </c>
      <c r="AR26" s="292">
        <v>0</v>
      </c>
      <c r="AS26" s="292">
        <v>0</v>
      </c>
      <c r="AT26" s="292">
        <v>0</v>
      </c>
      <c r="AU26" s="292">
        <v>0</v>
      </c>
      <c r="AV26" s="292">
        <v>0</v>
      </c>
      <c r="AW26" s="292">
        <v>0</v>
      </c>
      <c r="AX26" s="292">
        <f t="shared" si="10"/>
        <v>0</v>
      </c>
      <c r="AY26" s="292">
        <f t="shared" si="11"/>
        <v>0</v>
      </c>
      <c r="AZ26" s="292">
        <v>0</v>
      </c>
      <c r="BA26" s="292">
        <v>0</v>
      </c>
      <c r="BB26" s="292">
        <v>0</v>
      </c>
      <c r="BC26" s="292">
        <v>0</v>
      </c>
      <c r="BD26" s="292">
        <v>0</v>
      </c>
      <c r="BE26" s="292">
        <v>0</v>
      </c>
      <c r="BF26" s="292">
        <f t="shared" si="12"/>
        <v>0</v>
      </c>
      <c r="BG26" s="292">
        <v>0</v>
      </c>
      <c r="BH26" s="292">
        <v>0</v>
      </c>
      <c r="BI26" s="292">
        <v>0</v>
      </c>
      <c r="BJ26" s="292">
        <v>0</v>
      </c>
      <c r="BK26" s="292">
        <v>0</v>
      </c>
      <c r="BL26" s="292">
        <v>0</v>
      </c>
      <c r="BM26" s="292">
        <f t="shared" si="13"/>
        <v>0</v>
      </c>
      <c r="BN26" s="292">
        <f t="shared" si="14"/>
        <v>0</v>
      </c>
      <c r="BO26" s="292">
        <v>0</v>
      </c>
      <c r="BP26" s="292">
        <v>0</v>
      </c>
      <c r="BQ26" s="292">
        <v>0</v>
      </c>
      <c r="BR26" s="292">
        <v>0</v>
      </c>
      <c r="BS26" s="292">
        <v>0</v>
      </c>
      <c r="BT26" s="292">
        <v>0</v>
      </c>
      <c r="BU26" s="292">
        <f t="shared" si="15"/>
        <v>0</v>
      </c>
      <c r="BV26" s="292">
        <v>0</v>
      </c>
      <c r="BW26" s="292">
        <v>0</v>
      </c>
      <c r="BX26" s="292">
        <v>0</v>
      </c>
      <c r="BY26" s="292">
        <v>0</v>
      </c>
      <c r="BZ26" s="292">
        <v>0</v>
      </c>
      <c r="CA26" s="292">
        <v>0</v>
      </c>
      <c r="CB26" s="292">
        <f t="shared" si="16"/>
        <v>0</v>
      </c>
      <c r="CC26" s="292">
        <f t="shared" si="17"/>
        <v>0</v>
      </c>
      <c r="CD26" s="292">
        <v>0</v>
      </c>
      <c r="CE26" s="292">
        <v>0</v>
      </c>
      <c r="CF26" s="292">
        <v>0</v>
      </c>
      <c r="CG26" s="292">
        <v>0</v>
      </c>
      <c r="CH26" s="292">
        <v>0</v>
      </c>
      <c r="CI26" s="292">
        <v>0</v>
      </c>
      <c r="CJ26" s="292">
        <f t="shared" si="18"/>
        <v>0</v>
      </c>
      <c r="CK26" s="292">
        <v>0</v>
      </c>
      <c r="CL26" s="292">
        <v>0</v>
      </c>
      <c r="CM26" s="292">
        <v>0</v>
      </c>
      <c r="CN26" s="292">
        <v>0</v>
      </c>
      <c r="CO26" s="292">
        <v>0</v>
      </c>
      <c r="CP26" s="292">
        <v>0</v>
      </c>
      <c r="CQ26" s="292">
        <f t="shared" si="19"/>
        <v>33</v>
      </c>
      <c r="CR26" s="292">
        <f t="shared" si="20"/>
        <v>33</v>
      </c>
      <c r="CS26" s="292">
        <v>0</v>
      </c>
      <c r="CT26" s="292">
        <v>0</v>
      </c>
      <c r="CU26" s="292">
        <v>0</v>
      </c>
      <c r="CV26" s="292">
        <v>33</v>
      </c>
      <c r="CW26" s="292">
        <v>0</v>
      </c>
      <c r="CX26" s="292">
        <v>0</v>
      </c>
      <c r="CY26" s="292">
        <f t="shared" si="21"/>
        <v>0</v>
      </c>
      <c r="CZ26" s="292">
        <v>0</v>
      </c>
      <c r="DA26" s="292">
        <v>0</v>
      </c>
      <c r="DB26" s="292">
        <v>0</v>
      </c>
      <c r="DC26" s="292">
        <v>0</v>
      </c>
      <c r="DD26" s="292">
        <v>0</v>
      </c>
      <c r="DE26" s="292">
        <v>0</v>
      </c>
      <c r="DF26" s="292">
        <f t="shared" si="22"/>
        <v>0</v>
      </c>
      <c r="DG26" s="292">
        <f t="shared" si="23"/>
        <v>0</v>
      </c>
      <c r="DH26" s="292">
        <v>0</v>
      </c>
      <c r="DI26" s="292">
        <v>0</v>
      </c>
      <c r="DJ26" s="292">
        <v>0</v>
      </c>
      <c r="DK26" s="292">
        <v>0</v>
      </c>
      <c r="DL26" s="292">
        <v>0</v>
      </c>
      <c r="DM26" s="292">
        <v>0</v>
      </c>
      <c r="DN26" s="292">
        <f t="shared" si="24"/>
        <v>0</v>
      </c>
      <c r="DO26" s="292">
        <v>0</v>
      </c>
      <c r="DP26" s="292">
        <v>0</v>
      </c>
      <c r="DQ26" s="292">
        <v>0</v>
      </c>
      <c r="DR26" s="292">
        <v>0</v>
      </c>
      <c r="DS26" s="292">
        <v>0</v>
      </c>
      <c r="DT26" s="292">
        <v>0</v>
      </c>
      <c r="DU26" s="292">
        <f t="shared" si="25"/>
        <v>56</v>
      </c>
      <c r="DV26" s="292">
        <v>56</v>
      </c>
      <c r="DW26" s="292">
        <v>0</v>
      </c>
      <c r="DX26" s="292">
        <v>0</v>
      </c>
      <c r="DY26" s="292">
        <v>0</v>
      </c>
      <c r="DZ26" s="292">
        <f t="shared" si="26"/>
        <v>0</v>
      </c>
      <c r="EA26" s="292">
        <f t="shared" si="27"/>
        <v>0</v>
      </c>
      <c r="EB26" s="292">
        <v>0</v>
      </c>
      <c r="EC26" s="292">
        <v>0</v>
      </c>
      <c r="ED26" s="292">
        <v>0</v>
      </c>
      <c r="EE26" s="292">
        <v>0</v>
      </c>
      <c r="EF26" s="292">
        <v>0</v>
      </c>
      <c r="EG26" s="292">
        <v>0</v>
      </c>
      <c r="EH26" s="292">
        <f t="shared" si="28"/>
        <v>0</v>
      </c>
      <c r="EI26" s="292">
        <v>0</v>
      </c>
      <c r="EJ26" s="292">
        <v>0</v>
      </c>
      <c r="EK26" s="292">
        <v>0</v>
      </c>
      <c r="EL26" s="292">
        <v>0</v>
      </c>
      <c r="EM26" s="292">
        <v>0</v>
      </c>
      <c r="EN26" s="292">
        <v>0</v>
      </c>
    </row>
    <row r="27" spans="1:144" s="224" customFormat="1" ht="13.5" customHeight="1">
      <c r="A27" s="290" t="s">
        <v>745</v>
      </c>
      <c r="B27" s="291" t="s">
        <v>799</v>
      </c>
      <c r="C27" s="290" t="s">
        <v>800</v>
      </c>
      <c r="D27" s="292">
        <f t="shared" si="0"/>
        <v>10698</v>
      </c>
      <c r="E27" s="292">
        <f t="shared" si="1"/>
        <v>9917</v>
      </c>
      <c r="F27" s="292">
        <f t="shared" si="2"/>
        <v>8149</v>
      </c>
      <c r="G27" s="292">
        <v>0</v>
      </c>
      <c r="H27" s="292">
        <v>8149</v>
      </c>
      <c r="I27" s="292">
        <v>0</v>
      </c>
      <c r="J27" s="292">
        <v>0</v>
      </c>
      <c r="K27" s="292">
        <v>0</v>
      </c>
      <c r="L27" s="292">
        <v>0</v>
      </c>
      <c r="M27" s="292">
        <f t="shared" si="3"/>
        <v>1768</v>
      </c>
      <c r="N27" s="292">
        <v>0</v>
      </c>
      <c r="O27" s="292">
        <v>1768</v>
      </c>
      <c r="P27" s="292">
        <v>0</v>
      </c>
      <c r="Q27" s="292">
        <v>0</v>
      </c>
      <c r="R27" s="292">
        <v>0</v>
      </c>
      <c r="S27" s="292">
        <v>0</v>
      </c>
      <c r="T27" s="292">
        <f t="shared" si="4"/>
        <v>294</v>
      </c>
      <c r="U27" s="292">
        <f t="shared" si="5"/>
        <v>294</v>
      </c>
      <c r="V27" s="292">
        <v>0</v>
      </c>
      <c r="W27" s="292">
        <v>0</v>
      </c>
      <c r="X27" s="292">
        <v>236</v>
      </c>
      <c r="Y27" s="292">
        <v>0</v>
      </c>
      <c r="Z27" s="292">
        <v>0</v>
      </c>
      <c r="AA27" s="292">
        <v>58</v>
      </c>
      <c r="AB27" s="292">
        <f t="shared" si="6"/>
        <v>0</v>
      </c>
      <c r="AC27" s="292">
        <v>0</v>
      </c>
      <c r="AD27" s="292">
        <v>0</v>
      </c>
      <c r="AE27" s="292">
        <v>0</v>
      </c>
      <c r="AF27" s="292">
        <v>0</v>
      </c>
      <c r="AG27" s="292">
        <v>0</v>
      </c>
      <c r="AH27" s="292">
        <v>0</v>
      </c>
      <c r="AI27" s="292">
        <f t="shared" si="7"/>
        <v>0</v>
      </c>
      <c r="AJ27" s="292">
        <f t="shared" si="8"/>
        <v>0</v>
      </c>
      <c r="AK27" s="292">
        <v>0</v>
      </c>
      <c r="AL27" s="292">
        <v>0</v>
      </c>
      <c r="AM27" s="292">
        <v>0</v>
      </c>
      <c r="AN27" s="292">
        <v>0</v>
      </c>
      <c r="AO27" s="292">
        <v>0</v>
      </c>
      <c r="AP27" s="292">
        <v>0</v>
      </c>
      <c r="AQ27" s="292">
        <f t="shared" si="9"/>
        <v>0</v>
      </c>
      <c r="AR27" s="292">
        <v>0</v>
      </c>
      <c r="AS27" s="292">
        <v>0</v>
      </c>
      <c r="AT27" s="292">
        <v>0</v>
      </c>
      <c r="AU27" s="292">
        <v>0</v>
      </c>
      <c r="AV27" s="292">
        <v>0</v>
      </c>
      <c r="AW27" s="292">
        <v>0</v>
      </c>
      <c r="AX27" s="292">
        <f t="shared" si="10"/>
        <v>0</v>
      </c>
      <c r="AY27" s="292">
        <f t="shared" si="11"/>
        <v>0</v>
      </c>
      <c r="AZ27" s="292">
        <v>0</v>
      </c>
      <c r="BA27" s="292">
        <v>0</v>
      </c>
      <c r="BB27" s="292">
        <v>0</v>
      </c>
      <c r="BC27" s="292">
        <v>0</v>
      </c>
      <c r="BD27" s="292">
        <v>0</v>
      </c>
      <c r="BE27" s="292">
        <v>0</v>
      </c>
      <c r="BF27" s="292">
        <f t="shared" si="12"/>
        <v>0</v>
      </c>
      <c r="BG27" s="292">
        <v>0</v>
      </c>
      <c r="BH27" s="292">
        <v>0</v>
      </c>
      <c r="BI27" s="292">
        <v>0</v>
      </c>
      <c r="BJ27" s="292">
        <v>0</v>
      </c>
      <c r="BK27" s="292">
        <v>0</v>
      </c>
      <c r="BL27" s="292">
        <v>0</v>
      </c>
      <c r="BM27" s="292">
        <f t="shared" si="13"/>
        <v>0</v>
      </c>
      <c r="BN27" s="292">
        <f t="shared" si="14"/>
        <v>0</v>
      </c>
      <c r="BO27" s="292">
        <v>0</v>
      </c>
      <c r="BP27" s="292">
        <v>0</v>
      </c>
      <c r="BQ27" s="292">
        <v>0</v>
      </c>
      <c r="BR27" s="292">
        <v>0</v>
      </c>
      <c r="BS27" s="292">
        <v>0</v>
      </c>
      <c r="BT27" s="292">
        <v>0</v>
      </c>
      <c r="BU27" s="292">
        <f t="shared" si="15"/>
        <v>0</v>
      </c>
      <c r="BV27" s="292">
        <v>0</v>
      </c>
      <c r="BW27" s="292">
        <v>0</v>
      </c>
      <c r="BX27" s="292">
        <v>0</v>
      </c>
      <c r="BY27" s="292">
        <v>0</v>
      </c>
      <c r="BZ27" s="292">
        <v>0</v>
      </c>
      <c r="CA27" s="292">
        <v>0</v>
      </c>
      <c r="CB27" s="292">
        <f t="shared" si="16"/>
        <v>0</v>
      </c>
      <c r="CC27" s="292">
        <f t="shared" si="17"/>
        <v>0</v>
      </c>
      <c r="CD27" s="292">
        <v>0</v>
      </c>
      <c r="CE27" s="292">
        <v>0</v>
      </c>
      <c r="CF27" s="292">
        <v>0</v>
      </c>
      <c r="CG27" s="292">
        <v>0</v>
      </c>
      <c r="CH27" s="292">
        <v>0</v>
      </c>
      <c r="CI27" s="292">
        <v>0</v>
      </c>
      <c r="CJ27" s="292">
        <f t="shared" si="18"/>
        <v>0</v>
      </c>
      <c r="CK27" s="292">
        <v>0</v>
      </c>
      <c r="CL27" s="292">
        <v>0</v>
      </c>
      <c r="CM27" s="292">
        <v>0</v>
      </c>
      <c r="CN27" s="292">
        <v>0</v>
      </c>
      <c r="CO27" s="292">
        <v>0</v>
      </c>
      <c r="CP27" s="292">
        <v>0</v>
      </c>
      <c r="CQ27" s="292">
        <f t="shared" si="19"/>
        <v>266</v>
      </c>
      <c r="CR27" s="292">
        <f t="shared" si="20"/>
        <v>266</v>
      </c>
      <c r="CS27" s="292">
        <v>0</v>
      </c>
      <c r="CT27" s="292">
        <v>0</v>
      </c>
      <c r="CU27" s="292">
        <v>0</v>
      </c>
      <c r="CV27" s="292">
        <v>266</v>
      </c>
      <c r="CW27" s="292">
        <v>0</v>
      </c>
      <c r="CX27" s="292">
        <v>0</v>
      </c>
      <c r="CY27" s="292">
        <f t="shared" si="21"/>
        <v>0</v>
      </c>
      <c r="CZ27" s="292">
        <v>0</v>
      </c>
      <c r="DA27" s="292">
        <v>0</v>
      </c>
      <c r="DB27" s="292">
        <v>0</v>
      </c>
      <c r="DC27" s="292">
        <v>0</v>
      </c>
      <c r="DD27" s="292">
        <v>0</v>
      </c>
      <c r="DE27" s="292">
        <v>0</v>
      </c>
      <c r="DF27" s="292">
        <f t="shared" si="22"/>
        <v>0</v>
      </c>
      <c r="DG27" s="292">
        <f t="shared" si="23"/>
        <v>0</v>
      </c>
      <c r="DH27" s="292">
        <v>0</v>
      </c>
      <c r="DI27" s="292">
        <v>0</v>
      </c>
      <c r="DJ27" s="292">
        <v>0</v>
      </c>
      <c r="DK27" s="292">
        <v>0</v>
      </c>
      <c r="DL27" s="292">
        <v>0</v>
      </c>
      <c r="DM27" s="292">
        <v>0</v>
      </c>
      <c r="DN27" s="292">
        <f t="shared" si="24"/>
        <v>0</v>
      </c>
      <c r="DO27" s="292">
        <v>0</v>
      </c>
      <c r="DP27" s="292">
        <v>0</v>
      </c>
      <c r="DQ27" s="292">
        <v>0</v>
      </c>
      <c r="DR27" s="292">
        <v>0</v>
      </c>
      <c r="DS27" s="292">
        <v>0</v>
      </c>
      <c r="DT27" s="292">
        <v>0</v>
      </c>
      <c r="DU27" s="292">
        <f t="shared" si="25"/>
        <v>221</v>
      </c>
      <c r="DV27" s="292">
        <v>221</v>
      </c>
      <c r="DW27" s="292">
        <v>0</v>
      </c>
      <c r="DX27" s="292">
        <v>0</v>
      </c>
      <c r="DY27" s="292">
        <v>0</v>
      </c>
      <c r="DZ27" s="292">
        <f t="shared" si="26"/>
        <v>0</v>
      </c>
      <c r="EA27" s="292">
        <f t="shared" si="27"/>
        <v>0</v>
      </c>
      <c r="EB27" s="292">
        <v>0</v>
      </c>
      <c r="EC27" s="292">
        <v>0</v>
      </c>
      <c r="ED27" s="292">
        <v>0</v>
      </c>
      <c r="EE27" s="292">
        <v>0</v>
      </c>
      <c r="EF27" s="292">
        <v>0</v>
      </c>
      <c r="EG27" s="292">
        <v>0</v>
      </c>
      <c r="EH27" s="292">
        <f t="shared" si="28"/>
        <v>0</v>
      </c>
      <c r="EI27" s="292">
        <v>0</v>
      </c>
      <c r="EJ27" s="292">
        <v>0</v>
      </c>
      <c r="EK27" s="292">
        <v>0</v>
      </c>
      <c r="EL27" s="292">
        <v>0</v>
      </c>
      <c r="EM27" s="292">
        <v>0</v>
      </c>
      <c r="EN27" s="292">
        <v>0</v>
      </c>
    </row>
    <row r="28" spans="1:144" s="224" customFormat="1" ht="13.5" customHeight="1">
      <c r="A28" s="290" t="s">
        <v>745</v>
      </c>
      <c r="B28" s="291" t="s">
        <v>801</v>
      </c>
      <c r="C28" s="290" t="s">
        <v>802</v>
      </c>
      <c r="D28" s="292">
        <f t="shared" si="0"/>
        <v>376</v>
      </c>
      <c r="E28" s="292">
        <f t="shared" si="1"/>
        <v>345</v>
      </c>
      <c r="F28" s="292">
        <f t="shared" si="2"/>
        <v>326</v>
      </c>
      <c r="G28" s="292">
        <v>0</v>
      </c>
      <c r="H28" s="292">
        <v>323</v>
      </c>
      <c r="I28" s="292">
        <v>0</v>
      </c>
      <c r="J28" s="292">
        <v>0</v>
      </c>
      <c r="K28" s="292">
        <v>0</v>
      </c>
      <c r="L28" s="292">
        <v>3</v>
      </c>
      <c r="M28" s="292">
        <f t="shared" si="3"/>
        <v>19</v>
      </c>
      <c r="N28" s="292">
        <v>0</v>
      </c>
      <c r="O28" s="292">
        <v>19</v>
      </c>
      <c r="P28" s="292">
        <v>0</v>
      </c>
      <c r="Q28" s="292">
        <v>0</v>
      </c>
      <c r="R28" s="292">
        <v>0</v>
      </c>
      <c r="S28" s="292">
        <v>0</v>
      </c>
      <c r="T28" s="292">
        <f t="shared" si="4"/>
        <v>0</v>
      </c>
      <c r="U28" s="292">
        <f t="shared" si="5"/>
        <v>0</v>
      </c>
      <c r="V28" s="292">
        <v>0</v>
      </c>
      <c r="W28" s="292">
        <v>0</v>
      </c>
      <c r="X28" s="292">
        <v>0</v>
      </c>
      <c r="Y28" s="292">
        <v>0</v>
      </c>
      <c r="Z28" s="292">
        <v>0</v>
      </c>
      <c r="AA28" s="292">
        <v>0</v>
      </c>
      <c r="AB28" s="292">
        <f t="shared" si="6"/>
        <v>0</v>
      </c>
      <c r="AC28" s="292">
        <v>0</v>
      </c>
      <c r="AD28" s="292">
        <v>0</v>
      </c>
      <c r="AE28" s="292">
        <v>0</v>
      </c>
      <c r="AF28" s="292">
        <v>0</v>
      </c>
      <c r="AG28" s="292">
        <v>0</v>
      </c>
      <c r="AH28" s="292">
        <v>0</v>
      </c>
      <c r="AI28" s="292">
        <f t="shared" si="7"/>
        <v>0</v>
      </c>
      <c r="AJ28" s="292">
        <f t="shared" si="8"/>
        <v>0</v>
      </c>
      <c r="AK28" s="292">
        <v>0</v>
      </c>
      <c r="AL28" s="292">
        <v>0</v>
      </c>
      <c r="AM28" s="292">
        <v>0</v>
      </c>
      <c r="AN28" s="292">
        <v>0</v>
      </c>
      <c r="AO28" s="292">
        <v>0</v>
      </c>
      <c r="AP28" s="292">
        <v>0</v>
      </c>
      <c r="AQ28" s="292">
        <f t="shared" si="9"/>
        <v>0</v>
      </c>
      <c r="AR28" s="292">
        <v>0</v>
      </c>
      <c r="AS28" s="292">
        <v>0</v>
      </c>
      <c r="AT28" s="292">
        <v>0</v>
      </c>
      <c r="AU28" s="292">
        <v>0</v>
      </c>
      <c r="AV28" s="292">
        <v>0</v>
      </c>
      <c r="AW28" s="292">
        <v>0</v>
      </c>
      <c r="AX28" s="292">
        <f t="shared" si="10"/>
        <v>0</v>
      </c>
      <c r="AY28" s="292">
        <f t="shared" si="11"/>
        <v>0</v>
      </c>
      <c r="AZ28" s="292">
        <v>0</v>
      </c>
      <c r="BA28" s="292">
        <v>0</v>
      </c>
      <c r="BB28" s="292">
        <v>0</v>
      </c>
      <c r="BC28" s="292">
        <v>0</v>
      </c>
      <c r="BD28" s="292">
        <v>0</v>
      </c>
      <c r="BE28" s="292">
        <v>0</v>
      </c>
      <c r="BF28" s="292">
        <f t="shared" si="12"/>
        <v>0</v>
      </c>
      <c r="BG28" s="292">
        <v>0</v>
      </c>
      <c r="BH28" s="292">
        <v>0</v>
      </c>
      <c r="BI28" s="292">
        <v>0</v>
      </c>
      <c r="BJ28" s="292">
        <v>0</v>
      </c>
      <c r="BK28" s="292">
        <v>0</v>
      </c>
      <c r="BL28" s="292">
        <v>0</v>
      </c>
      <c r="BM28" s="292">
        <f t="shared" si="13"/>
        <v>0</v>
      </c>
      <c r="BN28" s="292">
        <f t="shared" si="14"/>
        <v>0</v>
      </c>
      <c r="BO28" s="292">
        <v>0</v>
      </c>
      <c r="BP28" s="292">
        <v>0</v>
      </c>
      <c r="BQ28" s="292">
        <v>0</v>
      </c>
      <c r="BR28" s="292">
        <v>0</v>
      </c>
      <c r="BS28" s="292">
        <v>0</v>
      </c>
      <c r="BT28" s="292">
        <v>0</v>
      </c>
      <c r="BU28" s="292">
        <f t="shared" si="15"/>
        <v>0</v>
      </c>
      <c r="BV28" s="292">
        <v>0</v>
      </c>
      <c r="BW28" s="292">
        <v>0</v>
      </c>
      <c r="BX28" s="292">
        <v>0</v>
      </c>
      <c r="BY28" s="292">
        <v>0</v>
      </c>
      <c r="BZ28" s="292">
        <v>0</v>
      </c>
      <c r="CA28" s="292">
        <v>0</v>
      </c>
      <c r="CB28" s="292">
        <f t="shared" si="16"/>
        <v>0</v>
      </c>
      <c r="CC28" s="292">
        <f t="shared" si="17"/>
        <v>0</v>
      </c>
      <c r="CD28" s="292">
        <v>0</v>
      </c>
      <c r="CE28" s="292">
        <v>0</v>
      </c>
      <c r="CF28" s="292">
        <v>0</v>
      </c>
      <c r="CG28" s="292">
        <v>0</v>
      </c>
      <c r="CH28" s="292">
        <v>0</v>
      </c>
      <c r="CI28" s="292">
        <v>0</v>
      </c>
      <c r="CJ28" s="292">
        <f t="shared" si="18"/>
        <v>0</v>
      </c>
      <c r="CK28" s="292">
        <v>0</v>
      </c>
      <c r="CL28" s="292">
        <v>0</v>
      </c>
      <c r="CM28" s="292">
        <v>0</v>
      </c>
      <c r="CN28" s="292">
        <v>0</v>
      </c>
      <c r="CO28" s="292">
        <v>0</v>
      </c>
      <c r="CP28" s="292">
        <v>0</v>
      </c>
      <c r="CQ28" s="292">
        <f t="shared" si="19"/>
        <v>31</v>
      </c>
      <c r="CR28" s="292">
        <f t="shared" si="20"/>
        <v>31</v>
      </c>
      <c r="CS28" s="292">
        <v>0</v>
      </c>
      <c r="CT28" s="292">
        <v>0</v>
      </c>
      <c r="CU28" s="292">
        <v>0</v>
      </c>
      <c r="CV28" s="292">
        <v>27</v>
      </c>
      <c r="CW28" s="292">
        <v>4</v>
      </c>
      <c r="CX28" s="292">
        <v>0</v>
      </c>
      <c r="CY28" s="292">
        <f t="shared" si="21"/>
        <v>0</v>
      </c>
      <c r="CZ28" s="292">
        <v>0</v>
      </c>
      <c r="DA28" s="292">
        <v>0</v>
      </c>
      <c r="DB28" s="292">
        <v>0</v>
      </c>
      <c r="DC28" s="292">
        <v>0</v>
      </c>
      <c r="DD28" s="292">
        <v>0</v>
      </c>
      <c r="DE28" s="292">
        <v>0</v>
      </c>
      <c r="DF28" s="292">
        <f t="shared" si="22"/>
        <v>0</v>
      </c>
      <c r="DG28" s="292">
        <f t="shared" si="23"/>
        <v>0</v>
      </c>
      <c r="DH28" s="292">
        <v>0</v>
      </c>
      <c r="DI28" s="292">
        <v>0</v>
      </c>
      <c r="DJ28" s="292">
        <v>0</v>
      </c>
      <c r="DK28" s="292">
        <v>0</v>
      </c>
      <c r="DL28" s="292">
        <v>0</v>
      </c>
      <c r="DM28" s="292">
        <v>0</v>
      </c>
      <c r="DN28" s="292">
        <f t="shared" si="24"/>
        <v>0</v>
      </c>
      <c r="DO28" s="292">
        <v>0</v>
      </c>
      <c r="DP28" s="292">
        <v>0</v>
      </c>
      <c r="DQ28" s="292">
        <v>0</v>
      </c>
      <c r="DR28" s="292">
        <v>0</v>
      </c>
      <c r="DS28" s="292">
        <v>0</v>
      </c>
      <c r="DT28" s="292">
        <v>0</v>
      </c>
      <c r="DU28" s="292">
        <f t="shared" si="25"/>
        <v>0</v>
      </c>
      <c r="DV28" s="292">
        <v>0</v>
      </c>
      <c r="DW28" s="292">
        <v>0</v>
      </c>
      <c r="DX28" s="292">
        <v>0</v>
      </c>
      <c r="DY28" s="292">
        <v>0</v>
      </c>
      <c r="DZ28" s="292">
        <f t="shared" si="26"/>
        <v>0</v>
      </c>
      <c r="EA28" s="292">
        <f t="shared" si="27"/>
        <v>0</v>
      </c>
      <c r="EB28" s="292">
        <v>0</v>
      </c>
      <c r="EC28" s="292">
        <v>0</v>
      </c>
      <c r="ED28" s="292">
        <v>0</v>
      </c>
      <c r="EE28" s="292">
        <v>0</v>
      </c>
      <c r="EF28" s="292">
        <v>0</v>
      </c>
      <c r="EG28" s="292">
        <v>0</v>
      </c>
      <c r="EH28" s="292">
        <f t="shared" si="28"/>
        <v>0</v>
      </c>
      <c r="EI28" s="292">
        <v>0</v>
      </c>
      <c r="EJ28" s="292">
        <v>0</v>
      </c>
      <c r="EK28" s="292">
        <v>0</v>
      </c>
      <c r="EL28" s="292">
        <v>0</v>
      </c>
      <c r="EM28" s="292">
        <v>0</v>
      </c>
      <c r="EN28" s="292">
        <v>0</v>
      </c>
    </row>
    <row r="29" spans="1:144" s="224" customFormat="1" ht="13.5" customHeight="1">
      <c r="A29" s="290" t="s">
        <v>745</v>
      </c>
      <c r="B29" s="291" t="s">
        <v>803</v>
      </c>
      <c r="C29" s="290" t="s">
        <v>804</v>
      </c>
      <c r="D29" s="292">
        <f t="shared" si="0"/>
        <v>387</v>
      </c>
      <c r="E29" s="292">
        <f t="shared" si="1"/>
        <v>355</v>
      </c>
      <c r="F29" s="292">
        <f t="shared" si="2"/>
        <v>331</v>
      </c>
      <c r="G29" s="292">
        <v>0</v>
      </c>
      <c r="H29" s="292">
        <v>327</v>
      </c>
      <c r="I29" s="292">
        <v>0</v>
      </c>
      <c r="J29" s="292">
        <v>0</v>
      </c>
      <c r="K29" s="292">
        <v>0</v>
      </c>
      <c r="L29" s="292">
        <v>4</v>
      </c>
      <c r="M29" s="292">
        <f t="shared" si="3"/>
        <v>24</v>
      </c>
      <c r="N29" s="292">
        <v>0</v>
      </c>
      <c r="O29" s="292">
        <v>24</v>
      </c>
      <c r="P29" s="292">
        <v>0</v>
      </c>
      <c r="Q29" s="292">
        <v>0</v>
      </c>
      <c r="R29" s="292">
        <v>0</v>
      </c>
      <c r="S29" s="292">
        <v>0</v>
      </c>
      <c r="T29" s="292">
        <f t="shared" si="4"/>
        <v>0</v>
      </c>
      <c r="U29" s="292">
        <f t="shared" si="5"/>
        <v>0</v>
      </c>
      <c r="V29" s="292">
        <v>0</v>
      </c>
      <c r="W29" s="292">
        <v>0</v>
      </c>
      <c r="X29" s="292">
        <v>0</v>
      </c>
      <c r="Y29" s="292">
        <v>0</v>
      </c>
      <c r="Z29" s="292">
        <v>0</v>
      </c>
      <c r="AA29" s="292">
        <v>0</v>
      </c>
      <c r="AB29" s="292">
        <f t="shared" si="6"/>
        <v>0</v>
      </c>
      <c r="AC29" s="292">
        <v>0</v>
      </c>
      <c r="AD29" s="292">
        <v>0</v>
      </c>
      <c r="AE29" s="292">
        <v>0</v>
      </c>
      <c r="AF29" s="292">
        <v>0</v>
      </c>
      <c r="AG29" s="292">
        <v>0</v>
      </c>
      <c r="AH29" s="292">
        <v>0</v>
      </c>
      <c r="AI29" s="292">
        <f t="shared" si="7"/>
        <v>0</v>
      </c>
      <c r="AJ29" s="292">
        <f t="shared" si="8"/>
        <v>0</v>
      </c>
      <c r="AK29" s="292">
        <v>0</v>
      </c>
      <c r="AL29" s="292">
        <v>0</v>
      </c>
      <c r="AM29" s="292">
        <v>0</v>
      </c>
      <c r="AN29" s="292">
        <v>0</v>
      </c>
      <c r="AO29" s="292">
        <v>0</v>
      </c>
      <c r="AP29" s="292">
        <v>0</v>
      </c>
      <c r="AQ29" s="292">
        <f t="shared" si="9"/>
        <v>0</v>
      </c>
      <c r="AR29" s="292">
        <v>0</v>
      </c>
      <c r="AS29" s="292">
        <v>0</v>
      </c>
      <c r="AT29" s="292">
        <v>0</v>
      </c>
      <c r="AU29" s="292">
        <v>0</v>
      </c>
      <c r="AV29" s="292">
        <v>0</v>
      </c>
      <c r="AW29" s="292">
        <v>0</v>
      </c>
      <c r="AX29" s="292">
        <f t="shared" si="10"/>
        <v>0</v>
      </c>
      <c r="AY29" s="292">
        <f t="shared" si="11"/>
        <v>0</v>
      </c>
      <c r="AZ29" s="292">
        <v>0</v>
      </c>
      <c r="BA29" s="292">
        <v>0</v>
      </c>
      <c r="BB29" s="292">
        <v>0</v>
      </c>
      <c r="BC29" s="292">
        <v>0</v>
      </c>
      <c r="BD29" s="292">
        <v>0</v>
      </c>
      <c r="BE29" s="292">
        <v>0</v>
      </c>
      <c r="BF29" s="292">
        <f t="shared" si="12"/>
        <v>0</v>
      </c>
      <c r="BG29" s="292">
        <v>0</v>
      </c>
      <c r="BH29" s="292">
        <v>0</v>
      </c>
      <c r="BI29" s="292">
        <v>0</v>
      </c>
      <c r="BJ29" s="292">
        <v>0</v>
      </c>
      <c r="BK29" s="292">
        <v>0</v>
      </c>
      <c r="BL29" s="292">
        <v>0</v>
      </c>
      <c r="BM29" s="292">
        <f t="shared" si="13"/>
        <v>0</v>
      </c>
      <c r="BN29" s="292">
        <f t="shared" si="14"/>
        <v>0</v>
      </c>
      <c r="BO29" s="292">
        <v>0</v>
      </c>
      <c r="BP29" s="292">
        <v>0</v>
      </c>
      <c r="BQ29" s="292">
        <v>0</v>
      </c>
      <c r="BR29" s="292">
        <v>0</v>
      </c>
      <c r="BS29" s="292">
        <v>0</v>
      </c>
      <c r="BT29" s="292">
        <v>0</v>
      </c>
      <c r="BU29" s="292">
        <f t="shared" si="15"/>
        <v>0</v>
      </c>
      <c r="BV29" s="292">
        <v>0</v>
      </c>
      <c r="BW29" s="292">
        <v>0</v>
      </c>
      <c r="BX29" s="292">
        <v>0</v>
      </c>
      <c r="BY29" s="292">
        <v>0</v>
      </c>
      <c r="BZ29" s="292">
        <v>0</v>
      </c>
      <c r="CA29" s="292">
        <v>0</v>
      </c>
      <c r="CB29" s="292">
        <f t="shared" si="16"/>
        <v>0</v>
      </c>
      <c r="CC29" s="292">
        <f t="shared" si="17"/>
        <v>0</v>
      </c>
      <c r="CD29" s="292">
        <v>0</v>
      </c>
      <c r="CE29" s="292">
        <v>0</v>
      </c>
      <c r="CF29" s="292">
        <v>0</v>
      </c>
      <c r="CG29" s="292">
        <v>0</v>
      </c>
      <c r="CH29" s="292">
        <v>0</v>
      </c>
      <c r="CI29" s="292">
        <v>0</v>
      </c>
      <c r="CJ29" s="292">
        <f t="shared" si="18"/>
        <v>0</v>
      </c>
      <c r="CK29" s="292">
        <v>0</v>
      </c>
      <c r="CL29" s="292">
        <v>0</v>
      </c>
      <c r="CM29" s="292">
        <v>0</v>
      </c>
      <c r="CN29" s="292">
        <v>0</v>
      </c>
      <c r="CO29" s="292">
        <v>0</v>
      </c>
      <c r="CP29" s="292">
        <v>0</v>
      </c>
      <c r="CQ29" s="292">
        <f t="shared" si="19"/>
        <v>0</v>
      </c>
      <c r="CR29" s="292">
        <f t="shared" si="20"/>
        <v>0</v>
      </c>
      <c r="CS29" s="292">
        <v>0</v>
      </c>
      <c r="CT29" s="292">
        <v>0</v>
      </c>
      <c r="CU29" s="292">
        <v>0</v>
      </c>
      <c r="CV29" s="292">
        <v>0</v>
      </c>
      <c r="CW29" s="292">
        <v>0</v>
      </c>
      <c r="CX29" s="292">
        <v>0</v>
      </c>
      <c r="CY29" s="292">
        <f t="shared" si="21"/>
        <v>0</v>
      </c>
      <c r="CZ29" s="292">
        <v>0</v>
      </c>
      <c r="DA29" s="292">
        <v>0</v>
      </c>
      <c r="DB29" s="292">
        <v>0</v>
      </c>
      <c r="DC29" s="292">
        <v>0</v>
      </c>
      <c r="DD29" s="292">
        <v>0</v>
      </c>
      <c r="DE29" s="292">
        <v>0</v>
      </c>
      <c r="DF29" s="292">
        <f t="shared" si="22"/>
        <v>0</v>
      </c>
      <c r="DG29" s="292">
        <f t="shared" si="23"/>
        <v>0</v>
      </c>
      <c r="DH29" s="292">
        <v>0</v>
      </c>
      <c r="DI29" s="292">
        <v>0</v>
      </c>
      <c r="DJ29" s="292">
        <v>0</v>
      </c>
      <c r="DK29" s="292">
        <v>0</v>
      </c>
      <c r="DL29" s="292">
        <v>0</v>
      </c>
      <c r="DM29" s="292">
        <v>0</v>
      </c>
      <c r="DN29" s="292">
        <f t="shared" si="24"/>
        <v>0</v>
      </c>
      <c r="DO29" s="292">
        <v>0</v>
      </c>
      <c r="DP29" s="292">
        <v>0</v>
      </c>
      <c r="DQ29" s="292">
        <v>0</v>
      </c>
      <c r="DR29" s="292">
        <v>0</v>
      </c>
      <c r="DS29" s="292">
        <v>0</v>
      </c>
      <c r="DT29" s="292">
        <v>0</v>
      </c>
      <c r="DU29" s="292">
        <f t="shared" si="25"/>
        <v>32</v>
      </c>
      <c r="DV29" s="292">
        <v>29</v>
      </c>
      <c r="DW29" s="292">
        <v>0</v>
      </c>
      <c r="DX29" s="292">
        <v>3</v>
      </c>
      <c r="DY29" s="292">
        <v>0</v>
      </c>
      <c r="DZ29" s="292">
        <f t="shared" si="26"/>
        <v>0</v>
      </c>
      <c r="EA29" s="292">
        <f t="shared" si="27"/>
        <v>0</v>
      </c>
      <c r="EB29" s="292">
        <v>0</v>
      </c>
      <c r="EC29" s="292">
        <v>0</v>
      </c>
      <c r="ED29" s="292">
        <v>0</v>
      </c>
      <c r="EE29" s="292">
        <v>0</v>
      </c>
      <c r="EF29" s="292">
        <v>0</v>
      </c>
      <c r="EG29" s="292">
        <v>0</v>
      </c>
      <c r="EH29" s="292">
        <f t="shared" si="28"/>
        <v>0</v>
      </c>
      <c r="EI29" s="292">
        <v>0</v>
      </c>
      <c r="EJ29" s="292">
        <v>0</v>
      </c>
      <c r="EK29" s="292">
        <v>0</v>
      </c>
      <c r="EL29" s="292">
        <v>0</v>
      </c>
      <c r="EM29" s="292">
        <v>0</v>
      </c>
      <c r="EN29" s="292">
        <v>0</v>
      </c>
    </row>
    <row r="30" spans="1:144" s="224" customFormat="1" ht="13.5" customHeight="1">
      <c r="A30" s="290" t="s">
        <v>745</v>
      </c>
      <c r="B30" s="291" t="s">
        <v>805</v>
      </c>
      <c r="C30" s="290" t="s">
        <v>806</v>
      </c>
      <c r="D30" s="292">
        <f t="shared" si="0"/>
        <v>1586</v>
      </c>
      <c r="E30" s="292">
        <f t="shared" si="1"/>
        <v>1420</v>
      </c>
      <c r="F30" s="292">
        <f t="shared" si="2"/>
        <v>1420</v>
      </c>
      <c r="G30" s="292">
        <v>0</v>
      </c>
      <c r="H30" s="292">
        <v>1420</v>
      </c>
      <c r="I30" s="292">
        <v>0</v>
      </c>
      <c r="J30" s="292">
        <v>0</v>
      </c>
      <c r="K30" s="292">
        <v>0</v>
      </c>
      <c r="L30" s="292">
        <v>0</v>
      </c>
      <c r="M30" s="292">
        <f t="shared" si="3"/>
        <v>0</v>
      </c>
      <c r="N30" s="292">
        <v>0</v>
      </c>
      <c r="O30" s="292">
        <v>0</v>
      </c>
      <c r="P30" s="292">
        <v>0</v>
      </c>
      <c r="Q30" s="292">
        <v>0</v>
      </c>
      <c r="R30" s="292">
        <v>0</v>
      </c>
      <c r="S30" s="292">
        <v>0</v>
      </c>
      <c r="T30" s="292">
        <f t="shared" si="4"/>
        <v>89</v>
      </c>
      <c r="U30" s="292">
        <f t="shared" si="5"/>
        <v>89</v>
      </c>
      <c r="V30" s="292">
        <v>0</v>
      </c>
      <c r="W30" s="292">
        <v>0</v>
      </c>
      <c r="X30" s="292">
        <v>73</v>
      </c>
      <c r="Y30" s="292">
        <v>0</v>
      </c>
      <c r="Z30" s="292">
        <v>0</v>
      </c>
      <c r="AA30" s="292">
        <v>16</v>
      </c>
      <c r="AB30" s="292">
        <f t="shared" si="6"/>
        <v>0</v>
      </c>
      <c r="AC30" s="292">
        <v>0</v>
      </c>
      <c r="AD30" s="292">
        <v>0</v>
      </c>
      <c r="AE30" s="292">
        <v>0</v>
      </c>
      <c r="AF30" s="292">
        <v>0</v>
      </c>
      <c r="AG30" s="292">
        <v>0</v>
      </c>
      <c r="AH30" s="292">
        <v>0</v>
      </c>
      <c r="AI30" s="292">
        <f t="shared" si="7"/>
        <v>0</v>
      </c>
      <c r="AJ30" s="292">
        <f t="shared" si="8"/>
        <v>0</v>
      </c>
      <c r="AK30" s="292">
        <v>0</v>
      </c>
      <c r="AL30" s="292">
        <v>0</v>
      </c>
      <c r="AM30" s="292">
        <v>0</v>
      </c>
      <c r="AN30" s="292">
        <v>0</v>
      </c>
      <c r="AO30" s="292">
        <v>0</v>
      </c>
      <c r="AP30" s="292">
        <v>0</v>
      </c>
      <c r="AQ30" s="292">
        <f t="shared" si="9"/>
        <v>0</v>
      </c>
      <c r="AR30" s="292">
        <v>0</v>
      </c>
      <c r="AS30" s="292">
        <v>0</v>
      </c>
      <c r="AT30" s="292">
        <v>0</v>
      </c>
      <c r="AU30" s="292">
        <v>0</v>
      </c>
      <c r="AV30" s="292">
        <v>0</v>
      </c>
      <c r="AW30" s="292">
        <v>0</v>
      </c>
      <c r="AX30" s="292">
        <f t="shared" si="10"/>
        <v>0</v>
      </c>
      <c r="AY30" s="292">
        <f t="shared" si="11"/>
        <v>0</v>
      </c>
      <c r="AZ30" s="292">
        <v>0</v>
      </c>
      <c r="BA30" s="292">
        <v>0</v>
      </c>
      <c r="BB30" s="292">
        <v>0</v>
      </c>
      <c r="BC30" s="292">
        <v>0</v>
      </c>
      <c r="BD30" s="292">
        <v>0</v>
      </c>
      <c r="BE30" s="292">
        <v>0</v>
      </c>
      <c r="BF30" s="292">
        <f t="shared" si="12"/>
        <v>0</v>
      </c>
      <c r="BG30" s="292">
        <v>0</v>
      </c>
      <c r="BH30" s="292">
        <v>0</v>
      </c>
      <c r="BI30" s="292">
        <v>0</v>
      </c>
      <c r="BJ30" s="292">
        <v>0</v>
      </c>
      <c r="BK30" s="292">
        <v>0</v>
      </c>
      <c r="BL30" s="292">
        <v>0</v>
      </c>
      <c r="BM30" s="292">
        <f t="shared" si="13"/>
        <v>0</v>
      </c>
      <c r="BN30" s="292">
        <f t="shared" si="14"/>
        <v>0</v>
      </c>
      <c r="BO30" s="292">
        <v>0</v>
      </c>
      <c r="BP30" s="292">
        <v>0</v>
      </c>
      <c r="BQ30" s="292">
        <v>0</v>
      </c>
      <c r="BR30" s="292">
        <v>0</v>
      </c>
      <c r="BS30" s="292">
        <v>0</v>
      </c>
      <c r="BT30" s="292">
        <v>0</v>
      </c>
      <c r="BU30" s="292">
        <f t="shared" si="15"/>
        <v>0</v>
      </c>
      <c r="BV30" s="292">
        <v>0</v>
      </c>
      <c r="BW30" s="292">
        <v>0</v>
      </c>
      <c r="BX30" s="292">
        <v>0</v>
      </c>
      <c r="BY30" s="292">
        <v>0</v>
      </c>
      <c r="BZ30" s="292">
        <v>0</v>
      </c>
      <c r="CA30" s="292">
        <v>0</v>
      </c>
      <c r="CB30" s="292">
        <f t="shared" si="16"/>
        <v>0</v>
      </c>
      <c r="CC30" s="292">
        <f t="shared" si="17"/>
        <v>0</v>
      </c>
      <c r="CD30" s="292">
        <v>0</v>
      </c>
      <c r="CE30" s="292">
        <v>0</v>
      </c>
      <c r="CF30" s="292">
        <v>0</v>
      </c>
      <c r="CG30" s="292">
        <v>0</v>
      </c>
      <c r="CH30" s="292">
        <v>0</v>
      </c>
      <c r="CI30" s="292">
        <v>0</v>
      </c>
      <c r="CJ30" s="292">
        <f t="shared" si="18"/>
        <v>0</v>
      </c>
      <c r="CK30" s="292">
        <v>0</v>
      </c>
      <c r="CL30" s="292">
        <v>0</v>
      </c>
      <c r="CM30" s="292">
        <v>0</v>
      </c>
      <c r="CN30" s="292">
        <v>0</v>
      </c>
      <c r="CO30" s="292">
        <v>0</v>
      </c>
      <c r="CP30" s="292">
        <v>0</v>
      </c>
      <c r="CQ30" s="292">
        <f t="shared" si="19"/>
        <v>0</v>
      </c>
      <c r="CR30" s="292">
        <f t="shared" si="20"/>
        <v>0</v>
      </c>
      <c r="CS30" s="292">
        <v>0</v>
      </c>
      <c r="CT30" s="292">
        <v>0</v>
      </c>
      <c r="CU30" s="292">
        <v>0</v>
      </c>
      <c r="CV30" s="292">
        <v>0</v>
      </c>
      <c r="CW30" s="292">
        <v>0</v>
      </c>
      <c r="CX30" s="292">
        <v>0</v>
      </c>
      <c r="CY30" s="292">
        <f t="shared" si="21"/>
        <v>0</v>
      </c>
      <c r="CZ30" s="292">
        <v>0</v>
      </c>
      <c r="DA30" s="292">
        <v>0</v>
      </c>
      <c r="DB30" s="292">
        <v>0</v>
      </c>
      <c r="DC30" s="292">
        <v>0</v>
      </c>
      <c r="DD30" s="292">
        <v>0</v>
      </c>
      <c r="DE30" s="292">
        <v>0</v>
      </c>
      <c r="DF30" s="292">
        <f t="shared" si="22"/>
        <v>0</v>
      </c>
      <c r="DG30" s="292">
        <f t="shared" si="23"/>
        <v>0</v>
      </c>
      <c r="DH30" s="292">
        <v>0</v>
      </c>
      <c r="DI30" s="292">
        <v>0</v>
      </c>
      <c r="DJ30" s="292">
        <v>0</v>
      </c>
      <c r="DK30" s="292">
        <v>0</v>
      </c>
      <c r="DL30" s="292">
        <v>0</v>
      </c>
      <c r="DM30" s="292">
        <v>0</v>
      </c>
      <c r="DN30" s="292">
        <f t="shared" si="24"/>
        <v>0</v>
      </c>
      <c r="DO30" s="292">
        <v>0</v>
      </c>
      <c r="DP30" s="292">
        <v>0</v>
      </c>
      <c r="DQ30" s="292">
        <v>0</v>
      </c>
      <c r="DR30" s="292">
        <v>0</v>
      </c>
      <c r="DS30" s="292">
        <v>0</v>
      </c>
      <c r="DT30" s="292">
        <v>0</v>
      </c>
      <c r="DU30" s="292">
        <f t="shared" si="25"/>
        <v>77</v>
      </c>
      <c r="DV30" s="292">
        <v>77</v>
      </c>
      <c r="DW30" s="292">
        <v>0</v>
      </c>
      <c r="DX30" s="292">
        <v>0</v>
      </c>
      <c r="DY30" s="292">
        <v>0</v>
      </c>
      <c r="DZ30" s="292">
        <f t="shared" si="26"/>
        <v>0</v>
      </c>
      <c r="EA30" s="292">
        <f t="shared" si="27"/>
        <v>0</v>
      </c>
      <c r="EB30" s="292">
        <v>0</v>
      </c>
      <c r="EC30" s="292">
        <v>0</v>
      </c>
      <c r="ED30" s="292">
        <v>0</v>
      </c>
      <c r="EE30" s="292">
        <v>0</v>
      </c>
      <c r="EF30" s="292">
        <v>0</v>
      </c>
      <c r="EG30" s="292">
        <v>0</v>
      </c>
      <c r="EH30" s="292">
        <f t="shared" si="28"/>
        <v>0</v>
      </c>
      <c r="EI30" s="292">
        <v>0</v>
      </c>
      <c r="EJ30" s="292">
        <v>0</v>
      </c>
      <c r="EK30" s="292">
        <v>0</v>
      </c>
      <c r="EL30" s="292">
        <v>0</v>
      </c>
      <c r="EM30" s="292">
        <v>0</v>
      </c>
      <c r="EN30" s="292">
        <v>0</v>
      </c>
    </row>
    <row r="31" spans="1:144" s="224" customFormat="1" ht="13.5" customHeight="1">
      <c r="A31" s="290" t="s">
        <v>745</v>
      </c>
      <c r="B31" s="291" t="s">
        <v>807</v>
      </c>
      <c r="C31" s="290" t="s">
        <v>808</v>
      </c>
      <c r="D31" s="292">
        <f t="shared" si="0"/>
        <v>1860</v>
      </c>
      <c r="E31" s="292">
        <f t="shared" si="1"/>
        <v>1488</v>
      </c>
      <c r="F31" s="292">
        <f t="shared" si="2"/>
        <v>1473</v>
      </c>
      <c r="G31" s="292">
        <v>0</v>
      </c>
      <c r="H31" s="292">
        <v>1454</v>
      </c>
      <c r="I31" s="292">
        <v>0</v>
      </c>
      <c r="J31" s="292">
        <v>0</v>
      </c>
      <c r="K31" s="292">
        <v>0</v>
      </c>
      <c r="L31" s="292">
        <v>19</v>
      </c>
      <c r="M31" s="292">
        <f t="shared" si="3"/>
        <v>15</v>
      </c>
      <c r="N31" s="292">
        <v>0</v>
      </c>
      <c r="O31" s="292">
        <v>15</v>
      </c>
      <c r="P31" s="292">
        <v>0</v>
      </c>
      <c r="Q31" s="292">
        <v>0</v>
      </c>
      <c r="R31" s="292">
        <v>0</v>
      </c>
      <c r="S31" s="292">
        <v>0</v>
      </c>
      <c r="T31" s="292">
        <f t="shared" si="4"/>
        <v>0</v>
      </c>
      <c r="U31" s="292">
        <f t="shared" si="5"/>
        <v>0</v>
      </c>
      <c r="V31" s="292">
        <v>0</v>
      </c>
      <c r="W31" s="292">
        <v>0</v>
      </c>
      <c r="X31" s="292">
        <v>0</v>
      </c>
      <c r="Y31" s="292">
        <v>0</v>
      </c>
      <c r="Z31" s="292">
        <v>0</v>
      </c>
      <c r="AA31" s="292">
        <v>0</v>
      </c>
      <c r="AB31" s="292">
        <f t="shared" si="6"/>
        <v>0</v>
      </c>
      <c r="AC31" s="292">
        <v>0</v>
      </c>
      <c r="AD31" s="292">
        <v>0</v>
      </c>
      <c r="AE31" s="292">
        <v>0</v>
      </c>
      <c r="AF31" s="292">
        <v>0</v>
      </c>
      <c r="AG31" s="292">
        <v>0</v>
      </c>
      <c r="AH31" s="292">
        <v>0</v>
      </c>
      <c r="AI31" s="292">
        <f t="shared" si="7"/>
        <v>0</v>
      </c>
      <c r="AJ31" s="292">
        <f t="shared" si="8"/>
        <v>0</v>
      </c>
      <c r="AK31" s="292">
        <v>0</v>
      </c>
      <c r="AL31" s="292">
        <v>0</v>
      </c>
      <c r="AM31" s="292">
        <v>0</v>
      </c>
      <c r="AN31" s="292">
        <v>0</v>
      </c>
      <c r="AO31" s="292">
        <v>0</v>
      </c>
      <c r="AP31" s="292">
        <v>0</v>
      </c>
      <c r="AQ31" s="292">
        <f t="shared" si="9"/>
        <v>0</v>
      </c>
      <c r="AR31" s="292">
        <v>0</v>
      </c>
      <c r="AS31" s="292">
        <v>0</v>
      </c>
      <c r="AT31" s="292">
        <v>0</v>
      </c>
      <c r="AU31" s="292">
        <v>0</v>
      </c>
      <c r="AV31" s="292">
        <v>0</v>
      </c>
      <c r="AW31" s="292">
        <v>0</v>
      </c>
      <c r="AX31" s="292">
        <f t="shared" si="10"/>
        <v>0</v>
      </c>
      <c r="AY31" s="292">
        <f t="shared" si="11"/>
        <v>0</v>
      </c>
      <c r="AZ31" s="292">
        <v>0</v>
      </c>
      <c r="BA31" s="292">
        <v>0</v>
      </c>
      <c r="BB31" s="292">
        <v>0</v>
      </c>
      <c r="BC31" s="292">
        <v>0</v>
      </c>
      <c r="BD31" s="292">
        <v>0</v>
      </c>
      <c r="BE31" s="292">
        <v>0</v>
      </c>
      <c r="BF31" s="292">
        <f t="shared" si="12"/>
        <v>0</v>
      </c>
      <c r="BG31" s="292">
        <v>0</v>
      </c>
      <c r="BH31" s="292">
        <v>0</v>
      </c>
      <c r="BI31" s="292">
        <v>0</v>
      </c>
      <c r="BJ31" s="292">
        <v>0</v>
      </c>
      <c r="BK31" s="292">
        <v>0</v>
      </c>
      <c r="BL31" s="292">
        <v>0</v>
      </c>
      <c r="BM31" s="292">
        <f t="shared" si="13"/>
        <v>0</v>
      </c>
      <c r="BN31" s="292">
        <f t="shared" si="14"/>
        <v>0</v>
      </c>
      <c r="BO31" s="292">
        <v>0</v>
      </c>
      <c r="BP31" s="292">
        <v>0</v>
      </c>
      <c r="BQ31" s="292">
        <v>0</v>
      </c>
      <c r="BR31" s="292">
        <v>0</v>
      </c>
      <c r="BS31" s="292">
        <v>0</v>
      </c>
      <c r="BT31" s="292">
        <v>0</v>
      </c>
      <c r="BU31" s="292">
        <f t="shared" si="15"/>
        <v>0</v>
      </c>
      <c r="BV31" s="292">
        <v>0</v>
      </c>
      <c r="BW31" s="292">
        <v>0</v>
      </c>
      <c r="BX31" s="292">
        <v>0</v>
      </c>
      <c r="BY31" s="292">
        <v>0</v>
      </c>
      <c r="BZ31" s="292">
        <v>0</v>
      </c>
      <c r="CA31" s="292">
        <v>0</v>
      </c>
      <c r="CB31" s="292">
        <f t="shared" si="16"/>
        <v>0</v>
      </c>
      <c r="CC31" s="292">
        <f t="shared" si="17"/>
        <v>0</v>
      </c>
      <c r="CD31" s="292">
        <v>0</v>
      </c>
      <c r="CE31" s="292">
        <v>0</v>
      </c>
      <c r="CF31" s="292">
        <v>0</v>
      </c>
      <c r="CG31" s="292">
        <v>0</v>
      </c>
      <c r="CH31" s="292">
        <v>0</v>
      </c>
      <c r="CI31" s="292">
        <v>0</v>
      </c>
      <c r="CJ31" s="292">
        <f t="shared" si="18"/>
        <v>0</v>
      </c>
      <c r="CK31" s="292">
        <v>0</v>
      </c>
      <c r="CL31" s="292">
        <v>0</v>
      </c>
      <c r="CM31" s="292">
        <v>0</v>
      </c>
      <c r="CN31" s="292">
        <v>0</v>
      </c>
      <c r="CO31" s="292">
        <v>0</v>
      </c>
      <c r="CP31" s="292">
        <v>0</v>
      </c>
      <c r="CQ31" s="292">
        <f t="shared" si="19"/>
        <v>112</v>
      </c>
      <c r="CR31" s="292">
        <f t="shared" si="20"/>
        <v>112</v>
      </c>
      <c r="CS31" s="292">
        <v>0</v>
      </c>
      <c r="CT31" s="292">
        <v>0</v>
      </c>
      <c r="CU31" s="292">
        <v>26</v>
      </c>
      <c r="CV31" s="292">
        <v>83</v>
      </c>
      <c r="CW31" s="292">
        <v>3</v>
      </c>
      <c r="CX31" s="292">
        <v>0</v>
      </c>
      <c r="CY31" s="292">
        <f t="shared" si="21"/>
        <v>0</v>
      </c>
      <c r="CZ31" s="292">
        <v>0</v>
      </c>
      <c r="DA31" s="292">
        <v>0</v>
      </c>
      <c r="DB31" s="292">
        <v>0</v>
      </c>
      <c r="DC31" s="292">
        <v>0</v>
      </c>
      <c r="DD31" s="292">
        <v>0</v>
      </c>
      <c r="DE31" s="292">
        <v>0</v>
      </c>
      <c r="DF31" s="292">
        <f t="shared" si="22"/>
        <v>0</v>
      </c>
      <c r="DG31" s="292">
        <f t="shared" si="23"/>
        <v>0</v>
      </c>
      <c r="DH31" s="292">
        <v>0</v>
      </c>
      <c r="DI31" s="292">
        <v>0</v>
      </c>
      <c r="DJ31" s="292">
        <v>0</v>
      </c>
      <c r="DK31" s="292">
        <v>0</v>
      </c>
      <c r="DL31" s="292">
        <v>0</v>
      </c>
      <c r="DM31" s="292">
        <v>0</v>
      </c>
      <c r="DN31" s="292">
        <f t="shared" si="24"/>
        <v>0</v>
      </c>
      <c r="DO31" s="292">
        <v>0</v>
      </c>
      <c r="DP31" s="292">
        <v>0</v>
      </c>
      <c r="DQ31" s="292">
        <v>0</v>
      </c>
      <c r="DR31" s="292">
        <v>0</v>
      </c>
      <c r="DS31" s="292">
        <v>0</v>
      </c>
      <c r="DT31" s="292">
        <v>0</v>
      </c>
      <c r="DU31" s="292">
        <f t="shared" si="25"/>
        <v>221</v>
      </c>
      <c r="DV31" s="292">
        <v>221</v>
      </c>
      <c r="DW31" s="292">
        <v>0</v>
      </c>
      <c r="DX31" s="292">
        <v>0</v>
      </c>
      <c r="DY31" s="292">
        <v>0</v>
      </c>
      <c r="DZ31" s="292">
        <f t="shared" si="26"/>
        <v>39</v>
      </c>
      <c r="EA31" s="292">
        <f t="shared" si="27"/>
        <v>39</v>
      </c>
      <c r="EB31" s="292">
        <v>0</v>
      </c>
      <c r="EC31" s="292">
        <v>0</v>
      </c>
      <c r="ED31" s="292">
        <v>39</v>
      </c>
      <c r="EE31" s="292">
        <v>0</v>
      </c>
      <c r="EF31" s="292">
        <v>0</v>
      </c>
      <c r="EG31" s="292">
        <v>0</v>
      </c>
      <c r="EH31" s="292">
        <f t="shared" si="28"/>
        <v>0</v>
      </c>
      <c r="EI31" s="292">
        <v>0</v>
      </c>
      <c r="EJ31" s="292">
        <v>0</v>
      </c>
      <c r="EK31" s="292">
        <v>0</v>
      </c>
      <c r="EL31" s="292">
        <v>0</v>
      </c>
      <c r="EM31" s="292">
        <v>0</v>
      </c>
      <c r="EN31" s="292">
        <v>0</v>
      </c>
    </row>
    <row r="32" spans="1:144" s="224" customFormat="1" ht="13.5" customHeight="1">
      <c r="A32" s="290" t="s">
        <v>745</v>
      </c>
      <c r="B32" s="291" t="s">
        <v>809</v>
      </c>
      <c r="C32" s="290" t="s">
        <v>810</v>
      </c>
      <c r="D32" s="292">
        <f t="shared" si="0"/>
        <v>6500</v>
      </c>
      <c r="E32" s="292">
        <f t="shared" si="1"/>
        <v>5452</v>
      </c>
      <c r="F32" s="292">
        <f t="shared" si="2"/>
        <v>5184</v>
      </c>
      <c r="G32" s="292">
        <v>2015</v>
      </c>
      <c r="H32" s="292">
        <v>3169</v>
      </c>
      <c r="I32" s="292">
        <v>0</v>
      </c>
      <c r="J32" s="292">
        <v>0</v>
      </c>
      <c r="K32" s="292">
        <v>0</v>
      </c>
      <c r="L32" s="292">
        <v>0</v>
      </c>
      <c r="M32" s="292">
        <f t="shared" si="3"/>
        <v>268</v>
      </c>
      <c r="N32" s="292">
        <v>239</v>
      </c>
      <c r="O32" s="292">
        <v>29</v>
      </c>
      <c r="P32" s="292">
        <v>0</v>
      </c>
      <c r="Q32" s="292">
        <v>0</v>
      </c>
      <c r="R32" s="292">
        <v>0</v>
      </c>
      <c r="S32" s="292">
        <v>0</v>
      </c>
      <c r="T32" s="292">
        <f t="shared" si="4"/>
        <v>863</v>
      </c>
      <c r="U32" s="292">
        <f t="shared" si="5"/>
        <v>764</v>
      </c>
      <c r="V32" s="292">
        <v>0</v>
      </c>
      <c r="W32" s="292">
        <v>0</v>
      </c>
      <c r="X32" s="292">
        <v>714</v>
      </c>
      <c r="Y32" s="292">
        <v>0</v>
      </c>
      <c r="Z32" s="292">
        <v>0</v>
      </c>
      <c r="AA32" s="292">
        <v>50</v>
      </c>
      <c r="AB32" s="292">
        <f t="shared" si="6"/>
        <v>99</v>
      </c>
      <c r="AC32" s="292">
        <v>0</v>
      </c>
      <c r="AD32" s="292">
        <v>0</v>
      </c>
      <c r="AE32" s="292">
        <v>99</v>
      </c>
      <c r="AF32" s="292">
        <v>0</v>
      </c>
      <c r="AG32" s="292">
        <v>0</v>
      </c>
      <c r="AH32" s="292">
        <v>0</v>
      </c>
      <c r="AI32" s="292">
        <f t="shared" si="7"/>
        <v>0</v>
      </c>
      <c r="AJ32" s="292">
        <f t="shared" si="8"/>
        <v>0</v>
      </c>
      <c r="AK32" s="292">
        <v>0</v>
      </c>
      <c r="AL32" s="292">
        <v>0</v>
      </c>
      <c r="AM32" s="292">
        <v>0</v>
      </c>
      <c r="AN32" s="292">
        <v>0</v>
      </c>
      <c r="AO32" s="292">
        <v>0</v>
      </c>
      <c r="AP32" s="292">
        <v>0</v>
      </c>
      <c r="AQ32" s="292">
        <f t="shared" si="9"/>
        <v>0</v>
      </c>
      <c r="AR32" s="292">
        <v>0</v>
      </c>
      <c r="AS32" s="292">
        <v>0</v>
      </c>
      <c r="AT32" s="292">
        <v>0</v>
      </c>
      <c r="AU32" s="292">
        <v>0</v>
      </c>
      <c r="AV32" s="292">
        <v>0</v>
      </c>
      <c r="AW32" s="292">
        <v>0</v>
      </c>
      <c r="AX32" s="292">
        <f t="shared" si="10"/>
        <v>0</v>
      </c>
      <c r="AY32" s="292">
        <f t="shared" si="11"/>
        <v>0</v>
      </c>
      <c r="AZ32" s="292">
        <v>0</v>
      </c>
      <c r="BA32" s="292">
        <v>0</v>
      </c>
      <c r="BB32" s="292">
        <v>0</v>
      </c>
      <c r="BC32" s="292">
        <v>0</v>
      </c>
      <c r="BD32" s="292">
        <v>0</v>
      </c>
      <c r="BE32" s="292">
        <v>0</v>
      </c>
      <c r="BF32" s="292">
        <f t="shared" si="12"/>
        <v>0</v>
      </c>
      <c r="BG32" s="292">
        <v>0</v>
      </c>
      <c r="BH32" s="292">
        <v>0</v>
      </c>
      <c r="BI32" s="292">
        <v>0</v>
      </c>
      <c r="BJ32" s="292">
        <v>0</v>
      </c>
      <c r="BK32" s="292">
        <v>0</v>
      </c>
      <c r="BL32" s="292">
        <v>0</v>
      </c>
      <c r="BM32" s="292">
        <f t="shared" si="13"/>
        <v>0</v>
      </c>
      <c r="BN32" s="292">
        <f t="shared" si="14"/>
        <v>0</v>
      </c>
      <c r="BO32" s="292">
        <v>0</v>
      </c>
      <c r="BP32" s="292">
        <v>0</v>
      </c>
      <c r="BQ32" s="292">
        <v>0</v>
      </c>
      <c r="BR32" s="292">
        <v>0</v>
      </c>
      <c r="BS32" s="292">
        <v>0</v>
      </c>
      <c r="BT32" s="292">
        <v>0</v>
      </c>
      <c r="BU32" s="292">
        <f t="shared" si="15"/>
        <v>0</v>
      </c>
      <c r="BV32" s="292">
        <v>0</v>
      </c>
      <c r="BW32" s="292">
        <v>0</v>
      </c>
      <c r="BX32" s="292">
        <v>0</v>
      </c>
      <c r="BY32" s="292">
        <v>0</v>
      </c>
      <c r="BZ32" s="292">
        <v>0</v>
      </c>
      <c r="CA32" s="292">
        <v>0</v>
      </c>
      <c r="CB32" s="292">
        <f t="shared" si="16"/>
        <v>0</v>
      </c>
      <c r="CC32" s="292">
        <f t="shared" si="17"/>
        <v>0</v>
      </c>
      <c r="CD32" s="292">
        <v>0</v>
      </c>
      <c r="CE32" s="292">
        <v>0</v>
      </c>
      <c r="CF32" s="292">
        <v>0</v>
      </c>
      <c r="CG32" s="292">
        <v>0</v>
      </c>
      <c r="CH32" s="292">
        <v>0</v>
      </c>
      <c r="CI32" s="292">
        <v>0</v>
      </c>
      <c r="CJ32" s="292">
        <f t="shared" si="18"/>
        <v>0</v>
      </c>
      <c r="CK32" s="292">
        <v>0</v>
      </c>
      <c r="CL32" s="292">
        <v>0</v>
      </c>
      <c r="CM32" s="292">
        <v>0</v>
      </c>
      <c r="CN32" s="292">
        <v>0</v>
      </c>
      <c r="CO32" s="292">
        <v>0</v>
      </c>
      <c r="CP32" s="292">
        <v>0</v>
      </c>
      <c r="CQ32" s="292">
        <f t="shared" si="19"/>
        <v>0</v>
      </c>
      <c r="CR32" s="292">
        <f t="shared" si="20"/>
        <v>0</v>
      </c>
      <c r="CS32" s="292">
        <v>0</v>
      </c>
      <c r="CT32" s="292">
        <v>0</v>
      </c>
      <c r="CU32" s="292">
        <v>0</v>
      </c>
      <c r="CV32" s="292">
        <v>0</v>
      </c>
      <c r="CW32" s="292">
        <v>0</v>
      </c>
      <c r="CX32" s="292">
        <v>0</v>
      </c>
      <c r="CY32" s="292">
        <f t="shared" si="21"/>
        <v>0</v>
      </c>
      <c r="CZ32" s="292">
        <v>0</v>
      </c>
      <c r="DA32" s="292">
        <v>0</v>
      </c>
      <c r="DB32" s="292">
        <v>0</v>
      </c>
      <c r="DC32" s="292">
        <v>0</v>
      </c>
      <c r="DD32" s="292">
        <v>0</v>
      </c>
      <c r="DE32" s="292">
        <v>0</v>
      </c>
      <c r="DF32" s="292">
        <f t="shared" si="22"/>
        <v>185</v>
      </c>
      <c r="DG32" s="292">
        <f t="shared" si="23"/>
        <v>185</v>
      </c>
      <c r="DH32" s="292">
        <v>0</v>
      </c>
      <c r="DI32" s="292">
        <v>0</v>
      </c>
      <c r="DJ32" s="292">
        <v>0</v>
      </c>
      <c r="DK32" s="292">
        <v>185</v>
      </c>
      <c r="DL32" s="292">
        <v>0</v>
      </c>
      <c r="DM32" s="292">
        <v>0</v>
      </c>
      <c r="DN32" s="292">
        <f t="shared" si="24"/>
        <v>0</v>
      </c>
      <c r="DO32" s="292">
        <v>0</v>
      </c>
      <c r="DP32" s="292">
        <v>0</v>
      </c>
      <c r="DQ32" s="292">
        <v>0</v>
      </c>
      <c r="DR32" s="292">
        <v>0</v>
      </c>
      <c r="DS32" s="292">
        <v>0</v>
      </c>
      <c r="DT32" s="292">
        <v>0</v>
      </c>
      <c r="DU32" s="292">
        <f t="shared" si="25"/>
        <v>0</v>
      </c>
      <c r="DV32" s="292">
        <v>0</v>
      </c>
      <c r="DW32" s="292">
        <v>0</v>
      </c>
      <c r="DX32" s="292">
        <v>0</v>
      </c>
      <c r="DY32" s="292">
        <v>0</v>
      </c>
      <c r="DZ32" s="292">
        <f t="shared" si="26"/>
        <v>0</v>
      </c>
      <c r="EA32" s="292">
        <f t="shared" si="27"/>
        <v>0</v>
      </c>
      <c r="EB32" s="292">
        <v>0</v>
      </c>
      <c r="EC32" s="292">
        <v>0</v>
      </c>
      <c r="ED32" s="292">
        <v>0</v>
      </c>
      <c r="EE32" s="292">
        <v>0</v>
      </c>
      <c r="EF32" s="292">
        <v>0</v>
      </c>
      <c r="EG32" s="292">
        <v>0</v>
      </c>
      <c r="EH32" s="292">
        <f t="shared" si="28"/>
        <v>0</v>
      </c>
      <c r="EI32" s="292">
        <v>0</v>
      </c>
      <c r="EJ32" s="292">
        <v>0</v>
      </c>
      <c r="EK32" s="292">
        <v>0</v>
      </c>
      <c r="EL32" s="292">
        <v>0</v>
      </c>
      <c r="EM32" s="292">
        <v>0</v>
      </c>
      <c r="EN32" s="292">
        <v>0</v>
      </c>
    </row>
    <row r="33" spans="1:144" s="224" customFormat="1" ht="13.5" customHeight="1">
      <c r="A33" s="290" t="s">
        <v>745</v>
      </c>
      <c r="B33" s="291" t="s">
        <v>811</v>
      </c>
      <c r="C33" s="290" t="s">
        <v>812</v>
      </c>
      <c r="D33" s="292">
        <f t="shared" si="0"/>
        <v>8023</v>
      </c>
      <c r="E33" s="292">
        <f t="shared" si="1"/>
        <v>7237</v>
      </c>
      <c r="F33" s="292">
        <f t="shared" si="2"/>
        <v>6852</v>
      </c>
      <c r="G33" s="292">
        <v>0</v>
      </c>
      <c r="H33" s="292">
        <v>6852</v>
      </c>
      <c r="I33" s="292">
        <v>0</v>
      </c>
      <c r="J33" s="292">
        <v>0</v>
      </c>
      <c r="K33" s="292">
        <v>0</v>
      </c>
      <c r="L33" s="292">
        <v>0</v>
      </c>
      <c r="M33" s="292">
        <f t="shared" si="3"/>
        <v>385</v>
      </c>
      <c r="N33" s="292">
        <v>0</v>
      </c>
      <c r="O33" s="292">
        <v>385</v>
      </c>
      <c r="P33" s="292">
        <v>0</v>
      </c>
      <c r="Q33" s="292">
        <v>0</v>
      </c>
      <c r="R33" s="292">
        <v>0</v>
      </c>
      <c r="S33" s="292">
        <v>0</v>
      </c>
      <c r="T33" s="292">
        <f t="shared" si="4"/>
        <v>300</v>
      </c>
      <c r="U33" s="292">
        <f t="shared" si="5"/>
        <v>300</v>
      </c>
      <c r="V33" s="292">
        <v>0</v>
      </c>
      <c r="W33" s="292">
        <v>0</v>
      </c>
      <c r="X33" s="292">
        <v>207</v>
      </c>
      <c r="Y33" s="292">
        <v>0</v>
      </c>
      <c r="Z33" s="292">
        <v>0</v>
      </c>
      <c r="AA33" s="292">
        <v>93</v>
      </c>
      <c r="AB33" s="292">
        <f t="shared" si="6"/>
        <v>0</v>
      </c>
      <c r="AC33" s="292">
        <v>0</v>
      </c>
      <c r="AD33" s="292">
        <v>0</v>
      </c>
      <c r="AE33" s="292">
        <v>0</v>
      </c>
      <c r="AF33" s="292">
        <v>0</v>
      </c>
      <c r="AG33" s="292">
        <v>0</v>
      </c>
      <c r="AH33" s="292">
        <v>0</v>
      </c>
      <c r="AI33" s="292">
        <f t="shared" si="7"/>
        <v>0</v>
      </c>
      <c r="AJ33" s="292">
        <f t="shared" si="8"/>
        <v>0</v>
      </c>
      <c r="AK33" s="292">
        <v>0</v>
      </c>
      <c r="AL33" s="292">
        <v>0</v>
      </c>
      <c r="AM33" s="292">
        <v>0</v>
      </c>
      <c r="AN33" s="292">
        <v>0</v>
      </c>
      <c r="AO33" s="292">
        <v>0</v>
      </c>
      <c r="AP33" s="292">
        <v>0</v>
      </c>
      <c r="AQ33" s="292">
        <f t="shared" si="9"/>
        <v>0</v>
      </c>
      <c r="AR33" s="292">
        <v>0</v>
      </c>
      <c r="AS33" s="292">
        <v>0</v>
      </c>
      <c r="AT33" s="292">
        <v>0</v>
      </c>
      <c r="AU33" s="292">
        <v>0</v>
      </c>
      <c r="AV33" s="292">
        <v>0</v>
      </c>
      <c r="AW33" s="292">
        <v>0</v>
      </c>
      <c r="AX33" s="292">
        <f t="shared" si="10"/>
        <v>0</v>
      </c>
      <c r="AY33" s="292">
        <f t="shared" si="11"/>
        <v>0</v>
      </c>
      <c r="AZ33" s="292">
        <v>0</v>
      </c>
      <c r="BA33" s="292">
        <v>0</v>
      </c>
      <c r="BB33" s="292">
        <v>0</v>
      </c>
      <c r="BC33" s="292">
        <v>0</v>
      </c>
      <c r="BD33" s="292">
        <v>0</v>
      </c>
      <c r="BE33" s="292">
        <v>0</v>
      </c>
      <c r="BF33" s="292">
        <f t="shared" si="12"/>
        <v>0</v>
      </c>
      <c r="BG33" s="292">
        <v>0</v>
      </c>
      <c r="BH33" s="292">
        <v>0</v>
      </c>
      <c r="BI33" s="292">
        <v>0</v>
      </c>
      <c r="BJ33" s="292">
        <v>0</v>
      </c>
      <c r="BK33" s="292">
        <v>0</v>
      </c>
      <c r="BL33" s="292">
        <v>0</v>
      </c>
      <c r="BM33" s="292">
        <f t="shared" si="13"/>
        <v>0</v>
      </c>
      <c r="BN33" s="292">
        <f t="shared" si="14"/>
        <v>0</v>
      </c>
      <c r="BO33" s="292">
        <v>0</v>
      </c>
      <c r="BP33" s="292">
        <v>0</v>
      </c>
      <c r="BQ33" s="292">
        <v>0</v>
      </c>
      <c r="BR33" s="292">
        <v>0</v>
      </c>
      <c r="BS33" s="292">
        <v>0</v>
      </c>
      <c r="BT33" s="292">
        <v>0</v>
      </c>
      <c r="BU33" s="292">
        <f t="shared" si="15"/>
        <v>0</v>
      </c>
      <c r="BV33" s="292">
        <v>0</v>
      </c>
      <c r="BW33" s="292">
        <v>0</v>
      </c>
      <c r="BX33" s="292">
        <v>0</v>
      </c>
      <c r="BY33" s="292">
        <v>0</v>
      </c>
      <c r="BZ33" s="292">
        <v>0</v>
      </c>
      <c r="CA33" s="292">
        <v>0</v>
      </c>
      <c r="CB33" s="292">
        <f t="shared" si="16"/>
        <v>0</v>
      </c>
      <c r="CC33" s="292">
        <f t="shared" si="17"/>
        <v>0</v>
      </c>
      <c r="CD33" s="292">
        <v>0</v>
      </c>
      <c r="CE33" s="292">
        <v>0</v>
      </c>
      <c r="CF33" s="292">
        <v>0</v>
      </c>
      <c r="CG33" s="292">
        <v>0</v>
      </c>
      <c r="CH33" s="292">
        <v>0</v>
      </c>
      <c r="CI33" s="292">
        <v>0</v>
      </c>
      <c r="CJ33" s="292">
        <f t="shared" si="18"/>
        <v>0</v>
      </c>
      <c r="CK33" s="292">
        <v>0</v>
      </c>
      <c r="CL33" s="292">
        <v>0</v>
      </c>
      <c r="CM33" s="292">
        <v>0</v>
      </c>
      <c r="CN33" s="292">
        <v>0</v>
      </c>
      <c r="CO33" s="292">
        <v>0</v>
      </c>
      <c r="CP33" s="292">
        <v>0</v>
      </c>
      <c r="CQ33" s="292">
        <f t="shared" si="19"/>
        <v>0</v>
      </c>
      <c r="CR33" s="292">
        <f t="shared" si="20"/>
        <v>0</v>
      </c>
      <c r="CS33" s="292">
        <v>0</v>
      </c>
      <c r="CT33" s="292">
        <v>0</v>
      </c>
      <c r="CU33" s="292">
        <v>0</v>
      </c>
      <c r="CV33" s="292">
        <v>0</v>
      </c>
      <c r="CW33" s="292">
        <v>0</v>
      </c>
      <c r="CX33" s="292">
        <v>0</v>
      </c>
      <c r="CY33" s="292">
        <f t="shared" si="21"/>
        <v>0</v>
      </c>
      <c r="CZ33" s="292">
        <v>0</v>
      </c>
      <c r="DA33" s="292">
        <v>0</v>
      </c>
      <c r="DB33" s="292">
        <v>0</v>
      </c>
      <c r="DC33" s="292">
        <v>0</v>
      </c>
      <c r="DD33" s="292">
        <v>0</v>
      </c>
      <c r="DE33" s="292">
        <v>0</v>
      </c>
      <c r="DF33" s="292">
        <f t="shared" si="22"/>
        <v>0</v>
      </c>
      <c r="DG33" s="292">
        <f t="shared" si="23"/>
        <v>0</v>
      </c>
      <c r="DH33" s="292">
        <v>0</v>
      </c>
      <c r="DI33" s="292">
        <v>0</v>
      </c>
      <c r="DJ33" s="292">
        <v>0</v>
      </c>
      <c r="DK33" s="292">
        <v>0</v>
      </c>
      <c r="DL33" s="292">
        <v>0</v>
      </c>
      <c r="DM33" s="292">
        <v>0</v>
      </c>
      <c r="DN33" s="292">
        <f t="shared" si="24"/>
        <v>0</v>
      </c>
      <c r="DO33" s="292">
        <v>0</v>
      </c>
      <c r="DP33" s="292">
        <v>0</v>
      </c>
      <c r="DQ33" s="292">
        <v>0</v>
      </c>
      <c r="DR33" s="292">
        <v>0</v>
      </c>
      <c r="DS33" s="292">
        <v>0</v>
      </c>
      <c r="DT33" s="292">
        <v>0</v>
      </c>
      <c r="DU33" s="292">
        <f t="shared" si="25"/>
        <v>486</v>
      </c>
      <c r="DV33" s="292">
        <v>479</v>
      </c>
      <c r="DW33" s="292">
        <v>7</v>
      </c>
      <c r="DX33" s="292">
        <v>0</v>
      </c>
      <c r="DY33" s="292">
        <v>0</v>
      </c>
      <c r="DZ33" s="292">
        <f t="shared" si="26"/>
        <v>0</v>
      </c>
      <c r="EA33" s="292">
        <f t="shared" si="27"/>
        <v>0</v>
      </c>
      <c r="EB33" s="292">
        <v>0</v>
      </c>
      <c r="EC33" s="292">
        <v>0</v>
      </c>
      <c r="ED33" s="292">
        <v>0</v>
      </c>
      <c r="EE33" s="292">
        <v>0</v>
      </c>
      <c r="EF33" s="292">
        <v>0</v>
      </c>
      <c r="EG33" s="292">
        <v>0</v>
      </c>
      <c r="EH33" s="292">
        <f t="shared" si="28"/>
        <v>0</v>
      </c>
      <c r="EI33" s="292">
        <v>0</v>
      </c>
      <c r="EJ33" s="292">
        <v>0</v>
      </c>
      <c r="EK33" s="292">
        <v>0</v>
      </c>
      <c r="EL33" s="292">
        <v>0</v>
      </c>
      <c r="EM33" s="292">
        <v>0</v>
      </c>
      <c r="EN33" s="292">
        <v>0</v>
      </c>
    </row>
    <row r="34" spans="1:144" s="224" customFormat="1" ht="13.5" customHeight="1">
      <c r="A34" s="290" t="s">
        <v>745</v>
      </c>
      <c r="B34" s="291" t="s">
        <v>813</v>
      </c>
      <c r="C34" s="290" t="s">
        <v>814</v>
      </c>
      <c r="D34" s="292">
        <f t="shared" si="0"/>
        <v>9731</v>
      </c>
      <c r="E34" s="292">
        <f t="shared" si="1"/>
        <v>6457</v>
      </c>
      <c r="F34" s="292">
        <f t="shared" si="2"/>
        <v>6219</v>
      </c>
      <c r="G34" s="292">
        <v>0</v>
      </c>
      <c r="H34" s="292">
        <v>6081</v>
      </c>
      <c r="I34" s="292">
        <v>0</v>
      </c>
      <c r="J34" s="292">
        <v>0</v>
      </c>
      <c r="K34" s="292">
        <v>138</v>
      </c>
      <c r="L34" s="292">
        <v>0</v>
      </c>
      <c r="M34" s="292">
        <f t="shared" si="3"/>
        <v>238</v>
      </c>
      <c r="N34" s="292">
        <v>0</v>
      </c>
      <c r="O34" s="292">
        <v>236</v>
      </c>
      <c r="P34" s="292">
        <v>0</v>
      </c>
      <c r="Q34" s="292">
        <v>0</v>
      </c>
      <c r="R34" s="292">
        <v>2</v>
      </c>
      <c r="S34" s="292">
        <v>0</v>
      </c>
      <c r="T34" s="292">
        <f t="shared" si="4"/>
        <v>0</v>
      </c>
      <c r="U34" s="292">
        <f t="shared" si="5"/>
        <v>0</v>
      </c>
      <c r="V34" s="292">
        <v>0</v>
      </c>
      <c r="W34" s="292">
        <v>0</v>
      </c>
      <c r="X34" s="292">
        <v>0</v>
      </c>
      <c r="Y34" s="292">
        <v>0</v>
      </c>
      <c r="Z34" s="292">
        <v>0</v>
      </c>
      <c r="AA34" s="292">
        <v>0</v>
      </c>
      <c r="AB34" s="292">
        <f t="shared" si="6"/>
        <v>0</v>
      </c>
      <c r="AC34" s="292">
        <v>0</v>
      </c>
      <c r="AD34" s="292">
        <v>0</v>
      </c>
      <c r="AE34" s="292">
        <v>0</v>
      </c>
      <c r="AF34" s="292">
        <v>0</v>
      </c>
      <c r="AG34" s="292">
        <v>0</v>
      </c>
      <c r="AH34" s="292">
        <v>0</v>
      </c>
      <c r="AI34" s="292">
        <f t="shared" si="7"/>
        <v>0</v>
      </c>
      <c r="AJ34" s="292">
        <f t="shared" si="8"/>
        <v>0</v>
      </c>
      <c r="AK34" s="292">
        <v>0</v>
      </c>
      <c r="AL34" s="292">
        <v>0</v>
      </c>
      <c r="AM34" s="292">
        <v>0</v>
      </c>
      <c r="AN34" s="292">
        <v>0</v>
      </c>
      <c r="AO34" s="292">
        <v>0</v>
      </c>
      <c r="AP34" s="292">
        <v>0</v>
      </c>
      <c r="AQ34" s="292">
        <f t="shared" si="9"/>
        <v>0</v>
      </c>
      <c r="AR34" s="292">
        <v>0</v>
      </c>
      <c r="AS34" s="292">
        <v>0</v>
      </c>
      <c r="AT34" s="292">
        <v>0</v>
      </c>
      <c r="AU34" s="292">
        <v>0</v>
      </c>
      <c r="AV34" s="292">
        <v>0</v>
      </c>
      <c r="AW34" s="292">
        <v>0</v>
      </c>
      <c r="AX34" s="292">
        <f t="shared" si="10"/>
        <v>0</v>
      </c>
      <c r="AY34" s="292">
        <f t="shared" si="11"/>
        <v>0</v>
      </c>
      <c r="AZ34" s="292">
        <v>0</v>
      </c>
      <c r="BA34" s="292">
        <v>0</v>
      </c>
      <c r="BB34" s="292">
        <v>0</v>
      </c>
      <c r="BC34" s="292">
        <v>0</v>
      </c>
      <c r="BD34" s="292">
        <v>0</v>
      </c>
      <c r="BE34" s="292">
        <v>0</v>
      </c>
      <c r="BF34" s="292">
        <f t="shared" si="12"/>
        <v>0</v>
      </c>
      <c r="BG34" s="292">
        <v>0</v>
      </c>
      <c r="BH34" s="292">
        <v>0</v>
      </c>
      <c r="BI34" s="292">
        <v>0</v>
      </c>
      <c r="BJ34" s="292">
        <v>0</v>
      </c>
      <c r="BK34" s="292">
        <v>0</v>
      </c>
      <c r="BL34" s="292">
        <v>0</v>
      </c>
      <c r="BM34" s="292">
        <f t="shared" si="13"/>
        <v>0</v>
      </c>
      <c r="BN34" s="292">
        <f t="shared" si="14"/>
        <v>0</v>
      </c>
      <c r="BO34" s="292">
        <v>0</v>
      </c>
      <c r="BP34" s="292">
        <v>0</v>
      </c>
      <c r="BQ34" s="292">
        <v>0</v>
      </c>
      <c r="BR34" s="292">
        <v>0</v>
      </c>
      <c r="BS34" s="292">
        <v>0</v>
      </c>
      <c r="BT34" s="292">
        <v>0</v>
      </c>
      <c r="BU34" s="292">
        <f t="shared" si="15"/>
        <v>0</v>
      </c>
      <c r="BV34" s="292">
        <v>0</v>
      </c>
      <c r="BW34" s="292">
        <v>0</v>
      </c>
      <c r="BX34" s="292">
        <v>0</v>
      </c>
      <c r="BY34" s="292">
        <v>0</v>
      </c>
      <c r="BZ34" s="292">
        <v>0</v>
      </c>
      <c r="CA34" s="292">
        <v>0</v>
      </c>
      <c r="CB34" s="292">
        <f t="shared" si="16"/>
        <v>0</v>
      </c>
      <c r="CC34" s="292">
        <f t="shared" si="17"/>
        <v>0</v>
      </c>
      <c r="CD34" s="292">
        <v>0</v>
      </c>
      <c r="CE34" s="292">
        <v>0</v>
      </c>
      <c r="CF34" s="292">
        <v>0</v>
      </c>
      <c r="CG34" s="292">
        <v>0</v>
      </c>
      <c r="CH34" s="292">
        <v>0</v>
      </c>
      <c r="CI34" s="292">
        <v>0</v>
      </c>
      <c r="CJ34" s="292">
        <f t="shared" si="18"/>
        <v>0</v>
      </c>
      <c r="CK34" s="292">
        <v>0</v>
      </c>
      <c r="CL34" s="292">
        <v>0</v>
      </c>
      <c r="CM34" s="292">
        <v>0</v>
      </c>
      <c r="CN34" s="292">
        <v>0</v>
      </c>
      <c r="CO34" s="292">
        <v>0</v>
      </c>
      <c r="CP34" s="292">
        <v>0</v>
      </c>
      <c r="CQ34" s="292">
        <f t="shared" si="19"/>
        <v>1486</v>
      </c>
      <c r="CR34" s="292">
        <f t="shared" si="20"/>
        <v>1293</v>
      </c>
      <c r="CS34" s="292">
        <v>0</v>
      </c>
      <c r="CT34" s="292">
        <v>0</v>
      </c>
      <c r="CU34" s="292">
        <v>251</v>
      </c>
      <c r="CV34" s="292">
        <v>544</v>
      </c>
      <c r="CW34" s="292">
        <v>13</v>
      </c>
      <c r="CX34" s="292">
        <v>485</v>
      </c>
      <c r="CY34" s="292">
        <f t="shared" si="21"/>
        <v>193</v>
      </c>
      <c r="CZ34" s="292">
        <v>0</v>
      </c>
      <c r="DA34" s="292">
        <v>0</v>
      </c>
      <c r="DB34" s="292">
        <v>15</v>
      </c>
      <c r="DC34" s="292">
        <v>0</v>
      </c>
      <c r="DD34" s="292">
        <v>0</v>
      </c>
      <c r="DE34" s="292">
        <v>178</v>
      </c>
      <c r="DF34" s="292">
        <f t="shared" si="22"/>
        <v>0</v>
      </c>
      <c r="DG34" s="292">
        <f t="shared" si="23"/>
        <v>0</v>
      </c>
      <c r="DH34" s="292">
        <v>0</v>
      </c>
      <c r="DI34" s="292">
        <v>0</v>
      </c>
      <c r="DJ34" s="292">
        <v>0</v>
      </c>
      <c r="DK34" s="292">
        <v>0</v>
      </c>
      <c r="DL34" s="292">
        <v>0</v>
      </c>
      <c r="DM34" s="292">
        <v>0</v>
      </c>
      <c r="DN34" s="292">
        <f t="shared" si="24"/>
        <v>0</v>
      </c>
      <c r="DO34" s="292">
        <v>0</v>
      </c>
      <c r="DP34" s="292">
        <v>0</v>
      </c>
      <c r="DQ34" s="292">
        <v>0</v>
      </c>
      <c r="DR34" s="292">
        <v>0</v>
      </c>
      <c r="DS34" s="292">
        <v>0</v>
      </c>
      <c r="DT34" s="292">
        <v>0</v>
      </c>
      <c r="DU34" s="292">
        <f t="shared" si="25"/>
        <v>1788</v>
      </c>
      <c r="DV34" s="292">
        <v>1774</v>
      </c>
      <c r="DW34" s="292">
        <v>0</v>
      </c>
      <c r="DX34" s="292">
        <v>14</v>
      </c>
      <c r="DY34" s="292">
        <v>0</v>
      </c>
      <c r="DZ34" s="292">
        <f t="shared" si="26"/>
        <v>0</v>
      </c>
      <c r="EA34" s="292">
        <f t="shared" si="27"/>
        <v>0</v>
      </c>
      <c r="EB34" s="292">
        <v>0</v>
      </c>
      <c r="EC34" s="292">
        <v>0</v>
      </c>
      <c r="ED34" s="292">
        <v>0</v>
      </c>
      <c r="EE34" s="292">
        <v>0</v>
      </c>
      <c r="EF34" s="292">
        <v>0</v>
      </c>
      <c r="EG34" s="292">
        <v>0</v>
      </c>
      <c r="EH34" s="292">
        <f t="shared" si="28"/>
        <v>0</v>
      </c>
      <c r="EI34" s="292">
        <v>0</v>
      </c>
      <c r="EJ34" s="292">
        <v>0</v>
      </c>
      <c r="EK34" s="292">
        <v>0</v>
      </c>
      <c r="EL34" s="292">
        <v>0</v>
      </c>
      <c r="EM34" s="292">
        <v>0</v>
      </c>
      <c r="EN34" s="292">
        <v>0</v>
      </c>
    </row>
    <row r="35" spans="1:144" s="224" customFormat="1" ht="13.5" customHeight="1">
      <c r="A35" s="290" t="s">
        <v>745</v>
      </c>
      <c r="B35" s="291" t="s">
        <v>815</v>
      </c>
      <c r="C35" s="290" t="s">
        <v>816</v>
      </c>
      <c r="D35" s="292">
        <f t="shared" si="0"/>
        <v>6133</v>
      </c>
      <c r="E35" s="292">
        <f t="shared" si="1"/>
        <v>5529</v>
      </c>
      <c r="F35" s="292">
        <f t="shared" si="2"/>
        <v>4995</v>
      </c>
      <c r="G35" s="292">
        <v>0</v>
      </c>
      <c r="H35" s="292">
        <v>4838</v>
      </c>
      <c r="I35" s="292">
        <v>0</v>
      </c>
      <c r="J35" s="292">
        <v>0</v>
      </c>
      <c r="K35" s="292">
        <v>0</v>
      </c>
      <c r="L35" s="292">
        <v>157</v>
      </c>
      <c r="M35" s="292">
        <f t="shared" si="3"/>
        <v>534</v>
      </c>
      <c r="N35" s="292">
        <v>0</v>
      </c>
      <c r="O35" s="292">
        <v>534</v>
      </c>
      <c r="P35" s="292">
        <v>0</v>
      </c>
      <c r="Q35" s="292">
        <v>0</v>
      </c>
      <c r="R35" s="292">
        <v>0</v>
      </c>
      <c r="S35" s="292">
        <v>0</v>
      </c>
      <c r="T35" s="292">
        <f t="shared" si="4"/>
        <v>407</v>
      </c>
      <c r="U35" s="292">
        <f t="shared" si="5"/>
        <v>375</v>
      </c>
      <c r="V35" s="292">
        <v>0</v>
      </c>
      <c r="W35" s="292">
        <v>0</v>
      </c>
      <c r="X35" s="292">
        <v>375</v>
      </c>
      <c r="Y35" s="292">
        <v>0</v>
      </c>
      <c r="Z35" s="292">
        <v>0</v>
      </c>
      <c r="AA35" s="292">
        <v>0</v>
      </c>
      <c r="AB35" s="292">
        <f t="shared" si="6"/>
        <v>32</v>
      </c>
      <c r="AC35" s="292">
        <v>0</v>
      </c>
      <c r="AD35" s="292">
        <v>0</v>
      </c>
      <c r="AE35" s="292">
        <v>2</v>
      </c>
      <c r="AF35" s="292">
        <v>0</v>
      </c>
      <c r="AG35" s="292">
        <v>0</v>
      </c>
      <c r="AH35" s="292">
        <v>30</v>
      </c>
      <c r="AI35" s="292">
        <f t="shared" si="7"/>
        <v>0</v>
      </c>
      <c r="AJ35" s="292">
        <f t="shared" si="8"/>
        <v>0</v>
      </c>
      <c r="AK35" s="292">
        <v>0</v>
      </c>
      <c r="AL35" s="292">
        <v>0</v>
      </c>
      <c r="AM35" s="292">
        <v>0</v>
      </c>
      <c r="AN35" s="292">
        <v>0</v>
      </c>
      <c r="AO35" s="292">
        <v>0</v>
      </c>
      <c r="AP35" s="292">
        <v>0</v>
      </c>
      <c r="AQ35" s="292">
        <f t="shared" si="9"/>
        <v>0</v>
      </c>
      <c r="AR35" s="292">
        <v>0</v>
      </c>
      <c r="AS35" s="292">
        <v>0</v>
      </c>
      <c r="AT35" s="292">
        <v>0</v>
      </c>
      <c r="AU35" s="292">
        <v>0</v>
      </c>
      <c r="AV35" s="292">
        <v>0</v>
      </c>
      <c r="AW35" s="292">
        <v>0</v>
      </c>
      <c r="AX35" s="292">
        <f t="shared" si="10"/>
        <v>0</v>
      </c>
      <c r="AY35" s="292">
        <f t="shared" si="11"/>
        <v>0</v>
      </c>
      <c r="AZ35" s="292">
        <v>0</v>
      </c>
      <c r="BA35" s="292">
        <v>0</v>
      </c>
      <c r="BB35" s="292">
        <v>0</v>
      </c>
      <c r="BC35" s="292">
        <v>0</v>
      </c>
      <c r="BD35" s="292">
        <v>0</v>
      </c>
      <c r="BE35" s="292">
        <v>0</v>
      </c>
      <c r="BF35" s="292">
        <f t="shared" si="12"/>
        <v>0</v>
      </c>
      <c r="BG35" s="292">
        <v>0</v>
      </c>
      <c r="BH35" s="292">
        <v>0</v>
      </c>
      <c r="BI35" s="292">
        <v>0</v>
      </c>
      <c r="BJ35" s="292">
        <v>0</v>
      </c>
      <c r="BK35" s="292">
        <v>0</v>
      </c>
      <c r="BL35" s="292">
        <v>0</v>
      </c>
      <c r="BM35" s="292">
        <f t="shared" si="13"/>
        <v>0</v>
      </c>
      <c r="BN35" s="292">
        <f t="shared" si="14"/>
        <v>0</v>
      </c>
      <c r="BO35" s="292">
        <v>0</v>
      </c>
      <c r="BP35" s="292">
        <v>0</v>
      </c>
      <c r="BQ35" s="292">
        <v>0</v>
      </c>
      <c r="BR35" s="292">
        <v>0</v>
      </c>
      <c r="BS35" s="292">
        <v>0</v>
      </c>
      <c r="BT35" s="292">
        <v>0</v>
      </c>
      <c r="BU35" s="292">
        <f t="shared" si="15"/>
        <v>0</v>
      </c>
      <c r="BV35" s="292">
        <v>0</v>
      </c>
      <c r="BW35" s="292">
        <v>0</v>
      </c>
      <c r="BX35" s="292">
        <v>0</v>
      </c>
      <c r="BY35" s="292">
        <v>0</v>
      </c>
      <c r="BZ35" s="292">
        <v>0</v>
      </c>
      <c r="CA35" s="292">
        <v>0</v>
      </c>
      <c r="CB35" s="292">
        <f t="shared" si="16"/>
        <v>0</v>
      </c>
      <c r="CC35" s="292">
        <f t="shared" si="17"/>
        <v>0</v>
      </c>
      <c r="CD35" s="292">
        <v>0</v>
      </c>
      <c r="CE35" s="292">
        <v>0</v>
      </c>
      <c r="CF35" s="292">
        <v>0</v>
      </c>
      <c r="CG35" s="292">
        <v>0</v>
      </c>
      <c r="CH35" s="292">
        <v>0</v>
      </c>
      <c r="CI35" s="292">
        <v>0</v>
      </c>
      <c r="CJ35" s="292">
        <f t="shared" si="18"/>
        <v>0</v>
      </c>
      <c r="CK35" s="292">
        <v>0</v>
      </c>
      <c r="CL35" s="292">
        <v>0</v>
      </c>
      <c r="CM35" s="292">
        <v>0</v>
      </c>
      <c r="CN35" s="292">
        <v>0</v>
      </c>
      <c r="CO35" s="292">
        <v>0</v>
      </c>
      <c r="CP35" s="292">
        <v>0</v>
      </c>
      <c r="CQ35" s="292">
        <f t="shared" si="19"/>
        <v>0</v>
      </c>
      <c r="CR35" s="292">
        <f t="shared" si="20"/>
        <v>0</v>
      </c>
      <c r="CS35" s="292">
        <v>0</v>
      </c>
      <c r="CT35" s="292">
        <v>0</v>
      </c>
      <c r="CU35" s="292">
        <v>0</v>
      </c>
      <c r="CV35" s="292">
        <v>0</v>
      </c>
      <c r="CW35" s="292">
        <v>0</v>
      </c>
      <c r="CX35" s="292">
        <v>0</v>
      </c>
      <c r="CY35" s="292">
        <f t="shared" si="21"/>
        <v>0</v>
      </c>
      <c r="CZ35" s="292">
        <v>0</v>
      </c>
      <c r="DA35" s="292">
        <v>0</v>
      </c>
      <c r="DB35" s="292">
        <v>0</v>
      </c>
      <c r="DC35" s="292">
        <v>0</v>
      </c>
      <c r="DD35" s="292">
        <v>0</v>
      </c>
      <c r="DE35" s="292">
        <v>0</v>
      </c>
      <c r="DF35" s="292">
        <f t="shared" si="22"/>
        <v>0</v>
      </c>
      <c r="DG35" s="292">
        <f t="shared" si="23"/>
        <v>0</v>
      </c>
      <c r="DH35" s="292">
        <v>0</v>
      </c>
      <c r="DI35" s="292">
        <v>0</v>
      </c>
      <c r="DJ35" s="292">
        <v>0</v>
      </c>
      <c r="DK35" s="292">
        <v>0</v>
      </c>
      <c r="DL35" s="292">
        <v>0</v>
      </c>
      <c r="DM35" s="292">
        <v>0</v>
      </c>
      <c r="DN35" s="292">
        <f t="shared" si="24"/>
        <v>0</v>
      </c>
      <c r="DO35" s="292">
        <v>0</v>
      </c>
      <c r="DP35" s="292">
        <v>0</v>
      </c>
      <c r="DQ35" s="292">
        <v>0</v>
      </c>
      <c r="DR35" s="292">
        <v>0</v>
      </c>
      <c r="DS35" s="292">
        <v>0</v>
      </c>
      <c r="DT35" s="292">
        <v>0</v>
      </c>
      <c r="DU35" s="292">
        <f t="shared" si="25"/>
        <v>197</v>
      </c>
      <c r="DV35" s="292">
        <v>197</v>
      </c>
      <c r="DW35" s="292">
        <v>0</v>
      </c>
      <c r="DX35" s="292">
        <v>0</v>
      </c>
      <c r="DY35" s="292">
        <v>0</v>
      </c>
      <c r="DZ35" s="292">
        <f t="shared" si="26"/>
        <v>0</v>
      </c>
      <c r="EA35" s="292">
        <f t="shared" si="27"/>
        <v>0</v>
      </c>
      <c r="EB35" s="292">
        <v>0</v>
      </c>
      <c r="EC35" s="292">
        <v>0</v>
      </c>
      <c r="ED35" s="292">
        <v>0</v>
      </c>
      <c r="EE35" s="292">
        <v>0</v>
      </c>
      <c r="EF35" s="292">
        <v>0</v>
      </c>
      <c r="EG35" s="292">
        <v>0</v>
      </c>
      <c r="EH35" s="292">
        <f t="shared" si="28"/>
        <v>0</v>
      </c>
      <c r="EI35" s="292">
        <v>0</v>
      </c>
      <c r="EJ35" s="292">
        <v>0</v>
      </c>
      <c r="EK35" s="292">
        <v>0</v>
      </c>
      <c r="EL35" s="292">
        <v>0</v>
      </c>
      <c r="EM35" s="292">
        <v>0</v>
      </c>
      <c r="EN35" s="292">
        <v>0</v>
      </c>
    </row>
    <row r="36" spans="1:144" s="224" customFormat="1" ht="13.5" customHeight="1">
      <c r="A36" s="290" t="s">
        <v>745</v>
      </c>
      <c r="B36" s="291" t="s">
        <v>818</v>
      </c>
      <c r="C36" s="290" t="s">
        <v>819</v>
      </c>
      <c r="D36" s="292">
        <f t="shared" si="0"/>
        <v>2546</v>
      </c>
      <c r="E36" s="292">
        <f t="shared" si="1"/>
        <v>2016</v>
      </c>
      <c r="F36" s="292">
        <f t="shared" si="2"/>
        <v>1560</v>
      </c>
      <c r="G36" s="292">
        <v>0</v>
      </c>
      <c r="H36" s="292">
        <v>1517</v>
      </c>
      <c r="I36" s="292">
        <v>36</v>
      </c>
      <c r="J36" s="292">
        <v>4</v>
      </c>
      <c r="K36" s="292">
        <v>0</v>
      </c>
      <c r="L36" s="292">
        <v>3</v>
      </c>
      <c r="M36" s="292">
        <f t="shared" si="3"/>
        <v>456</v>
      </c>
      <c r="N36" s="292">
        <v>0</v>
      </c>
      <c r="O36" s="292">
        <v>383</v>
      </c>
      <c r="P36" s="292">
        <v>0</v>
      </c>
      <c r="Q36" s="292">
        <v>0</v>
      </c>
      <c r="R36" s="292">
        <v>0</v>
      </c>
      <c r="S36" s="292">
        <v>73</v>
      </c>
      <c r="T36" s="292">
        <f t="shared" si="4"/>
        <v>152</v>
      </c>
      <c r="U36" s="292">
        <f t="shared" si="5"/>
        <v>50</v>
      </c>
      <c r="V36" s="292">
        <v>0</v>
      </c>
      <c r="W36" s="292">
        <v>0</v>
      </c>
      <c r="X36" s="292">
        <v>18</v>
      </c>
      <c r="Y36" s="292">
        <v>18</v>
      </c>
      <c r="Z36" s="292">
        <v>0</v>
      </c>
      <c r="AA36" s="292">
        <v>14</v>
      </c>
      <c r="AB36" s="292">
        <f t="shared" si="6"/>
        <v>102</v>
      </c>
      <c r="AC36" s="292">
        <v>0</v>
      </c>
      <c r="AD36" s="292">
        <v>0</v>
      </c>
      <c r="AE36" s="292">
        <v>0</v>
      </c>
      <c r="AF36" s="292">
        <v>3</v>
      </c>
      <c r="AG36" s="292">
        <v>0</v>
      </c>
      <c r="AH36" s="292">
        <v>99</v>
      </c>
      <c r="AI36" s="292">
        <f t="shared" si="7"/>
        <v>0</v>
      </c>
      <c r="AJ36" s="292">
        <f t="shared" si="8"/>
        <v>0</v>
      </c>
      <c r="AK36" s="292">
        <v>0</v>
      </c>
      <c r="AL36" s="292">
        <v>0</v>
      </c>
      <c r="AM36" s="292">
        <v>0</v>
      </c>
      <c r="AN36" s="292">
        <v>0</v>
      </c>
      <c r="AO36" s="292">
        <v>0</v>
      </c>
      <c r="AP36" s="292">
        <v>0</v>
      </c>
      <c r="AQ36" s="292">
        <f t="shared" si="9"/>
        <v>0</v>
      </c>
      <c r="AR36" s="292">
        <v>0</v>
      </c>
      <c r="AS36" s="292">
        <v>0</v>
      </c>
      <c r="AT36" s="292">
        <v>0</v>
      </c>
      <c r="AU36" s="292">
        <v>0</v>
      </c>
      <c r="AV36" s="292">
        <v>0</v>
      </c>
      <c r="AW36" s="292">
        <v>0</v>
      </c>
      <c r="AX36" s="292">
        <f t="shared" si="10"/>
        <v>0</v>
      </c>
      <c r="AY36" s="292">
        <f t="shared" si="11"/>
        <v>0</v>
      </c>
      <c r="AZ36" s="292">
        <v>0</v>
      </c>
      <c r="BA36" s="292">
        <v>0</v>
      </c>
      <c r="BB36" s="292">
        <v>0</v>
      </c>
      <c r="BC36" s="292">
        <v>0</v>
      </c>
      <c r="BD36" s="292">
        <v>0</v>
      </c>
      <c r="BE36" s="292">
        <v>0</v>
      </c>
      <c r="BF36" s="292">
        <f t="shared" si="12"/>
        <v>0</v>
      </c>
      <c r="BG36" s="292">
        <v>0</v>
      </c>
      <c r="BH36" s="292">
        <v>0</v>
      </c>
      <c r="BI36" s="292">
        <v>0</v>
      </c>
      <c r="BJ36" s="292">
        <v>0</v>
      </c>
      <c r="BK36" s="292">
        <v>0</v>
      </c>
      <c r="BL36" s="292">
        <v>0</v>
      </c>
      <c r="BM36" s="292">
        <f t="shared" si="13"/>
        <v>0</v>
      </c>
      <c r="BN36" s="292">
        <f t="shared" si="14"/>
        <v>0</v>
      </c>
      <c r="BO36" s="292">
        <v>0</v>
      </c>
      <c r="BP36" s="292">
        <v>0</v>
      </c>
      <c r="BQ36" s="292">
        <v>0</v>
      </c>
      <c r="BR36" s="292">
        <v>0</v>
      </c>
      <c r="BS36" s="292">
        <v>0</v>
      </c>
      <c r="BT36" s="292">
        <v>0</v>
      </c>
      <c r="BU36" s="292">
        <f t="shared" si="15"/>
        <v>0</v>
      </c>
      <c r="BV36" s="292">
        <v>0</v>
      </c>
      <c r="BW36" s="292">
        <v>0</v>
      </c>
      <c r="BX36" s="292">
        <v>0</v>
      </c>
      <c r="BY36" s="292">
        <v>0</v>
      </c>
      <c r="BZ36" s="292">
        <v>0</v>
      </c>
      <c r="CA36" s="292">
        <v>0</v>
      </c>
      <c r="CB36" s="292">
        <f t="shared" si="16"/>
        <v>0</v>
      </c>
      <c r="CC36" s="292">
        <f t="shared" si="17"/>
        <v>0</v>
      </c>
      <c r="CD36" s="292">
        <v>0</v>
      </c>
      <c r="CE36" s="292">
        <v>0</v>
      </c>
      <c r="CF36" s="292">
        <v>0</v>
      </c>
      <c r="CG36" s="292">
        <v>0</v>
      </c>
      <c r="CH36" s="292">
        <v>0</v>
      </c>
      <c r="CI36" s="292">
        <v>0</v>
      </c>
      <c r="CJ36" s="292">
        <f t="shared" si="18"/>
        <v>0</v>
      </c>
      <c r="CK36" s="292">
        <v>0</v>
      </c>
      <c r="CL36" s="292">
        <v>0</v>
      </c>
      <c r="CM36" s="292">
        <v>0</v>
      </c>
      <c r="CN36" s="292">
        <v>0</v>
      </c>
      <c r="CO36" s="292">
        <v>0</v>
      </c>
      <c r="CP36" s="292">
        <v>0</v>
      </c>
      <c r="CQ36" s="292">
        <f t="shared" si="19"/>
        <v>125</v>
      </c>
      <c r="CR36" s="292">
        <f t="shared" si="20"/>
        <v>55</v>
      </c>
      <c r="CS36" s="292">
        <v>0</v>
      </c>
      <c r="CT36" s="292">
        <v>0</v>
      </c>
      <c r="CU36" s="292">
        <v>0</v>
      </c>
      <c r="CV36" s="292">
        <v>55</v>
      </c>
      <c r="CW36" s="292">
        <v>0</v>
      </c>
      <c r="CX36" s="292">
        <v>0</v>
      </c>
      <c r="CY36" s="292">
        <f t="shared" si="21"/>
        <v>70</v>
      </c>
      <c r="CZ36" s="292">
        <v>0</v>
      </c>
      <c r="DA36" s="292">
        <v>0</v>
      </c>
      <c r="DB36" s="292">
        <v>60</v>
      </c>
      <c r="DC36" s="292">
        <v>10</v>
      </c>
      <c r="DD36" s="292">
        <v>0</v>
      </c>
      <c r="DE36" s="292">
        <v>0</v>
      </c>
      <c r="DF36" s="292">
        <f t="shared" si="22"/>
        <v>102</v>
      </c>
      <c r="DG36" s="292">
        <f t="shared" si="23"/>
        <v>82</v>
      </c>
      <c r="DH36" s="292">
        <v>0</v>
      </c>
      <c r="DI36" s="292">
        <v>0</v>
      </c>
      <c r="DJ36" s="292">
        <v>32</v>
      </c>
      <c r="DK36" s="292">
        <v>0</v>
      </c>
      <c r="DL36" s="292">
        <v>0</v>
      </c>
      <c r="DM36" s="292">
        <v>50</v>
      </c>
      <c r="DN36" s="292">
        <f t="shared" si="24"/>
        <v>20</v>
      </c>
      <c r="DO36" s="292">
        <v>0</v>
      </c>
      <c r="DP36" s="292">
        <v>0</v>
      </c>
      <c r="DQ36" s="292">
        <v>20</v>
      </c>
      <c r="DR36" s="292">
        <v>0</v>
      </c>
      <c r="DS36" s="292">
        <v>0</v>
      </c>
      <c r="DT36" s="292">
        <v>0</v>
      </c>
      <c r="DU36" s="292">
        <f t="shared" si="25"/>
        <v>121</v>
      </c>
      <c r="DV36" s="292">
        <v>98</v>
      </c>
      <c r="DW36" s="292">
        <v>0</v>
      </c>
      <c r="DX36" s="292">
        <v>23</v>
      </c>
      <c r="DY36" s="292">
        <v>0</v>
      </c>
      <c r="DZ36" s="292">
        <f t="shared" si="26"/>
        <v>30</v>
      </c>
      <c r="EA36" s="292">
        <f t="shared" si="27"/>
        <v>0</v>
      </c>
      <c r="EB36" s="292">
        <v>0</v>
      </c>
      <c r="EC36" s="292">
        <v>0</v>
      </c>
      <c r="ED36" s="292">
        <v>0</v>
      </c>
      <c r="EE36" s="292">
        <v>0</v>
      </c>
      <c r="EF36" s="292">
        <v>0</v>
      </c>
      <c r="EG36" s="292">
        <v>0</v>
      </c>
      <c r="EH36" s="292">
        <f t="shared" si="28"/>
        <v>30</v>
      </c>
      <c r="EI36" s="292">
        <v>0</v>
      </c>
      <c r="EJ36" s="292">
        <v>0</v>
      </c>
      <c r="EK36" s="292">
        <v>30</v>
      </c>
      <c r="EL36" s="292">
        <v>0</v>
      </c>
      <c r="EM36" s="292">
        <v>0</v>
      </c>
      <c r="EN36" s="292">
        <v>0</v>
      </c>
    </row>
    <row r="37" spans="1:144" s="300" customFormat="1" ht="13.5" customHeight="1">
      <c r="A37" s="407" t="s">
        <v>745</v>
      </c>
      <c r="B37" s="408" t="s">
        <v>820</v>
      </c>
      <c r="C37" s="407" t="s">
        <v>821</v>
      </c>
      <c r="D37" s="409">
        <f t="shared" si="0"/>
        <v>4952</v>
      </c>
      <c r="E37" s="409">
        <f t="shared" si="1"/>
        <v>3902</v>
      </c>
      <c r="F37" s="409">
        <f t="shared" si="2"/>
        <v>3878</v>
      </c>
      <c r="G37" s="409">
        <v>0</v>
      </c>
      <c r="H37" s="409">
        <v>3878</v>
      </c>
      <c r="I37" s="409">
        <v>0</v>
      </c>
      <c r="J37" s="409">
        <v>0</v>
      </c>
      <c r="K37" s="409">
        <v>0</v>
      </c>
      <c r="L37" s="409">
        <v>0</v>
      </c>
      <c r="M37" s="409">
        <f t="shared" si="3"/>
        <v>24</v>
      </c>
      <c r="N37" s="409">
        <v>0</v>
      </c>
      <c r="O37" s="409">
        <v>24</v>
      </c>
      <c r="P37" s="409">
        <v>0</v>
      </c>
      <c r="Q37" s="409">
        <v>0</v>
      </c>
      <c r="R37" s="409">
        <v>0</v>
      </c>
      <c r="S37" s="409">
        <v>0</v>
      </c>
      <c r="T37" s="409">
        <f t="shared" si="4"/>
        <v>476</v>
      </c>
      <c r="U37" s="409">
        <f t="shared" si="5"/>
        <v>410</v>
      </c>
      <c r="V37" s="409">
        <v>0</v>
      </c>
      <c r="W37" s="409">
        <v>0</v>
      </c>
      <c r="X37" s="409">
        <v>342</v>
      </c>
      <c r="Y37" s="409">
        <v>0</v>
      </c>
      <c r="Z37" s="409">
        <v>0</v>
      </c>
      <c r="AA37" s="409">
        <v>68</v>
      </c>
      <c r="AB37" s="409">
        <f t="shared" si="6"/>
        <v>66</v>
      </c>
      <c r="AC37" s="409">
        <v>0</v>
      </c>
      <c r="AD37" s="409">
        <v>0</v>
      </c>
      <c r="AE37" s="409">
        <v>0</v>
      </c>
      <c r="AF37" s="409">
        <v>0</v>
      </c>
      <c r="AG37" s="409">
        <v>0</v>
      </c>
      <c r="AH37" s="409">
        <v>66</v>
      </c>
      <c r="AI37" s="409">
        <f t="shared" si="7"/>
        <v>0</v>
      </c>
      <c r="AJ37" s="409">
        <f t="shared" si="8"/>
        <v>0</v>
      </c>
      <c r="AK37" s="409">
        <v>0</v>
      </c>
      <c r="AL37" s="409">
        <v>0</v>
      </c>
      <c r="AM37" s="409">
        <v>0</v>
      </c>
      <c r="AN37" s="409">
        <v>0</v>
      </c>
      <c r="AO37" s="409">
        <v>0</v>
      </c>
      <c r="AP37" s="409">
        <v>0</v>
      </c>
      <c r="AQ37" s="409">
        <f t="shared" si="9"/>
        <v>0</v>
      </c>
      <c r="AR37" s="409">
        <v>0</v>
      </c>
      <c r="AS37" s="409">
        <v>0</v>
      </c>
      <c r="AT37" s="409">
        <v>0</v>
      </c>
      <c r="AU37" s="409">
        <v>0</v>
      </c>
      <c r="AV37" s="409">
        <v>0</v>
      </c>
      <c r="AW37" s="409">
        <v>0</v>
      </c>
      <c r="AX37" s="409">
        <f t="shared" si="10"/>
        <v>0</v>
      </c>
      <c r="AY37" s="409">
        <f t="shared" si="11"/>
        <v>0</v>
      </c>
      <c r="AZ37" s="409">
        <v>0</v>
      </c>
      <c r="BA37" s="409">
        <v>0</v>
      </c>
      <c r="BB37" s="409">
        <v>0</v>
      </c>
      <c r="BC37" s="409">
        <v>0</v>
      </c>
      <c r="BD37" s="409">
        <v>0</v>
      </c>
      <c r="BE37" s="409">
        <v>0</v>
      </c>
      <c r="BF37" s="409">
        <f t="shared" si="12"/>
        <v>0</v>
      </c>
      <c r="BG37" s="409">
        <v>0</v>
      </c>
      <c r="BH37" s="409">
        <v>0</v>
      </c>
      <c r="BI37" s="409">
        <v>0</v>
      </c>
      <c r="BJ37" s="409">
        <v>0</v>
      </c>
      <c r="BK37" s="409">
        <v>0</v>
      </c>
      <c r="BL37" s="409">
        <v>0</v>
      </c>
      <c r="BM37" s="409">
        <f t="shared" si="13"/>
        <v>0</v>
      </c>
      <c r="BN37" s="409">
        <f t="shared" si="14"/>
        <v>0</v>
      </c>
      <c r="BO37" s="409">
        <v>0</v>
      </c>
      <c r="BP37" s="409">
        <v>0</v>
      </c>
      <c r="BQ37" s="409">
        <v>0</v>
      </c>
      <c r="BR37" s="409">
        <v>0</v>
      </c>
      <c r="BS37" s="409">
        <v>0</v>
      </c>
      <c r="BT37" s="409">
        <v>0</v>
      </c>
      <c r="BU37" s="409">
        <f t="shared" si="15"/>
        <v>0</v>
      </c>
      <c r="BV37" s="409">
        <v>0</v>
      </c>
      <c r="BW37" s="409">
        <v>0</v>
      </c>
      <c r="BX37" s="409">
        <v>0</v>
      </c>
      <c r="BY37" s="409">
        <v>0</v>
      </c>
      <c r="BZ37" s="409">
        <v>0</v>
      </c>
      <c r="CA37" s="409">
        <v>0</v>
      </c>
      <c r="CB37" s="409">
        <f t="shared" si="16"/>
        <v>0</v>
      </c>
      <c r="CC37" s="409">
        <f t="shared" si="17"/>
        <v>0</v>
      </c>
      <c r="CD37" s="409">
        <v>0</v>
      </c>
      <c r="CE37" s="409">
        <v>0</v>
      </c>
      <c r="CF37" s="409">
        <v>0</v>
      </c>
      <c r="CG37" s="409">
        <v>0</v>
      </c>
      <c r="CH37" s="409">
        <v>0</v>
      </c>
      <c r="CI37" s="409">
        <v>0</v>
      </c>
      <c r="CJ37" s="409">
        <f t="shared" si="18"/>
        <v>0</v>
      </c>
      <c r="CK37" s="409">
        <v>0</v>
      </c>
      <c r="CL37" s="409">
        <v>0</v>
      </c>
      <c r="CM37" s="409">
        <v>0</v>
      </c>
      <c r="CN37" s="409">
        <v>0</v>
      </c>
      <c r="CO37" s="409">
        <v>0</v>
      </c>
      <c r="CP37" s="409">
        <v>0</v>
      </c>
      <c r="CQ37" s="409">
        <f t="shared" si="19"/>
        <v>574</v>
      </c>
      <c r="CR37" s="409">
        <f t="shared" si="20"/>
        <v>574</v>
      </c>
      <c r="CS37" s="409">
        <v>0</v>
      </c>
      <c r="CT37" s="409">
        <v>0</v>
      </c>
      <c r="CU37" s="409">
        <v>0</v>
      </c>
      <c r="CV37" s="409">
        <v>574</v>
      </c>
      <c r="CW37" s="409">
        <v>0</v>
      </c>
      <c r="CX37" s="409">
        <v>0</v>
      </c>
      <c r="CY37" s="409">
        <f t="shared" si="21"/>
        <v>0</v>
      </c>
      <c r="CZ37" s="409">
        <v>0</v>
      </c>
      <c r="DA37" s="409">
        <v>0</v>
      </c>
      <c r="DB37" s="409">
        <v>0</v>
      </c>
      <c r="DC37" s="409">
        <v>0</v>
      </c>
      <c r="DD37" s="409">
        <v>0</v>
      </c>
      <c r="DE37" s="409">
        <v>0</v>
      </c>
      <c r="DF37" s="409">
        <f t="shared" si="22"/>
        <v>0</v>
      </c>
      <c r="DG37" s="409">
        <f t="shared" si="23"/>
        <v>0</v>
      </c>
      <c r="DH37" s="409">
        <v>0</v>
      </c>
      <c r="DI37" s="409">
        <v>0</v>
      </c>
      <c r="DJ37" s="409">
        <v>0</v>
      </c>
      <c r="DK37" s="409">
        <v>0</v>
      </c>
      <c r="DL37" s="409">
        <v>0</v>
      </c>
      <c r="DM37" s="409">
        <v>0</v>
      </c>
      <c r="DN37" s="409">
        <f t="shared" si="24"/>
        <v>0</v>
      </c>
      <c r="DO37" s="409">
        <v>0</v>
      </c>
      <c r="DP37" s="409">
        <v>0</v>
      </c>
      <c r="DQ37" s="409">
        <v>0</v>
      </c>
      <c r="DR37" s="409">
        <v>0</v>
      </c>
      <c r="DS37" s="409">
        <v>0</v>
      </c>
      <c r="DT37" s="409">
        <v>0</v>
      </c>
      <c r="DU37" s="409">
        <f t="shared" si="25"/>
        <v>0</v>
      </c>
      <c r="DV37" s="409">
        <v>0</v>
      </c>
      <c r="DW37" s="409">
        <v>0</v>
      </c>
      <c r="DX37" s="409">
        <v>0</v>
      </c>
      <c r="DY37" s="409">
        <v>0</v>
      </c>
      <c r="DZ37" s="409">
        <f t="shared" si="26"/>
        <v>0</v>
      </c>
      <c r="EA37" s="409">
        <f t="shared" si="27"/>
        <v>0</v>
      </c>
      <c r="EB37" s="409">
        <v>0</v>
      </c>
      <c r="EC37" s="409">
        <v>0</v>
      </c>
      <c r="ED37" s="409">
        <v>0</v>
      </c>
      <c r="EE37" s="409">
        <v>0</v>
      </c>
      <c r="EF37" s="409">
        <v>0</v>
      </c>
      <c r="EG37" s="409">
        <v>0</v>
      </c>
      <c r="EH37" s="409">
        <f t="shared" si="28"/>
        <v>0</v>
      </c>
      <c r="EI37" s="409">
        <v>0</v>
      </c>
      <c r="EJ37" s="409">
        <v>0</v>
      </c>
      <c r="EK37" s="409">
        <v>0</v>
      </c>
      <c r="EL37" s="409">
        <v>0</v>
      </c>
      <c r="EM37" s="409">
        <v>0</v>
      </c>
      <c r="EN37" s="409">
        <v>0</v>
      </c>
    </row>
    <row r="38" spans="1:144" s="224" customFormat="1" ht="13.5" customHeight="1">
      <c r="A38" s="290" t="s">
        <v>745</v>
      </c>
      <c r="B38" s="291" t="s">
        <v>822</v>
      </c>
      <c r="C38" s="290" t="s">
        <v>823</v>
      </c>
      <c r="D38" s="292">
        <f t="shared" si="0"/>
        <v>1164</v>
      </c>
      <c r="E38" s="292">
        <f t="shared" si="1"/>
        <v>939</v>
      </c>
      <c r="F38" s="292">
        <f t="shared" si="2"/>
        <v>939</v>
      </c>
      <c r="G38" s="292">
        <v>0</v>
      </c>
      <c r="H38" s="292">
        <v>939</v>
      </c>
      <c r="I38" s="292">
        <v>0</v>
      </c>
      <c r="J38" s="292">
        <v>0</v>
      </c>
      <c r="K38" s="292">
        <v>0</v>
      </c>
      <c r="L38" s="292">
        <v>0</v>
      </c>
      <c r="M38" s="292">
        <f t="shared" si="3"/>
        <v>0</v>
      </c>
      <c r="N38" s="292">
        <v>0</v>
      </c>
      <c r="O38" s="292">
        <v>0</v>
      </c>
      <c r="P38" s="292">
        <v>0</v>
      </c>
      <c r="Q38" s="292">
        <v>0</v>
      </c>
      <c r="R38" s="292">
        <v>0</v>
      </c>
      <c r="S38" s="292">
        <v>0</v>
      </c>
      <c r="T38" s="292">
        <f t="shared" si="4"/>
        <v>136</v>
      </c>
      <c r="U38" s="292">
        <f t="shared" si="5"/>
        <v>124</v>
      </c>
      <c r="V38" s="292">
        <v>0</v>
      </c>
      <c r="W38" s="292">
        <v>0</v>
      </c>
      <c r="X38" s="292">
        <v>94</v>
      </c>
      <c r="Y38" s="292">
        <v>0</v>
      </c>
      <c r="Z38" s="292">
        <v>0</v>
      </c>
      <c r="AA38" s="292">
        <v>30</v>
      </c>
      <c r="AB38" s="292">
        <f t="shared" si="6"/>
        <v>12</v>
      </c>
      <c r="AC38" s="292">
        <v>0</v>
      </c>
      <c r="AD38" s="292">
        <v>0</v>
      </c>
      <c r="AE38" s="292">
        <v>0</v>
      </c>
      <c r="AF38" s="292">
        <v>0</v>
      </c>
      <c r="AG38" s="292">
        <v>0</v>
      </c>
      <c r="AH38" s="292">
        <v>12</v>
      </c>
      <c r="AI38" s="292">
        <f t="shared" si="7"/>
        <v>0</v>
      </c>
      <c r="AJ38" s="292">
        <f t="shared" si="8"/>
        <v>0</v>
      </c>
      <c r="AK38" s="292">
        <v>0</v>
      </c>
      <c r="AL38" s="292">
        <v>0</v>
      </c>
      <c r="AM38" s="292">
        <v>0</v>
      </c>
      <c r="AN38" s="292">
        <v>0</v>
      </c>
      <c r="AO38" s="292">
        <v>0</v>
      </c>
      <c r="AP38" s="292">
        <v>0</v>
      </c>
      <c r="AQ38" s="292">
        <f t="shared" si="9"/>
        <v>0</v>
      </c>
      <c r="AR38" s="292">
        <v>0</v>
      </c>
      <c r="AS38" s="292">
        <v>0</v>
      </c>
      <c r="AT38" s="292">
        <v>0</v>
      </c>
      <c r="AU38" s="292">
        <v>0</v>
      </c>
      <c r="AV38" s="292">
        <v>0</v>
      </c>
      <c r="AW38" s="292">
        <v>0</v>
      </c>
      <c r="AX38" s="292">
        <f t="shared" si="10"/>
        <v>0</v>
      </c>
      <c r="AY38" s="292">
        <f t="shared" si="11"/>
        <v>0</v>
      </c>
      <c r="AZ38" s="292">
        <v>0</v>
      </c>
      <c r="BA38" s="292">
        <v>0</v>
      </c>
      <c r="BB38" s="292">
        <v>0</v>
      </c>
      <c r="BC38" s="292">
        <v>0</v>
      </c>
      <c r="BD38" s="292">
        <v>0</v>
      </c>
      <c r="BE38" s="292">
        <v>0</v>
      </c>
      <c r="BF38" s="292">
        <f t="shared" si="12"/>
        <v>0</v>
      </c>
      <c r="BG38" s="292">
        <v>0</v>
      </c>
      <c r="BH38" s="292">
        <v>0</v>
      </c>
      <c r="BI38" s="292">
        <v>0</v>
      </c>
      <c r="BJ38" s="292">
        <v>0</v>
      </c>
      <c r="BK38" s="292">
        <v>0</v>
      </c>
      <c r="BL38" s="292">
        <v>0</v>
      </c>
      <c r="BM38" s="292">
        <f t="shared" si="13"/>
        <v>0</v>
      </c>
      <c r="BN38" s="292">
        <f t="shared" si="14"/>
        <v>0</v>
      </c>
      <c r="BO38" s="292">
        <v>0</v>
      </c>
      <c r="BP38" s="292">
        <v>0</v>
      </c>
      <c r="BQ38" s="292">
        <v>0</v>
      </c>
      <c r="BR38" s="292">
        <v>0</v>
      </c>
      <c r="BS38" s="292">
        <v>0</v>
      </c>
      <c r="BT38" s="292">
        <v>0</v>
      </c>
      <c r="BU38" s="292">
        <f t="shared" si="15"/>
        <v>0</v>
      </c>
      <c r="BV38" s="292">
        <v>0</v>
      </c>
      <c r="BW38" s="292">
        <v>0</v>
      </c>
      <c r="BX38" s="292">
        <v>0</v>
      </c>
      <c r="BY38" s="292">
        <v>0</v>
      </c>
      <c r="BZ38" s="292">
        <v>0</v>
      </c>
      <c r="CA38" s="292">
        <v>0</v>
      </c>
      <c r="CB38" s="292">
        <f t="shared" si="16"/>
        <v>0</v>
      </c>
      <c r="CC38" s="292">
        <f t="shared" si="17"/>
        <v>0</v>
      </c>
      <c r="CD38" s="292">
        <v>0</v>
      </c>
      <c r="CE38" s="292">
        <v>0</v>
      </c>
      <c r="CF38" s="292">
        <v>0</v>
      </c>
      <c r="CG38" s="292">
        <v>0</v>
      </c>
      <c r="CH38" s="292">
        <v>0</v>
      </c>
      <c r="CI38" s="292">
        <v>0</v>
      </c>
      <c r="CJ38" s="292">
        <f t="shared" si="18"/>
        <v>0</v>
      </c>
      <c r="CK38" s="292">
        <v>0</v>
      </c>
      <c r="CL38" s="292">
        <v>0</v>
      </c>
      <c r="CM38" s="292">
        <v>0</v>
      </c>
      <c r="CN38" s="292">
        <v>0</v>
      </c>
      <c r="CO38" s="292">
        <v>0</v>
      </c>
      <c r="CP38" s="292">
        <v>0</v>
      </c>
      <c r="CQ38" s="292">
        <f t="shared" si="19"/>
        <v>0</v>
      </c>
      <c r="CR38" s="292">
        <f t="shared" si="20"/>
        <v>0</v>
      </c>
      <c r="CS38" s="292">
        <v>0</v>
      </c>
      <c r="CT38" s="292">
        <v>0</v>
      </c>
      <c r="CU38" s="292">
        <v>0</v>
      </c>
      <c r="CV38" s="292">
        <v>0</v>
      </c>
      <c r="CW38" s="292">
        <v>0</v>
      </c>
      <c r="CX38" s="292">
        <v>0</v>
      </c>
      <c r="CY38" s="292">
        <f t="shared" si="21"/>
        <v>0</v>
      </c>
      <c r="CZ38" s="292">
        <v>0</v>
      </c>
      <c r="DA38" s="292">
        <v>0</v>
      </c>
      <c r="DB38" s="292">
        <v>0</v>
      </c>
      <c r="DC38" s="292">
        <v>0</v>
      </c>
      <c r="DD38" s="292">
        <v>0</v>
      </c>
      <c r="DE38" s="292">
        <v>0</v>
      </c>
      <c r="DF38" s="292">
        <f t="shared" si="22"/>
        <v>0</v>
      </c>
      <c r="DG38" s="292">
        <f t="shared" si="23"/>
        <v>0</v>
      </c>
      <c r="DH38" s="292">
        <v>0</v>
      </c>
      <c r="DI38" s="292">
        <v>0</v>
      </c>
      <c r="DJ38" s="292">
        <v>0</v>
      </c>
      <c r="DK38" s="292">
        <v>0</v>
      </c>
      <c r="DL38" s="292">
        <v>0</v>
      </c>
      <c r="DM38" s="292">
        <v>0</v>
      </c>
      <c r="DN38" s="292">
        <f t="shared" si="24"/>
        <v>0</v>
      </c>
      <c r="DO38" s="292">
        <v>0</v>
      </c>
      <c r="DP38" s="292">
        <v>0</v>
      </c>
      <c r="DQ38" s="292">
        <v>0</v>
      </c>
      <c r="DR38" s="292">
        <v>0</v>
      </c>
      <c r="DS38" s="292">
        <v>0</v>
      </c>
      <c r="DT38" s="292">
        <v>0</v>
      </c>
      <c r="DU38" s="292">
        <f t="shared" si="25"/>
        <v>89</v>
      </c>
      <c r="DV38" s="292">
        <v>89</v>
      </c>
      <c r="DW38" s="292">
        <v>0</v>
      </c>
      <c r="DX38" s="292">
        <v>0</v>
      </c>
      <c r="DY38" s="292">
        <v>0</v>
      </c>
      <c r="DZ38" s="292">
        <f t="shared" si="26"/>
        <v>0</v>
      </c>
      <c r="EA38" s="292">
        <f t="shared" si="27"/>
        <v>0</v>
      </c>
      <c r="EB38" s="292">
        <v>0</v>
      </c>
      <c r="EC38" s="292">
        <v>0</v>
      </c>
      <c r="ED38" s="292">
        <v>0</v>
      </c>
      <c r="EE38" s="292">
        <v>0</v>
      </c>
      <c r="EF38" s="292">
        <v>0</v>
      </c>
      <c r="EG38" s="292">
        <v>0</v>
      </c>
      <c r="EH38" s="292">
        <f t="shared" si="28"/>
        <v>0</v>
      </c>
      <c r="EI38" s="292">
        <v>0</v>
      </c>
      <c r="EJ38" s="292">
        <v>0</v>
      </c>
      <c r="EK38" s="292">
        <v>0</v>
      </c>
      <c r="EL38" s="292">
        <v>0</v>
      </c>
      <c r="EM38" s="292">
        <v>0</v>
      </c>
      <c r="EN38" s="292">
        <v>0</v>
      </c>
    </row>
    <row r="39" spans="1:144" s="224" customFormat="1" ht="13.5" customHeight="1">
      <c r="A39" s="290" t="s">
        <v>745</v>
      </c>
      <c r="B39" s="291" t="s">
        <v>824</v>
      </c>
      <c r="C39" s="290" t="s">
        <v>825</v>
      </c>
      <c r="D39" s="292">
        <f t="shared" si="0"/>
        <v>199</v>
      </c>
      <c r="E39" s="292">
        <f t="shared" si="1"/>
        <v>142</v>
      </c>
      <c r="F39" s="292">
        <f t="shared" si="2"/>
        <v>142</v>
      </c>
      <c r="G39" s="292">
        <v>0</v>
      </c>
      <c r="H39" s="292">
        <v>142</v>
      </c>
      <c r="I39" s="292">
        <v>0</v>
      </c>
      <c r="J39" s="292">
        <v>0</v>
      </c>
      <c r="K39" s="292">
        <v>0</v>
      </c>
      <c r="L39" s="292">
        <v>0</v>
      </c>
      <c r="M39" s="292">
        <f t="shared" si="3"/>
        <v>0</v>
      </c>
      <c r="N39" s="292">
        <v>0</v>
      </c>
      <c r="O39" s="292">
        <v>0</v>
      </c>
      <c r="P39" s="292">
        <v>0</v>
      </c>
      <c r="Q39" s="292">
        <v>0</v>
      </c>
      <c r="R39" s="292">
        <v>0</v>
      </c>
      <c r="S39" s="292">
        <v>0</v>
      </c>
      <c r="T39" s="292">
        <f t="shared" si="4"/>
        <v>26</v>
      </c>
      <c r="U39" s="292">
        <f t="shared" si="5"/>
        <v>25</v>
      </c>
      <c r="V39" s="292">
        <v>0</v>
      </c>
      <c r="W39" s="292">
        <v>0</v>
      </c>
      <c r="X39" s="292">
        <v>13</v>
      </c>
      <c r="Y39" s="292">
        <v>0</v>
      </c>
      <c r="Z39" s="292">
        <v>0</v>
      </c>
      <c r="AA39" s="292">
        <v>12</v>
      </c>
      <c r="AB39" s="292">
        <f t="shared" si="6"/>
        <v>1</v>
      </c>
      <c r="AC39" s="292">
        <v>0</v>
      </c>
      <c r="AD39" s="292">
        <v>0</v>
      </c>
      <c r="AE39" s="292">
        <v>0</v>
      </c>
      <c r="AF39" s="292">
        <v>0</v>
      </c>
      <c r="AG39" s="292">
        <v>0</v>
      </c>
      <c r="AH39" s="292">
        <v>1</v>
      </c>
      <c r="AI39" s="292">
        <f t="shared" si="7"/>
        <v>0</v>
      </c>
      <c r="AJ39" s="292">
        <f t="shared" si="8"/>
        <v>0</v>
      </c>
      <c r="AK39" s="292">
        <v>0</v>
      </c>
      <c r="AL39" s="292">
        <v>0</v>
      </c>
      <c r="AM39" s="292">
        <v>0</v>
      </c>
      <c r="AN39" s="292">
        <v>0</v>
      </c>
      <c r="AO39" s="292">
        <v>0</v>
      </c>
      <c r="AP39" s="292">
        <v>0</v>
      </c>
      <c r="AQ39" s="292">
        <f t="shared" si="9"/>
        <v>0</v>
      </c>
      <c r="AR39" s="292">
        <v>0</v>
      </c>
      <c r="AS39" s="292">
        <v>0</v>
      </c>
      <c r="AT39" s="292">
        <v>0</v>
      </c>
      <c r="AU39" s="292">
        <v>0</v>
      </c>
      <c r="AV39" s="292">
        <v>0</v>
      </c>
      <c r="AW39" s="292">
        <v>0</v>
      </c>
      <c r="AX39" s="292">
        <f t="shared" si="10"/>
        <v>0</v>
      </c>
      <c r="AY39" s="292">
        <f t="shared" si="11"/>
        <v>0</v>
      </c>
      <c r="AZ39" s="292">
        <v>0</v>
      </c>
      <c r="BA39" s="292">
        <v>0</v>
      </c>
      <c r="BB39" s="292">
        <v>0</v>
      </c>
      <c r="BC39" s="292">
        <v>0</v>
      </c>
      <c r="BD39" s="292">
        <v>0</v>
      </c>
      <c r="BE39" s="292">
        <v>0</v>
      </c>
      <c r="BF39" s="292">
        <f t="shared" si="12"/>
        <v>0</v>
      </c>
      <c r="BG39" s="292">
        <v>0</v>
      </c>
      <c r="BH39" s="292">
        <v>0</v>
      </c>
      <c r="BI39" s="292">
        <v>0</v>
      </c>
      <c r="BJ39" s="292">
        <v>0</v>
      </c>
      <c r="BK39" s="292">
        <v>0</v>
      </c>
      <c r="BL39" s="292">
        <v>0</v>
      </c>
      <c r="BM39" s="292">
        <f t="shared" si="13"/>
        <v>0</v>
      </c>
      <c r="BN39" s="292">
        <f t="shared" si="14"/>
        <v>0</v>
      </c>
      <c r="BO39" s="292">
        <v>0</v>
      </c>
      <c r="BP39" s="292">
        <v>0</v>
      </c>
      <c r="BQ39" s="292">
        <v>0</v>
      </c>
      <c r="BR39" s="292">
        <v>0</v>
      </c>
      <c r="BS39" s="292">
        <v>0</v>
      </c>
      <c r="BT39" s="292">
        <v>0</v>
      </c>
      <c r="BU39" s="292">
        <f t="shared" si="15"/>
        <v>0</v>
      </c>
      <c r="BV39" s="292">
        <v>0</v>
      </c>
      <c r="BW39" s="292">
        <v>0</v>
      </c>
      <c r="BX39" s="292">
        <v>0</v>
      </c>
      <c r="BY39" s="292">
        <v>0</v>
      </c>
      <c r="BZ39" s="292">
        <v>0</v>
      </c>
      <c r="CA39" s="292">
        <v>0</v>
      </c>
      <c r="CB39" s="292">
        <f t="shared" si="16"/>
        <v>0</v>
      </c>
      <c r="CC39" s="292">
        <f t="shared" si="17"/>
        <v>0</v>
      </c>
      <c r="CD39" s="292">
        <v>0</v>
      </c>
      <c r="CE39" s="292">
        <v>0</v>
      </c>
      <c r="CF39" s="292">
        <v>0</v>
      </c>
      <c r="CG39" s="292">
        <v>0</v>
      </c>
      <c r="CH39" s="292">
        <v>0</v>
      </c>
      <c r="CI39" s="292">
        <v>0</v>
      </c>
      <c r="CJ39" s="292">
        <f t="shared" si="18"/>
        <v>0</v>
      </c>
      <c r="CK39" s="292">
        <v>0</v>
      </c>
      <c r="CL39" s="292">
        <v>0</v>
      </c>
      <c r="CM39" s="292">
        <v>0</v>
      </c>
      <c r="CN39" s="292">
        <v>0</v>
      </c>
      <c r="CO39" s="292">
        <v>0</v>
      </c>
      <c r="CP39" s="292">
        <v>0</v>
      </c>
      <c r="CQ39" s="292">
        <f t="shared" si="19"/>
        <v>0</v>
      </c>
      <c r="CR39" s="292">
        <f t="shared" si="20"/>
        <v>0</v>
      </c>
      <c r="CS39" s="292">
        <v>0</v>
      </c>
      <c r="CT39" s="292">
        <v>0</v>
      </c>
      <c r="CU39" s="292">
        <v>0</v>
      </c>
      <c r="CV39" s="292">
        <v>0</v>
      </c>
      <c r="CW39" s="292">
        <v>0</v>
      </c>
      <c r="CX39" s="292">
        <v>0</v>
      </c>
      <c r="CY39" s="292">
        <f t="shared" si="21"/>
        <v>0</v>
      </c>
      <c r="CZ39" s="292">
        <v>0</v>
      </c>
      <c r="DA39" s="292">
        <v>0</v>
      </c>
      <c r="DB39" s="292">
        <v>0</v>
      </c>
      <c r="DC39" s="292">
        <v>0</v>
      </c>
      <c r="DD39" s="292">
        <v>0</v>
      </c>
      <c r="DE39" s="292">
        <v>0</v>
      </c>
      <c r="DF39" s="292">
        <f t="shared" si="22"/>
        <v>0</v>
      </c>
      <c r="DG39" s="292">
        <f t="shared" si="23"/>
        <v>0</v>
      </c>
      <c r="DH39" s="292">
        <v>0</v>
      </c>
      <c r="DI39" s="292">
        <v>0</v>
      </c>
      <c r="DJ39" s="292">
        <v>0</v>
      </c>
      <c r="DK39" s="292">
        <v>0</v>
      </c>
      <c r="DL39" s="292">
        <v>0</v>
      </c>
      <c r="DM39" s="292">
        <v>0</v>
      </c>
      <c r="DN39" s="292">
        <f t="shared" si="24"/>
        <v>0</v>
      </c>
      <c r="DO39" s="292">
        <v>0</v>
      </c>
      <c r="DP39" s="292">
        <v>0</v>
      </c>
      <c r="DQ39" s="292">
        <v>0</v>
      </c>
      <c r="DR39" s="292">
        <v>0</v>
      </c>
      <c r="DS39" s="292">
        <v>0</v>
      </c>
      <c r="DT39" s="292">
        <v>0</v>
      </c>
      <c r="DU39" s="292">
        <f t="shared" si="25"/>
        <v>31</v>
      </c>
      <c r="DV39" s="292">
        <v>31</v>
      </c>
      <c r="DW39" s="292">
        <v>0</v>
      </c>
      <c r="DX39" s="292">
        <v>0</v>
      </c>
      <c r="DY39" s="292">
        <v>0</v>
      </c>
      <c r="DZ39" s="292">
        <f t="shared" si="26"/>
        <v>0</v>
      </c>
      <c r="EA39" s="292">
        <f t="shared" si="27"/>
        <v>0</v>
      </c>
      <c r="EB39" s="292">
        <v>0</v>
      </c>
      <c r="EC39" s="292">
        <v>0</v>
      </c>
      <c r="ED39" s="292">
        <v>0</v>
      </c>
      <c r="EE39" s="292">
        <v>0</v>
      </c>
      <c r="EF39" s="292">
        <v>0</v>
      </c>
      <c r="EG39" s="292">
        <v>0</v>
      </c>
      <c r="EH39" s="292">
        <f t="shared" si="28"/>
        <v>0</v>
      </c>
      <c r="EI39" s="292">
        <v>0</v>
      </c>
      <c r="EJ39" s="292">
        <v>0</v>
      </c>
      <c r="EK39" s="292">
        <v>0</v>
      </c>
      <c r="EL39" s="292">
        <v>0</v>
      </c>
      <c r="EM39" s="292">
        <v>0</v>
      </c>
      <c r="EN39" s="292">
        <v>0</v>
      </c>
    </row>
    <row r="40" spans="1:144" s="224" customFormat="1" ht="13.5" customHeight="1">
      <c r="A40" s="290" t="s">
        <v>745</v>
      </c>
      <c r="B40" s="291" t="s">
        <v>826</v>
      </c>
      <c r="C40" s="290" t="s">
        <v>827</v>
      </c>
      <c r="D40" s="292">
        <f t="shared" si="0"/>
        <v>541</v>
      </c>
      <c r="E40" s="292">
        <f t="shared" si="1"/>
        <v>408</v>
      </c>
      <c r="F40" s="292">
        <f t="shared" si="2"/>
        <v>408</v>
      </c>
      <c r="G40" s="292">
        <v>0</v>
      </c>
      <c r="H40" s="292">
        <v>408</v>
      </c>
      <c r="I40" s="292">
        <v>0</v>
      </c>
      <c r="J40" s="292">
        <v>0</v>
      </c>
      <c r="K40" s="292">
        <v>0</v>
      </c>
      <c r="L40" s="292">
        <v>0</v>
      </c>
      <c r="M40" s="292">
        <f t="shared" si="3"/>
        <v>0</v>
      </c>
      <c r="N40" s="292">
        <v>0</v>
      </c>
      <c r="O40" s="292">
        <v>0</v>
      </c>
      <c r="P40" s="292">
        <v>0</v>
      </c>
      <c r="Q40" s="292">
        <v>0</v>
      </c>
      <c r="R40" s="292">
        <v>0</v>
      </c>
      <c r="S40" s="292">
        <v>0</v>
      </c>
      <c r="T40" s="292">
        <f t="shared" si="4"/>
        <v>64</v>
      </c>
      <c r="U40" s="292">
        <f t="shared" si="5"/>
        <v>63</v>
      </c>
      <c r="V40" s="292">
        <v>0</v>
      </c>
      <c r="W40" s="292">
        <v>0</v>
      </c>
      <c r="X40" s="292">
        <v>40</v>
      </c>
      <c r="Y40" s="292">
        <v>0</v>
      </c>
      <c r="Z40" s="292">
        <v>0</v>
      </c>
      <c r="AA40" s="292">
        <v>23</v>
      </c>
      <c r="AB40" s="292">
        <f t="shared" si="6"/>
        <v>1</v>
      </c>
      <c r="AC40" s="292">
        <v>0</v>
      </c>
      <c r="AD40" s="292">
        <v>0</v>
      </c>
      <c r="AE40" s="292">
        <v>0</v>
      </c>
      <c r="AF40" s="292">
        <v>0</v>
      </c>
      <c r="AG40" s="292">
        <v>0</v>
      </c>
      <c r="AH40" s="292">
        <v>1</v>
      </c>
      <c r="AI40" s="292">
        <f t="shared" si="7"/>
        <v>0</v>
      </c>
      <c r="AJ40" s="292">
        <f t="shared" si="8"/>
        <v>0</v>
      </c>
      <c r="AK40" s="292">
        <v>0</v>
      </c>
      <c r="AL40" s="292">
        <v>0</v>
      </c>
      <c r="AM40" s="292">
        <v>0</v>
      </c>
      <c r="AN40" s="292">
        <v>0</v>
      </c>
      <c r="AO40" s="292">
        <v>0</v>
      </c>
      <c r="AP40" s="292">
        <v>0</v>
      </c>
      <c r="AQ40" s="292">
        <f t="shared" si="9"/>
        <v>0</v>
      </c>
      <c r="AR40" s="292">
        <v>0</v>
      </c>
      <c r="AS40" s="292">
        <v>0</v>
      </c>
      <c r="AT40" s="292">
        <v>0</v>
      </c>
      <c r="AU40" s="292">
        <v>0</v>
      </c>
      <c r="AV40" s="292">
        <v>0</v>
      </c>
      <c r="AW40" s="292">
        <v>0</v>
      </c>
      <c r="AX40" s="292">
        <f t="shared" si="10"/>
        <v>0</v>
      </c>
      <c r="AY40" s="292">
        <f t="shared" si="11"/>
        <v>0</v>
      </c>
      <c r="AZ40" s="292">
        <v>0</v>
      </c>
      <c r="BA40" s="292">
        <v>0</v>
      </c>
      <c r="BB40" s="292">
        <v>0</v>
      </c>
      <c r="BC40" s="292">
        <v>0</v>
      </c>
      <c r="BD40" s="292">
        <v>0</v>
      </c>
      <c r="BE40" s="292">
        <v>0</v>
      </c>
      <c r="BF40" s="292">
        <f t="shared" si="12"/>
        <v>0</v>
      </c>
      <c r="BG40" s="292">
        <v>0</v>
      </c>
      <c r="BH40" s="292">
        <v>0</v>
      </c>
      <c r="BI40" s="292">
        <v>0</v>
      </c>
      <c r="BJ40" s="292">
        <v>0</v>
      </c>
      <c r="BK40" s="292">
        <v>0</v>
      </c>
      <c r="BL40" s="292">
        <v>0</v>
      </c>
      <c r="BM40" s="292">
        <f t="shared" si="13"/>
        <v>0</v>
      </c>
      <c r="BN40" s="292">
        <f t="shared" si="14"/>
        <v>0</v>
      </c>
      <c r="BO40" s="292">
        <v>0</v>
      </c>
      <c r="BP40" s="292">
        <v>0</v>
      </c>
      <c r="BQ40" s="292">
        <v>0</v>
      </c>
      <c r="BR40" s="292">
        <v>0</v>
      </c>
      <c r="BS40" s="292">
        <v>0</v>
      </c>
      <c r="BT40" s="292">
        <v>0</v>
      </c>
      <c r="BU40" s="292">
        <f t="shared" si="15"/>
        <v>0</v>
      </c>
      <c r="BV40" s="292">
        <v>0</v>
      </c>
      <c r="BW40" s="292">
        <v>0</v>
      </c>
      <c r="BX40" s="292">
        <v>0</v>
      </c>
      <c r="BY40" s="292">
        <v>0</v>
      </c>
      <c r="BZ40" s="292">
        <v>0</v>
      </c>
      <c r="CA40" s="292">
        <v>0</v>
      </c>
      <c r="CB40" s="292">
        <f t="shared" si="16"/>
        <v>0</v>
      </c>
      <c r="CC40" s="292">
        <f t="shared" si="17"/>
        <v>0</v>
      </c>
      <c r="CD40" s="292">
        <v>0</v>
      </c>
      <c r="CE40" s="292">
        <v>0</v>
      </c>
      <c r="CF40" s="292">
        <v>0</v>
      </c>
      <c r="CG40" s="292">
        <v>0</v>
      </c>
      <c r="CH40" s="292">
        <v>0</v>
      </c>
      <c r="CI40" s="292">
        <v>0</v>
      </c>
      <c r="CJ40" s="292">
        <f t="shared" si="18"/>
        <v>0</v>
      </c>
      <c r="CK40" s="292">
        <v>0</v>
      </c>
      <c r="CL40" s="292">
        <v>0</v>
      </c>
      <c r="CM40" s="292">
        <v>0</v>
      </c>
      <c r="CN40" s="292">
        <v>0</v>
      </c>
      <c r="CO40" s="292">
        <v>0</v>
      </c>
      <c r="CP40" s="292">
        <v>0</v>
      </c>
      <c r="CQ40" s="292">
        <f t="shared" si="19"/>
        <v>0</v>
      </c>
      <c r="CR40" s="292">
        <f t="shared" si="20"/>
        <v>0</v>
      </c>
      <c r="CS40" s="292">
        <v>0</v>
      </c>
      <c r="CT40" s="292">
        <v>0</v>
      </c>
      <c r="CU40" s="292">
        <v>0</v>
      </c>
      <c r="CV40" s="292">
        <v>0</v>
      </c>
      <c r="CW40" s="292">
        <v>0</v>
      </c>
      <c r="CX40" s="292">
        <v>0</v>
      </c>
      <c r="CY40" s="292">
        <f t="shared" si="21"/>
        <v>0</v>
      </c>
      <c r="CZ40" s="292">
        <v>0</v>
      </c>
      <c r="DA40" s="292">
        <v>0</v>
      </c>
      <c r="DB40" s="292">
        <v>0</v>
      </c>
      <c r="DC40" s="292">
        <v>0</v>
      </c>
      <c r="DD40" s="292">
        <v>0</v>
      </c>
      <c r="DE40" s="292">
        <v>0</v>
      </c>
      <c r="DF40" s="292">
        <f t="shared" si="22"/>
        <v>0</v>
      </c>
      <c r="DG40" s="292">
        <f t="shared" si="23"/>
        <v>0</v>
      </c>
      <c r="DH40" s="292">
        <v>0</v>
      </c>
      <c r="DI40" s="292">
        <v>0</v>
      </c>
      <c r="DJ40" s="292">
        <v>0</v>
      </c>
      <c r="DK40" s="292">
        <v>0</v>
      </c>
      <c r="DL40" s="292">
        <v>0</v>
      </c>
      <c r="DM40" s="292">
        <v>0</v>
      </c>
      <c r="DN40" s="292">
        <f t="shared" si="24"/>
        <v>0</v>
      </c>
      <c r="DO40" s="292">
        <v>0</v>
      </c>
      <c r="DP40" s="292">
        <v>0</v>
      </c>
      <c r="DQ40" s="292">
        <v>0</v>
      </c>
      <c r="DR40" s="292">
        <v>0</v>
      </c>
      <c r="DS40" s="292">
        <v>0</v>
      </c>
      <c r="DT40" s="292">
        <v>0</v>
      </c>
      <c r="DU40" s="292">
        <f t="shared" si="25"/>
        <v>69</v>
      </c>
      <c r="DV40" s="292">
        <v>69</v>
      </c>
      <c r="DW40" s="292">
        <v>0</v>
      </c>
      <c r="DX40" s="292">
        <v>0</v>
      </c>
      <c r="DY40" s="292">
        <v>0</v>
      </c>
      <c r="DZ40" s="292">
        <f t="shared" si="26"/>
        <v>0</v>
      </c>
      <c r="EA40" s="292">
        <f t="shared" si="27"/>
        <v>0</v>
      </c>
      <c r="EB40" s="292">
        <v>0</v>
      </c>
      <c r="EC40" s="292">
        <v>0</v>
      </c>
      <c r="ED40" s="292">
        <v>0</v>
      </c>
      <c r="EE40" s="292">
        <v>0</v>
      </c>
      <c r="EF40" s="292">
        <v>0</v>
      </c>
      <c r="EG40" s="292">
        <v>0</v>
      </c>
      <c r="EH40" s="292">
        <f t="shared" si="28"/>
        <v>0</v>
      </c>
      <c r="EI40" s="292">
        <v>0</v>
      </c>
      <c r="EJ40" s="292">
        <v>0</v>
      </c>
      <c r="EK40" s="292">
        <v>0</v>
      </c>
      <c r="EL40" s="292">
        <v>0</v>
      </c>
      <c r="EM40" s="292">
        <v>0</v>
      </c>
      <c r="EN40" s="292">
        <v>0</v>
      </c>
    </row>
    <row r="41" spans="1:144" s="224" customFormat="1" ht="13.5" customHeight="1">
      <c r="A41" s="290" t="s">
        <v>745</v>
      </c>
      <c r="B41" s="291" t="s">
        <v>828</v>
      </c>
      <c r="C41" s="290" t="s">
        <v>829</v>
      </c>
      <c r="D41" s="292">
        <f t="shared" si="0"/>
        <v>60</v>
      </c>
      <c r="E41" s="292">
        <f t="shared" si="1"/>
        <v>0</v>
      </c>
      <c r="F41" s="292">
        <f t="shared" si="2"/>
        <v>0</v>
      </c>
      <c r="G41" s="292">
        <v>0</v>
      </c>
      <c r="H41" s="292">
        <v>0</v>
      </c>
      <c r="I41" s="292">
        <v>0</v>
      </c>
      <c r="J41" s="292">
        <v>0</v>
      </c>
      <c r="K41" s="292">
        <v>0</v>
      </c>
      <c r="L41" s="292">
        <v>0</v>
      </c>
      <c r="M41" s="292">
        <f t="shared" si="3"/>
        <v>0</v>
      </c>
      <c r="N41" s="292">
        <v>0</v>
      </c>
      <c r="O41" s="292">
        <v>0</v>
      </c>
      <c r="P41" s="292">
        <v>0</v>
      </c>
      <c r="Q41" s="292">
        <v>0</v>
      </c>
      <c r="R41" s="292">
        <v>0</v>
      </c>
      <c r="S41" s="292">
        <v>0</v>
      </c>
      <c r="T41" s="292">
        <f t="shared" si="4"/>
        <v>0</v>
      </c>
      <c r="U41" s="292">
        <f t="shared" si="5"/>
        <v>0</v>
      </c>
      <c r="V41" s="292">
        <v>0</v>
      </c>
      <c r="W41" s="292">
        <v>0</v>
      </c>
      <c r="X41" s="292">
        <v>0</v>
      </c>
      <c r="Y41" s="292">
        <v>0</v>
      </c>
      <c r="Z41" s="292">
        <v>0</v>
      </c>
      <c r="AA41" s="292">
        <v>0</v>
      </c>
      <c r="AB41" s="292">
        <f t="shared" si="6"/>
        <v>0</v>
      </c>
      <c r="AC41" s="292">
        <v>0</v>
      </c>
      <c r="AD41" s="292">
        <v>0</v>
      </c>
      <c r="AE41" s="292">
        <v>0</v>
      </c>
      <c r="AF41" s="292">
        <v>0</v>
      </c>
      <c r="AG41" s="292">
        <v>0</v>
      </c>
      <c r="AH41" s="292">
        <v>0</v>
      </c>
      <c r="AI41" s="292">
        <f t="shared" si="7"/>
        <v>0</v>
      </c>
      <c r="AJ41" s="292">
        <f t="shared" si="8"/>
        <v>0</v>
      </c>
      <c r="AK41" s="292">
        <v>0</v>
      </c>
      <c r="AL41" s="292">
        <v>0</v>
      </c>
      <c r="AM41" s="292">
        <v>0</v>
      </c>
      <c r="AN41" s="292">
        <v>0</v>
      </c>
      <c r="AO41" s="292">
        <v>0</v>
      </c>
      <c r="AP41" s="292">
        <v>0</v>
      </c>
      <c r="AQ41" s="292">
        <f t="shared" si="9"/>
        <v>0</v>
      </c>
      <c r="AR41" s="292">
        <v>0</v>
      </c>
      <c r="AS41" s="292">
        <v>0</v>
      </c>
      <c r="AT41" s="292">
        <v>0</v>
      </c>
      <c r="AU41" s="292">
        <v>0</v>
      </c>
      <c r="AV41" s="292">
        <v>0</v>
      </c>
      <c r="AW41" s="292">
        <v>0</v>
      </c>
      <c r="AX41" s="292">
        <f t="shared" si="10"/>
        <v>0</v>
      </c>
      <c r="AY41" s="292">
        <f t="shared" si="11"/>
        <v>0</v>
      </c>
      <c r="AZ41" s="292">
        <v>0</v>
      </c>
      <c r="BA41" s="292">
        <v>0</v>
      </c>
      <c r="BB41" s="292">
        <v>0</v>
      </c>
      <c r="BC41" s="292">
        <v>0</v>
      </c>
      <c r="BD41" s="292">
        <v>0</v>
      </c>
      <c r="BE41" s="292">
        <v>0</v>
      </c>
      <c r="BF41" s="292">
        <f t="shared" si="12"/>
        <v>0</v>
      </c>
      <c r="BG41" s="292">
        <v>0</v>
      </c>
      <c r="BH41" s="292">
        <v>0</v>
      </c>
      <c r="BI41" s="292">
        <v>0</v>
      </c>
      <c r="BJ41" s="292">
        <v>0</v>
      </c>
      <c r="BK41" s="292">
        <v>0</v>
      </c>
      <c r="BL41" s="292">
        <v>0</v>
      </c>
      <c r="BM41" s="292">
        <f t="shared" si="13"/>
        <v>0</v>
      </c>
      <c r="BN41" s="292">
        <f t="shared" si="14"/>
        <v>0</v>
      </c>
      <c r="BO41" s="292">
        <v>0</v>
      </c>
      <c r="BP41" s="292">
        <v>0</v>
      </c>
      <c r="BQ41" s="292">
        <v>0</v>
      </c>
      <c r="BR41" s="292">
        <v>0</v>
      </c>
      <c r="BS41" s="292">
        <v>0</v>
      </c>
      <c r="BT41" s="292">
        <v>0</v>
      </c>
      <c r="BU41" s="292">
        <f t="shared" si="15"/>
        <v>0</v>
      </c>
      <c r="BV41" s="292">
        <v>0</v>
      </c>
      <c r="BW41" s="292">
        <v>0</v>
      </c>
      <c r="BX41" s="292">
        <v>0</v>
      </c>
      <c r="BY41" s="292">
        <v>0</v>
      </c>
      <c r="BZ41" s="292">
        <v>0</v>
      </c>
      <c r="CA41" s="292">
        <v>0</v>
      </c>
      <c r="CB41" s="292">
        <f t="shared" si="16"/>
        <v>0</v>
      </c>
      <c r="CC41" s="292">
        <f t="shared" si="17"/>
        <v>0</v>
      </c>
      <c r="CD41" s="292">
        <v>0</v>
      </c>
      <c r="CE41" s="292">
        <v>0</v>
      </c>
      <c r="CF41" s="292">
        <v>0</v>
      </c>
      <c r="CG41" s="292">
        <v>0</v>
      </c>
      <c r="CH41" s="292">
        <v>0</v>
      </c>
      <c r="CI41" s="292">
        <v>0</v>
      </c>
      <c r="CJ41" s="292">
        <f t="shared" si="18"/>
        <v>0</v>
      </c>
      <c r="CK41" s="292">
        <v>0</v>
      </c>
      <c r="CL41" s="292">
        <v>0</v>
      </c>
      <c r="CM41" s="292">
        <v>0</v>
      </c>
      <c r="CN41" s="292">
        <v>0</v>
      </c>
      <c r="CO41" s="292">
        <v>0</v>
      </c>
      <c r="CP41" s="292">
        <v>0</v>
      </c>
      <c r="CQ41" s="292">
        <f t="shared" si="19"/>
        <v>0</v>
      </c>
      <c r="CR41" s="292">
        <f t="shared" si="20"/>
        <v>0</v>
      </c>
      <c r="CS41" s="292">
        <v>0</v>
      </c>
      <c r="CT41" s="292">
        <v>0</v>
      </c>
      <c r="CU41" s="292">
        <v>0</v>
      </c>
      <c r="CV41" s="292">
        <v>0</v>
      </c>
      <c r="CW41" s="292">
        <v>0</v>
      </c>
      <c r="CX41" s="292">
        <v>0</v>
      </c>
      <c r="CY41" s="292">
        <f t="shared" si="21"/>
        <v>0</v>
      </c>
      <c r="CZ41" s="292">
        <v>0</v>
      </c>
      <c r="DA41" s="292">
        <v>0</v>
      </c>
      <c r="DB41" s="292">
        <v>0</v>
      </c>
      <c r="DC41" s="292">
        <v>0</v>
      </c>
      <c r="DD41" s="292">
        <v>0</v>
      </c>
      <c r="DE41" s="292">
        <v>0</v>
      </c>
      <c r="DF41" s="292">
        <f t="shared" si="22"/>
        <v>51</v>
      </c>
      <c r="DG41" s="292">
        <f t="shared" si="23"/>
        <v>51</v>
      </c>
      <c r="DH41" s="292">
        <v>0</v>
      </c>
      <c r="DI41" s="292">
        <v>32</v>
      </c>
      <c r="DJ41" s="292">
        <v>5</v>
      </c>
      <c r="DK41" s="292">
        <v>0</v>
      </c>
      <c r="DL41" s="292">
        <v>0</v>
      </c>
      <c r="DM41" s="292">
        <v>14</v>
      </c>
      <c r="DN41" s="292">
        <f t="shared" si="24"/>
        <v>0</v>
      </c>
      <c r="DO41" s="292">
        <v>0</v>
      </c>
      <c r="DP41" s="292">
        <v>0</v>
      </c>
      <c r="DQ41" s="292">
        <v>0</v>
      </c>
      <c r="DR41" s="292">
        <v>0</v>
      </c>
      <c r="DS41" s="292">
        <v>0</v>
      </c>
      <c r="DT41" s="292">
        <v>0</v>
      </c>
      <c r="DU41" s="292">
        <f t="shared" si="25"/>
        <v>9</v>
      </c>
      <c r="DV41" s="292">
        <v>9</v>
      </c>
      <c r="DW41" s="292">
        <v>0</v>
      </c>
      <c r="DX41" s="292">
        <v>0</v>
      </c>
      <c r="DY41" s="292">
        <v>0</v>
      </c>
      <c r="DZ41" s="292">
        <f t="shared" si="26"/>
        <v>0</v>
      </c>
      <c r="EA41" s="292">
        <f t="shared" si="27"/>
        <v>0</v>
      </c>
      <c r="EB41" s="292">
        <v>0</v>
      </c>
      <c r="EC41" s="292">
        <v>0</v>
      </c>
      <c r="ED41" s="292">
        <v>0</v>
      </c>
      <c r="EE41" s="292">
        <v>0</v>
      </c>
      <c r="EF41" s="292">
        <v>0</v>
      </c>
      <c r="EG41" s="292">
        <v>0</v>
      </c>
      <c r="EH41" s="292">
        <f t="shared" si="28"/>
        <v>0</v>
      </c>
      <c r="EI41" s="292">
        <v>0</v>
      </c>
      <c r="EJ41" s="292">
        <v>0</v>
      </c>
      <c r="EK41" s="292">
        <v>0</v>
      </c>
      <c r="EL41" s="292">
        <v>0</v>
      </c>
      <c r="EM41" s="292">
        <v>0</v>
      </c>
      <c r="EN41" s="292">
        <v>0</v>
      </c>
    </row>
    <row r="42" spans="1:144" s="224" customFormat="1" ht="13.5" customHeight="1">
      <c r="A42" s="290" t="s">
        <v>745</v>
      </c>
      <c r="B42" s="291" t="s">
        <v>830</v>
      </c>
      <c r="C42" s="290" t="s">
        <v>831</v>
      </c>
      <c r="D42" s="292">
        <f t="shared" si="0"/>
        <v>1189</v>
      </c>
      <c r="E42" s="292">
        <f t="shared" si="1"/>
        <v>1050</v>
      </c>
      <c r="F42" s="292">
        <f t="shared" si="2"/>
        <v>842</v>
      </c>
      <c r="G42" s="292">
        <v>0</v>
      </c>
      <c r="H42" s="292">
        <v>842</v>
      </c>
      <c r="I42" s="292">
        <v>0</v>
      </c>
      <c r="J42" s="292">
        <v>0</v>
      </c>
      <c r="K42" s="292">
        <v>0</v>
      </c>
      <c r="L42" s="292">
        <v>0</v>
      </c>
      <c r="M42" s="292">
        <f t="shared" si="3"/>
        <v>208</v>
      </c>
      <c r="N42" s="292">
        <v>0</v>
      </c>
      <c r="O42" s="292">
        <v>208</v>
      </c>
      <c r="P42" s="292">
        <v>0</v>
      </c>
      <c r="Q42" s="292">
        <v>0</v>
      </c>
      <c r="R42" s="292">
        <v>0</v>
      </c>
      <c r="S42" s="292">
        <v>0</v>
      </c>
      <c r="T42" s="292">
        <f t="shared" si="4"/>
        <v>0</v>
      </c>
      <c r="U42" s="292">
        <f t="shared" si="5"/>
        <v>0</v>
      </c>
      <c r="V42" s="292">
        <v>0</v>
      </c>
      <c r="W42" s="292">
        <v>0</v>
      </c>
      <c r="X42" s="292">
        <v>0</v>
      </c>
      <c r="Y42" s="292">
        <v>0</v>
      </c>
      <c r="Z42" s="292">
        <v>0</v>
      </c>
      <c r="AA42" s="292">
        <v>0</v>
      </c>
      <c r="AB42" s="292">
        <f t="shared" si="6"/>
        <v>0</v>
      </c>
      <c r="AC42" s="292">
        <v>0</v>
      </c>
      <c r="AD42" s="292">
        <v>0</v>
      </c>
      <c r="AE42" s="292">
        <v>0</v>
      </c>
      <c r="AF42" s="292">
        <v>0</v>
      </c>
      <c r="AG42" s="292">
        <v>0</v>
      </c>
      <c r="AH42" s="292">
        <v>0</v>
      </c>
      <c r="AI42" s="292">
        <f t="shared" si="7"/>
        <v>0</v>
      </c>
      <c r="AJ42" s="292">
        <f t="shared" si="8"/>
        <v>0</v>
      </c>
      <c r="AK42" s="292">
        <v>0</v>
      </c>
      <c r="AL42" s="292">
        <v>0</v>
      </c>
      <c r="AM42" s="292">
        <v>0</v>
      </c>
      <c r="AN42" s="292">
        <v>0</v>
      </c>
      <c r="AO42" s="292">
        <v>0</v>
      </c>
      <c r="AP42" s="292">
        <v>0</v>
      </c>
      <c r="AQ42" s="292">
        <f t="shared" si="9"/>
        <v>0</v>
      </c>
      <c r="AR42" s="292">
        <v>0</v>
      </c>
      <c r="AS42" s="292">
        <v>0</v>
      </c>
      <c r="AT42" s="292">
        <v>0</v>
      </c>
      <c r="AU42" s="292">
        <v>0</v>
      </c>
      <c r="AV42" s="292">
        <v>0</v>
      </c>
      <c r="AW42" s="292">
        <v>0</v>
      </c>
      <c r="AX42" s="292">
        <f t="shared" si="10"/>
        <v>0</v>
      </c>
      <c r="AY42" s="292">
        <f t="shared" si="11"/>
        <v>0</v>
      </c>
      <c r="AZ42" s="292">
        <v>0</v>
      </c>
      <c r="BA42" s="292">
        <v>0</v>
      </c>
      <c r="BB42" s="292">
        <v>0</v>
      </c>
      <c r="BC42" s="292">
        <v>0</v>
      </c>
      <c r="BD42" s="292">
        <v>0</v>
      </c>
      <c r="BE42" s="292">
        <v>0</v>
      </c>
      <c r="BF42" s="292">
        <f t="shared" si="12"/>
        <v>0</v>
      </c>
      <c r="BG42" s="292">
        <v>0</v>
      </c>
      <c r="BH42" s="292">
        <v>0</v>
      </c>
      <c r="BI42" s="292">
        <v>0</v>
      </c>
      <c r="BJ42" s="292">
        <v>0</v>
      </c>
      <c r="BK42" s="292">
        <v>0</v>
      </c>
      <c r="BL42" s="292">
        <v>0</v>
      </c>
      <c r="BM42" s="292">
        <f t="shared" si="13"/>
        <v>0</v>
      </c>
      <c r="BN42" s="292">
        <f t="shared" si="14"/>
        <v>0</v>
      </c>
      <c r="BO42" s="292">
        <v>0</v>
      </c>
      <c r="BP42" s="292">
        <v>0</v>
      </c>
      <c r="BQ42" s="292">
        <v>0</v>
      </c>
      <c r="BR42" s="292">
        <v>0</v>
      </c>
      <c r="BS42" s="292">
        <v>0</v>
      </c>
      <c r="BT42" s="292">
        <v>0</v>
      </c>
      <c r="BU42" s="292">
        <f t="shared" si="15"/>
        <v>0</v>
      </c>
      <c r="BV42" s="292">
        <v>0</v>
      </c>
      <c r="BW42" s="292">
        <v>0</v>
      </c>
      <c r="BX42" s="292">
        <v>0</v>
      </c>
      <c r="BY42" s="292">
        <v>0</v>
      </c>
      <c r="BZ42" s="292">
        <v>0</v>
      </c>
      <c r="CA42" s="292">
        <v>0</v>
      </c>
      <c r="CB42" s="292">
        <f t="shared" si="16"/>
        <v>0</v>
      </c>
      <c r="CC42" s="292">
        <f t="shared" si="17"/>
        <v>0</v>
      </c>
      <c r="CD42" s="292">
        <v>0</v>
      </c>
      <c r="CE42" s="292">
        <v>0</v>
      </c>
      <c r="CF42" s="292">
        <v>0</v>
      </c>
      <c r="CG42" s="292">
        <v>0</v>
      </c>
      <c r="CH42" s="292">
        <v>0</v>
      </c>
      <c r="CI42" s="292">
        <v>0</v>
      </c>
      <c r="CJ42" s="292">
        <f t="shared" si="18"/>
        <v>0</v>
      </c>
      <c r="CK42" s="292">
        <v>0</v>
      </c>
      <c r="CL42" s="292">
        <v>0</v>
      </c>
      <c r="CM42" s="292">
        <v>0</v>
      </c>
      <c r="CN42" s="292">
        <v>0</v>
      </c>
      <c r="CO42" s="292">
        <v>0</v>
      </c>
      <c r="CP42" s="292">
        <v>0</v>
      </c>
      <c r="CQ42" s="292">
        <f t="shared" si="19"/>
        <v>139</v>
      </c>
      <c r="CR42" s="292">
        <f t="shared" si="20"/>
        <v>101</v>
      </c>
      <c r="CS42" s="292">
        <v>0</v>
      </c>
      <c r="CT42" s="292">
        <v>0</v>
      </c>
      <c r="CU42" s="292">
        <v>27</v>
      </c>
      <c r="CV42" s="292">
        <v>74</v>
      </c>
      <c r="CW42" s="292">
        <v>0</v>
      </c>
      <c r="CX42" s="292">
        <v>0</v>
      </c>
      <c r="CY42" s="292">
        <f t="shared" si="21"/>
        <v>38</v>
      </c>
      <c r="CZ42" s="292">
        <v>0</v>
      </c>
      <c r="DA42" s="292">
        <v>0</v>
      </c>
      <c r="DB42" s="292">
        <v>10</v>
      </c>
      <c r="DC42" s="292">
        <v>28</v>
      </c>
      <c r="DD42" s="292">
        <v>0</v>
      </c>
      <c r="DE42" s="292">
        <v>0</v>
      </c>
      <c r="DF42" s="292">
        <f t="shared" si="22"/>
        <v>0</v>
      </c>
      <c r="DG42" s="292">
        <f t="shared" si="23"/>
        <v>0</v>
      </c>
      <c r="DH42" s="292">
        <v>0</v>
      </c>
      <c r="DI42" s="292">
        <v>0</v>
      </c>
      <c r="DJ42" s="292">
        <v>0</v>
      </c>
      <c r="DK42" s="292">
        <v>0</v>
      </c>
      <c r="DL42" s="292">
        <v>0</v>
      </c>
      <c r="DM42" s="292">
        <v>0</v>
      </c>
      <c r="DN42" s="292">
        <f t="shared" si="24"/>
        <v>0</v>
      </c>
      <c r="DO42" s="292">
        <v>0</v>
      </c>
      <c r="DP42" s="292">
        <v>0</v>
      </c>
      <c r="DQ42" s="292">
        <v>0</v>
      </c>
      <c r="DR42" s="292">
        <v>0</v>
      </c>
      <c r="DS42" s="292">
        <v>0</v>
      </c>
      <c r="DT42" s="292">
        <v>0</v>
      </c>
      <c r="DU42" s="292">
        <f t="shared" si="25"/>
        <v>0</v>
      </c>
      <c r="DV42" s="292">
        <v>0</v>
      </c>
      <c r="DW42" s="292">
        <v>0</v>
      </c>
      <c r="DX42" s="292">
        <v>0</v>
      </c>
      <c r="DY42" s="292">
        <v>0</v>
      </c>
      <c r="DZ42" s="292">
        <f t="shared" si="26"/>
        <v>0</v>
      </c>
      <c r="EA42" s="292">
        <f t="shared" si="27"/>
        <v>0</v>
      </c>
      <c r="EB42" s="292">
        <v>0</v>
      </c>
      <c r="EC42" s="292">
        <v>0</v>
      </c>
      <c r="ED42" s="292">
        <v>0</v>
      </c>
      <c r="EE42" s="292">
        <v>0</v>
      </c>
      <c r="EF42" s="292">
        <v>0</v>
      </c>
      <c r="EG42" s="292">
        <v>0</v>
      </c>
      <c r="EH42" s="292">
        <f t="shared" si="28"/>
        <v>0</v>
      </c>
      <c r="EI42" s="292">
        <v>0</v>
      </c>
      <c r="EJ42" s="292">
        <v>0</v>
      </c>
      <c r="EK42" s="292">
        <v>0</v>
      </c>
      <c r="EL42" s="292">
        <v>0</v>
      </c>
      <c r="EM42" s="292">
        <v>0</v>
      </c>
      <c r="EN42" s="292">
        <v>0</v>
      </c>
    </row>
    <row r="43" spans="1:144" s="224" customFormat="1" ht="13.5" customHeight="1">
      <c r="A43" s="290" t="s">
        <v>745</v>
      </c>
      <c r="B43" s="291" t="s">
        <v>832</v>
      </c>
      <c r="C43" s="290" t="s">
        <v>833</v>
      </c>
      <c r="D43" s="292">
        <f t="shared" si="0"/>
        <v>388</v>
      </c>
      <c r="E43" s="292">
        <f t="shared" si="1"/>
        <v>232</v>
      </c>
      <c r="F43" s="292">
        <f t="shared" si="2"/>
        <v>217</v>
      </c>
      <c r="G43" s="292">
        <v>0</v>
      </c>
      <c r="H43" s="292">
        <v>217</v>
      </c>
      <c r="I43" s="292">
        <v>0</v>
      </c>
      <c r="J43" s="292">
        <v>0</v>
      </c>
      <c r="K43" s="292">
        <v>0</v>
      </c>
      <c r="L43" s="292">
        <v>0</v>
      </c>
      <c r="M43" s="292">
        <f t="shared" si="3"/>
        <v>15</v>
      </c>
      <c r="N43" s="292">
        <v>0</v>
      </c>
      <c r="O43" s="292">
        <v>15</v>
      </c>
      <c r="P43" s="292">
        <v>0</v>
      </c>
      <c r="Q43" s="292">
        <v>0</v>
      </c>
      <c r="R43" s="292">
        <v>0</v>
      </c>
      <c r="S43" s="292">
        <v>0</v>
      </c>
      <c r="T43" s="292">
        <f t="shared" si="4"/>
        <v>96</v>
      </c>
      <c r="U43" s="292">
        <f t="shared" si="5"/>
        <v>81</v>
      </c>
      <c r="V43" s="292">
        <v>0</v>
      </c>
      <c r="W43" s="292">
        <v>0</v>
      </c>
      <c r="X43" s="292">
        <v>0</v>
      </c>
      <c r="Y43" s="292">
        <v>0</v>
      </c>
      <c r="Z43" s="292">
        <v>0</v>
      </c>
      <c r="AA43" s="292">
        <v>81</v>
      </c>
      <c r="AB43" s="292">
        <f t="shared" si="6"/>
        <v>15</v>
      </c>
      <c r="AC43" s="292">
        <v>0</v>
      </c>
      <c r="AD43" s="292">
        <v>0</v>
      </c>
      <c r="AE43" s="292">
        <v>0</v>
      </c>
      <c r="AF43" s="292">
        <v>0</v>
      </c>
      <c r="AG43" s="292">
        <v>0</v>
      </c>
      <c r="AH43" s="292">
        <v>15</v>
      </c>
      <c r="AI43" s="292">
        <f t="shared" si="7"/>
        <v>0</v>
      </c>
      <c r="AJ43" s="292">
        <f t="shared" si="8"/>
        <v>0</v>
      </c>
      <c r="AK43" s="292">
        <v>0</v>
      </c>
      <c r="AL43" s="292">
        <v>0</v>
      </c>
      <c r="AM43" s="292">
        <v>0</v>
      </c>
      <c r="AN43" s="292">
        <v>0</v>
      </c>
      <c r="AO43" s="292">
        <v>0</v>
      </c>
      <c r="AP43" s="292">
        <v>0</v>
      </c>
      <c r="AQ43" s="292">
        <f t="shared" si="9"/>
        <v>0</v>
      </c>
      <c r="AR43" s="292">
        <v>0</v>
      </c>
      <c r="AS43" s="292">
        <v>0</v>
      </c>
      <c r="AT43" s="292">
        <v>0</v>
      </c>
      <c r="AU43" s="292">
        <v>0</v>
      </c>
      <c r="AV43" s="292">
        <v>0</v>
      </c>
      <c r="AW43" s="292">
        <v>0</v>
      </c>
      <c r="AX43" s="292">
        <f t="shared" si="10"/>
        <v>0</v>
      </c>
      <c r="AY43" s="292">
        <f t="shared" si="11"/>
        <v>0</v>
      </c>
      <c r="AZ43" s="292">
        <v>0</v>
      </c>
      <c r="BA43" s="292">
        <v>0</v>
      </c>
      <c r="BB43" s="292">
        <v>0</v>
      </c>
      <c r="BC43" s="292">
        <v>0</v>
      </c>
      <c r="BD43" s="292">
        <v>0</v>
      </c>
      <c r="BE43" s="292">
        <v>0</v>
      </c>
      <c r="BF43" s="292">
        <f t="shared" si="12"/>
        <v>0</v>
      </c>
      <c r="BG43" s="292">
        <v>0</v>
      </c>
      <c r="BH43" s="292">
        <v>0</v>
      </c>
      <c r="BI43" s="292">
        <v>0</v>
      </c>
      <c r="BJ43" s="292">
        <v>0</v>
      </c>
      <c r="BK43" s="292">
        <v>0</v>
      </c>
      <c r="BL43" s="292">
        <v>0</v>
      </c>
      <c r="BM43" s="292">
        <f t="shared" si="13"/>
        <v>0</v>
      </c>
      <c r="BN43" s="292">
        <f t="shared" si="14"/>
        <v>0</v>
      </c>
      <c r="BO43" s="292">
        <v>0</v>
      </c>
      <c r="BP43" s="292">
        <v>0</v>
      </c>
      <c r="BQ43" s="292">
        <v>0</v>
      </c>
      <c r="BR43" s="292">
        <v>0</v>
      </c>
      <c r="BS43" s="292">
        <v>0</v>
      </c>
      <c r="BT43" s="292">
        <v>0</v>
      </c>
      <c r="BU43" s="292">
        <f t="shared" si="15"/>
        <v>0</v>
      </c>
      <c r="BV43" s="292">
        <v>0</v>
      </c>
      <c r="BW43" s="292">
        <v>0</v>
      </c>
      <c r="BX43" s="292">
        <v>0</v>
      </c>
      <c r="BY43" s="292">
        <v>0</v>
      </c>
      <c r="BZ43" s="292">
        <v>0</v>
      </c>
      <c r="CA43" s="292">
        <v>0</v>
      </c>
      <c r="CB43" s="292">
        <f t="shared" si="16"/>
        <v>0</v>
      </c>
      <c r="CC43" s="292">
        <f t="shared" si="17"/>
        <v>0</v>
      </c>
      <c r="CD43" s="292">
        <v>0</v>
      </c>
      <c r="CE43" s="292">
        <v>0</v>
      </c>
      <c r="CF43" s="292">
        <v>0</v>
      </c>
      <c r="CG43" s="292">
        <v>0</v>
      </c>
      <c r="CH43" s="292">
        <v>0</v>
      </c>
      <c r="CI43" s="292">
        <v>0</v>
      </c>
      <c r="CJ43" s="292">
        <f t="shared" si="18"/>
        <v>0</v>
      </c>
      <c r="CK43" s="292">
        <v>0</v>
      </c>
      <c r="CL43" s="292">
        <v>0</v>
      </c>
      <c r="CM43" s="292">
        <v>0</v>
      </c>
      <c r="CN43" s="292">
        <v>0</v>
      </c>
      <c r="CO43" s="292">
        <v>0</v>
      </c>
      <c r="CP43" s="292">
        <v>0</v>
      </c>
      <c r="CQ43" s="292">
        <f t="shared" si="19"/>
        <v>0</v>
      </c>
      <c r="CR43" s="292">
        <f t="shared" si="20"/>
        <v>0</v>
      </c>
      <c r="CS43" s="292">
        <v>0</v>
      </c>
      <c r="CT43" s="292">
        <v>0</v>
      </c>
      <c r="CU43" s="292">
        <v>0</v>
      </c>
      <c r="CV43" s="292">
        <v>0</v>
      </c>
      <c r="CW43" s="292">
        <v>0</v>
      </c>
      <c r="CX43" s="292">
        <v>0</v>
      </c>
      <c r="CY43" s="292">
        <f t="shared" si="21"/>
        <v>0</v>
      </c>
      <c r="CZ43" s="292">
        <v>0</v>
      </c>
      <c r="DA43" s="292">
        <v>0</v>
      </c>
      <c r="DB43" s="292">
        <v>0</v>
      </c>
      <c r="DC43" s="292">
        <v>0</v>
      </c>
      <c r="DD43" s="292">
        <v>0</v>
      </c>
      <c r="DE43" s="292">
        <v>0</v>
      </c>
      <c r="DF43" s="292">
        <f t="shared" si="22"/>
        <v>0</v>
      </c>
      <c r="DG43" s="292">
        <f t="shared" si="23"/>
        <v>0</v>
      </c>
      <c r="DH43" s="292">
        <v>0</v>
      </c>
      <c r="DI43" s="292">
        <v>0</v>
      </c>
      <c r="DJ43" s="292">
        <v>0</v>
      </c>
      <c r="DK43" s="292">
        <v>0</v>
      </c>
      <c r="DL43" s="292">
        <v>0</v>
      </c>
      <c r="DM43" s="292">
        <v>0</v>
      </c>
      <c r="DN43" s="292">
        <f t="shared" si="24"/>
        <v>0</v>
      </c>
      <c r="DO43" s="292">
        <v>0</v>
      </c>
      <c r="DP43" s="292">
        <v>0</v>
      </c>
      <c r="DQ43" s="292">
        <v>0</v>
      </c>
      <c r="DR43" s="292">
        <v>0</v>
      </c>
      <c r="DS43" s="292">
        <v>0</v>
      </c>
      <c r="DT43" s="292">
        <v>0</v>
      </c>
      <c r="DU43" s="292">
        <f t="shared" si="25"/>
        <v>58</v>
      </c>
      <c r="DV43" s="292">
        <v>58</v>
      </c>
      <c r="DW43" s="292">
        <v>0</v>
      </c>
      <c r="DX43" s="292">
        <v>0</v>
      </c>
      <c r="DY43" s="292">
        <v>0</v>
      </c>
      <c r="DZ43" s="292">
        <f t="shared" si="26"/>
        <v>2</v>
      </c>
      <c r="EA43" s="292">
        <f t="shared" si="27"/>
        <v>2</v>
      </c>
      <c r="EB43" s="292">
        <v>0</v>
      </c>
      <c r="EC43" s="292">
        <v>0</v>
      </c>
      <c r="ED43" s="292">
        <v>2</v>
      </c>
      <c r="EE43" s="292">
        <v>0</v>
      </c>
      <c r="EF43" s="292">
        <v>0</v>
      </c>
      <c r="EG43" s="292">
        <v>0</v>
      </c>
      <c r="EH43" s="292">
        <f t="shared" si="28"/>
        <v>0</v>
      </c>
      <c r="EI43" s="292">
        <v>0</v>
      </c>
      <c r="EJ43" s="292">
        <v>0</v>
      </c>
      <c r="EK43" s="292">
        <v>0</v>
      </c>
      <c r="EL43" s="292">
        <v>0</v>
      </c>
      <c r="EM43" s="292">
        <v>0</v>
      </c>
      <c r="EN43" s="292">
        <v>0</v>
      </c>
    </row>
    <row r="44" spans="1:144" s="224" customFormat="1" ht="13.5" customHeight="1">
      <c r="A44" s="290" t="s">
        <v>745</v>
      </c>
      <c r="B44" s="291" t="s">
        <v>834</v>
      </c>
      <c r="C44" s="290" t="s">
        <v>835</v>
      </c>
      <c r="D44" s="292">
        <f t="shared" si="0"/>
        <v>190</v>
      </c>
      <c r="E44" s="292">
        <f t="shared" si="1"/>
        <v>108</v>
      </c>
      <c r="F44" s="292">
        <f t="shared" si="2"/>
        <v>107</v>
      </c>
      <c r="G44" s="292">
        <v>0</v>
      </c>
      <c r="H44" s="292">
        <v>107</v>
      </c>
      <c r="I44" s="292">
        <v>0</v>
      </c>
      <c r="J44" s="292">
        <v>0</v>
      </c>
      <c r="K44" s="292">
        <v>0</v>
      </c>
      <c r="L44" s="292">
        <v>0</v>
      </c>
      <c r="M44" s="292">
        <f t="shared" si="3"/>
        <v>1</v>
      </c>
      <c r="N44" s="292">
        <v>0</v>
      </c>
      <c r="O44" s="292">
        <v>1</v>
      </c>
      <c r="P44" s="292">
        <v>0</v>
      </c>
      <c r="Q44" s="292">
        <v>0</v>
      </c>
      <c r="R44" s="292">
        <v>0</v>
      </c>
      <c r="S44" s="292">
        <v>0</v>
      </c>
      <c r="T44" s="292">
        <f t="shared" si="4"/>
        <v>38</v>
      </c>
      <c r="U44" s="292">
        <f t="shared" si="5"/>
        <v>37</v>
      </c>
      <c r="V44" s="292">
        <v>0</v>
      </c>
      <c r="W44" s="292">
        <v>0</v>
      </c>
      <c r="X44" s="292">
        <v>0</v>
      </c>
      <c r="Y44" s="292">
        <v>0</v>
      </c>
      <c r="Z44" s="292">
        <v>0</v>
      </c>
      <c r="AA44" s="292">
        <v>37</v>
      </c>
      <c r="AB44" s="292">
        <f t="shared" si="6"/>
        <v>1</v>
      </c>
      <c r="AC44" s="292">
        <v>0</v>
      </c>
      <c r="AD44" s="292">
        <v>0</v>
      </c>
      <c r="AE44" s="292">
        <v>0</v>
      </c>
      <c r="AF44" s="292">
        <v>0</v>
      </c>
      <c r="AG44" s="292">
        <v>0</v>
      </c>
      <c r="AH44" s="292">
        <v>1</v>
      </c>
      <c r="AI44" s="292">
        <f t="shared" si="7"/>
        <v>0</v>
      </c>
      <c r="AJ44" s="292">
        <f t="shared" si="8"/>
        <v>0</v>
      </c>
      <c r="AK44" s="292">
        <v>0</v>
      </c>
      <c r="AL44" s="292">
        <v>0</v>
      </c>
      <c r="AM44" s="292">
        <v>0</v>
      </c>
      <c r="AN44" s="292">
        <v>0</v>
      </c>
      <c r="AO44" s="292">
        <v>0</v>
      </c>
      <c r="AP44" s="292">
        <v>0</v>
      </c>
      <c r="AQ44" s="292">
        <f t="shared" si="9"/>
        <v>0</v>
      </c>
      <c r="AR44" s="292">
        <v>0</v>
      </c>
      <c r="AS44" s="292">
        <v>0</v>
      </c>
      <c r="AT44" s="292">
        <v>0</v>
      </c>
      <c r="AU44" s="292">
        <v>0</v>
      </c>
      <c r="AV44" s="292">
        <v>0</v>
      </c>
      <c r="AW44" s="292">
        <v>0</v>
      </c>
      <c r="AX44" s="292">
        <f t="shared" si="10"/>
        <v>0</v>
      </c>
      <c r="AY44" s="292">
        <f t="shared" si="11"/>
        <v>0</v>
      </c>
      <c r="AZ44" s="292">
        <v>0</v>
      </c>
      <c r="BA44" s="292">
        <v>0</v>
      </c>
      <c r="BB44" s="292">
        <v>0</v>
      </c>
      <c r="BC44" s="292">
        <v>0</v>
      </c>
      <c r="BD44" s="292">
        <v>0</v>
      </c>
      <c r="BE44" s="292">
        <v>0</v>
      </c>
      <c r="BF44" s="292">
        <f t="shared" si="12"/>
        <v>0</v>
      </c>
      <c r="BG44" s="292">
        <v>0</v>
      </c>
      <c r="BH44" s="292">
        <v>0</v>
      </c>
      <c r="BI44" s="292">
        <v>0</v>
      </c>
      <c r="BJ44" s="292">
        <v>0</v>
      </c>
      <c r="BK44" s="292">
        <v>0</v>
      </c>
      <c r="BL44" s="292">
        <v>0</v>
      </c>
      <c r="BM44" s="292">
        <f t="shared" si="13"/>
        <v>0</v>
      </c>
      <c r="BN44" s="292">
        <f t="shared" si="14"/>
        <v>0</v>
      </c>
      <c r="BO44" s="292">
        <v>0</v>
      </c>
      <c r="BP44" s="292">
        <v>0</v>
      </c>
      <c r="BQ44" s="292">
        <v>0</v>
      </c>
      <c r="BR44" s="292">
        <v>0</v>
      </c>
      <c r="BS44" s="292">
        <v>0</v>
      </c>
      <c r="BT44" s="292">
        <v>0</v>
      </c>
      <c r="BU44" s="292">
        <f t="shared" si="15"/>
        <v>0</v>
      </c>
      <c r="BV44" s="292">
        <v>0</v>
      </c>
      <c r="BW44" s="292">
        <v>0</v>
      </c>
      <c r="BX44" s="292">
        <v>0</v>
      </c>
      <c r="BY44" s="292">
        <v>0</v>
      </c>
      <c r="BZ44" s="292">
        <v>0</v>
      </c>
      <c r="CA44" s="292">
        <v>0</v>
      </c>
      <c r="CB44" s="292">
        <f t="shared" si="16"/>
        <v>0</v>
      </c>
      <c r="CC44" s="292">
        <f t="shared" si="17"/>
        <v>0</v>
      </c>
      <c r="CD44" s="292">
        <v>0</v>
      </c>
      <c r="CE44" s="292">
        <v>0</v>
      </c>
      <c r="CF44" s="292">
        <v>0</v>
      </c>
      <c r="CG44" s="292">
        <v>0</v>
      </c>
      <c r="CH44" s="292">
        <v>0</v>
      </c>
      <c r="CI44" s="292">
        <v>0</v>
      </c>
      <c r="CJ44" s="292">
        <f t="shared" si="18"/>
        <v>0</v>
      </c>
      <c r="CK44" s="292">
        <v>0</v>
      </c>
      <c r="CL44" s="292">
        <v>0</v>
      </c>
      <c r="CM44" s="292">
        <v>0</v>
      </c>
      <c r="CN44" s="292">
        <v>0</v>
      </c>
      <c r="CO44" s="292">
        <v>0</v>
      </c>
      <c r="CP44" s="292">
        <v>0</v>
      </c>
      <c r="CQ44" s="292">
        <f t="shared" si="19"/>
        <v>0</v>
      </c>
      <c r="CR44" s="292">
        <f t="shared" si="20"/>
        <v>0</v>
      </c>
      <c r="CS44" s="292">
        <v>0</v>
      </c>
      <c r="CT44" s="292">
        <v>0</v>
      </c>
      <c r="CU44" s="292">
        <v>0</v>
      </c>
      <c r="CV44" s="292">
        <v>0</v>
      </c>
      <c r="CW44" s="292">
        <v>0</v>
      </c>
      <c r="CX44" s="292">
        <v>0</v>
      </c>
      <c r="CY44" s="292">
        <f t="shared" si="21"/>
        <v>0</v>
      </c>
      <c r="CZ44" s="292">
        <v>0</v>
      </c>
      <c r="DA44" s="292">
        <v>0</v>
      </c>
      <c r="DB44" s="292">
        <v>0</v>
      </c>
      <c r="DC44" s="292">
        <v>0</v>
      </c>
      <c r="DD44" s="292">
        <v>0</v>
      </c>
      <c r="DE44" s="292">
        <v>0</v>
      </c>
      <c r="DF44" s="292">
        <f t="shared" si="22"/>
        <v>0</v>
      </c>
      <c r="DG44" s="292">
        <f t="shared" si="23"/>
        <v>0</v>
      </c>
      <c r="DH44" s="292">
        <v>0</v>
      </c>
      <c r="DI44" s="292">
        <v>0</v>
      </c>
      <c r="DJ44" s="292">
        <v>0</v>
      </c>
      <c r="DK44" s="292">
        <v>0</v>
      </c>
      <c r="DL44" s="292">
        <v>0</v>
      </c>
      <c r="DM44" s="292">
        <v>0</v>
      </c>
      <c r="DN44" s="292">
        <f t="shared" si="24"/>
        <v>0</v>
      </c>
      <c r="DO44" s="292">
        <v>0</v>
      </c>
      <c r="DP44" s="292">
        <v>0</v>
      </c>
      <c r="DQ44" s="292">
        <v>0</v>
      </c>
      <c r="DR44" s="292">
        <v>0</v>
      </c>
      <c r="DS44" s="292">
        <v>0</v>
      </c>
      <c r="DT44" s="292">
        <v>0</v>
      </c>
      <c r="DU44" s="292">
        <f t="shared" si="25"/>
        <v>42</v>
      </c>
      <c r="DV44" s="292">
        <v>42</v>
      </c>
      <c r="DW44" s="292">
        <v>0</v>
      </c>
      <c r="DX44" s="292">
        <v>0</v>
      </c>
      <c r="DY44" s="292">
        <v>0</v>
      </c>
      <c r="DZ44" s="292">
        <f t="shared" si="26"/>
        <v>2</v>
      </c>
      <c r="EA44" s="292">
        <f t="shared" si="27"/>
        <v>0</v>
      </c>
      <c r="EB44" s="292">
        <v>0</v>
      </c>
      <c r="EC44" s="292">
        <v>0</v>
      </c>
      <c r="ED44" s="292">
        <v>0</v>
      </c>
      <c r="EE44" s="292">
        <v>0</v>
      </c>
      <c r="EF44" s="292">
        <v>0</v>
      </c>
      <c r="EG44" s="292">
        <v>0</v>
      </c>
      <c r="EH44" s="292">
        <f t="shared" si="28"/>
        <v>2</v>
      </c>
      <c r="EI44" s="292">
        <v>0</v>
      </c>
      <c r="EJ44" s="292">
        <v>0</v>
      </c>
      <c r="EK44" s="292">
        <v>2</v>
      </c>
      <c r="EL44" s="292">
        <v>0</v>
      </c>
      <c r="EM44" s="292">
        <v>0</v>
      </c>
      <c r="EN44" s="292">
        <v>0</v>
      </c>
    </row>
    <row r="45" spans="1:144" s="224" customFormat="1" ht="13.5" customHeight="1">
      <c r="A45" s="290" t="s">
        <v>745</v>
      </c>
      <c r="B45" s="291" t="s">
        <v>836</v>
      </c>
      <c r="C45" s="290" t="s">
        <v>837</v>
      </c>
      <c r="D45" s="292">
        <f t="shared" si="0"/>
        <v>450</v>
      </c>
      <c r="E45" s="292">
        <f t="shared" si="1"/>
        <v>326</v>
      </c>
      <c r="F45" s="292">
        <f t="shared" si="2"/>
        <v>298</v>
      </c>
      <c r="G45" s="292">
        <v>0</v>
      </c>
      <c r="H45" s="292">
        <v>287</v>
      </c>
      <c r="I45" s="292">
        <v>9</v>
      </c>
      <c r="J45" s="292">
        <v>1</v>
      </c>
      <c r="K45" s="292">
        <v>0</v>
      </c>
      <c r="L45" s="292">
        <v>1</v>
      </c>
      <c r="M45" s="292">
        <f t="shared" si="3"/>
        <v>28</v>
      </c>
      <c r="N45" s="292">
        <v>0</v>
      </c>
      <c r="O45" s="292">
        <v>16</v>
      </c>
      <c r="P45" s="292">
        <v>0</v>
      </c>
      <c r="Q45" s="292">
        <v>0</v>
      </c>
      <c r="R45" s="292">
        <v>0</v>
      </c>
      <c r="S45" s="292">
        <v>12</v>
      </c>
      <c r="T45" s="292">
        <f t="shared" si="4"/>
        <v>35</v>
      </c>
      <c r="U45" s="292">
        <f t="shared" si="5"/>
        <v>25</v>
      </c>
      <c r="V45" s="292">
        <v>0</v>
      </c>
      <c r="W45" s="292">
        <v>0</v>
      </c>
      <c r="X45" s="292">
        <v>11</v>
      </c>
      <c r="Y45" s="292">
        <v>7</v>
      </c>
      <c r="Z45" s="292">
        <v>0</v>
      </c>
      <c r="AA45" s="292">
        <v>7</v>
      </c>
      <c r="AB45" s="292">
        <f t="shared" si="6"/>
        <v>10</v>
      </c>
      <c r="AC45" s="292">
        <v>0</v>
      </c>
      <c r="AD45" s="292">
        <v>0</v>
      </c>
      <c r="AE45" s="292">
        <v>0</v>
      </c>
      <c r="AF45" s="292">
        <v>0</v>
      </c>
      <c r="AG45" s="292">
        <v>0</v>
      </c>
      <c r="AH45" s="292">
        <v>10</v>
      </c>
      <c r="AI45" s="292">
        <f t="shared" si="7"/>
        <v>0</v>
      </c>
      <c r="AJ45" s="292">
        <f t="shared" si="8"/>
        <v>0</v>
      </c>
      <c r="AK45" s="292">
        <v>0</v>
      </c>
      <c r="AL45" s="292">
        <v>0</v>
      </c>
      <c r="AM45" s="292">
        <v>0</v>
      </c>
      <c r="AN45" s="292">
        <v>0</v>
      </c>
      <c r="AO45" s="292">
        <v>0</v>
      </c>
      <c r="AP45" s="292">
        <v>0</v>
      </c>
      <c r="AQ45" s="292">
        <f t="shared" si="9"/>
        <v>0</v>
      </c>
      <c r="AR45" s="292">
        <v>0</v>
      </c>
      <c r="AS45" s="292">
        <v>0</v>
      </c>
      <c r="AT45" s="292">
        <v>0</v>
      </c>
      <c r="AU45" s="292">
        <v>0</v>
      </c>
      <c r="AV45" s="292">
        <v>0</v>
      </c>
      <c r="AW45" s="292">
        <v>0</v>
      </c>
      <c r="AX45" s="292">
        <f t="shared" si="10"/>
        <v>0</v>
      </c>
      <c r="AY45" s="292">
        <f t="shared" si="11"/>
        <v>0</v>
      </c>
      <c r="AZ45" s="292">
        <v>0</v>
      </c>
      <c r="BA45" s="292">
        <v>0</v>
      </c>
      <c r="BB45" s="292">
        <v>0</v>
      </c>
      <c r="BC45" s="292">
        <v>0</v>
      </c>
      <c r="BD45" s="292">
        <v>0</v>
      </c>
      <c r="BE45" s="292">
        <v>0</v>
      </c>
      <c r="BF45" s="292">
        <f t="shared" si="12"/>
        <v>0</v>
      </c>
      <c r="BG45" s="292">
        <v>0</v>
      </c>
      <c r="BH45" s="292">
        <v>0</v>
      </c>
      <c r="BI45" s="292">
        <v>0</v>
      </c>
      <c r="BJ45" s="292">
        <v>0</v>
      </c>
      <c r="BK45" s="292">
        <v>0</v>
      </c>
      <c r="BL45" s="292">
        <v>0</v>
      </c>
      <c r="BM45" s="292">
        <f t="shared" si="13"/>
        <v>0</v>
      </c>
      <c r="BN45" s="292">
        <f t="shared" si="14"/>
        <v>0</v>
      </c>
      <c r="BO45" s="292">
        <v>0</v>
      </c>
      <c r="BP45" s="292">
        <v>0</v>
      </c>
      <c r="BQ45" s="292">
        <v>0</v>
      </c>
      <c r="BR45" s="292">
        <v>0</v>
      </c>
      <c r="BS45" s="292">
        <v>0</v>
      </c>
      <c r="BT45" s="292">
        <v>0</v>
      </c>
      <c r="BU45" s="292">
        <f t="shared" si="15"/>
        <v>0</v>
      </c>
      <c r="BV45" s="292">
        <v>0</v>
      </c>
      <c r="BW45" s="292">
        <v>0</v>
      </c>
      <c r="BX45" s="292">
        <v>0</v>
      </c>
      <c r="BY45" s="292">
        <v>0</v>
      </c>
      <c r="BZ45" s="292">
        <v>0</v>
      </c>
      <c r="CA45" s="292">
        <v>0</v>
      </c>
      <c r="CB45" s="292">
        <f t="shared" si="16"/>
        <v>0</v>
      </c>
      <c r="CC45" s="292">
        <f t="shared" si="17"/>
        <v>0</v>
      </c>
      <c r="CD45" s="292">
        <v>0</v>
      </c>
      <c r="CE45" s="292">
        <v>0</v>
      </c>
      <c r="CF45" s="292">
        <v>0</v>
      </c>
      <c r="CG45" s="292">
        <v>0</v>
      </c>
      <c r="CH45" s="292">
        <v>0</v>
      </c>
      <c r="CI45" s="292">
        <v>0</v>
      </c>
      <c r="CJ45" s="292">
        <f t="shared" si="18"/>
        <v>0</v>
      </c>
      <c r="CK45" s="292">
        <v>0</v>
      </c>
      <c r="CL45" s="292">
        <v>0</v>
      </c>
      <c r="CM45" s="292">
        <v>0</v>
      </c>
      <c r="CN45" s="292">
        <v>0</v>
      </c>
      <c r="CO45" s="292">
        <v>0</v>
      </c>
      <c r="CP45" s="292">
        <v>0</v>
      </c>
      <c r="CQ45" s="292">
        <f t="shared" si="19"/>
        <v>26</v>
      </c>
      <c r="CR45" s="292">
        <f t="shared" si="20"/>
        <v>13</v>
      </c>
      <c r="CS45" s="292">
        <v>0</v>
      </c>
      <c r="CT45" s="292">
        <v>0</v>
      </c>
      <c r="CU45" s="292">
        <v>0</v>
      </c>
      <c r="CV45" s="292">
        <v>13</v>
      </c>
      <c r="CW45" s="292">
        <v>0</v>
      </c>
      <c r="CX45" s="292">
        <v>0</v>
      </c>
      <c r="CY45" s="292">
        <f t="shared" si="21"/>
        <v>13</v>
      </c>
      <c r="CZ45" s="292">
        <v>0</v>
      </c>
      <c r="DA45" s="292">
        <v>0</v>
      </c>
      <c r="DB45" s="292">
        <v>11</v>
      </c>
      <c r="DC45" s="292">
        <v>2</v>
      </c>
      <c r="DD45" s="292">
        <v>0</v>
      </c>
      <c r="DE45" s="292">
        <v>0</v>
      </c>
      <c r="DF45" s="292">
        <f t="shared" si="22"/>
        <v>19</v>
      </c>
      <c r="DG45" s="292">
        <f t="shared" si="23"/>
        <v>17</v>
      </c>
      <c r="DH45" s="292">
        <v>0</v>
      </c>
      <c r="DI45" s="292">
        <v>0</v>
      </c>
      <c r="DJ45" s="292">
        <v>8</v>
      </c>
      <c r="DK45" s="292">
        <v>0</v>
      </c>
      <c r="DL45" s="292">
        <v>0</v>
      </c>
      <c r="DM45" s="292">
        <v>9</v>
      </c>
      <c r="DN45" s="292">
        <f t="shared" si="24"/>
        <v>2</v>
      </c>
      <c r="DO45" s="292">
        <v>0</v>
      </c>
      <c r="DP45" s="292">
        <v>0</v>
      </c>
      <c r="DQ45" s="292">
        <v>2</v>
      </c>
      <c r="DR45" s="292">
        <v>0</v>
      </c>
      <c r="DS45" s="292">
        <v>0</v>
      </c>
      <c r="DT45" s="292">
        <v>0</v>
      </c>
      <c r="DU45" s="292">
        <f t="shared" si="25"/>
        <v>41</v>
      </c>
      <c r="DV45" s="292">
        <v>36</v>
      </c>
      <c r="DW45" s="292">
        <v>0</v>
      </c>
      <c r="DX45" s="292">
        <v>5</v>
      </c>
      <c r="DY45" s="292">
        <v>0</v>
      </c>
      <c r="DZ45" s="292">
        <f t="shared" si="26"/>
        <v>3</v>
      </c>
      <c r="EA45" s="292">
        <f t="shared" si="27"/>
        <v>0</v>
      </c>
      <c r="EB45" s="292">
        <v>0</v>
      </c>
      <c r="EC45" s="292">
        <v>0</v>
      </c>
      <c r="ED45" s="292">
        <v>0</v>
      </c>
      <c r="EE45" s="292">
        <v>0</v>
      </c>
      <c r="EF45" s="292">
        <v>0</v>
      </c>
      <c r="EG45" s="292">
        <v>0</v>
      </c>
      <c r="EH45" s="292">
        <f t="shared" si="28"/>
        <v>3</v>
      </c>
      <c r="EI45" s="292">
        <v>0</v>
      </c>
      <c r="EJ45" s="292">
        <v>0</v>
      </c>
      <c r="EK45" s="292">
        <v>3</v>
      </c>
      <c r="EL45" s="292">
        <v>0</v>
      </c>
      <c r="EM45" s="292">
        <v>0</v>
      </c>
      <c r="EN45" s="292">
        <v>0</v>
      </c>
    </row>
    <row r="46" spans="1:144" s="224" customFormat="1" ht="13.5" customHeight="1">
      <c r="A46" s="290" t="s">
        <v>745</v>
      </c>
      <c r="B46" s="291" t="s">
        <v>838</v>
      </c>
      <c r="C46" s="290" t="s">
        <v>839</v>
      </c>
      <c r="D46" s="292">
        <f t="shared" si="0"/>
        <v>473</v>
      </c>
      <c r="E46" s="292">
        <f t="shared" si="1"/>
        <v>346</v>
      </c>
      <c r="F46" s="292">
        <f t="shared" si="2"/>
        <v>324</v>
      </c>
      <c r="G46" s="292">
        <v>0</v>
      </c>
      <c r="H46" s="292">
        <v>313</v>
      </c>
      <c r="I46" s="292">
        <v>8</v>
      </c>
      <c r="J46" s="292">
        <v>1</v>
      </c>
      <c r="K46" s="292">
        <v>0</v>
      </c>
      <c r="L46" s="292">
        <v>2</v>
      </c>
      <c r="M46" s="292">
        <f t="shared" si="3"/>
        <v>22</v>
      </c>
      <c r="N46" s="292">
        <v>0</v>
      </c>
      <c r="O46" s="292">
        <v>13</v>
      </c>
      <c r="P46" s="292">
        <v>0</v>
      </c>
      <c r="Q46" s="292">
        <v>0</v>
      </c>
      <c r="R46" s="292">
        <v>0</v>
      </c>
      <c r="S46" s="292">
        <v>9</v>
      </c>
      <c r="T46" s="292">
        <f t="shared" si="4"/>
        <v>32</v>
      </c>
      <c r="U46" s="292">
        <f t="shared" si="5"/>
        <v>25</v>
      </c>
      <c r="V46" s="292">
        <v>0</v>
      </c>
      <c r="W46" s="292">
        <v>0</v>
      </c>
      <c r="X46" s="292">
        <v>7</v>
      </c>
      <c r="Y46" s="292">
        <v>9</v>
      </c>
      <c r="Z46" s="292">
        <v>0</v>
      </c>
      <c r="AA46" s="292">
        <v>9</v>
      </c>
      <c r="AB46" s="292">
        <f t="shared" si="6"/>
        <v>7</v>
      </c>
      <c r="AC46" s="292">
        <v>0</v>
      </c>
      <c r="AD46" s="292">
        <v>0</v>
      </c>
      <c r="AE46" s="292">
        <v>0</v>
      </c>
      <c r="AF46" s="292">
        <v>0</v>
      </c>
      <c r="AG46" s="292">
        <v>0</v>
      </c>
      <c r="AH46" s="292">
        <v>7</v>
      </c>
      <c r="AI46" s="292">
        <f t="shared" si="7"/>
        <v>0</v>
      </c>
      <c r="AJ46" s="292">
        <f t="shared" si="8"/>
        <v>0</v>
      </c>
      <c r="AK46" s="292">
        <v>0</v>
      </c>
      <c r="AL46" s="292">
        <v>0</v>
      </c>
      <c r="AM46" s="292">
        <v>0</v>
      </c>
      <c r="AN46" s="292">
        <v>0</v>
      </c>
      <c r="AO46" s="292">
        <v>0</v>
      </c>
      <c r="AP46" s="292">
        <v>0</v>
      </c>
      <c r="AQ46" s="292">
        <f t="shared" si="9"/>
        <v>0</v>
      </c>
      <c r="AR46" s="292">
        <v>0</v>
      </c>
      <c r="AS46" s="292">
        <v>0</v>
      </c>
      <c r="AT46" s="292">
        <v>0</v>
      </c>
      <c r="AU46" s="292">
        <v>0</v>
      </c>
      <c r="AV46" s="292">
        <v>0</v>
      </c>
      <c r="AW46" s="292">
        <v>0</v>
      </c>
      <c r="AX46" s="292">
        <f t="shared" si="10"/>
        <v>0</v>
      </c>
      <c r="AY46" s="292">
        <f t="shared" si="11"/>
        <v>0</v>
      </c>
      <c r="AZ46" s="292">
        <v>0</v>
      </c>
      <c r="BA46" s="292">
        <v>0</v>
      </c>
      <c r="BB46" s="292">
        <v>0</v>
      </c>
      <c r="BC46" s="292">
        <v>0</v>
      </c>
      <c r="BD46" s="292">
        <v>0</v>
      </c>
      <c r="BE46" s="292">
        <v>0</v>
      </c>
      <c r="BF46" s="292">
        <f t="shared" si="12"/>
        <v>0</v>
      </c>
      <c r="BG46" s="292">
        <v>0</v>
      </c>
      <c r="BH46" s="292">
        <v>0</v>
      </c>
      <c r="BI46" s="292">
        <v>0</v>
      </c>
      <c r="BJ46" s="292">
        <v>0</v>
      </c>
      <c r="BK46" s="292">
        <v>0</v>
      </c>
      <c r="BL46" s="292">
        <v>0</v>
      </c>
      <c r="BM46" s="292">
        <f t="shared" si="13"/>
        <v>0</v>
      </c>
      <c r="BN46" s="292">
        <f t="shared" si="14"/>
        <v>0</v>
      </c>
      <c r="BO46" s="292">
        <v>0</v>
      </c>
      <c r="BP46" s="292">
        <v>0</v>
      </c>
      <c r="BQ46" s="292">
        <v>0</v>
      </c>
      <c r="BR46" s="292">
        <v>0</v>
      </c>
      <c r="BS46" s="292">
        <v>0</v>
      </c>
      <c r="BT46" s="292">
        <v>0</v>
      </c>
      <c r="BU46" s="292">
        <f t="shared" si="15"/>
        <v>0</v>
      </c>
      <c r="BV46" s="292">
        <v>0</v>
      </c>
      <c r="BW46" s="292">
        <v>0</v>
      </c>
      <c r="BX46" s="292">
        <v>0</v>
      </c>
      <c r="BY46" s="292">
        <v>0</v>
      </c>
      <c r="BZ46" s="292">
        <v>0</v>
      </c>
      <c r="CA46" s="292">
        <v>0</v>
      </c>
      <c r="CB46" s="292">
        <f t="shared" si="16"/>
        <v>0</v>
      </c>
      <c r="CC46" s="292">
        <f t="shared" si="17"/>
        <v>0</v>
      </c>
      <c r="CD46" s="292">
        <v>0</v>
      </c>
      <c r="CE46" s="292">
        <v>0</v>
      </c>
      <c r="CF46" s="292">
        <v>0</v>
      </c>
      <c r="CG46" s="292">
        <v>0</v>
      </c>
      <c r="CH46" s="292">
        <v>0</v>
      </c>
      <c r="CI46" s="292">
        <v>0</v>
      </c>
      <c r="CJ46" s="292">
        <f t="shared" si="18"/>
        <v>0</v>
      </c>
      <c r="CK46" s="292">
        <v>0</v>
      </c>
      <c r="CL46" s="292">
        <v>0</v>
      </c>
      <c r="CM46" s="292">
        <v>0</v>
      </c>
      <c r="CN46" s="292">
        <v>0</v>
      </c>
      <c r="CO46" s="292">
        <v>0</v>
      </c>
      <c r="CP46" s="292">
        <v>0</v>
      </c>
      <c r="CQ46" s="292">
        <f t="shared" si="19"/>
        <v>37</v>
      </c>
      <c r="CR46" s="292">
        <f t="shared" si="20"/>
        <v>24</v>
      </c>
      <c r="CS46" s="292">
        <v>0</v>
      </c>
      <c r="CT46" s="292">
        <v>0</v>
      </c>
      <c r="CU46" s="292">
        <v>0</v>
      </c>
      <c r="CV46" s="292">
        <v>16</v>
      </c>
      <c r="CW46" s="292">
        <v>0</v>
      </c>
      <c r="CX46" s="292">
        <v>8</v>
      </c>
      <c r="CY46" s="292">
        <f t="shared" si="21"/>
        <v>13</v>
      </c>
      <c r="CZ46" s="292">
        <v>0</v>
      </c>
      <c r="DA46" s="292">
        <v>0</v>
      </c>
      <c r="DB46" s="292">
        <v>11</v>
      </c>
      <c r="DC46" s="292">
        <v>2</v>
      </c>
      <c r="DD46" s="292">
        <v>0</v>
      </c>
      <c r="DE46" s="292">
        <v>0</v>
      </c>
      <c r="DF46" s="292">
        <f t="shared" si="22"/>
        <v>11</v>
      </c>
      <c r="DG46" s="292">
        <f t="shared" si="23"/>
        <v>7</v>
      </c>
      <c r="DH46" s="292">
        <v>0</v>
      </c>
      <c r="DI46" s="292">
        <v>0</v>
      </c>
      <c r="DJ46" s="292">
        <v>7</v>
      </c>
      <c r="DK46" s="292">
        <v>0</v>
      </c>
      <c r="DL46" s="292">
        <v>0</v>
      </c>
      <c r="DM46" s="292">
        <v>0</v>
      </c>
      <c r="DN46" s="292">
        <f t="shared" si="24"/>
        <v>4</v>
      </c>
      <c r="DO46" s="292">
        <v>0</v>
      </c>
      <c r="DP46" s="292">
        <v>0</v>
      </c>
      <c r="DQ46" s="292">
        <v>4</v>
      </c>
      <c r="DR46" s="292">
        <v>0</v>
      </c>
      <c r="DS46" s="292">
        <v>0</v>
      </c>
      <c r="DT46" s="292">
        <v>0</v>
      </c>
      <c r="DU46" s="292">
        <f t="shared" si="25"/>
        <v>47</v>
      </c>
      <c r="DV46" s="292">
        <v>45</v>
      </c>
      <c r="DW46" s="292">
        <v>0</v>
      </c>
      <c r="DX46" s="292">
        <v>2</v>
      </c>
      <c r="DY46" s="292">
        <v>0</v>
      </c>
      <c r="DZ46" s="292">
        <f t="shared" si="26"/>
        <v>0</v>
      </c>
      <c r="EA46" s="292">
        <f t="shared" si="27"/>
        <v>0</v>
      </c>
      <c r="EB46" s="292">
        <v>0</v>
      </c>
      <c r="EC46" s="292">
        <v>0</v>
      </c>
      <c r="ED46" s="292">
        <v>0</v>
      </c>
      <c r="EE46" s="292">
        <v>0</v>
      </c>
      <c r="EF46" s="292">
        <v>0</v>
      </c>
      <c r="EG46" s="292">
        <v>0</v>
      </c>
      <c r="EH46" s="292">
        <f t="shared" si="28"/>
        <v>0</v>
      </c>
      <c r="EI46" s="292">
        <v>0</v>
      </c>
      <c r="EJ46" s="292">
        <v>0</v>
      </c>
      <c r="EK46" s="292">
        <v>0</v>
      </c>
      <c r="EL46" s="292">
        <v>0</v>
      </c>
      <c r="EM46" s="292">
        <v>0</v>
      </c>
      <c r="EN46" s="292">
        <v>0</v>
      </c>
    </row>
  </sheetData>
  <sortState ref="A8:EN46">
    <sortCondition ref="A8:A46"/>
    <sortCondition ref="B8:B46"/>
    <sortCondition ref="C8:C46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&amp;L処理施設別ごみ搬入量の状況（平成28年度実績）</oddHeader>
  </headerFooter>
  <colBreaks count="8" manualBreakCount="8">
    <brk id="19" min="1" max="45" man="1"/>
    <brk id="34" min="1" max="45" man="1"/>
    <brk id="49" min="1" max="45" man="1"/>
    <brk id="64" min="1" max="45" man="1"/>
    <brk id="79" min="1" max="45" man="1"/>
    <brk id="94" min="1" max="45" man="1"/>
    <brk id="109" min="1" max="45" man="1"/>
    <brk id="124" min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S4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36" width="10.625" style="227" customWidth="1"/>
    <col min="37" max="16384" width="9" style="222"/>
  </cols>
  <sheetData>
    <row r="1" spans="1:45" ht="17.25">
      <c r="A1" s="179" t="s">
        <v>750</v>
      </c>
      <c r="B1" s="223"/>
      <c r="C1" s="223"/>
      <c r="D1" s="222"/>
      <c r="E1" s="224"/>
      <c r="F1" s="222"/>
      <c r="G1" s="222"/>
      <c r="H1" s="222"/>
      <c r="I1" s="222"/>
      <c r="J1" s="222"/>
      <c r="K1" s="222"/>
      <c r="L1" s="222"/>
      <c r="M1" s="225"/>
      <c r="N1" s="222"/>
      <c r="O1" s="222"/>
      <c r="P1" s="224"/>
      <c r="Q1" s="224"/>
      <c r="R1" s="224"/>
      <c r="S1" s="222"/>
      <c r="T1" s="222"/>
      <c r="U1" s="222"/>
      <c r="V1" s="222"/>
      <c r="W1" s="222"/>
      <c r="X1" s="222"/>
      <c r="Y1" s="225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5"/>
    </row>
    <row r="2" spans="1:45" s="175" customFormat="1" ht="25.5" customHeight="1">
      <c r="A2" s="338" t="s">
        <v>665</v>
      </c>
      <c r="B2" s="338" t="s">
        <v>666</v>
      </c>
      <c r="C2" s="340" t="s">
        <v>667</v>
      </c>
      <c r="D2" s="231" t="s">
        <v>705</v>
      </c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1" t="s">
        <v>706</v>
      </c>
      <c r="Q2" s="233"/>
      <c r="R2" s="233"/>
      <c r="S2" s="233"/>
      <c r="T2" s="233"/>
      <c r="U2" s="233"/>
      <c r="V2" s="233"/>
      <c r="W2" s="233"/>
      <c r="X2" s="233"/>
      <c r="Y2" s="244"/>
      <c r="Z2" s="231" t="s">
        <v>707</v>
      </c>
      <c r="AA2" s="233"/>
      <c r="AB2" s="233"/>
      <c r="AC2" s="233"/>
      <c r="AD2" s="233"/>
      <c r="AE2" s="233"/>
      <c r="AF2" s="233"/>
      <c r="AG2" s="233"/>
      <c r="AH2" s="233"/>
      <c r="AI2" s="233"/>
      <c r="AJ2" s="244"/>
      <c r="AK2" s="237" t="s">
        <v>708</v>
      </c>
      <c r="AL2" s="233"/>
      <c r="AM2" s="233"/>
      <c r="AN2" s="233"/>
      <c r="AO2" s="233"/>
      <c r="AP2" s="233"/>
      <c r="AQ2" s="233"/>
      <c r="AR2" s="233"/>
      <c r="AS2" s="244"/>
    </row>
    <row r="3" spans="1:45" s="175" customFormat="1" ht="25.5" customHeight="1">
      <c r="A3" s="339"/>
      <c r="B3" s="339"/>
      <c r="C3" s="341"/>
      <c r="D3" s="343" t="s">
        <v>684</v>
      </c>
      <c r="E3" s="340" t="s">
        <v>685</v>
      </c>
      <c r="F3" s="344" t="s">
        <v>709</v>
      </c>
      <c r="G3" s="348"/>
      <c r="H3" s="348"/>
      <c r="I3" s="348"/>
      <c r="J3" s="348"/>
      <c r="K3" s="348"/>
      <c r="L3" s="348"/>
      <c r="M3" s="349"/>
      <c r="N3" s="340" t="s">
        <v>710</v>
      </c>
      <c r="O3" s="340" t="s">
        <v>711</v>
      </c>
      <c r="P3" s="343" t="s">
        <v>684</v>
      </c>
      <c r="Q3" s="340" t="s">
        <v>685</v>
      </c>
      <c r="R3" s="350" t="s">
        <v>712</v>
      </c>
      <c r="S3" s="351"/>
      <c r="T3" s="351"/>
      <c r="U3" s="351"/>
      <c r="V3" s="351"/>
      <c r="W3" s="351"/>
      <c r="X3" s="351"/>
      <c r="Y3" s="352"/>
      <c r="Z3" s="343" t="s">
        <v>684</v>
      </c>
      <c r="AA3" s="340" t="s">
        <v>686</v>
      </c>
      <c r="AB3" s="340" t="s">
        <v>696</v>
      </c>
      <c r="AC3" s="243" t="s">
        <v>713</v>
      </c>
      <c r="AD3" s="233"/>
      <c r="AE3" s="233"/>
      <c r="AF3" s="233"/>
      <c r="AG3" s="233"/>
      <c r="AH3" s="233"/>
      <c r="AI3" s="233"/>
      <c r="AJ3" s="244"/>
      <c r="AK3" s="343" t="s">
        <v>684</v>
      </c>
      <c r="AL3" s="338" t="s">
        <v>714</v>
      </c>
      <c r="AM3" s="338" t="s">
        <v>690</v>
      </c>
      <c r="AN3" s="338" t="s">
        <v>691</v>
      </c>
      <c r="AO3" s="338" t="s">
        <v>692</v>
      </c>
      <c r="AP3" s="338" t="s">
        <v>693</v>
      </c>
      <c r="AQ3" s="338" t="s">
        <v>699</v>
      </c>
      <c r="AR3" s="338" t="s">
        <v>695</v>
      </c>
      <c r="AS3" s="338" t="s">
        <v>700</v>
      </c>
    </row>
    <row r="4" spans="1:45" s="175" customFormat="1" ht="25.5" customHeight="1">
      <c r="A4" s="339"/>
      <c r="B4" s="339"/>
      <c r="C4" s="341"/>
      <c r="D4" s="343"/>
      <c r="E4" s="341"/>
      <c r="F4" s="343" t="s">
        <v>684</v>
      </c>
      <c r="G4" s="340" t="s">
        <v>690</v>
      </c>
      <c r="H4" s="338" t="s">
        <v>691</v>
      </c>
      <c r="I4" s="338" t="s">
        <v>692</v>
      </c>
      <c r="J4" s="338" t="s">
        <v>693</v>
      </c>
      <c r="K4" s="338" t="s">
        <v>699</v>
      </c>
      <c r="L4" s="338" t="s">
        <v>695</v>
      </c>
      <c r="M4" s="340" t="s">
        <v>700</v>
      </c>
      <c r="N4" s="341"/>
      <c r="O4" s="347"/>
      <c r="P4" s="343"/>
      <c r="Q4" s="341"/>
      <c r="R4" s="339" t="s">
        <v>684</v>
      </c>
      <c r="S4" s="340" t="s">
        <v>690</v>
      </c>
      <c r="T4" s="338" t="s">
        <v>691</v>
      </c>
      <c r="U4" s="338" t="s">
        <v>692</v>
      </c>
      <c r="V4" s="338" t="s">
        <v>693</v>
      </c>
      <c r="W4" s="338" t="s">
        <v>699</v>
      </c>
      <c r="X4" s="338" t="s">
        <v>695</v>
      </c>
      <c r="Y4" s="340" t="s">
        <v>700</v>
      </c>
      <c r="Z4" s="343"/>
      <c r="AA4" s="341"/>
      <c r="AB4" s="341"/>
      <c r="AC4" s="343" t="s">
        <v>684</v>
      </c>
      <c r="AD4" s="340" t="s">
        <v>690</v>
      </c>
      <c r="AE4" s="338" t="s">
        <v>691</v>
      </c>
      <c r="AF4" s="338" t="s">
        <v>692</v>
      </c>
      <c r="AG4" s="338" t="s">
        <v>693</v>
      </c>
      <c r="AH4" s="338" t="s">
        <v>699</v>
      </c>
      <c r="AI4" s="338" t="s">
        <v>695</v>
      </c>
      <c r="AJ4" s="340" t="s">
        <v>700</v>
      </c>
      <c r="AK4" s="343"/>
      <c r="AL4" s="339"/>
      <c r="AM4" s="339"/>
      <c r="AN4" s="339"/>
      <c r="AO4" s="339"/>
      <c r="AP4" s="339"/>
      <c r="AQ4" s="339"/>
      <c r="AR4" s="339"/>
      <c r="AS4" s="339"/>
    </row>
    <row r="5" spans="1:45" s="175" customFormat="1" ht="22.5" customHeight="1">
      <c r="A5" s="339"/>
      <c r="B5" s="339"/>
      <c r="C5" s="341"/>
      <c r="D5" s="343"/>
      <c r="E5" s="341"/>
      <c r="F5" s="343"/>
      <c r="G5" s="341"/>
      <c r="H5" s="339"/>
      <c r="I5" s="339"/>
      <c r="J5" s="339"/>
      <c r="K5" s="339"/>
      <c r="L5" s="339"/>
      <c r="M5" s="341"/>
      <c r="N5" s="339"/>
      <c r="O5" s="347"/>
      <c r="P5" s="343"/>
      <c r="Q5" s="339"/>
      <c r="R5" s="341"/>
      <c r="S5" s="341"/>
      <c r="T5" s="339"/>
      <c r="U5" s="339"/>
      <c r="V5" s="339"/>
      <c r="W5" s="339"/>
      <c r="X5" s="339"/>
      <c r="Y5" s="341"/>
      <c r="Z5" s="343"/>
      <c r="AA5" s="339"/>
      <c r="AB5" s="339"/>
      <c r="AC5" s="343"/>
      <c r="AD5" s="341"/>
      <c r="AE5" s="339"/>
      <c r="AF5" s="339"/>
      <c r="AG5" s="339"/>
      <c r="AH5" s="339"/>
      <c r="AI5" s="339"/>
      <c r="AJ5" s="341"/>
      <c r="AK5" s="343"/>
      <c r="AL5" s="339"/>
      <c r="AM5" s="339"/>
      <c r="AN5" s="339"/>
      <c r="AO5" s="339"/>
      <c r="AP5" s="339"/>
      <c r="AQ5" s="339"/>
      <c r="AR5" s="339"/>
      <c r="AS5" s="339"/>
    </row>
    <row r="6" spans="1:45" s="176" customFormat="1" ht="13.5" customHeight="1">
      <c r="A6" s="339"/>
      <c r="B6" s="339"/>
      <c r="C6" s="341"/>
      <c r="D6" s="259" t="s">
        <v>702</v>
      </c>
      <c r="E6" s="259" t="s">
        <v>702</v>
      </c>
      <c r="F6" s="259" t="s">
        <v>702</v>
      </c>
      <c r="G6" s="260" t="s">
        <v>702</v>
      </c>
      <c r="H6" s="260" t="s">
        <v>702</v>
      </c>
      <c r="I6" s="260" t="s">
        <v>702</v>
      </c>
      <c r="J6" s="260" t="s">
        <v>702</v>
      </c>
      <c r="K6" s="260" t="s">
        <v>702</v>
      </c>
      <c r="L6" s="260" t="s">
        <v>702</v>
      </c>
      <c r="M6" s="260" t="s">
        <v>702</v>
      </c>
      <c r="N6" s="258" t="s">
        <v>702</v>
      </c>
      <c r="O6" s="259" t="s">
        <v>702</v>
      </c>
      <c r="P6" s="259" t="s">
        <v>702</v>
      </c>
      <c r="Q6" s="258" t="s">
        <v>702</v>
      </c>
      <c r="R6" s="258" t="s">
        <v>702</v>
      </c>
      <c r="S6" s="260" t="s">
        <v>702</v>
      </c>
      <c r="T6" s="260" t="s">
        <v>702</v>
      </c>
      <c r="U6" s="260" t="s">
        <v>702</v>
      </c>
      <c r="V6" s="260" t="s">
        <v>702</v>
      </c>
      <c r="W6" s="260" t="s">
        <v>702</v>
      </c>
      <c r="X6" s="260" t="s">
        <v>702</v>
      </c>
      <c r="Y6" s="260" t="s">
        <v>702</v>
      </c>
      <c r="Z6" s="259" t="s">
        <v>702</v>
      </c>
      <c r="AA6" s="258" t="s">
        <v>702</v>
      </c>
      <c r="AB6" s="258" t="s">
        <v>702</v>
      </c>
      <c r="AC6" s="259" t="s">
        <v>702</v>
      </c>
      <c r="AD6" s="258" t="s">
        <v>702</v>
      </c>
      <c r="AE6" s="258" t="s">
        <v>702</v>
      </c>
      <c r="AF6" s="258" t="s">
        <v>702</v>
      </c>
      <c r="AG6" s="258" t="s">
        <v>702</v>
      </c>
      <c r="AH6" s="258" t="s">
        <v>702</v>
      </c>
      <c r="AI6" s="258" t="s">
        <v>702</v>
      </c>
      <c r="AJ6" s="258" t="s">
        <v>702</v>
      </c>
      <c r="AK6" s="259" t="s">
        <v>702</v>
      </c>
      <c r="AL6" s="259" t="s">
        <v>702</v>
      </c>
      <c r="AM6" s="258" t="s">
        <v>702</v>
      </c>
      <c r="AN6" s="258" t="s">
        <v>702</v>
      </c>
      <c r="AO6" s="258" t="s">
        <v>702</v>
      </c>
      <c r="AP6" s="258" t="s">
        <v>702</v>
      </c>
      <c r="AQ6" s="258" t="s">
        <v>702</v>
      </c>
      <c r="AR6" s="258" t="s">
        <v>702</v>
      </c>
      <c r="AS6" s="258" t="s">
        <v>702</v>
      </c>
    </row>
    <row r="7" spans="1:45" s="300" customFormat="1" ht="13.5" customHeight="1">
      <c r="A7" s="302" t="str">
        <f>ごみ処理概要!A7</f>
        <v>奈良県</v>
      </c>
      <c r="B7" s="303" t="str">
        <f>ごみ処理概要!B7</f>
        <v>29000</v>
      </c>
      <c r="C7" s="304" t="s">
        <v>3</v>
      </c>
      <c r="D7" s="305">
        <f t="shared" ref="D7:D46" si="0">SUM(E7,F7,N7,O7)</f>
        <v>425228</v>
      </c>
      <c r="E7" s="305">
        <f t="shared" ref="E7:E46" si="1">+Q7</f>
        <v>363747</v>
      </c>
      <c r="F7" s="305">
        <f t="shared" ref="F7:F46" si="2">SUM(G7:M7)</f>
        <v>44748</v>
      </c>
      <c r="G7" s="305">
        <f>SUM(G$8:G$46)</f>
        <v>22087</v>
      </c>
      <c r="H7" s="305">
        <f>SUM(H$8:H$46)</f>
        <v>126</v>
      </c>
      <c r="I7" s="305">
        <f>SUM(I$8:I$46)</f>
        <v>0</v>
      </c>
      <c r="J7" s="305">
        <f>SUM(J$8:J$46)</f>
        <v>0</v>
      </c>
      <c r="K7" s="305">
        <f>SUM(K$8:K$46)</f>
        <v>0</v>
      </c>
      <c r="L7" s="305">
        <f>SUM(L$8:L$46)</f>
        <v>21817</v>
      </c>
      <c r="M7" s="305">
        <f>SUM(M$8:M$46)</f>
        <v>718</v>
      </c>
      <c r="N7" s="305">
        <f t="shared" ref="N7:N46" si="3">+AA7</f>
        <v>2127</v>
      </c>
      <c r="O7" s="305">
        <f>+資源化量内訳!Y7</f>
        <v>14606</v>
      </c>
      <c r="P7" s="305">
        <f t="shared" ref="P7:P46" si="4">+SUM(Q7,R7)</f>
        <v>378489</v>
      </c>
      <c r="Q7" s="305">
        <f>SUM(Q$8:Q$46)</f>
        <v>363747</v>
      </c>
      <c r="R7" s="305">
        <f t="shared" ref="R7:R46" si="5">+SUM(S7,T7,U7,V7,W7,X7,Y7)</f>
        <v>14742</v>
      </c>
      <c r="S7" s="305">
        <f>SUM(S$8:S$46)</f>
        <v>13553</v>
      </c>
      <c r="T7" s="305">
        <f>SUM(T$8:T$46)</f>
        <v>0</v>
      </c>
      <c r="U7" s="305">
        <f>SUM(U$8:U$46)</f>
        <v>0</v>
      </c>
      <c r="V7" s="305">
        <f>SUM(V$8:V$46)</f>
        <v>0</v>
      </c>
      <c r="W7" s="305">
        <f>SUM(W$8:W$46)</f>
        <v>0</v>
      </c>
      <c r="X7" s="305">
        <f>SUM(X$8:X$46)</f>
        <v>1136</v>
      </c>
      <c r="Y7" s="305">
        <f>SUM(Y$8:Y$46)</f>
        <v>53</v>
      </c>
      <c r="Z7" s="305">
        <f t="shared" ref="Z7:Z46" si="6">SUM(AA7:AC7)</f>
        <v>55867</v>
      </c>
      <c r="AA7" s="305">
        <f>SUM(AA$8:AA$46)</f>
        <v>2127</v>
      </c>
      <c r="AB7" s="305">
        <f>SUM(AB$8:AB$46)</f>
        <v>49013</v>
      </c>
      <c r="AC7" s="305">
        <f t="shared" ref="AC7:AC46" si="7">SUM(AD7:AJ7)</f>
        <v>4727</v>
      </c>
      <c r="AD7" s="305">
        <f>SUM(AD$8:AD$46)</f>
        <v>3274</v>
      </c>
      <c r="AE7" s="305">
        <f>SUM(AE$8:AE$46)</f>
        <v>0</v>
      </c>
      <c r="AF7" s="305">
        <f>SUM(AF$8:AF$46)</f>
        <v>0</v>
      </c>
      <c r="AG7" s="305">
        <f>SUM(AG$8:AG$46)</f>
        <v>0</v>
      </c>
      <c r="AH7" s="305">
        <f>SUM(AH$8:AH$46)</f>
        <v>0</v>
      </c>
      <c r="AI7" s="305">
        <f>SUM(AI$8:AI$46)</f>
        <v>829</v>
      </c>
      <c r="AJ7" s="305">
        <f>SUM(AJ$8:AJ$46)</f>
        <v>624</v>
      </c>
      <c r="AK7" s="305">
        <f t="shared" ref="AK7:AK46" si="8">SUM(AL7:AS7)</f>
        <v>0</v>
      </c>
      <c r="AL7" s="305">
        <f>SUM(AL$8:AL$46)</f>
        <v>0</v>
      </c>
      <c r="AM7" s="305">
        <f>SUM(AM$8:AM$46)</f>
        <v>0</v>
      </c>
      <c r="AN7" s="305">
        <f>SUM(AN$8:AN$46)</f>
        <v>0</v>
      </c>
      <c r="AO7" s="305">
        <f>SUM(AO$8:AO$46)</f>
        <v>0</v>
      </c>
      <c r="AP7" s="305">
        <f>SUM(AP$8:AP$46)</f>
        <v>0</v>
      </c>
      <c r="AQ7" s="305">
        <f>SUM(AQ$8:AQ$46)</f>
        <v>0</v>
      </c>
      <c r="AR7" s="305">
        <f>SUM(AR$8:AR$46)</f>
        <v>0</v>
      </c>
      <c r="AS7" s="305">
        <f>SUM(AS$8:AS$46)</f>
        <v>0</v>
      </c>
    </row>
    <row r="8" spans="1:45" s="224" customFormat="1" ht="13.5" customHeight="1">
      <c r="A8" s="290" t="s">
        <v>745</v>
      </c>
      <c r="B8" s="291" t="s">
        <v>759</v>
      </c>
      <c r="C8" s="290" t="s">
        <v>760</v>
      </c>
      <c r="D8" s="292">
        <f t="shared" si="0"/>
        <v>97681</v>
      </c>
      <c r="E8" s="292">
        <f t="shared" si="1"/>
        <v>81236</v>
      </c>
      <c r="F8" s="292">
        <f t="shared" si="2"/>
        <v>14722</v>
      </c>
      <c r="G8" s="292">
        <v>7750</v>
      </c>
      <c r="H8" s="292">
        <v>0</v>
      </c>
      <c r="I8" s="292">
        <v>0</v>
      </c>
      <c r="J8" s="292">
        <v>0</v>
      </c>
      <c r="K8" s="292">
        <v>0</v>
      </c>
      <c r="L8" s="292">
        <v>6972</v>
      </c>
      <c r="M8" s="292">
        <v>0</v>
      </c>
      <c r="N8" s="292">
        <f t="shared" si="3"/>
        <v>1151</v>
      </c>
      <c r="O8" s="292">
        <f>+資源化量内訳!Y8</f>
        <v>572</v>
      </c>
      <c r="P8" s="292">
        <f t="shared" si="4"/>
        <v>85618</v>
      </c>
      <c r="Q8" s="292">
        <v>81236</v>
      </c>
      <c r="R8" s="292">
        <f t="shared" si="5"/>
        <v>4382</v>
      </c>
      <c r="S8" s="292">
        <v>4382</v>
      </c>
      <c r="T8" s="292">
        <v>0</v>
      </c>
      <c r="U8" s="292">
        <v>0</v>
      </c>
      <c r="V8" s="292">
        <v>0</v>
      </c>
      <c r="W8" s="292">
        <v>0</v>
      </c>
      <c r="X8" s="292">
        <v>0</v>
      </c>
      <c r="Y8" s="292">
        <v>0</v>
      </c>
      <c r="Z8" s="292">
        <f t="shared" si="6"/>
        <v>14931</v>
      </c>
      <c r="AA8" s="292">
        <v>1151</v>
      </c>
      <c r="AB8" s="292">
        <v>11328</v>
      </c>
      <c r="AC8" s="292">
        <f t="shared" si="7"/>
        <v>2452</v>
      </c>
      <c r="AD8" s="292">
        <v>2452</v>
      </c>
      <c r="AE8" s="292">
        <v>0</v>
      </c>
      <c r="AF8" s="292">
        <v>0</v>
      </c>
      <c r="AG8" s="292">
        <v>0</v>
      </c>
      <c r="AH8" s="292">
        <v>0</v>
      </c>
      <c r="AI8" s="292">
        <v>0</v>
      </c>
      <c r="AJ8" s="292">
        <v>0</v>
      </c>
      <c r="AK8" s="290">
        <f t="shared" si="8"/>
        <v>0</v>
      </c>
      <c r="AL8" s="290">
        <v>0</v>
      </c>
      <c r="AM8" s="290">
        <v>0</v>
      </c>
      <c r="AN8" s="290">
        <v>0</v>
      </c>
      <c r="AO8" s="290">
        <v>0</v>
      </c>
      <c r="AP8" s="290">
        <v>0</v>
      </c>
      <c r="AQ8" s="290">
        <v>0</v>
      </c>
      <c r="AR8" s="290">
        <v>0</v>
      </c>
      <c r="AS8" s="290">
        <v>0</v>
      </c>
    </row>
    <row r="9" spans="1:45" s="224" customFormat="1" ht="13.5" customHeight="1">
      <c r="A9" s="290" t="s">
        <v>745</v>
      </c>
      <c r="B9" s="291" t="s">
        <v>762</v>
      </c>
      <c r="C9" s="290" t="s">
        <v>763</v>
      </c>
      <c r="D9" s="292">
        <f t="shared" si="0"/>
        <v>23311</v>
      </c>
      <c r="E9" s="292">
        <f t="shared" si="1"/>
        <v>20384</v>
      </c>
      <c r="F9" s="292">
        <f t="shared" si="2"/>
        <v>1811</v>
      </c>
      <c r="G9" s="292">
        <v>1009</v>
      </c>
      <c r="H9" s="292">
        <v>0</v>
      </c>
      <c r="I9" s="292">
        <v>0</v>
      </c>
      <c r="J9" s="292">
        <v>0</v>
      </c>
      <c r="K9" s="292">
        <v>0</v>
      </c>
      <c r="L9" s="292">
        <v>802</v>
      </c>
      <c r="M9" s="292">
        <v>0</v>
      </c>
      <c r="N9" s="292">
        <f t="shared" si="3"/>
        <v>62</v>
      </c>
      <c r="O9" s="292">
        <f>+資源化量内訳!Y9</f>
        <v>1054</v>
      </c>
      <c r="P9" s="292">
        <f t="shared" si="4"/>
        <v>21123</v>
      </c>
      <c r="Q9" s="292">
        <v>20384</v>
      </c>
      <c r="R9" s="292">
        <f t="shared" si="5"/>
        <v>739</v>
      </c>
      <c r="S9" s="292">
        <v>739</v>
      </c>
      <c r="T9" s="292">
        <v>0</v>
      </c>
      <c r="U9" s="292">
        <v>0</v>
      </c>
      <c r="V9" s="292">
        <v>0</v>
      </c>
      <c r="W9" s="292">
        <v>0</v>
      </c>
      <c r="X9" s="292">
        <v>0</v>
      </c>
      <c r="Y9" s="292">
        <v>0</v>
      </c>
      <c r="Z9" s="292">
        <f t="shared" si="6"/>
        <v>3251</v>
      </c>
      <c r="AA9" s="292">
        <v>62</v>
      </c>
      <c r="AB9" s="292">
        <v>3081</v>
      </c>
      <c r="AC9" s="292">
        <f t="shared" si="7"/>
        <v>108</v>
      </c>
      <c r="AD9" s="292">
        <v>0</v>
      </c>
      <c r="AE9" s="292">
        <v>0</v>
      </c>
      <c r="AF9" s="292">
        <v>0</v>
      </c>
      <c r="AG9" s="292">
        <v>0</v>
      </c>
      <c r="AH9" s="292">
        <v>0</v>
      </c>
      <c r="AI9" s="292">
        <v>108</v>
      </c>
      <c r="AJ9" s="292">
        <v>0</v>
      </c>
      <c r="AK9" s="290">
        <f t="shared" si="8"/>
        <v>0</v>
      </c>
      <c r="AL9" s="290">
        <v>0</v>
      </c>
      <c r="AM9" s="290">
        <v>0</v>
      </c>
      <c r="AN9" s="290">
        <v>0</v>
      </c>
      <c r="AO9" s="290">
        <v>0</v>
      </c>
      <c r="AP9" s="290">
        <v>0</v>
      </c>
      <c r="AQ9" s="290">
        <v>0</v>
      </c>
      <c r="AR9" s="290">
        <v>0</v>
      </c>
      <c r="AS9" s="290">
        <v>0</v>
      </c>
    </row>
    <row r="10" spans="1:45" s="224" customFormat="1" ht="13.5" customHeight="1">
      <c r="A10" s="290" t="s">
        <v>745</v>
      </c>
      <c r="B10" s="291" t="s">
        <v>764</v>
      </c>
      <c r="C10" s="290" t="s">
        <v>765</v>
      </c>
      <c r="D10" s="292">
        <f t="shared" si="0"/>
        <v>35140</v>
      </c>
      <c r="E10" s="292">
        <f t="shared" si="1"/>
        <v>32201</v>
      </c>
      <c r="F10" s="292">
        <f t="shared" si="2"/>
        <v>2864</v>
      </c>
      <c r="G10" s="292">
        <v>1131</v>
      </c>
      <c r="H10" s="292">
        <v>0</v>
      </c>
      <c r="I10" s="292">
        <v>0</v>
      </c>
      <c r="J10" s="292">
        <v>0</v>
      </c>
      <c r="K10" s="292">
        <v>0</v>
      </c>
      <c r="L10" s="292">
        <v>1733</v>
      </c>
      <c r="M10" s="292">
        <v>0</v>
      </c>
      <c r="N10" s="292">
        <f t="shared" si="3"/>
        <v>0</v>
      </c>
      <c r="O10" s="292">
        <f>+資源化量内訳!Y10</f>
        <v>75</v>
      </c>
      <c r="P10" s="292">
        <f t="shared" si="4"/>
        <v>34052</v>
      </c>
      <c r="Q10" s="292">
        <v>32201</v>
      </c>
      <c r="R10" s="292">
        <f t="shared" si="5"/>
        <v>1851</v>
      </c>
      <c r="S10" s="292">
        <v>1053</v>
      </c>
      <c r="T10" s="292">
        <v>0</v>
      </c>
      <c r="U10" s="292">
        <v>0</v>
      </c>
      <c r="V10" s="292">
        <v>0</v>
      </c>
      <c r="W10" s="292">
        <v>0</v>
      </c>
      <c r="X10" s="292">
        <v>798</v>
      </c>
      <c r="Y10" s="292">
        <v>0</v>
      </c>
      <c r="Z10" s="292">
        <f t="shared" si="6"/>
        <v>3858</v>
      </c>
      <c r="AA10" s="292">
        <v>0</v>
      </c>
      <c r="AB10" s="292">
        <v>3858</v>
      </c>
      <c r="AC10" s="292">
        <f t="shared" si="7"/>
        <v>0</v>
      </c>
      <c r="AD10" s="292">
        <v>0</v>
      </c>
      <c r="AE10" s="292">
        <v>0</v>
      </c>
      <c r="AF10" s="292">
        <v>0</v>
      </c>
      <c r="AG10" s="292">
        <v>0</v>
      </c>
      <c r="AH10" s="292">
        <v>0</v>
      </c>
      <c r="AI10" s="292">
        <v>0</v>
      </c>
      <c r="AJ10" s="292">
        <v>0</v>
      </c>
      <c r="AK10" s="290">
        <f t="shared" si="8"/>
        <v>0</v>
      </c>
      <c r="AL10" s="290">
        <v>0</v>
      </c>
      <c r="AM10" s="290">
        <v>0</v>
      </c>
      <c r="AN10" s="290">
        <v>0</v>
      </c>
      <c r="AO10" s="290">
        <v>0</v>
      </c>
      <c r="AP10" s="290">
        <v>0</v>
      </c>
      <c r="AQ10" s="290">
        <v>0</v>
      </c>
      <c r="AR10" s="290">
        <v>0</v>
      </c>
      <c r="AS10" s="290">
        <v>0</v>
      </c>
    </row>
    <row r="11" spans="1:45" s="224" customFormat="1" ht="13.5" customHeight="1">
      <c r="A11" s="290" t="s">
        <v>745</v>
      </c>
      <c r="B11" s="291" t="s">
        <v>766</v>
      </c>
      <c r="C11" s="290" t="s">
        <v>767</v>
      </c>
      <c r="D11" s="292">
        <f t="shared" si="0"/>
        <v>23619</v>
      </c>
      <c r="E11" s="292">
        <f t="shared" si="1"/>
        <v>21040</v>
      </c>
      <c r="F11" s="292">
        <f t="shared" si="2"/>
        <v>1544</v>
      </c>
      <c r="G11" s="292">
        <v>1194</v>
      </c>
      <c r="H11" s="292">
        <v>0</v>
      </c>
      <c r="I11" s="292">
        <v>0</v>
      </c>
      <c r="J11" s="292">
        <v>0</v>
      </c>
      <c r="K11" s="292">
        <v>0</v>
      </c>
      <c r="L11" s="292">
        <v>347</v>
      </c>
      <c r="M11" s="292">
        <v>3</v>
      </c>
      <c r="N11" s="292">
        <f t="shared" si="3"/>
        <v>0</v>
      </c>
      <c r="O11" s="292">
        <f>+資源化量内訳!Y11</f>
        <v>1035</v>
      </c>
      <c r="P11" s="292">
        <f t="shared" si="4"/>
        <v>21838</v>
      </c>
      <c r="Q11" s="292">
        <v>21040</v>
      </c>
      <c r="R11" s="292">
        <f t="shared" si="5"/>
        <v>798</v>
      </c>
      <c r="S11" s="292">
        <v>798</v>
      </c>
      <c r="T11" s="292">
        <v>0</v>
      </c>
      <c r="U11" s="292">
        <v>0</v>
      </c>
      <c r="V11" s="292">
        <v>0</v>
      </c>
      <c r="W11" s="292">
        <v>0</v>
      </c>
      <c r="X11" s="292">
        <v>0</v>
      </c>
      <c r="Y11" s="292">
        <v>0</v>
      </c>
      <c r="Z11" s="292">
        <f t="shared" si="6"/>
        <v>3264</v>
      </c>
      <c r="AA11" s="292">
        <v>0</v>
      </c>
      <c r="AB11" s="292">
        <v>3261</v>
      </c>
      <c r="AC11" s="292">
        <f t="shared" si="7"/>
        <v>3</v>
      </c>
      <c r="AD11" s="292">
        <v>0</v>
      </c>
      <c r="AE11" s="292">
        <v>0</v>
      </c>
      <c r="AF11" s="292">
        <v>0</v>
      </c>
      <c r="AG11" s="292">
        <v>0</v>
      </c>
      <c r="AH11" s="292">
        <v>0</v>
      </c>
      <c r="AI11" s="292">
        <v>0</v>
      </c>
      <c r="AJ11" s="292">
        <v>3</v>
      </c>
      <c r="AK11" s="290">
        <f t="shared" si="8"/>
        <v>0</v>
      </c>
      <c r="AL11" s="290">
        <v>0</v>
      </c>
      <c r="AM11" s="290">
        <v>0</v>
      </c>
      <c r="AN11" s="290">
        <v>0</v>
      </c>
      <c r="AO11" s="290">
        <v>0</v>
      </c>
      <c r="AP11" s="290">
        <v>0</v>
      </c>
      <c r="AQ11" s="290">
        <v>0</v>
      </c>
      <c r="AR11" s="290">
        <v>0</v>
      </c>
      <c r="AS11" s="290">
        <v>0</v>
      </c>
    </row>
    <row r="12" spans="1:45" s="224" customFormat="1" ht="13.5" customHeight="1">
      <c r="A12" s="290" t="s">
        <v>745</v>
      </c>
      <c r="B12" s="291" t="s">
        <v>768</v>
      </c>
      <c r="C12" s="290" t="s">
        <v>769</v>
      </c>
      <c r="D12" s="292">
        <f t="shared" si="0"/>
        <v>40753</v>
      </c>
      <c r="E12" s="292">
        <f t="shared" si="1"/>
        <v>36054</v>
      </c>
      <c r="F12" s="292">
        <f t="shared" si="2"/>
        <v>3468</v>
      </c>
      <c r="G12" s="292">
        <v>2242</v>
      </c>
      <c r="H12" s="292">
        <v>0</v>
      </c>
      <c r="I12" s="292">
        <v>0</v>
      </c>
      <c r="J12" s="292">
        <v>0</v>
      </c>
      <c r="K12" s="292">
        <v>0</v>
      </c>
      <c r="L12" s="292">
        <v>1226</v>
      </c>
      <c r="M12" s="292">
        <v>0</v>
      </c>
      <c r="N12" s="292">
        <f t="shared" si="3"/>
        <v>0</v>
      </c>
      <c r="O12" s="292">
        <f>+資源化量内訳!Y12</f>
        <v>1231</v>
      </c>
      <c r="P12" s="292">
        <f t="shared" si="4"/>
        <v>37865</v>
      </c>
      <c r="Q12" s="292">
        <v>36054</v>
      </c>
      <c r="R12" s="292">
        <f t="shared" si="5"/>
        <v>1811</v>
      </c>
      <c r="S12" s="292">
        <v>1811</v>
      </c>
      <c r="T12" s="292">
        <v>0</v>
      </c>
      <c r="U12" s="292">
        <v>0</v>
      </c>
      <c r="V12" s="292">
        <v>0</v>
      </c>
      <c r="W12" s="292">
        <v>0</v>
      </c>
      <c r="X12" s="292">
        <v>0</v>
      </c>
      <c r="Y12" s="292">
        <v>0</v>
      </c>
      <c r="Z12" s="292">
        <f t="shared" si="6"/>
        <v>4680</v>
      </c>
      <c r="AA12" s="292">
        <v>0</v>
      </c>
      <c r="AB12" s="292">
        <v>4491</v>
      </c>
      <c r="AC12" s="292">
        <f t="shared" si="7"/>
        <v>189</v>
      </c>
      <c r="AD12" s="292">
        <v>189</v>
      </c>
      <c r="AE12" s="292">
        <v>0</v>
      </c>
      <c r="AF12" s="292">
        <v>0</v>
      </c>
      <c r="AG12" s="292">
        <v>0</v>
      </c>
      <c r="AH12" s="292">
        <v>0</v>
      </c>
      <c r="AI12" s="292">
        <v>0</v>
      </c>
      <c r="AJ12" s="292">
        <v>0</v>
      </c>
      <c r="AK12" s="290">
        <f t="shared" si="8"/>
        <v>0</v>
      </c>
      <c r="AL12" s="290">
        <v>0</v>
      </c>
      <c r="AM12" s="290">
        <v>0</v>
      </c>
      <c r="AN12" s="290">
        <v>0</v>
      </c>
      <c r="AO12" s="290">
        <v>0</v>
      </c>
      <c r="AP12" s="290">
        <v>0</v>
      </c>
      <c r="AQ12" s="290">
        <v>0</v>
      </c>
      <c r="AR12" s="290">
        <v>0</v>
      </c>
      <c r="AS12" s="290">
        <v>0</v>
      </c>
    </row>
    <row r="13" spans="1:45" s="224" customFormat="1" ht="13.5" customHeight="1">
      <c r="A13" s="290" t="s">
        <v>745</v>
      </c>
      <c r="B13" s="291" t="s">
        <v>770</v>
      </c>
      <c r="C13" s="290" t="s">
        <v>771</v>
      </c>
      <c r="D13" s="292">
        <f t="shared" si="0"/>
        <v>19174</v>
      </c>
      <c r="E13" s="292">
        <f t="shared" si="1"/>
        <v>16009</v>
      </c>
      <c r="F13" s="292">
        <f t="shared" si="2"/>
        <v>1841</v>
      </c>
      <c r="G13" s="292">
        <v>1412</v>
      </c>
      <c r="H13" s="292">
        <v>0</v>
      </c>
      <c r="I13" s="292">
        <v>0</v>
      </c>
      <c r="J13" s="292">
        <v>0</v>
      </c>
      <c r="K13" s="292">
        <v>0</v>
      </c>
      <c r="L13" s="292">
        <v>429</v>
      </c>
      <c r="M13" s="292">
        <v>0</v>
      </c>
      <c r="N13" s="292">
        <f t="shared" si="3"/>
        <v>250</v>
      </c>
      <c r="O13" s="292">
        <f>+資源化量内訳!Y13</f>
        <v>1074</v>
      </c>
      <c r="P13" s="292">
        <f t="shared" si="4"/>
        <v>17531</v>
      </c>
      <c r="Q13" s="292">
        <v>16009</v>
      </c>
      <c r="R13" s="292">
        <f t="shared" si="5"/>
        <v>1522</v>
      </c>
      <c r="S13" s="292">
        <v>1407</v>
      </c>
      <c r="T13" s="292">
        <v>0</v>
      </c>
      <c r="U13" s="292">
        <v>0</v>
      </c>
      <c r="V13" s="292">
        <v>0</v>
      </c>
      <c r="W13" s="292">
        <v>0</v>
      </c>
      <c r="X13" s="292">
        <v>115</v>
      </c>
      <c r="Y13" s="292">
        <v>0</v>
      </c>
      <c r="Z13" s="292">
        <f t="shared" si="6"/>
        <v>2511</v>
      </c>
      <c r="AA13" s="292">
        <v>250</v>
      </c>
      <c r="AB13" s="292">
        <v>2261</v>
      </c>
      <c r="AC13" s="292">
        <f t="shared" si="7"/>
        <v>0</v>
      </c>
      <c r="AD13" s="292">
        <v>0</v>
      </c>
      <c r="AE13" s="292">
        <v>0</v>
      </c>
      <c r="AF13" s="292">
        <v>0</v>
      </c>
      <c r="AG13" s="292">
        <v>0</v>
      </c>
      <c r="AH13" s="292">
        <v>0</v>
      </c>
      <c r="AI13" s="292">
        <v>0</v>
      </c>
      <c r="AJ13" s="292">
        <v>0</v>
      </c>
      <c r="AK13" s="290">
        <f t="shared" si="8"/>
        <v>0</v>
      </c>
      <c r="AL13" s="290">
        <v>0</v>
      </c>
      <c r="AM13" s="290">
        <v>0</v>
      </c>
      <c r="AN13" s="290">
        <v>0</v>
      </c>
      <c r="AO13" s="290">
        <v>0</v>
      </c>
      <c r="AP13" s="290">
        <v>0</v>
      </c>
      <c r="AQ13" s="290">
        <v>0</v>
      </c>
      <c r="AR13" s="290">
        <v>0</v>
      </c>
      <c r="AS13" s="290">
        <v>0</v>
      </c>
    </row>
    <row r="14" spans="1:45" s="224" customFormat="1" ht="13.5" customHeight="1">
      <c r="A14" s="290" t="s">
        <v>745</v>
      </c>
      <c r="B14" s="291" t="s">
        <v>772</v>
      </c>
      <c r="C14" s="290" t="s">
        <v>773</v>
      </c>
      <c r="D14" s="292">
        <f t="shared" si="0"/>
        <v>11759</v>
      </c>
      <c r="E14" s="292">
        <f t="shared" si="1"/>
        <v>10320</v>
      </c>
      <c r="F14" s="292">
        <f t="shared" si="2"/>
        <v>1056</v>
      </c>
      <c r="G14" s="292">
        <v>627</v>
      </c>
      <c r="H14" s="292">
        <v>0</v>
      </c>
      <c r="I14" s="292">
        <v>0</v>
      </c>
      <c r="J14" s="292">
        <v>0</v>
      </c>
      <c r="K14" s="292">
        <v>0</v>
      </c>
      <c r="L14" s="292">
        <v>429</v>
      </c>
      <c r="M14" s="292">
        <v>0</v>
      </c>
      <c r="N14" s="292">
        <f t="shared" si="3"/>
        <v>0</v>
      </c>
      <c r="O14" s="292">
        <f>+資源化量内訳!Y14</f>
        <v>383</v>
      </c>
      <c r="P14" s="292">
        <f t="shared" si="4"/>
        <v>10580</v>
      </c>
      <c r="Q14" s="292">
        <v>10320</v>
      </c>
      <c r="R14" s="292">
        <f t="shared" si="5"/>
        <v>260</v>
      </c>
      <c r="S14" s="292">
        <v>260</v>
      </c>
      <c r="T14" s="292">
        <v>0</v>
      </c>
      <c r="U14" s="292">
        <v>0</v>
      </c>
      <c r="V14" s="292">
        <v>0</v>
      </c>
      <c r="W14" s="292">
        <v>0</v>
      </c>
      <c r="X14" s="292">
        <v>0</v>
      </c>
      <c r="Y14" s="292">
        <v>0</v>
      </c>
      <c r="Z14" s="292">
        <f t="shared" si="6"/>
        <v>3506</v>
      </c>
      <c r="AA14" s="292">
        <v>0</v>
      </c>
      <c r="AB14" s="292">
        <v>3452</v>
      </c>
      <c r="AC14" s="292">
        <f t="shared" si="7"/>
        <v>54</v>
      </c>
      <c r="AD14" s="292">
        <v>54</v>
      </c>
      <c r="AE14" s="292">
        <v>0</v>
      </c>
      <c r="AF14" s="292">
        <v>0</v>
      </c>
      <c r="AG14" s="292">
        <v>0</v>
      </c>
      <c r="AH14" s="292">
        <v>0</v>
      </c>
      <c r="AI14" s="292">
        <v>0</v>
      </c>
      <c r="AJ14" s="292">
        <v>0</v>
      </c>
      <c r="AK14" s="290">
        <f t="shared" si="8"/>
        <v>0</v>
      </c>
      <c r="AL14" s="290">
        <v>0</v>
      </c>
      <c r="AM14" s="290">
        <v>0</v>
      </c>
      <c r="AN14" s="290">
        <v>0</v>
      </c>
      <c r="AO14" s="290">
        <v>0</v>
      </c>
      <c r="AP14" s="290">
        <v>0</v>
      </c>
      <c r="AQ14" s="290">
        <v>0</v>
      </c>
      <c r="AR14" s="290">
        <v>0</v>
      </c>
      <c r="AS14" s="290">
        <v>0</v>
      </c>
    </row>
    <row r="15" spans="1:45" s="224" customFormat="1" ht="13.5" customHeight="1">
      <c r="A15" s="290" t="s">
        <v>745</v>
      </c>
      <c r="B15" s="291" t="s">
        <v>774</v>
      </c>
      <c r="C15" s="290" t="s">
        <v>775</v>
      </c>
      <c r="D15" s="292">
        <f t="shared" si="0"/>
        <v>9055</v>
      </c>
      <c r="E15" s="292">
        <f t="shared" si="1"/>
        <v>8223</v>
      </c>
      <c r="F15" s="292">
        <f t="shared" si="2"/>
        <v>0</v>
      </c>
      <c r="G15" s="292">
        <v>0</v>
      </c>
      <c r="H15" s="292">
        <v>0</v>
      </c>
      <c r="I15" s="292">
        <v>0</v>
      </c>
      <c r="J15" s="292">
        <v>0</v>
      </c>
      <c r="K15" s="292">
        <v>0</v>
      </c>
      <c r="L15" s="292">
        <v>0</v>
      </c>
      <c r="M15" s="292">
        <v>0</v>
      </c>
      <c r="N15" s="292">
        <f t="shared" si="3"/>
        <v>162</v>
      </c>
      <c r="O15" s="292">
        <f>+資源化量内訳!Y15</f>
        <v>670</v>
      </c>
      <c r="P15" s="292">
        <f t="shared" si="4"/>
        <v>8223</v>
      </c>
      <c r="Q15" s="292">
        <v>8223</v>
      </c>
      <c r="R15" s="292">
        <f t="shared" si="5"/>
        <v>0</v>
      </c>
      <c r="S15" s="292">
        <v>0</v>
      </c>
      <c r="T15" s="292">
        <v>0</v>
      </c>
      <c r="U15" s="292">
        <v>0</v>
      </c>
      <c r="V15" s="292">
        <v>0</v>
      </c>
      <c r="W15" s="292">
        <v>0</v>
      </c>
      <c r="X15" s="292">
        <v>0</v>
      </c>
      <c r="Y15" s="292">
        <v>0</v>
      </c>
      <c r="Z15" s="292">
        <f t="shared" si="6"/>
        <v>656</v>
      </c>
      <c r="AA15" s="292">
        <v>162</v>
      </c>
      <c r="AB15" s="292">
        <v>494</v>
      </c>
      <c r="AC15" s="292">
        <f t="shared" si="7"/>
        <v>0</v>
      </c>
      <c r="AD15" s="292">
        <v>0</v>
      </c>
      <c r="AE15" s="292">
        <v>0</v>
      </c>
      <c r="AF15" s="292">
        <v>0</v>
      </c>
      <c r="AG15" s="292">
        <v>0</v>
      </c>
      <c r="AH15" s="292">
        <v>0</v>
      </c>
      <c r="AI15" s="292">
        <v>0</v>
      </c>
      <c r="AJ15" s="292">
        <v>0</v>
      </c>
      <c r="AK15" s="290">
        <f t="shared" si="8"/>
        <v>0</v>
      </c>
      <c r="AL15" s="290">
        <v>0</v>
      </c>
      <c r="AM15" s="290">
        <v>0</v>
      </c>
      <c r="AN15" s="290">
        <v>0</v>
      </c>
      <c r="AO15" s="290">
        <v>0</v>
      </c>
      <c r="AP15" s="290">
        <v>0</v>
      </c>
      <c r="AQ15" s="290">
        <v>0</v>
      </c>
      <c r="AR15" s="290">
        <v>0</v>
      </c>
      <c r="AS15" s="290">
        <v>0</v>
      </c>
    </row>
    <row r="16" spans="1:45" s="224" customFormat="1" ht="13.5" customHeight="1">
      <c r="A16" s="290" t="s">
        <v>745</v>
      </c>
      <c r="B16" s="291" t="s">
        <v>776</v>
      </c>
      <c r="C16" s="290" t="s">
        <v>777</v>
      </c>
      <c r="D16" s="292">
        <f t="shared" si="0"/>
        <v>34454</v>
      </c>
      <c r="E16" s="292">
        <f t="shared" si="1"/>
        <v>30063</v>
      </c>
      <c r="F16" s="292">
        <f t="shared" si="2"/>
        <v>1872</v>
      </c>
      <c r="G16" s="292">
        <v>274</v>
      </c>
      <c r="H16" s="292">
        <v>0</v>
      </c>
      <c r="I16" s="292">
        <v>0</v>
      </c>
      <c r="J16" s="292">
        <v>0</v>
      </c>
      <c r="K16" s="292">
        <v>0</v>
      </c>
      <c r="L16" s="292">
        <v>1598</v>
      </c>
      <c r="M16" s="292">
        <v>0</v>
      </c>
      <c r="N16" s="292">
        <f t="shared" si="3"/>
        <v>118</v>
      </c>
      <c r="O16" s="292">
        <f>+資源化量内訳!Y16</f>
        <v>2401</v>
      </c>
      <c r="P16" s="292">
        <f t="shared" si="4"/>
        <v>30063</v>
      </c>
      <c r="Q16" s="292">
        <v>30063</v>
      </c>
      <c r="R16" s="292">
        <f t="shared" si="5"/>
        <v>0</v>
      </c>
      <c r="S16" s="292">
        <v>0</v>
      </c>
      <c r="T16" s="292">
        <v>0</v>
      </c>
      <c r="U16" s="292">
        <v>0</v>
      </c>
      <c r="V16" s="292">
        <v>0</v>
      </c>
      <c r="W16" s="292">
        <v>0</v>
      </c>
      <c r="X16" s="292">
        <v>0</v>
      </c>
      <c r="Y16" s="292">
        <v>0</v>
      </c>
      <c r="Z16" s="292">
        <f t="shared" si="6"/>
        <v>3075</v>
      </c>
      <c r="AA16" s="292">
        <v>118</v>
      </c>
      <c r="AB16" s="292">
        <v>2763</v>
      </c>
      <c r="AC16" s="292">
        <f t="shared" si="7"/>
        <v>194</v>
      </c>
      <c r="AD16" s="292">
        <v>194</v>
      </c>
      <c r="AE16" s="292">
        <v>0</v>
      </c>
      <c r="AF16" s="292">
        <v>0</v>
      </c>
      <c r="AG16" s="292">
        <v>0</v>
      </c>
      <c r="AH16" s="292">
        <v>0</v>
      </c>
      <c r="AI16" s="292">
        <v>0</v>
      </c>
      <c r="AJ16" s="292">
        <v>0</v>
      </c>
      <c r="AK16" s="290">
        <f t="shared" si="8"/>
        <v>0</v>
      </c>
      <c r="AL16" s="290">
        <v>0</v>
      </c>
      <c r="AM16" s="290">
        <v>0</v>
      </c>
      <c r="AN16" s="290">
        <v>0</v>
      </c>
      <c r="AO16" s="290">
        <v>0</v>
      </c>
      <c r="AP16" s="290">
        <v>0</v>
      </c>
      <c r="AQ16" s="290">
        <v>0</v>
      </c>
      <c r="AR16" s="290">
        <v>0</v>
      </c>
      <c r="AS16" s="290">
        <v>0</v>
      </c>
    </row>
    <row r="17" spans="1:45" s="224" customFormat="1" ht="13.5" customHeight="1">
      <c r="A17" s="290" t="s">
        <v>745</v>
      </c>
      <c r="B17" s="291" t="s">
        <v>778</v>
      </c>
      <c r="C17" s="290" t="s">
        <v>779</v>
      </c>
      <c r="D17" s="292">
        <f t="shared" si="0"/>
        <v>23580</v>
      </c>
      <c r="E17" s="292">
        <f t="shared" si="1"/>
        <v>21345</v>
      </c>
      <c r="F17" s="292">
        <f t="shared" si="2"/>
        <v>1731</v>
      </c>
      <c r="G17" s="292">
        <v>1643</v>
      </c>
      <c r="H17" s="292">
        <v>0</v>
      </c>
      <c r="I17" s="292">
        <v>0</v>
      </c>
      <c r="J17" s="292">
        <v>0</v>
      </c>
      <c r="K17" s="292">
        <v>0</v>
      </c>
      <c r="L17" s="292">
        <v>88</v>
      </c>
      <c r="M17" s="292">
        <v>0</v>
      </c>
      <c r="N17" s="292">
        <f t="shared" si="3"/>
        <v>0</v>
      </c>
      <c r="O17" s="292">
        <f>+資源化量内訳!Y17</f>
        <v>504</v>
      </c>
      <c r="P17" s="292">
        <f t="shared" si="4"/>
        <v>21767</v>
      </c>
      <c r="Q17" s="292">
        <v>21345</v>
      </c>
      <c r="R17" s="292">
        <f t="shared" si="5"/>
        <v>422</v>
      </c>
      <c r="S17" s="292">
        <v>422</v>
      </c>
      <c r="T17" s="292">
        <v>0</v>
      </c>
      <c r="U17" s="292">
        <v>0</v>
      </c>
      <c r="V17" s="292">
        <v>0</v>
      </c>
      <c r="W17" s="292">
        <v>0</v>
      </c>
      <c r="X17" s="292">
        <v>0</v>
      </c>
      <c r="Y17" s="292">
        <v>0</v>
      </c>
      <c r="Z17" s="292">
        <f t="shared" si="6"/>
        <v>3306</v>
      </c>
      <c r="AA17" s="292">
        <v>0</v>
      </c>
      <c r="AB17" s="292">
        <v>3166</v>
      </c>
      <c r="AC17" s="292">
        <f t="shared" si="7"/>
        <v>140</v>
      </c>
      <c r="AD17" s="292">
        <v>140</v>
      </c>
      <c r="AE17" s="292">
        <v>0</v>
      </c>
      <c r="AF17" s="292">
        <v>0</v>
      </c>
      <c r="AG17" s="292">
        <v>0</v>
      </c>
      <c r="AH17" s="292">
        <v>0</v>
      </c>
      <c r="AI17" s="292">
        <v>0</v>
      </c>
      <c r="AJ17" s="292">
        <v>0</v>
      </c>
      <c r="AK17" s="290">
        <f t="shared" si="8"/>
        <v>0</v>
      </c>
      <c r="AL17" s="290">
        <v>0</v>
      </c>
      <c r="AM17" s="290">
        <v>0</v>
      </c>
      <c r="AN17" s="290">
        <v>0</v>
      </c>
      <c r="AO17" s="290">
        <v>0</v>
      </c>
      <c r="AP17" s="290">
        <v>0</v>
      </c>
      <c r="AQ17" s="290">
        <v>0</v>
      </c>
      <c r="AR17" s="290">
        <v>0</v>
      </c>
      <c r="AS17" s="290">
        <v>0</v>
      </c>
    </row>
    <row r="18" spans="1:45" s="224" customFormat="1" ht="13.5" customHeight="1">
      <c r="A18" s="290" t="s">
        <v>745</v>
      </c>
      <c r="B18" s="291" t="s">
        <v>781</v>
      </c>
      <c r="C18" s="290" t="s">
        <v>782</v>
      </c>
      <c r="D18" s="292">
        <f t="shared" si="0"/>
        <v>12961</v>
      </c>
      <c r="E18" s="292">
        <f t="shared" si="1"/>
        <v>11291</v>
      </c>
      <c r="F18" s="292">
        <f t="shared" si="2"/>
        <v>1070</v>
      </c>
      <c r="G18" s="292">
        <v>973</v>
      </c>
      <c r="H18" s="292">
        <v>97</v>
      </c>
      <c r="I18" s="292">
        <v>0</v>
      </c>
      <c r="J18" s="292">
        <v>0</v>
      </c>
      <c r="K18" s="292">
        <v>0</v>
      </c>
      <c r="L18" s="292">
        <v>0</v>
      </c>
      <c r="M18" s="292">
        <v>0</v>
      </c>
      <c r="N18" s="292">
        <f t="shared" si="3"/>
        <v>54</v>
      </c>
      <c r="O18" s="292">
        <f>+資源化量内訳!Y18</f>
        <v>546</v>
      </c>
      <c r="P18" s="292">
        <f t="shared" si="4"/>
        <v>11515</v>
      </c>
      <c r="Q18" s="292">
        <v>11291</v>
      </c>
      <c r="R18" s="292">
        <f t="shared" si="5"/>
        <v>224</v>
      </c>
      <c r="S18" s="292">
        <v>224</v>
      </c>
      <c r="T18" s="292">
        <v>0</v>
      </c>
      <c r="U18" s="292">
        <v>0</v>
      </c>
      <c r="V18" s="292">
        <v>0</v>
      </c>
      <c r="W18" s="292">
        <v>0</v>
      </c>
      <c r="X18" s="292">
        <v>0</v>
      </c>
      <c r="Y18" s="292">
        <v>0</v>
      </c>
      <c r="Z18" s="292">
        <f t="shared" si="6"/>
        <v>1637</v>
      </c>
      <c r="AA18" s="292">
        <v>54</v>
      </c>
      <c r="AB18" s="292">
        <v>1583</v>
      </c>
      <c r="AC18" s="292">
        <f t="shared" si="7"/>
        <v>0</v>
      </c>
      <c r="AD18" s="292">
        <v>0</v>
      </c>
      <c r="AE18" s="292">
        <v>0</v>
      </c>
      <c r="AF18" s="292">
        <v>0</v>
      </c>
      <c r="AG18" s="292">
        <v>0</v>
      </c>
      <c r="AH18" s="292">
        <v>0</v>
      </c>
      <c r="AI18" s="292">
        <v>0</v>
      </c>
      <c r="AJ18" s="292">
        <v>0</v>
      </c>
      <c r="AK18" s="290">
        <f t="shared" si="8"/>
        <v>0</v>
      </c>
      <c r="AL18" s="290">
        <v>0</v>
      </c>
      <c r="AM18" s="290">
        <v>0</v>
      </c>
      <c r="AN18" s="290">
        <v>0</v>
      </c>
      <c r="AO18" s="290">
        <v>0</v>
      </c>
      <c r="AP18" s="290">
        <v>0</v>
      </c>
      <c r="AQ18" s="290">
        <v>0</v>
      </c>
      <c r="AR18" s="290">
        <v>0</v>
      </c>
      <c r="AS18" s="290">
        <v>0</v>
      </c>
    </row>
    <row r="19" spans="1:45" s="224" customFormat="1" ht="13.5" customHeight="1">
      <c r="A19" s="290" t="s">
        <v>745</v>
      </c>
      <c r="B19" s="291" t="s">
        <v>783</v>
      </c>
      <c r="C19" s="290" t="s">
        <v>784</v>
      </c>
      <c r="D19" s="292">
        <f t="shared" si="0"/>
        <v>8431</v>
      </c>
      <c r="E19" s="292">
        <f t="shared" si="1"/>
        <v>7104</v>
      </c>
      <c r="F19" s="292">
        <f t="shared" si="2"/>
        <v>1327</v>
      </c>
      <c r="G19" s="292">
        <v>0</v>
      </c>
      <c r="H19" s="292">
        <v>0</v>
      </c>
      <c r="I19" s="292">
        <v>0</v>
      </c>
      <c r="J19" s="292">
        <v>0</v>
      </c>
      <c r="K19" s="292">
        <v>0</v>
      </c>
      <c r="L19" s="292">
        <v>1327</v>
      </c>
      <c r="M19" s="292">
        <v>0</v>
      </c>
      <c r="N19" s="292">
        <f t="shared" si="3"/>
        <v>0</v>
      </c>
      <c r="O19" s="292">
        <f>+資源化量内訳!Y19</f>
        <v>0</v>
      </c>
      <c r="P19" s="292">
        <f t="shared" si="4"/>
        <v>7104</v>
      </c>
      <c r="Q19" s="292">
        <v>7104</v>
      </c>
      <c r="R19" s="292">
        <f t="shared" si="5"/>
        <v>0</v>
      </c>
      <c r="S19" s="292">
        <v>0</v>
      </c>
      <c r="T19" s="292">
        <v>0</v>
      </c>
      <c r="U19" s="292">
        <v>0</v>
      </c>
      <c r="V19" s="292">
        <v>0</v>
      </c>
      <c r="W19" s="292">
        <v>0</v>
      </c>
      <c r="X19" s="292">
        <v>0</v>
      </c>
      <c r="Y19" s="292">
        <v>0</v>
      </c>
      <c r="Z19" s="292">
        <f t="shared" si="6"/>
        <v>961</v>
      </c>
      <c r="AA19" s="292">
        <v>0</v>
      </c>
      <c r="AB19" s="292">
        <v>961</v>
      </c>
      <c r="AC19" s="292">
        <f t="shared" si="7"/>
        <v>0</v>
      </c>
      <c r="AD19" s="292">
        <v>0</v>
      </c>
      <c r="AE19" s="292">
        <v>0</v>
      </c>
      <c r="AF19" s="292">
        <v>0</v>
      </c>
      <c r="AG19" s="292">
        <v>0</v>
      </c>
      <c r="AH19" s="292">
        <v>0</v>
      </c>
      <c r="AI19" s="292">
        <v>0</v>
      </c>
      <c r="AJ19" s="292">
        <v>0</v>
      </c>
      <c r="AK19" s="290">
        <f t="shared" si="8"/>
        <v>0</v>
      </c>
      <c r="AL19" s="290">
        <v>0</v>
      </c>
      <c r="AM19" s="290">
        <v>0</v>
      </c>
      <c r="AN19" s="290">
        <v>0</v>
      </c>
      <c r="AO19" s="290">
        <v>0</v>
      </c>
      <c r="AP19" s="290">
        <v>0</v>
      </c>
      <c r="AQ19" s="290">
        <v>0</v>
      </c>
      <c r="AR19" s="290">
        <v>0</v>
      </c>
      <c r="AS19" s="290">
        <v>0</v>
      </c>
    </row>
    <row r="20" spans="1:45" s="224" customFormat="1" ht="13.5" customHeight="1">
      <c r="A20" s="290" t="s">
        <v>745</v>
      </c>
      <c r="B20" s="291" t="s">
        <v>785</v>
      </c>
      <c r="C20" s="290" t="s">
        <v>786</v>
      </c>
      <c r="D20" s="292">
        <f t="shared" si="0"/>
        <v>922</v>
      </c>
      <c r="E20" s="292">
        <f t="shared" si="1"/>
        <v>709</v>
      </c>
      <c r="F20" s="292">
        <f t="shared" si="2"/>
        <v>91</v>
      </c>
      <c r="G20" s="292">
        <v>91</v>
      </c>
      <c r="H20" s="292">
        <v>0</v>
      </c>
      <c r="I20" s="292">
        <v>0</v>
      </c>
      <c r="J20" s="292">
        <v>0</v>
      </c>
      <c r="K20" s="292">
        <v>0</v>
      </c>
      <c r="L20" s="292">
        <v>0</v>
      </c>
      <c r="M20" s="292">
        <v>0</v>
      </c>
      <c r="N20" s="292">
        <f t="shared" si="3"/>
        <v>0</v>
      </c>
      <c r="O20" s="292">
        <f>+資源化量内訳!Y20</f>
        <v>122</v>
      </c>
      <c r="P20" s="292">
        <f t="shared" si="4"/>
        <v>770</v>
      </c>
      <c r="Q20" s="292">
        <v>709</v>
      </c>
      <c r="R20" s="292">
        <f t="shared" si="5"/>
        <v>61</v>
      </c>
      <c r="S20" s="292">
        <v>61</v>
      </c>
      <c r="T20" s="292">
        <v>0</v>
      </c>
      <c r="U20" s="292">
        <v>0</v>
      </c>
      <c r="V20" s="292">
        <v>0</v>
      </c>
      <c r="W20" s="292">
        <v>0</v>
      </c>
      <c r="X20" s="292">
        <v>0</v>
      </c>
      <c r="Y20" s="292">
        <v>0</v>
      </c>
      <c r="Z20" s="292">
        <f t="shared" si="6"/>
        <v>61</v>
      </c>
      <c r="AA20" s="292">
        <v>0</v>
      </c>
      <c r="AB20" s="292">
        <v>61</v>
      </c>
      <c r="AC20" s="292">
        <f t="shared" si="7"/>
        <v>0</v>
      </c>
      <c r="AD20" s="292">
        <v>0</v>
      </c>
      <c r="AE20" s="292">
        <v>0</v>
      </c>
      <c r="AF20" s="292">
        <v>0</v>
      </c>
      <c r="AG20" s="292">
        <v>0</v>
      </c>
      <c r="AH20" s="292">
        <v>0</v>
      </c>
      <c r="AI20" s="292">
        <v>0</v>
      </c>
      <c r="AJ20" s="292">
        <v>0</v>
      </c>
      <c r="AK20" s="290">
        <f t="shared" si="8"/>
        <v>0</v>
      </c>
      <c r="AL20" s="290">
        <v>0</v>
      </c>
      <c r="AM20" s="290">
        <v>0</v>
      </c>
      <c r="AN20" s="290">
        <v>0</v>
      </c>
      <c r="AO20" s="290">
        <v>0</v>
      </c>
      <c r="AP20" s="290">
        <v>0</v>
      </c>
      <c r="AQ20" s="290">
        <v>0</v>
      </c>
      <c r="AR20" s="290">
        <v>0</v>
      </c>
      <c r="AS20" s="290">
        <v>0</v>
      </c>
    </row>
    <row r="21" spans="1:45" s="224" customFormat="1" ht="13.5" customHeight="1">
      <c r="A21" s="290" t="s">
        <v>745</v>
      </c>
      <c r="B21" s="291" t="s">
        <v>787</v>
      </c>
      <c r="C21" s="290" t="s">
        <v>788</v>
      </c>
      <c r="D21" s="292">
        <f t="shared" si="0"/>
        <v>5474</v>
      </c>
      <c r="E21" s="292">
        <f t="shared" si="1"/>
        <v>4615</v>
      </c>
      <c r="F21" s="292">
        <f t="shared" si="2"/>
        <v>859</v>
      </c>
      <c r="G21" s="292">
        <v>475</v>
      </c>
      <c r="H21" s="292">
        <v>29</v>
      </c>
      <c r="I21" s="292">
        <v>0</v>
      </c>
      <c r="J21" s="292">
        <v>0</v>
      </c>
      <c r="K21" s="292">
        <v>0</v>
      </c>
      <c r="L21" s="292">
        <v>355</v>
      </c>
      <c r="M21" s="292">
        <v>0</v>
      </c>
      <c r="N21" s="292">
        <f t="shared" si="3"/>
        <v>0</v>
      </c>
      <c r="O21" s="292">
        <f>+資源化量内訳!Y21</f>
        <v>0</v>
      </c>
      <c r="P21" s="292">
        <f t="shared" si="4"/>
        <v>4675</v>
      </c>
      <c r="Q21" s="292">
        <v>4615</v>
      </c>
      <c r="R21" s="292">
        <f t="shared" si="5"/>
        <v>60</v>
      </c>
      <c r="S21" s="292">
        <v>60</v>
      </c>
      <c r="T21" s="292">
        <v>0</v>
      </c>
      <c r="U21" s="292">
        <v>0</v>
      </c>
      <c r="V21" s="292">
        <v>0</v>
      </c>
      <c r="W21" s="292">
        <v>0</v>
      </c>
      <c r="X21" s="292">
        <v>0</v>
      </c>
      <c r="Y21" s="292">
        <v>0</v>
      </c>
      <c r="Z21" s="292">
        <f t="shared" si="6"/>
        <v>584</v>
      </c>
      <c r="AA21" s="292">
        <v>0</v>
      </c>
      <c r="AB21" s="292">
        <v>584</v>
      </c>
      <c r="AC21" s="292">
        <f t="shared" si="7"/>
        <v>0</v>
      </c>
      <c r="AD21" s="292">
        <v>0</v>
      </c>
      <c r="AE21" s="292">
        <v>0</v>
      </c>
      <c r="AF21" s="292">
        <v>0</v>
      </c>
      <c r="AG21" s="292">
        <v>0</v>
      </c>
      <c r="AH21" s="292">
        <v>0</v>
      </c>
      <c r="AI21" s="292">
        <v>0</v>
      </c>
      <c r="AJ21" s="292">
        <v>0</v>
      </c>
      <c r="AK21" s="290">
        <f t="shared" si="8"/>
        <v>0</v>
      </c>
      <c r="AL21" s="290">
        <v>0</v>
      </c>
      <c r="AM21" s="290">
        <v>0</v>
      </c>
      <c r="AN21" s="290">
        <v>0</v>
      </c>
      <c r="AO21" s="290">
        <v>0</v>
      </c>
      <c r="AP21" s="290">
        <v>0</v>
      </c>
      <c r="AQ21" s="290">
        <v>0</v>
      </c>
      <c r="AR21" s="290">
        <v>0</v>
      </c>
      <c r="AS21" s="290">
        <v>0</v>
      </c>
    </row>
    <row r="22" spans="1:45" s="224" customFormat="1" ht="13.5" customHeight="1">
      <c r="A22" s="290" t="s">
        <v>745</v>
      </c>
      <c r="B22" s="291" t="s">
        <v>789</v>
      </c>
      <c r="C22" s="290" t="s">
        <v>790</v>
      </c>
      <c r="D22" s="292">
        <f t="shared" si="0"/>
        <v>7623</v>
      </c>
      <c r="E22" s="292">
        <f t="shared" si="1"/>
        <v>6194</v>
      </c>
      <c r="F22" s="292">
        <f t="shared" si="2"/>
        <v>0</v>
      </c>
      <c r="G22" s="292">
        <v>0</v>
      </c>
      <c r="H22" s="292">
        <v>0</v>
      </c>
      <c r="I22" s="292">
        <v>0</v>
      </c>
      <c r="J22" s="292">
        <v>0</v>
      </c>
      <c r="K22" s="292">
        <v>0</v>
      </c>
      <c r="L22" s="292">
        <v>0</v>
      </c>
      <c r="M22" s="292">
        <v>0</v>
      </c>
      <c r="N22" s="292">
        <f t="shared" si="3"/>
        <v>244</v>
      </c>
      <c r="O22" s="292">
        <f>+資源化量内訳!Y22</f>
        <v>1185</v>
      </c>
      <c r="P22" s="292">
        <f t="shared" si="4"/>
        <v>6194</v>
      </c>
      <c r="Q22" s="292">
        <v>6194</v>
      </c>
      <c r="R22" s="292">
        <f t="shared" si="5"/>
        <v>0</v>
      </c>
      <c r="S22" s="292">
        <v>0</v>
      </c>
      <c r="T22" s="292">
        <v>0</v>
      </c>
      <c r="U22" s="292">
        <v>0</v>
      </c>
      <c r="V22" s="292">
        <v>0</v>
      </c>
      <c r="W22" s="292">
        <v>0</v>
      </c>
      <c r="X22" s="292">
        <v>0</v>
      </c>
      <c r="Y22" s="292">
        <v>0</v>
      </c>
      <c r="Z22" s="292">
        <f t="shared" si="6"/>
        <v>1327</v>
      </c>
      <c r="AA22" s="292">
        <v>244</v>
      </c>
      <c r="AB22" s="292">
        <v>1083</v>
      </c>
      <c r="AC22" s="292">
        <f t="shared" si="7"/>
        <v>0</v>
      </c>
      <c r="AD22" s="292">
        <v>0</v>
      </c>
      <c r="AE22" s="292">
        <v>0</v>
      </c>
      <c r="AF22" s="292">
        <v>0</v>
      </c>
      <c r="AG22" s="292">
        <v>0</v>
      </c>
      <c r="AH22" s="292">
        <v>0</v>
      </c>
      <c r="AI22" s="292">
        <v>0</v>
      </c>
      <c r="AJ22" s="292">
        <v>0</v>
      </c>
      <c r="AK22" s="290">
        <f t="shared" si="8"/>
        <v>0</v>
      </c>
      <c r="AL22" s="290">
        <v>0</v>
      </c>
      <c r="AM22" s="290">
        <v>0</v>
      </c>
      <c r="AN22" s="290">
        <v>0</v>
      </c>
      <c r="AO22" s="290">
        <v>0</v>
      </c>
      <c r="AP22" s="290">
        <v>0</v>
      </c>
      <c r="AQ22" s="290">
        <v>0</v>
      </c>
      <c r="AR22" s="290">
        <v>0</v>
      </c>
      <c r="AS22" s="290">
        <v>0</v>
      </c>
    </row>
    <row r="23" spans="1:45" s="224" customFormat="1" ht="13.5" customHeight="1">
      <c r="A23" s="290" t="s">
        <v>745</v>
      </c>
      <c r="B23" s="291" t="s">
        <v>791</v>
      </c>
      <c r="C23" s="290" t="s">
        <v>792</v>
      </c>
      <c r="D23" s="292">
        <f t="shared" si="0"/>
        <v>6572</v>
      </c>
      <c r="E23" s="292">
        <f t="shared" si="1"/>
        <v>3487</v>
      </c>
      <c r="F23" s="292">
        <f t="shared" si="2"/>
        <v>2906</v>
      </c>
      <c r="G23" s="292">
        <v>0</v>
      </c>
      <c r="H23" s="292">
        <v>0</v>
      </c>
      <c r="I23" s="292">
        <v>0</v>
      </c>
      <c r="J23" s="292">
        <v>0</v>
      </c>
      <c r="K23" s="292">
        <v>0</v>
      </c>
      <c r="L23" s="292">
        <v>2906</v>
      </c>
      <c r="M23" s="292">
        <v>0</v>
      </c>
      <c r="N23" s="292">
        <f t="shared" si="3"/>
        <v>0</v>
      </c>
      <c r="O23" s="292">
        <f>+資源化量内訳!Y23</f>
        <v>179</v>
      </c>
      <c r="P23" s="292">
        <f t="shared" si="4"/>
        <v>3487</v>
      </c>
      <c r="Q23" s="292">
        <v>3487</v>
      </c>
      <c r="R23" s="292">
        <f t="shared" si="5"/>
        <v>0</v>
      </c>
      <c r="S23" s="292">
        <v>0</v>
      </c>
      <c r="T23" s="292">
        <v>0</v>
      </c>
      <c r="U23" s="292">
        <v>0</v>
      </c>
      <c r="V23" s="292">
        <v>0</v>
      </c>
      <c r="W23" s="292">
        <v>0</v>
      </c>
      <c r="X23" s="292">
        <v>0</v>
      </c>
      <c r="Y23" s="292">
        <v>0</v>
      </c>
      <c r="Z23" s="292">
        <f t="shared" si="6"/>
        <v>328</v>
      </c>
      <c r="AA23" s="292">
        <v>0</v>
      </c>
      <c r="AB23" s="292">
        <v>0</v>
      </c>
      <c r="AC23" s="292">
        <f t="shared" si="7"/>
        <v>328</v>
      </c>
      <c r="AD23" s="292">
        <v>0</v>
      </c>
      <c r="AE23" s="292">
        <v>0</v>
      </c>
      <c r="AF23" s="292">
        <v>0</v>
      </c>
      <c r="AG23" s="292">
        <v>0</v>
      </c>
      <c r="AH23" s="292">
        <v>0</v>
      </c>
      <c r="AI23" s="292">
        <v>328</v>
      </c>
      <c r="AJ23" s="292">
        <v>0</v>
      </c>
      <c r="AK23" s="290">
        <f t="shared" si="8"/>
        <v>0</v>
      </c>
      <c r="AL23" s="290">
        <v>0</v>
      </c>
      <c r="AM23" s="290">
        <v>0</v>
      </c>
      <c r="AN23" s="290">
        <v>0</v>
      </c>
      <c r="AO23" s="290">
        <v>0</v>
      </c>
      <c r="AP23" s="290">
        <v>0</v>
      </c>
      <c r="AQ23" s="290">
        <v>0</v>
      </c>
      <c r="AR23" s="290">
        <v>0</v>
      </c>
      <c r="AS23" s="290">
        <v>0</v>
      </c>
    </row>
    <row r="24" spans="1:45" s="224" customFormat="1" ht="13.5" customHeight="1">
      <c r="A24" s="290" t="s">
        <v>745</v>
      </c>
      <c r="B24" s="291" t="s">
        <v>793</v>
      </c>
      <c r="C24" s="290" t="s">
        <v>794</v>
      </c>
      <c r="D24" s="292">
        <f t="shared" si="0"/>
        <v>2087</v>
      </c>
      <c r="E24" s="292">
        <f t="shared" si="1"/>
        <v>1940</v>
      </c>
      <c r="F24" s="292">
        <f t="shared" si="2"/>
        <v>147</v>
      </c>
      <c r="G24" s="292">
        <v>6</v>
      </c>
      <c r="H24" s="292">
        <v>0</v>
      </c>
      <c r="I24" s="292">
        <v>0</v>
      </c>
      <c r="J24" s="292">
        <v>0</v>
      </c>
      <c r="K24" s="292">
        <v>0</v>
      </c>
      <c r="L24" s="292">
        <v>141</v>
      </c>
      <c r="M24" s="292">
        <v>0</v>
      </c>
      <c r="N24" s="292">
        <f t="shared" si="3"/>
        <v>0</v>
      </c>
      <c r="O24" s="292">
        <f>+資源化量内訳!Y24</f>
        <v>0</v>
      </c>
      <c r="P24" s="292">
        <f t="shared" si="4"/>
        <v>1940</v>
      </c>
      <c r="Q24" s="292">
        <v>1940</v>
      </c>
      <c r="R24" s="292">
        <f t="shared" si="5"/>
        <v>0</v>
      </c>
      <c r="S24" s="292">
        <v>0</v>
      </c>
      <c r="T24" s="292">
        <v>0</v>
      </c>
      <c r="U24" s="292">
        <v>0</v>
      </c>
      <c r="V24" s="292">
        <v>0</v>
      </c>
      <c r="W24" s="292">
        <v>0</v>
      </c>
      <c r="X24" s="292">
        <v>0</v>
      </c>
      <c r="Y24" s="292">
        <v>0</v>
      </c>
      <c r="Z24" s="292">
        <f t="shared" si="6"/>
        <v>314</v>
      </c>
      <c r="AA24" s="292">
        <v>0</v>
      </c>
      <c r="AB24" s="292">
        <v>308</v>
      </c>
      <c r="AC24" s="292">
        <f t="shared" si="7"/>
        <v>6</v>
      </c>
      <c r="AD24" s="292">
        <v>6</v>
      </c>
      <c r="AE24" s="292">
        <v>0</v>
      </c>
      <c r="AF24" s="292">
        <v>0</v>
      </c>
      <c r="AG24" s="292">
        <v>0</v>
      </c>
      <c r="AH24" s="292">
        <v>0</v>
      </c>
      <c r="AI24" s="292">
        <v>0</v>
      </c>
      <c r="AJ24" s="292">
        <v>0</v>
      </c>
      <c r="AK24" s="290">
        <f t="shared" si="8"/>
        <v>0</v>
      </c>
      <c r="AL24" s="290">
        <v>0</v>
      </c>
      <c r="AM24" s="290">
        <v>0</v>
      </c>
      <c r="AN24" s="290">
        <v>0</v>
      </c>
      <c r="AO24" s="290">
        <v>0</v>
      </c>
      <c r="AP24" s="290">
        <v>0</v>
      </c>
      <c r="AQ24" s="290">
        <v>0</v>
      </c>
      <c r="AR24" s="290">
        <v>0</v>
      </c>
      <c r="AS24" s="290">
        <v>0</v>
      </c>
    </row>
    <row r="25" spans="1:45" s="224" customFormat="1" ht="13.5" customHeight="1">
      <c r="A25" s="290" t="s">
        <v>745</v>
      </c>
      <c r="B25" s="291" t="s">
        <v>795</v>
      </c>
      <c r="C25" s="290" t="s">
        <v>796</v>
      </c>
      <c r="D25" s="292">
        <f t="shared" si="0"/>
        <v>2455</v>
      </c>
      <c r="E25" s="292">
        <f t="shared" si="1"/>
        <v>2237</v>
      </c>
      <c r="F25" s="292">
        <f t="shared" si="2"/>
        <v>188</v>
      </c>
      <c r="G25" s="292">
        <v>135</v>
      </c>
      <c r="H25" s="292">
        <v>0</v>
      </c>
      <c r="I25" s="292">
        <v>0</v>
      </c>
      <c r="J25" s="292">
        <v>0</v>
      </c>
      <c r="K25" s="292">
        <v>0</v>
      </c>
      <c r="L25" s="292">
        <v>53</v>
      </c>
      <c r="M25" s="292">
        <v>0</v>
      </c>
      <c r="N25" s="292">
        <f t="shared" si="3"/>
        <v>0</v>
      </c>
      <c r="O25" s="292">
        <f>+資源化量内訳!Y25</f>
        <v>30</v>
      </c>
      <c r="P25" s="292">
        <f t="shared" si="4"/>
        <v>2327</v>
      </c>
      <c r="Q25" s="292">
        <v>2237</v>
      </c>
      <c r="R25" s="292">
        <f t="shared" si="5"/>
        <v>90</v>
      </c>
      <c r="S25" s="292">
        <v>90</v>
      </c>
      <c r="T25" s="292">
        <v>0</v>
      </c>
      <c r="U25" s="292">
        <v>0</v>
      </c>
      <c r="V25" s="292">
        <v>0</v>
      </c>
      <c r="W25" s="292">
        <v>0</v>
      </c>
      <c r="X25" s="292">
        <v>0</v>
      </c>
      <c r="Y25" s="292">
        <v>0</v>
      </c>
      <c r="Z25" s="292">
        <f t="shared" si="6"/>
        <v>347</v>
      </c>
      <c r="AA25" s="292">
        <v>0</v>
      </c>
      <c r="AB25" s="292">
        <v>347</v>
      </c>
      <c r="AC25" s="292">
        <f t="shared" si="7"/>
        <v>0</v>
      </c>
      <c r="AD25" s="292">
        <v>0</v>
      </c>
      <c r="AE25" s="292">
        <v>0</v>
      </c>
      <c r="AF25" s="292">
        <v>0</v>
      </c>
      <c r="AG25" s="292">
        <v>0</v>
      </c>
      <c r="AH25" s="292">
        <v>0</v>
      </c>
      <c r="AI25" s="292">
        <v>0</v>
      </c>
      <c r="AJ25" s="292">
        <v>0</v>
      </c>
      <c r="AK25" s="290">
        <f t="shared" si="8"/>
        <v>0</v>
      </c>
      <c r="AL25" s="290">
        <v>0</v>
      </c>
      <c r="AM25" s="290">
        <v>0</v>
      </c>
      <c r="AN25" s="290">
        <v>0</v>
      </c>
      <c r="AO25" s="290">
        <v>0</v>
      </c>
      <c r="AP25" s="290">
        <v>0</v>
      </c>
      <c r="AQ25" s="290">
        <v>0</v>
      </c>
      <c r="AR25" s="290">
        <v>0</v>
      </c>
      <c r="AS25" s="290">
        <v>0</v>
      </c>
    </row>
    <row r="26" spans="1:45" s="224" customFormat="1" ht="13.5" customHeight="1">
      <c r="A26" s="290" t="s">
        <v>745</v>
      </c>
      <c r="B26" s="291" t="s">
        <v>797</v>
      </c>
      <c r="C26" s="290" t="s">
        <v>798</v>
      </c>
      <c r="D26" s="292">
        <f t="shared" si="0"/>
        <v>1814</v>
      </c>
      <c r="E26" s="292">
        <f t="shared" si="1"/>
        <v>1615</v>
      </c>
      <c r="F26" s="292">
        <f t="shared" si="2"/>
        <v>143</v>
      </c>
      <c r="G26" s="292">
        <v>110</v>
      </c>
      <c r="H26" s="292">
        <v>0</v>
      </c>
      <c r="I26" s="292">
        <v>0</v>
      </c>
      <c r="J26" s="292">
        <v>0</v>
      </c>
      <c r="K26" s="292">
        <v>0</v>
      </c>
      <c r="L26" s="292">
        <v>33</v>
      </c>
      <c r="M26" s="292">
        <v>0</v>
      </c>
      <c r="N26" s="292">
        <f t="shared" si="3"/>
        <v>0</v>
      </c>
      <c r="O26" s="292">
        <f>+資源化量内訳!Y26</f>
        <v>56</v>
      </c>
      <c r="P26" s="292">
        <f t="shared" si="4"/>
        <v>1689</v>
      </c>
      <c r="Q26" s="292">
        <v>1615</v>
      </c>
      <c r="R26" s="292">
        <f t="shared" si="5"/>
        <v>74</v>
      </c>
      <c r="S26" s="292">
        <v>74</v>
      </c>
      <c r="T26" s="292">
        <v>0</v>
      </c>
      <c r="U26" s="292">
        <v>0</v>
      </c>
      <c r="V26" s="292">
        <v>0</v>
      </c>
      <c r="W26" s="292">
        <v>0</v>
      </c>
      <c r="X26" s="292">
        <v>0</v>
      </c>
      <c r="Y26" s="292">
        <v>0</v>
      </c>
      <c r="Z26" s="292">
        <f t="shared" si="6"/>
        <v>252</v>
      </c>
      <c r="AA26" s="292">
        <v>0</v>
      </c>
      <c r="AB26" s="292">
        <v>252</v>
      </c>
      <c r="AC26" s="292">
        <f t="shared" si="7"/>
        <v>0</v>
      </c>
      <c r="AD26" s="292">
        <v>0</v>
      </c>
      <c r="AE26" s="292">
        <v>0</v>
      </c>
      <c r="AF26" s="292">
        <v>0</v>
      </c>
      <c r="AG26" s="292">
        <v>0</v>
      </c>
      <c r="AH26" s="292">
        <v>0</v>
      </c>
      <c r="AI26" s="292">
        <v>0</v>
      </c>
      <c r="AJ26" s="292">
        <v>0</v>
      </c>
      <c r="AK26" s="290">
        <f t="shared" si="8"/>
        <v>0</v>
      </c>
      <c r="AL26" s="290">
        <v>0</v>
      </c>
      <c r="AM26" s="290">
        <v>0</v>
      </c>
      <c r="AN26" s="290">
        <v>0</v>
      </c>
      <c r="AO26" s="290">
        <v>0</v>
      </c>
      <c r="AP26" s="290">
        <v>0</v>
      </c>
      <c r="AQ26" s="290">
        <v>0</v>
      </c>
      <c r="AR26" s="290">
        <v>0</v>
      </c>
      <c r="AS26" s="290">
        <v>0</v>
      </c>
    </row>
    <row r="27" spans="1:45" s="224" customFormat="1" ht="13.5" customHeight="1">
      <c r="A27" s="290" t="s">
        <v>745</v>
      </c>
      <c r="B27" s="291" t="s">
        <v>799</v>
      </c>
      <c r="C27" s="290" t="s">
        <v>800</v>
      </c>
      <c r="D27" s="292">
        <f t="shared" si="0"/>
        <v>10697</v>
      </c>
      <c r="E27" s="292">
        <f t="shared" si="1"/>
        <v>9917</v>
      </c>
      <c r="F27" s="292">
        <f t="shared" si="2"/>
        <v>559</v>
      </c>
      <c r="G27" s="292">
        <v>294</v>
      </c>
      <c r="H27" s="292">
        <v>0</v>
      </c>
      <c r="I27" s="292">
        <v>0</v>
      </c>
      <c r="J27" s="292">
        <v>0</v>
      </c>
      <c r="K27" s="292">
        <v>0</v>
      </c>
      <c r="L27" s="292">
        <v>265</v>
      </c>
      <c r="M27" s="292">
        <v>0</v>
      </c>
      <c r="N27" s="292">
        <f t="shared" si="3"/>
        <v>0</v>
      </c>
      <c r="O27" s="292">
        <f>+資源化量内訳!Y27</f>
        <v>221</v>
      </c>
      <c r="P27" s="292">
        <f t="shared" si="4"/>
        <v>10170</v>
      </c>
      <c r="Q27" s="292">
        <v>9917</v>
      </c>
      <c r="R27" s="292">
        <f t="shared" si="5"/>
        <v>253</v>
      </c>
      <c r="S27" s="292">
        <v>253</v>
      </c>
      <c r="T27" s="292">
        <v>0</v>
      </c>
      <c r="U27" s="292">
        <v>0</v>
      </c>
      <c r="V27" s="292">
        <v>0</v>
      </c>
      <c r="W27" s="292">
        <v>0</v>
      </c>
      <c r="X27" s="292">
        <v>0</v>
      </c>
      <c r="Y27" s="292">
        <v>0</v>
      </c>
      <c r="Z27" s="292">
        <f t="shared" si="6"/>
        <v>1187</v>
      </c>
      <c r="AA27" s="292">
        <v>0</v>
      </c>
      <c r="AB27" s="292">
        <v>1187</v>
      </c>
      <c r="AC27" s="292">
        <f t="shared" si="7"/>
        <v>0</v>
      </c>
      <c r="AD27" s="292">
        <v>0</v>
      </c>
      <c r="AE27" s="292">
        <v>0</v>
      </c>
      <c r="AF27" s="292">
        <v>0</v>
      </c>
      <c r="AG27" s="292">
        <v>0</v>
      </c>
      <c r="AH27" s="292">
        <v>0</v>
      </c>
      <c r="AI27" s="292">
        <v>0</v>
      </c>
      <c r="AJ27" s="292">
        <v>0</v>
      </c>
      <c r="AK27" s="290">
        <f t="shared" si="8"/>
        <v>0</v>
      </c>
      <c r="AL27" s="290">
        <v>0</v>
      </c>
      <c r="AM27" s="290">
        <v>0</v>
      </c>
      <c r="AN27" s="290">
        <v>0</v>
      </c>
      <c r="AO27" s="290">
        <v>0</v>
      </c>
      <c r="AP27" s="290">
        <v>0</v>
      </c>
      <c r="AQ27" s="290">
        <v>0</v>
      </c>
      <c r="AR27" s="290">
        <v>0</v>
      </c>
      <c r="AS27" s="290">
        <v>0</v>
      </c>
    </row>
    <row r="28" spans="1:45" s="224" customFormat="1" ht="13.5" customHeight="1">
      <c r="A28" s="290" t="s">
        <v>745</v>
      </c>
      <c r="B28" s="291" t="s">
        <v>801</v>
      </c>
      <c r="C28" s="290" t="s">
        <v>802</v>
      </c>
      <c r="D28" s="292">
        <f t="shared" si="0"/>
        <v>372</v>
      </c>
      <c r="E28" s="292">
        <f t="shared" si="1"/>
        <v>345</v>
      </c>
      <c r="F28" s="292">
        <f t="shared" si="2"/>
        <v>27</v>
      </c>
      <c r="G28" s="292">
        <v>0</v>
      </c>
      <c r="H28" s="292">
        <v>0</v>
      </c>
      <c r="I28" s="292">
        <v>0</v>
      </c>
      <c r="J28" s="292">
        <v>0</v>
      </c>
      <c r="K28" s="292">
        <v>0</v>
      </c>
      <c r="L28" s="292">
        <v>27</v>
      </c>
      <c r="M28" s="292">
        <v>0</v>
      </c>
      <c r="N28" s="292">
        <f t="shared" si="3"/>
        <v>0</v>
      </c>
      <c r="O28" s="292">
        <f>+資源化量内訳!Y28</f>
        <v>0</v>
      </c>
      <c r="P28" s="292">
        <f t="shared" si="4"/>
        <v>345</v>
      </c>
      <c r="Q28" s="292">
        <v>345</v>
      </c>
      <c r="R28" s="292">
        <f t="shared" si="5"/>
        <v>0</v>
      </c>
      <c r="S28" s="292">
        <v>0</v>
      </c>
      <c r="T28" s="292">
        <v>0</v>
      </c>
      <c r="U28" s="292">
        <v>0</v>
      </c>
      <c r="V28" s="292">
        <v>0</v>
      </c>
      <c r="W28" s="292">
        <v>0</v>
      </c>
      <c r="X28" s="292">
        <v>0</v>
      </c>
      <c r="Y28" s="292">
        <v>0</v>
      </c>
      <c r="Z28" s="292">
        <f t="shared" si="6"/>
        <v>49</v>
      </c>
      <c r="AA28" s="292">
        <v>0</v>
      </c>
      <c r="AB28" s="292">
        <v>49</v>
      </c>
      <c r="AC28" s="292">
        <f t="shared" si="7"/>
        <v>0</v>
      </c>
      <c r="AD28" s="292">
        <v>0</v>
      </c>
      <c r="AE28" s="292">
        <v>0</v>
      </c>
      <c r="AF28" s="292">
        <v>0</v>
      </c>
      <c r="AG28" s="292">
        <v>0</v>
      </c>
      <c r="AH28" s="292">
        <v>0</v>
      </c>
      <c r="AI28" s="292">
        <v>0</v>
      </c>
      <c r="AJ28" s="292">
        <v>0</v>
      </c>
      <c r="AK28" s="290">
        <f t="shared" si="8"/>
        <v>0</v>
      </c>
      <c r="AL28" s="290">
        <v>0</v>
      </c>
      <c r="AM28" s="290">
        <v>0</v>
      </c>
      <c r="AN28" s="290">
        <v>0</v>
      </c>
      <c r="AO28" s="290">
        <v>0</v>
      </c>
      <c r="AP28" s="290">
        <v>0</v>
      </c>
      <c r="AQ28" s="290">
        <v>0</v>
      </c>
      <c r="AR28" s="290">
        <v>0</v>
      </c>
      <c r="AS28" s="290">
        <v>0</v>
      </c>
    </row>
    <row r="29" spans="1:45" s="224" customFormat="1" ht="13.5" customHeight="1">
      <c r="A29" s="290" t="s">
        <v>745</v>
      </c>
      <c r="B29" s="291" t="s">
        <v>803</v>
      </c>
      <c r="C29" s="290" t="s">
        <v>804</v>
      </c>
      <c r="D29" s="292">
        <f t="shared" si="0"/>
        <v>387</v>
      </c>
      <c r="E29" s="292">
        <f t="shared" si="1"/>
        <v>355</v>
      </c>
      <c r="F29" s="292">
        <f t="shared" si="2"/>
        <v>0</v>
      </c>
      <c r="G29" s="292">
        <v>0</v>
      </c>
      <c r="H29" s="292">
        <v>0</v>
      </c>
      <c r="I29" s="292">
        <v>0</v>
      </c>
      <c r="J29" s="292">
        <v>0</v>
      </c>
      <c r="K29" s="292">
        <v>0</v>
      </c>
      <c r="L29" s="292">
        <v>0</v>
      </c>
      <c r="M29" s="292">
        <v>0</v>
      </c>
      <c r="N29" s="292">
        <f t="shared" si="3"/>
        <v>0</v>
      </c>
      <c r="O29" s="292">
        <f>+資源化量内訳!Y29</f>
        <v>32</v>
      </c>
      <c r="P29" s="292">
        <f t="shared" si="4"/>
        <v>355</v>
      </c>
      <c r="Q29" s="292">
        <v>355</v>
      </c>
      <c r="R29" s="292">
        <f t="shared" si="5"/>
        <v>0</v>
      </c>
      <c r="S29" s="292">
        <v>0</v>
      </c>
      <c r="T29" s="292">
        <v>0</v>
      </c>
      <c r="U29" s="292">
        <v>0</v>
      </c>
      <c r="V29" s="292">
        <v>0</v>
      </c>
      <c r="W29" s="292">
        <v>0</v>
      </c>
      <c r="X29" s="292">
        <v>0</v>
      </c>
      <c r="Y29" s="292">
        <v>0</v>
      </c>
      <c r="Z29" s="292">
        <f t="shared" si="6"/>
        <v>51</v>
      </c>
      <c r="AA29" s="292">
        <v>0</v>
      </c>
      <c r="AB29" s="292">
        <v>51</v>
      </c>
      <c r="AC29" s="292">
        <f t="shared" si="7"/>
        <v>0</v>
      </c>
      <c r="AD29" s="292">
        <v>0</v>
      </c>
      <c r="AE29" s="292">
        <v>0</v>
      </c>
      <c r="AF29" s="292">
        <v>0</v>
      </c>
      <c r="AG29" s="292">
        <v>0</v>
      </c>
      <c r="AH29" s="292">
        <v>0</v>
      </c>
      <c r="AI29" s="292">
        <v>0</v>
      </c>
      <c r="AJ29" s="292">
        <v>0</v>
      </c>
      <c r="AK29" s="290">
        <f t="shared" si="8"/>
        <v>0</v>
      </c>
      <c r="AL29" s="290">
        <v>0</v>
      </c>
      <c r="AM29" s="290">
        <v>0</v>
      </c>
      <c r="AN29" s="290">
        <v>0</v>
      </c>
      <c r="AO29" s="290">
        <v>0</v>
      </c>
      <c r="AP29" s="290">
        <v>0</v>
      </c>
      <c r="AQ29" s="290">
        <v>0</v>
      </c>
      <c r="AR29" s="290">
        <v>0</v>
      </c>
      <c r="AS29" s="290">
        <v>0</v>
      </c>
    </row>
    <row r="30" spans="1:45" s="224" customFormat="1" ht="13.5" customHeight="1">
      <c r="A30" s="290" t="s">
        <v>745</v>
      </c>
      <c r="B30" s="291" t="s">
        <v>805</v>
      </c>
      <c r="C30" s="290" t="s">
        <v>806</v>
      </c>
      <c r="D30" s="292">
        <f t="shared" si="0"/>
        <v>1651</v>
      </c>
      <c r="E30" s="292">
        <f t="shared" si="1"/>
        <v>1420</v>
      </c>
      <c r="F30" s="292">
        <f t="shared" si="2"/>
        <v>166</v>
      </c>
      <c r="G30" s="292">
        <v>89</v>
      </c>
      <c r="H30" s="292">
        <v>0</v>
      </c>
      <c r="I30" s="292">
        <v>0</v>
      </c>
      <c r="J30" s="292">
        <v>0</v>
      </c>
      <c r="K30" s="292">
        <v>0</v>
      </c>
      <c r="L30" s="292">
        <v>77</v>
      </c>
      <c r="M30" s="292">
        <v>0</v>
      </c>
      <c r="N30" s="292">
        <f t="shared" si="3"/>
        <v>0</v>
      </c>
      <c r="O30" s="292">
        <f>+資源化量内訳!Y30</f>
        <v>65</v>
      </c>
      <c r="P30" s="292">
        <f t="shared" si="4"/>
        <v>1434</v>
      </c>
      <c r="Q30" s="292">
        <v>1420</v>
      </c>
      <c r="R30" s="292">
        <f t="shared" si="5"/>
        <v>14</v>
      </c>
      <c r="S30" s="292">
        <v>0</v>
      </c>
      <c r="T30" s="292">
        <v>0</v>
      </c>
      <c r="U30" s="292">
        <v>0</v>
      </c>
      <c r="V30" s="292">
        <v>0</v>
      </c>
      <c r="W30" s="292">
        <v>0</v>
      </c>
      <c r="X30" s="292">
        <v>14</v>
      </c>
      <c r="Y30" s="292">
        <v>0</v>
      </c>
      <c r="Z30" s="292">
        <f t="shared" si="6"/>
        <v>242</v>
      </c>
      <c r="AA30" s="292">
        <v>0</v>
      </c>
      <c r="AB30" s="292">
        <v>232</v>
      </c>
      <c r="AC30" s="292">
        <f t="shared" si="7"/>
        <v>10</v>
      </c>
      <c r="AD30" s="292">
        <v>7</v>
      </c>
      <c r="AE30" s="292">
        <v>0</v>
      </c>
      <c r="AF30" s="292">
        <v>0</v>
      </c>
      <c r="AG30" s="292">
        <v>0</v>
      </c>
      <c r="AH30" s="292">
        <v>0</v>
      </c>
      <c r="AI30" s="292">
        <v>3</v>
      </c>
      <c r="AJ30" s="292">
        <v>0</v>
      </c>
      <c r="AK30" s="290">
        <f t="shared" si="8"/>
        <v>0</v>
      </c>
      <c r="AL30" s="290">
        <v>0</v>
      </c>
      <c r="AM30" s="290">
        <v>0</v>
      </c>
      <c r="AN30" s="290">
        <v>0</v>
      </c>
      <c r="AO30" s="290">
        <v>0</v>
      </c>
      <c r="AP30" s="290">
        <v>0</v>
      </c>
      <c r="AQ30" s="290">
        <v>0</v>
      </c>
      <c r="AR30" s="290">
        <v>0</v>
      </c>
      <c r="AS30" s="290">
        <v>0</v>
      </c>
    </row>
    <row r="31" spans="1:45" s="224" customFormat="1" ht="13.5" customHeight="1">
      <c r="A31" s="290" t="s">
        <v>745</v>
      </c>
      <c r="B31" s="291" t="s">
        <v>807</v>
      </c>
      <c r="C31" s="290" t="s">
        <v>808</v>
      </c>
      <c r="D31" s="292">
        <f t="shared" si="0"/>
        <v>1861</v>
      </c>
      <c r="E31" s="292">
        <f t="shared" si="1"/>
        <v>1489</v>
      </c>
      <c r="F31" s="292">
        <f t="shared" si="2"/>
        <v>112</v>
      </c>
      <c r="G31" s="292">
        <v>0</v>
      </c>
      <c r="H31" s="292">
        <v>0</v>
      </c>
      <c r="I31" s="292">
        <v>0</v>
      </c>
      <c r="J31" s="292">
        <v>0</v>
      </c>
      <c r="K31" s="292">
        <v>0</v>
      </c>
      <c r="L31" s="292">
        <v>112</v>
      </c>
      <c r="M31" s="292">
        <v>0</v>
      </c>
      <c r="N31" s="292">
        <f t="shared" si="3"/>
        <v>39</v>
      </c>
      <c r="O31" s="292">
        <f>+資源化量内訳!Y31</f>
        <v>221</v>
      </c>
      <c r="P31" s="292">
        <f t="shared" si="4"/>
        <v>1500</v>
      </c>
      <c r="Q31" s="292">
        <v>1489</v>
      </c>
      <c r="R31" s="292">
        <f t="shared" si="5"/>
        <v>11</v>
      </c>
      <c r="S31" s="292">
        <v>0</v>
      </c>
      <c r="T31" s="292">
        <v>0</v>
      </c>
      <c r="U31" s="292">
        <v>0</v>
      </c>
      <c r="V31" s="292">
        <v>0</v>
      </c>
      <c r="W31" s="292">
        <v>0</v>
      </c>
      <c r="X31" s="292">
        <v>11</v>
      </c>
      <c r="Y31" s="292">
        <v>0</v>
      </c>
      <c r="Z31" s="292">
        <f t="shared" si="6"/>
        <v>263</v>
      </c>
      <c r="AA31" s="292">
        <v>39</v>
      </c>
      <c r="AB31" s="292">
        <v>223</v>
      </c>
      <c r="AC31" s="292">
        <f t="shared" si="7"/>
        <v>1</v>
      </c>
      <c r="AD31" s="292">
        <v>0</v>
      </c>
      <c r="AE31" s="292">
        <v>0</v>
      </c>
      <c r="AF31" s="292">
        <v>0</v>
      </c>
      <c r="AG31" s="292">
        <v>0</v>
      </c>
      <c r="AH31" s="292">
        <v>0</v>
      </c>
      <c r="AI31" s="292">
        <v>1</v>
      </c>
      <c r="AJ31" s="292">
        <v>0</v>
      </c>
      <c r="AK31" s="290">
        <f t="shared" si="8"/>
        <v>0</v>
      </c>
      <c r="AL31" s="290">
        <v>0</v>
      </c>
      <c r="AM31" s="290">
        <v>0</v>
      </c>
      <c r="AN31" s="290">
        <v>0</v>
      </c>
      <c r="AO31" s="290">
        <v>0</v>
      </c>
      <c r="AP31" s="290">
        <v>0</v>
      </c>
      <c r="AQ31" s="290">
        <v>0</v>
      </c>
      <c r="AR31" s="290">
        <v>0</v>
      </c>
      <c r="AS31" s="290">
        <v>0</v>
      </c>
    </row>
    <row r="32" spans="1:45" s="224" customFormat="1" ht="13.5" customHeight="1">
      <c r="A32" s="290" t="s">
        <v>745</v>
      </c>
      <c r="B32" s="291" t="s">
        <v>809</v>
      </c>
      <c r="C32" s="290" t="s">
        <v>810</v>
      </c>
      <c r="D32" s="292">
        <f t="shared" si="0"/>
        <v>6682</v>
      </c>
      <c r="E32" s="292">
        <f t="shared" si="1"/>
        <v>5367</v>
      </c>
      <c r="F32" s="292">
        <f t="shared" si="2"/>
        <v>1315</v>
      </c>
      <c r="G32" s="292">
        <v>1131</v>
      </c>
      <c r="H32" s="292">
        <v>0</v>
      </c>
      <c r="I32" s="292">
        <v>0</v>
      </c>
      <c r="J32" s="292">
        <v>0</v>
      </c>
      <c r="K32" s="292">
        <v>0</v>
      </c>
      <c r="L32" s="292">
        <v>184</v>
      </c>
      <c r="M32" s="292">
        <v>0</v>
      </c>
      <c r="N32" s="292">
        <f t="shared" si="3"/>
        <v>0</v>
      </c>
      <c r="O32" s="292">
        <f>+資源化量内訳!Y32</f>
        <v>0</v>
      </c>
      <c r="P32" s="292">
        <f t="shared" si="4"/>
        <v>6285</v>
      </c>
      <c r="Q32" s="292">
        <v>5367</v>
      </c>
      <c r="R32" s="292">
        <f t="shared" si="5"/>
        <v>918</v>
      </c>
      <c r="S32" s="292">
        <v>918</v>
      </c>
      <c r="T32" s="292">
        <v>0</v>
      </c>
      <c r="U32" s="292">
        <v>0</v>
      </c>
      <c r="V32" s="292">
        <v>0</v>
      </c>
      <c r="W32" s="292">
        <v>0</v>
      </c>
      <c r="X32" s="292">
        <v>0</v>
      </c>
      <c r="Y32" s="292">
        <v>0</v>
      </c>
      <c r="Z32" s="292">
        <f t="shared" si="6"/>
        <v>651</v>
      </c>
      <c r="AA32" s="292">
        <v>0</v>
      </c>
      <c r="AB32" s="292">
        <v>459</v>
      </c>
      <c r="AC32" s="292">
        <f t="shared" si="7"/>
        <v>192</v>
      </c>
      <c r="AD32" s="292">
        <v>192</v>
      </c>
      <c r="AE32" s="292">
        <v>0</v>
      </c>
      <c r="AF32" s="292">
        <v>0</v>
      </c>
      <c r="AG32" s="292">
        <v>0</v>
      </c>
      <c r="AH32" s="292">
        <v>0</v>
      </c>
      <c r="AI32" s="292">
        <v>0</v>
      </c>
      <c r="AJ32" s="292">
        <v>0</v>
      </c>
      <c r="AK32" s="290">
        <f t="shared" si="8"/>
        <v>0</v>
      </c>
      <c r="AL32" s="290">
        <v>0</v>
      </c>
      <c r="AM32" s="290">
        <v>0</v>
      </c>
      <c r="AN32" s="290">
        <v>0</v>
      </c>
      <c r="AO32" s="290">
        <v>0</v>
      </c>
      <c r="AP32" s="290">
        <v>0</v>
      </c>
      <c r="AQ32" s="290">
        <v>0</v>
      </c>
      <c r="AR32" s="290">
        <v>0</v>
      </c>
      <c r="AS32" s="290">
        <v>0</v>
      </c>
    </row>
    <row r="33" spans="1:45" s="224" customFormat="1" ht="13.5" customHeight="1">
      <c r="A33" s="290" t="s">
        <v>745</v>
      </c>
      <c r="B33" s="291" t="s">
        <v>811</v>
      </c>
      <c r="C33" s="290" t="s">
        <v>812</v>
      </c>
      <c r="D33" s="292">
        <f t="shared" si="0"/>
        <v>8023</v>
      </c>
      <c r="E33" s="292">
        <f t="shared" si="1"/>
        <v>7237</v>
      </c>
      <c r="F33" s="292">
        <f t="shared" si="2"/>
        <v>300</v>
      </c>
      <c r="G33" s="292">
        <v>300</v>
      </c>
      <c r="H33" s="292">
        <v>0</v>
      </c>
      <c r="I33" s="292">
        <v>0</v>
      </c>
      <c r="J33" s="292">
        <v>0</v>
      </c>
      <c r="K33" s="292">
        <v>0</v>
      </c>
      <c r="L33" s="292">
        <v>0</v>
      </c>
      <c r="M33" s="292">
        <v>0</v>
      </c>
      <c r="N33" s="292">
        <f t="shared" si="3"/>
        <v>0</v>
      </c>
      <c r="O33" s="292">
        <f>+資源化量内訳!Y33</f>
        <v>486</v>
      </c>
      <c r="P33" s="292">
        <f t="shared" si="4"/>
        <v>7434</v>
      </c>
      <c r="Q33" s="292">
        <v>7237</v>
      </c>
      <c r="R33" s="292">
        <f t="shared" si="5"/>
        <v>197</v>
      </c>
      <c r="S33" s="292">
        <v>197</v>
      </c>
      <c r="T33" s="292">
        <v>0</v>
      </c>
      <c r="U33" s="292">
        <v>0</v>
      </c>
      <c r="V33" s="292">
        <v>0</v>
      </c>
      <c r="W33" s="292">
        <v>0</v>
      </c>
      <c r="X33" s="292">
        <v>0</v>
      </c>
      <c r="Y33" s="292">
        <v>0</v>
      </c>
      <c r="Z33" s="292">
        <f t="shared" si="6"/>
        <v>1109</v>
      </c>
      <c r="AA33" s="292">
        <v>0</v>
      </c>
      <c r="AB33" s="292">
        <v>1080</v>
      </c>
      <c r="AC33" s="292">
        <f t="shared" si="7"/>
        <v>29</v>
      </c>
      <c r="AD33" s="292">
        <v>29</v>
      </c>
      <c r="AE33" s="292">
        <v>0</v>
      </c>
      <c r="AF33" s="292">
        <v>0</v>
      </c>
      <c r="AG33" s="292">
        <v>0</v>
      </c>
      <c r="AH33" s="292">
        <v>0</v>
      </c>
      <c r="AI33" s="292">
        <v>0</v>
      </c>
      <c r="AJ33" s="292">
        <v>0</v>
      </c>
      <c r="AK33" s="290">
        <f t="shared" si="8"/>
        <v>0</v>
      </c>
      <c r="AL33" s="290">
        <v>0</v>
      </c>
      <c r="AM33" s="290">
        <v>0</v>
      </c>
      <c r="AN33" s="290">
        <v>0</v>
      </c>
      <c r="AO33" s="290">
        <v>0</v>
      </c>
      <c r="AP33" s="290">
        <v>0</v>
      </c>
      <c r="AQ33" s="290">
        <v>0</v>
      </c>
      <c r="AR33" s="290">
        <v>0</v>
      </c>
      <c r="AS33" s="290">
        <v>0</v>
      </c>
    </row>
    <row r="34" spans="1:45" s="224" customFormat="1" ht="13.5" customHeight="1">
      <c r="A34" s="290" t="s">
        <v>745</v>
      </c>
      <c r="B34" s="291" t="s">
        <v>813</v>
      </c>
      <c r="C34" s="290" t="s">
        <v>814</v>
      </c>
      <c r="D34" s="292">
        <f t="shared" si="0"/>
        <v>10384</v>
      </c>
      <c r="E34" s="292">
        <f t="shared" si="1"/>
        <v>6908</v>
      </c>
      <c r="F34" s="292">
        <f t="shared" si="2"/>
        <v>1688</v>
      </c>
      <c r="G34" s="292">
        <v>0</v>
      </c>
      <c r="H34" s="292">
        <v>0</v>
      </c>
      <c r="I34" s="292">
        <v>0</v>
      </c>
      <c r="J34" s="292">
        <v>0</v>
      </c>
      <c r="K34" s="292">
        <v>0</v>
      </c>
      <c r="L34" s="292">
        <v>1688</v>
      </c>
      <c r="M34" s="292">
        <v>0</v>
      </c>
      <c r="N34" s="292">
        <f t="shared" si="3"/>
        <v>0</v>
      </c>
      <c r="O34" s="292">
        <f>+資源化量内訳!Y34</f>
        <v>1788</v>
      </c>
      <c r="P34" s="292">
        <f t="shared" si="4"/>
        <v>6908</v>
      </c>
      <c r="Q34" s="292">
        <v>6908</v>
      </c>
      <c r="R34" s="292">
        <f t="shared" si="5"/>
        <v>0</v>
      </c>
      <c r="S34" s="292">
        <v>0</v>
      </c>
      <c r="T34" s="292">
        <v>0</v>
      </c>
      <c r="U34" s="292">
        <v>0</v>
      </c>
      <c r="V34" s="292">
        <v>0</v>
      </c>
      <c r="W34" s="292">
        <v>0</v>
      </c>
      <c r="X34" s="292">
        <v>0</v>
      </c>
      <c r="Y34" s="292">
        <v>0</v>
      </c>
      <c r="Z34" s="292">
        <f t="shared" si="6"/>
        <v>591</v>
      </c>
      <c r="AA34" s="292">
        <v>0</v>
      </c>
      <c r="AB34" s="292">
        <v>268</v>
      </c>
      <c r="AC34" s="292">
        <f t="shared" si="7"/>
        <v>323</v>
      </c>
      <c r="AD34" s="292">
        <v>0</v>
      </c>
      <c r="AE34" s="292">
        <v>0</v>
      </c>
      <c r="AF34" s="292">
        <v>0</v>
      </c>
      <c r="AG34" s="292">
        <v>0</v>
      </c>
      <c r="AH34" s="292">
        <v>0</v>
      </c>
      <c r="AI34" s="292">
        <v>323</v>
      </c>
      <c r="AJ34" s="292">
        <v>0</v>
      </c>
      <c r="AK34" s="290">
        <f t="shared" si="8"/>
        <v>0</v>
      </c>
      <c r="AL34" s="290">
        <v>0</v>
      </c>
      <c r="AM34" s="290">
        <v>0</v>
      </c>
      <c r="AN34" s="290">
        <v>0</v>
      </c>
      <c r="AO34" s="290">
        <v>0</v>
      </c>
      <c r="AP34" s="290">
        <v>0</v>
      </c>
      <c r="AQ34" s="290">
        <v>0</v>
      </c>
      <c r="AR34" s="290">
        <v>0</v>
      </c>
      <c r="AS34" s="290">
        <v>0</v>
      </c>
    </row>
    <row r="35" spans="1:45" s="224" customFormat="1" ht="13.5" customHeight="1">
      <c r="A35" s="290" t="s">
        <v>745</v>
      </c>
      <c r="B35" s="291" t="s">
        <v>815</v>
      </c>
      <c r="C35" s="290" t="s">
        <v>816</v>
      </c>
      <c r="D35" s="292">
        <f t="shared" si="0"/>
        <v>6133</v>
      </c>
      <c r="E35" s="292">
        <f t="shared" si="1"/>
        <v>5216</v>
      </c>
      <c r="F35" s="292">
        <f t="shared" si="2"/>
        <v>728</v>
      </c>
      <c r="G35" s="292">
        <v>160</v>
      </c>
      <c r="H35" s="292">
        <v>0</v>
      </c>
      <c r="I35" s="292">
        <v>0</v>
      </c>
      <c r="J35" s="292">
        <v>0</v>
      </c>
      <c r="K35" s="292">
        <v>0</v>
      </c>
      <c r="L35" s="292">
        <v>0</v>
      </c>
      <c r="M35" s="292">
        <v>568</v>
      </c>
      <c r="N35" s="292">
        <f t="shared" si="3"/>
        <v>0</v>
      </c>
      <c r="O35" s="292">
        <f>+資源化量内訳!Y35</f>
        <v>189</v>
      </c>
      <c r="P35" s="292">
        <f t="shared" si="4"/>
        <v>5328</v>
      </c>
      <c r="Q35" s="292">
        <v>5216</v>
      </c>
      <c r="R35" s="292">
        <f t="shared" si="5"/>
        <v>112</v>
      </c>
      <c r="S35" s="292">
        <v>112</v>
      </c>
      <c r="T35" s="292">
        <v>0</v>
      </c>
      <c r="U35" s="292">
        <v>0</v>
      </c>
      <c r="V35" s="292">
        <v>0</v>
      </c>
      <c r="W35" s="292">
        <v>0</v>
      </c>
      <c r="X35" s="292">
        <v>0</v>
      </c>
      <c r="Y35" s="292">
        <v>0</v>
      </c>
      <c r="Z35" s="292">
        <f t="shared" si="6"/>
        <v>1397</v>
      </c>
      <c r="AA35" s="292">
        <v>0</v>
      </c>
      <c r="AB35" s="292">
        <v>829</v>
      </c>
      <c r="AC35" s="292">
        <f t="shared" si="7"/>
        <v>568</v>
      </c>
      <c r="AD35" s="292">
        <v>0</v>
      </c>
      <c r="AE35" s="292">
        <v>0</v>
      </c>
      <c r="AF35" s="292">
        <v>0</v>
      </c>
      <c r="AG35" s="292">
        <v>0</v>
      </c>
      <c r="AH35" s="292">
        <v>0</v>
      </c>
      <c r="AI35" s="292">
        <v>0</v>
      </c>
      <c r="AJ35" s="292">
        <v>568</v>
      </c>
      <c r="AK35" s="290">
        <f t="shared" si="8"/>
        <v>0</v>
      </c>
      <c r="AL35" s="290" t="s">
        <v>817</v>
      </c>
      <c r="AM35" s="290">
        <v>0</v>
      </c>
      <c r="AN35" s="290">
        <v>0</v>
      </c>
      <c r="AO35" s="290">
        <v>0</v>
      </c>
      <c r="AP35" s="290">
        <v>0</v>
      </c>
      <c r="AQ35" s="290">
        <v>0</v>
      </c>
      <c r="AR35" s="290">
        <v>0</v>
      </c>
      <c r="AS35" s="290">
        <v>0</v>
      </c>
    </row>
    <row r="36" spans="1:45" s="224" customFormat="1" ht="13.5" customHeight="1">
      <c r="A36" s="290" t="s">
        <v>745</v>
      </c>
      <c r="B36" s="291" t="s">
        <v>818</v>
      </c>
      <c r="C36" s="290" t="s">
        <v>819</v>
      </c>
      <c r="D36" s="292">
        <f t="shared" si="0"/>
        <v>2430</v>
      </c>
      <c r="E36" s="292">
        <f t="shared" si="1"/>
        <v>1900</v>
      </c>
      <c r="F36" s="292">
        <f t="shared" si="2"/>
        <v>379</v>
      </c>
      <c r="G36" s="292">
        <v>152</v>
      </c>
      <c r="H36" s="292">
        <v>0</v>
      </c>
      <c r="I36" s="292">
        <v>0</v>
      </c>
      <c r="J36" s="292">
        <v>0</v>
      </c>
      <c r="K36" s="292">
        <v>0</v>
      </c>
      <c r="L36" s="292">
        <v>125</v>
      </c>
      <c r="M36" s="292">
        <v>102</v>
      </c>
      <c r="N36" s="292">
        <f t="shared" si="3"/>
        <v>30</v>
      </c>
      <c r="O36" s="292">
        <f>+資源化量内訳!Y36</f>
        <v>121</v>
      </c>
      <c r="P36" s="292">
        <f t="shared" si="4"/>
        <v>2016</v>
      </c>
      <c r="Q36" s="292">
        <v>1900</v>
      </c>
      <c r="R36" s="292">
        <f t="shared" si="5"/>
        <v>116</v>
      </c>
      <c r="S36" s="292">
        <v>76</v>
      </c>
      <c r="T36" s="292">
        <v>0</v>
      </c>
      <c r="U36" s="292">
        <v>0</v>
      </c>
      <c r="V36" s="292">
        <v>0</v>
      </c>
      <c r="W36" s="292">
        <v>0</v>
      </c>
      <c r="X36" s="292">
        <v>4</v>
      </c>
      <c r="Y36" s="292">
        <v>36</v>
      </c>
      <c r="Z36" s="292">
        <f t="shared" si="6"/>
        <v>358</v>
      </c>
      <c r="AA36" s="292">
        <v>30</v>
      </c>
      <c r="AB36" s="292">
        <v>289</v>
      </c>
      <c r="AC36" s="292">
        <f t="shared" si="7"/>
        <v>39</v>
      </c>
      <c r="AD36" s="292">
        <v>6</v>
      </c>
      <c r="AE36" s="292">
        <v>0</v>
      </c>
      <c r="AF36" s="292">
        <v>0</v>
      </c>
      <c r="AG36" s="292">
        <v>0</v>
      </c>
      <c r="AH36" s="292">
        <v>0</v>
      </c>
      <c r="AI36" s="292">
        <v>4</v>
      </c>
      <c r="AJ36" s="292">
        <v>29</v>
      </c>
      <c r="AK36" s="290">
        <f t="shared" si="8"/>
        <v>0</v>
      </c>
      <c r="AL36" s="290">
        <v>0</v>
      </c>
      <c r="AM36" s="290">
        <v>0</v>
      </c>
      <c r="AN36" s="290">
        <v>0</v>
      </c>
      <c r="AO36" s="290">
        <v>0</v>
      </c>
      <c r="AP36" s="290">
        <v>0</v>
      </c>
      <c r="AQ36" s="290">
        <v>0</v>
      </c>
      <c r="AR36" s="290">
        <v>0</v>
      </c>
      <c r="AS36" s="290">
        <v>0</v>
      </c>
    </row>
    <row r="37" spans="1:45" s="300" customFormat="1" ht="13.5" customHeight="1">
      <c r="A37" s="407" t="s">
        <v>745</v>
      </c>
      <c r="B37" s="408" t="s">
        <v>820</v>
      </c>
      <c r="C37" s="407" t="s">
        <v>821</v>
      </c>
      <c r="D37" s="409">
        <f t="shared" si="0"/>
        <v>4950</v>
      </c>
      <c r="E37" s="409">
        <f t="shared" si="1"/>
        <v>3903</v>
      </c>
      <c r="F37" s="409">
        <f t="shared" si="2"/>
        <v>1047</v>
      </c>
      <c r="G37" s="409">
        <v>472</v>
      </c>
      <c r="H37" s="409">
        <v>0</v>
      </c>
      <c r="I37" s="409">
        <v>0</v>
      </c>
      <c r="J37" s="409">
        <v>0</v>
      </c>
      <c r="K37" s="409">
        <v>0</v>
      </c>
      <c r="L37" s="409">
        <v>575</v>
      </c>
      <c r="M37" s="409">
        <v>0</v>
      </c>
      <c r="N37" s="409">
        <f t="shared" si="3"/>
        <v>0</v>
      </c>
      <c r="O37" s="409">
        <f>+資源化量内訳!Y37</f>
        <v>0</v>
      </c>
      <c r="P37" s="409">
        <f t="shared" si="4"/>
        <v>4441</v>
      </c>
      <c r="Q37" s="409">
        <v>3903</v>
      </c>
      <c r="R37" s="409">
        <f t="shared" si="5"/>
        <v>538</v>
      </c>
      <c r="S37" s="409">
        <v>394</v>
      </c>
      <c r="T37" s="409">
        <v>0</v>
      </c>
      <c r="U37" s="409">
        <v>0</v>
      </c>
      <c r="V37" s="409">
        <v>0</v>
      </c>
      <c r="W37" s="409">
        <v>0</v>
      </c>
      <c r="X37" s="409">
        <v>144</v>
      </c>
      <c r="Y37" s="409">
        <v>0</v>
      </c>
      <c r="Z37" s="409">
        <f t="shared" si="6"/>
        <v>472</v>
      </c>
      <c r="AA37" s="409">
        <v>0</v>
      </c>
      <c r="AB37" s="409">
        <v>472</v>
      </c>
      <c r="AC37" s="409">
        <f t="shared" si="7"/>
        <v>0</v>
      </c>
      <c r="AD37" s="409">
        <v>0</v>
      </c>
      <c r="AE37" s="409">
        <v>0</v>
      </c>
      <c r="AF37" s="409">
        <v>0</v>
      </c>
      <c r="AG37" s="409">
        <v>0</v>
      </c>
      <c r="AH37" s="409">
        <v>0</v>
      </c>
      <c r="AI37" s="409">
        <v>0</v>
      </c>
      <c r="AJ37" s="409">
        <v>0</v>
      </c>
      <c r="AK37" s="407">
        <f t="shared" si="8"/>
        <v>0</v>
      </c>
      <c r="AL37" s="407">
        <v>0</v>
      </c>
      <c r="AM37" s="407">
        <v>0</v>
      </c>
      <c r="AN37" s="407">
        <v>0</v>
      </c>
      <c r="AO37" s="407">
        <v>0</v>
      </c>
      <c r="AP37" s="407">
        <v>0</v>
      </c>
      <c r="AQ37" s="407">
        <v>0</v>
      </c>
      <c r="AR37" s="407">
        <v>0</v>
      </c>
      <c r="AS37" s="407">
        <v>0</v>
      </c>
    </row>
    <row r="38" spans="1:45" s="224" customFormat="1" ht="13.5" customHeight="1">
      <c r="A38" s="290" t="s">
        <v>745</v>
      </c>
      <c r="B38" s="291" t="s">
        <v>822</v>
      </c>
      <c r="C38" s="290" t="s">
        <v>823</v>
      </c>
      <c r="D38" s="292">
        <f t="shared" si="0"/>
        <v>1244</v>
      </c>
      <c r="E38" s="292">
        <f t="shared" si="1"/>
        <v>940</v>
      </c>
      <c r="F38" s="292">
        <f t="shared" si="2"/>
        <v>227</v>
      </c>
      <c r="G38" s="292">
        <v>138</v>
      </c>
      <c r="H38" s="292">
        <v>0</v>
      </c>
      <c r="I38" s="292">
        <v>0</v>
      </c>
      <c r="J38" s="292">
        <v>0</v>
      </c>
      <c r="K38" s="292">
        <v>0</v>
      </c>
      <c r="L38" s="292">
        <v>89</v>
      </c>
      <c r="M38" s="292">
        <v>0</v>
      </c>
      <c r="N38" s="292">
        <f t="shared" si="3"/>
        <v>0</v>
      </c>
      <c r="O38" s="292">
        <f>+資源化量内訳!Y38</f>
        <v>77</v>
      </c>
      <c r="P38" s="292">
        <f t="shared" si="4"/>
        <v>1086</v>
      </c>
      <c r="Q38" s="292">
        <v>940</v>
      </c>
      <c r="R38" s="292">
        <f t="shared" si="5"/>
        <v>146</v>
      </c>
      <c r="S38" s="292">
        <v>124</v>
      </c>
      <c r="T38" s="292">
        <v>0</v>
      </c>
      <c r="U38" s="292">
        <v>0</v>
      </c>
      <c r="V38" s="292">
        <v>0</v>
      </c>
      <c r="W38" s="292">
        <v>0</v>
      </c>
      <c r="X38" s="292">
        <v>22</v>
      </c>
      <c r="Y38" s="292">
        <v>0</v>
      </c>
      <c r="Z38" s="292">
        <f t="shared" si="6"/>
        <v>114</v>
      </c>
      <c r="AA38" s="292">
        <v>0</v>
      </c>
      <c r="AB38" s="292">
        <v>114</v>
      </c>
      <c r="AC38" s="292">
        <f t="shared" si="7"/>
        <v>0</v>
      </c>
      <c r="AD38" s="292">
        <v>0</v>
      </c>
      <c r="AE38" s="292">
        <v>0</v>
      </c>
      <c r="AF38" s="292">
        <v>0</v>
      </c>
      <c r="AG38" s="292">
        <v>0</v>
      </c>
      <c r="AH38" s="292">
        <v>0</v>
      </c>
      <c r="AI38" s="292">
        <v>0</v>
      </c>
      <c r="AJ38" s="292">
        <v>0</v>
      </c>
      <c r="AK38" s="290">
        <f t="shared" si="8"/>
        <v>0</v>
      </c>
      <c r="AL38" s="290">
        <v>0</v>
      </c>
      <c r="AM38" s="290">
        <v>0</v>
      </c>
      <c r="AN38" s="290">
        <v>0</v>
      </c>
      <c r="AO38" s="290">
        <v>0</v>
      </c>
      <c r="AP38" s="290">
        <v>0</v>
      </c>
      <c r="AQ38" s="290">
        <v>0</v>
      </c>
      <c r="AR38" s="290">
        <v>0</v>
      </c>
      <c r="AS38" s="290">
        <v>0</v>
      </c>
    </row>
    <row r="39" spans="1:45" s="224" customFormat="1" ht="13.5" customHeight="1">
      <c r="A39" s="290" t="s">
        <v>745</v>
      </c>
      <c r="B39" s="291" t="s">
        <v>824</v>
      </c>
      <c r="C39" s="290" t="s">
        <v>825</v>
      </c>
      <c r="D39" s="292">
        <f t="shared" si="0"/>
        <v>196</v>
      </c>
      <c r="E39" s="292">
        <f t="shared" si="1"/>
        <v>142</v>
      </c>
      <c r="F39" s="292">
        <f t="shared" si="2"/>
        <v>26</v>
      </c>
      <c r="G39" s="292">
        <v>26</v>
      </c>
      <c r="H39" s="292">
        <v>0</v>
      </c>
      <c r="I39" s="292">
        <v>0</v>
      </c>
      <c r="J39" s="292">
        <v>0</v>
      </c>
      <c r="K39" s="292">
        <v>0</v>
      </c>
      <c r="L39" s="292">
        <v>0</v>
      </c>
      <c r="M39" s="292">
        <v>0</v>
      </c>
      <c r="N39" s="292">
        <f t="shared" si="3"/>
        <v>0</v>
      </c>
      <c r="O39" s="292">
        <f>+資源化量内訳!Y39</f>
        <v>28</v>
      </c>
      <c r="P39" s="292">
        <f t="shared" si="4"/>
        <v>148</v>
      </c>
      <c r="Q39" s="292">
        <v>142</v>
      </c>
      <c r="R39" s="292">
        <f t="shared" si="5"/>
        <v>6</v>
      </c>
      <c r="S39" s="292">
        <v>6</v>
      </c>
      <c r="T39" s="292">
        <v>0</v>
      </c>
      <c r="U39" s="292">
        <v>0</v>
      </c>
      <c r="V39" s="292">
        <v>0</v>
      </c>
      <c r="W39" s="292">
        <v>0</v>
      </c>
      <c r="X39" s="292">
        <v>0</v>
      </c>
      <c r="Y39" s="292">
        <v>0</v>
      </c>
      <c r="Z39" s="292">
        <f t="shared" si="6"/>
        <v>16</v>
      </c>
      <c r="AA39" s="292">
        <v>0</v>
      </c>
      <c r="AB39" s="292">
        <v>16</v>
      </c>
      <c r="AC39" s="292">
        <f t="shared" si="7"/>
        <v>0</v>
      </c>
      <c r="AD39" s="292">
        <v>0</v>
      </c>
      <c r="AE39" s="292">
        <v>0</v>
      </c>
      <c r="AF39" s="292">
        <v>0</v>
      </c>
      <c r="AG39" s="292">
        <v>0</v>
      </c>
      <c r="AH39" s="292">
        <v>0</v>
      </c>
      <c r="AI39" s="292">
        <v>0</v>
      </c>
      <c r="AJ39" s="292">
        <v>0</v>
      </c>
      <c r="AK39" s="290">
        <f t="shared" si="8"/>
        <v>0</v>
      </c>
      <c r="AL39" s="290">
        <v>0</v>
      </c>
      <c r="AM39" s="290">
        <v>0</v>
      </c>
      <c r="AN39" s="290">
        <v>0</v>
      </c>
      <c r="AO39" s="290">
        <v>0</v>
      </c>
      <c r="AP39" s="290">
        <v>0</v>
      </c>
      <c r="AQ39" s="290">
        <v>0</v>
      </c>
      <c r="AR39" s="290">
        <v>0</v>
      </c>
      <c r="AS39" s="290">
        <v>0</v>
      </c>
    </row>
    <row r="40" spans="1:45" s="224" customFormat="1" ht="13.5" customHeight="1">
      <c r="A40" s="290" t="s">
        <v>745</v>
      </c>
      <c r="B40" s="291" t="s">
        <v>826</v>
      </c>
      <c r="C40" s="290" t="s">
        <v>827</v>
      </c>
      <c r="D40" s="292">
        <f t="shared" si="0"/>
        <v>527</v>
      </c>
      <c r="E40" s="292">
        <f t="shared" si="1"/>
        <v>397</v>
      </c>
      <c r="F40" s="292">
        <f t="shared" si="2"/>
        <v>70</v>
      </c>
      <c r="G40" s="292">
        <v>52</v>
      </c>
      <c r="H40" s="292">
        <v>0</v>
      </c>
      <c r="I40" s="292">
        <v>0</v>
      </c>
      <c r="J40" s="292">
        <v>0</v>
      </c>
      <c r="K40" s="292">
        <v>0</v>
      </c>
      <c r="L40" s="292">
        <v>18</v>
      </c>
      <c r="M40" s="292">
        <v>0</v>
      </c>
      <c r="N40" s="292">
        <f t="shared" si="3"/>
        <v>0</v>
      </c>
      <c r="O40" s="292">
        <f>+資源化量内訳!Y40</f>
        <v>60</v>
      </c>
      <c r="P40" s="292">
        <f t="shared" si="4"/>
        <v>467</v>
      </c>
      <c r="Q40" s="292">
        <v>397</v>
      </c>
      <c r="R40" s="292">
        <f t="shared" si="5"/>
        <v>70</v>
      </c>
      <c r="S40" s="292">
        <v>52</v>
      </c>
      <c r="T40" s="292">
        <v>0</v>
      </c>
      <c r="U40" s="292">
        <v>0</v>
      </c>
      <c r="V40" s="292">
        <v>0</v>
      </c>
      <c r="W40" s="292">
        <v>0</v>
      </c>
      <c r="X40" s="292">
        <v>18</v>
      </c>
      <c r="Y40" s="292">
        <v>0</v>
      </c>
      <c r="Z40" s="292">
        <f t="shared" si="6"/>
        <v>46</v>
      </c>
      <c r="AA40" s="292">
        <v>0</v>
      </c>
      <c r="AB40" s="292">
        <v>46</v>
      </c>
      <c r="AC40" s="292">
        <f t="shared" si="7"/>
        <v>0</v>
      </c>
      <c r="AD40" s="292">
        <v>0</v>
      </c>
      <c r="AE40" s="292">
        <v>0</v>
      </c>
      <c r="AF40" s="292">
        <v>0</v>
      </c>
      <c r="AG40" s="292">
        <v>0</v>
      </c>
      <c r="AH40" s="292">
        <v>0</v>
      </c>
      <c r="AI40" s="292">
        <v>0</v>
      </c>
      <c r="AJ40" s="292">
        <v>0</v>
      </c>
      <c r="AK40" s="290">
        <f t="shared" si="8"/>
        <v>0</v>
      </c>
      <c r="AL40" s="290">
        <v>0</v>
      </c>
      <c r="AM40" s="290">
        <v>0</v>
      </c>
      <c r="AN40" s="290">
        <v>0</v>
      </c>
      <c r="AO40" s="290">
        <v>0</v>
      </c>
      <c r="AP40" s="290">
        <v>0</v>
      </c>
      <c r="AQ40" s="290">
        <v>0</v>
      </c>
      <c r="AR40" s="290">
        <v>0</v>
      </c>
      <c r="AS40" s="290">
        <v>0</v>
      </c>
    </row>
    <row r="41" spans="1:45" s="224" customFormat="1" ht="13.5" customHeight="1">
      <c r="A41" s="290" t="s">
        <v>745</v>
      </c>
      <c r="B41" s="291" t="s">
        <v>828</v>
      </c>
      <c r="C41" s="290" t="s">
        <v>829</v>
      </c>
      <c r="D41" s="292">
        <f t="shared" si="0"/>
        <v>52</v>
      </c>
      <c r="E41" s="292">
        <f t="shared" si="1"/>
        <v>11</v>
      </c>
      <c r="F41" s="292">
        <f t="shared" si="2"/>
        <v>16</v>
      </c>
      <c r="G41" s="292">
        <v>0</v>
      </c>
      <c r="H41" s="292">
        <v>0</v>
      </c>
      <c r="I41" s="292">
        <v>0</v>
      </c>
      <c r="J41" s="292">
        <v>0</v>
      </c>
      <c r="K41" s="292">
        <v>0</v>
      </c>
      <c r="L41" s="292">
        <v>9</v>
      </c>
      <c r="M41" s="292">
        <v>7</v>
      </c>
      <c r="N41" s="292">
        <f t="shared" si="3"/>
        <v>12</v>
      </c>
      <c r="O41" s="292">
        <f>+資源化量内訳!Y41</f>
        <v>13</v>
      </c>
      <c r="P41" s="292">
        <f t="shared" si="4"/>
        <v>14</v>
      </c>
      <c r="Q41" s="292">
        <v>11</v>
      </c>
      <c r="R41" s="292">
        <f t="shared" si="5"/>
        <v>3</v>
      </c>
      <c r="S41" s="292">
        <v>0</v>
      </c>
      <c r="T41" s="292">
        <v>0</v>
      </c>
      <c r="U41" s="292">
        <v>0</v>
      </c>
      <c r="V41" s="292">
        <v>0</v>
      </c>
      <c r="W41" s="292">
        <v>0</v>
      </c>
      <c r="X41" s="292">
        <v>3</v>
      </c>
      <c r="Y41" s="292">
        <v>0</v>
      </c>
      <c r="Z41" s="292">
        <f t="shared" si="6"/>
        <v>20</v>
      </c>
      <c r="AA41" s="292">
        <v>12</v>
      </c>
      <c r="AB41" s="292">
        <v>3</v>
      </c>
      <c r="AC41" s="292">
        <f t="shared" si="7"/>
        <v>5</v>
      </c>
      <c r="AD41" s="292">
        <v>0</v>
      </c>
      <c r="AE41" s="292">
        <v>0</v>
      </c>
      <c r="AF41" s="292">
        <v>0</v>
      </c>
      <c r="AG41" s="292">
        <v>0</v>
      </c>
      <c r="AH41" s="292">
        <v>0</v>
      </c>
      <c r="AI41" s="292">
        <v>2</v>
      </c>
      <c r="AJ41" s="292">
        <v>3</v>
      </c>
      <c r="AK41" s="290">
        <f t="shared" si="8"/>
        <v>0</v>
      </c>
      <c r="AL41" s="290">
        <v>0</v>
      </c>
      <c r="AM41" s="290">
        <v>0</v>
      </c>
      <c r="AN41" s="290">
        <v>0</v>
      </c>
      <c r="AO41" s="290">
        <v>0</v>
      </c>
      <c r="AP41" s="290">
        <v>0</v>
      </c>
      <c r="AQ41" s="290">
        <v>0</v>
      </c>
      <c r="AR41" s="290">
        <v>0</v>
      </c>
      <c r="AS41" s="290">
        <v>0</v>
      </c>
    </row>
    <row r="42" spans="1:45" s="224" customFormat="1" ht="13.5" customHeight="1">
      <c r="A42" s="290" t="s">
        <v>745</v>
      </c>
      <c r="B42" s="291" t="s">
        <v>830</v>
      </c>
      <c r="C42" s="290" t="s">
        <v>831</v>
      </c>
      <c r="D42" s="292">
        <f t="shared" si="0"/>
        <v>1317</v>
      </c>
      <c r="E42" s="292">
        <f t="shared" si="1"/>
        <v>1163</v>
      </c>
      <c r="F42" s="292">
        <f t="shared" si="2"/>
        <v>154</v>
      </c>
      <c r="G42" s="292">
        <v>0</v>
      </c>
      <c r="H42" s="292">
        <v>0</v>
      </c>
      <c r="I42" s="292">
        <v>0</v>
      </c>
      <c r="J42" s="292">
        <v>0</v>
      </c>
      <c r="K42" s="292">
        <v>0</v>
      </c>
      <c r="L42" s="292">
        <v>154</v>
      </c>
      <c r="M42" s="292">
        <v>0</v>
      </c>
      <c r="N42" s="292">
        <f t="shared" si="3"/>
        <v>0</v>
      </c>
      <c r="O42" s="292">
        <f>+資源化量内訳!Y42</f>
        <v>0</v>
      </c>
      <c r="P42" s="292">
        <f t="shared" si="4"/>
        <v>1168</v>
      </c>
      <c r="Q42" s="292">
        <v>1163</v>
      </c>
      <c r="R42" s="292">
        <f t="shared" si="5"/>
        <v>5</v>
      </c>
      <c r="S42" s="292">
        <v>0</v>
      </c>
      <c r="T42" s="292">
        <v>0</v>
      </c>
      <c r="U42" s="292">
        <v>0</v>
      </c>
      <c r="V42" s="292">
        <v>0</v>
      </c>
      <c r="W42" s="292">
        <v>0</v>
      </c>
      <c r="X42" s="292">
        <v>5</v>
      </c>
      <c r="Y42" s="292">
        <v>0</v>
      </c>
      <c r="Z42" s="292">
        <f t="shared" si="6"/>
        <v>251</v>
      </c>
      <c r="AA42" s="292">
        <v>0</v>
      </c>
      <c r="AB42" s="292">
        <v>193</v>
      </c>
      <c r="AC42" s="292">
        <f t="shared" si="7"/>
        <v>58</v>
      </c>
      <c r="AD42" s="292">
        <v>0</v>
      </c>
      <c r="AE42" s="292">
        <v>0</v>
      </c>
      <c r="AF42" s="292">
        <v>0</v>
      </c>
      <c r="AG42" s="292">
        <v>0</v>
      </c>
      <c r="AH42" s="292">
        <v>0</v>
      </c>
      <c r="AI42" s="292">
        <v>58</v>
      </c>
      <c r="AJ42" s="292">
        <v>0</v>
      </c>
      <c r="AK42" s="290">
        <f t="shared" si="8"/>
        <v>0</v>
      </c>
      <c r="AL42" s="290">
        <v>0</v>
      </c>
      <c r="AM42" s="290">
        <v>0</v>
      </c>
      <c r="AN42" s="290">
        <v>0</v>
      </c>
      <c r="AO42" s="290">
        <v>0</v>
      </c>
      <c r="AP42" s="290">
        <v>0</v>
      </c>
      <c r="AQ42" s="290">
        <v>0</v>
      </c>
      <c r="AR42" s="290">
        <v>0</v>
      </c>
      <c r="AS42" s="290">
        <v>0</v>
      </c>
    </row>
    <row r="43" spans="1:45" s="224" customFormat="1" ht="13.5" customHeight="1">
      <c r="A43" s="290" t="s">
        <v>745</v>
      </c>
      <c r="B43" s="291" t="s">
        <v>832</v>
      </c>
      <c r="C43" s="290" t="s">
        <v>833</v>
      </c>
      <c r="D43" s="292">
        <f t="shared" si="0"/>
        <v>386</v>
      </c>
      <c r="E43" s="292">
        <f t="shared" si="1"/>
        <v>232</v>
      </c>
      <c r="F43" s="292">
        <f t="shared" si="2"/>
        <v>96</v>
      </c>
      <c r="G43" s="292">
        <v>96</v>
      </c>
      <c r="H43" s="292">
        <v>0</v>
      </c>
      <c r="I43" s="292">
        <v>0</v>
      </c>
      <c r="J43" s="292">
        <v>0</v>
      </c>
      <c r="K43" s="292">
        <v>0</v>
      </c>
      <c r="L43" s="292">
        <v>0</v>
      </c>
      <c r="M43" s="292">
        <v>0</v>
      </c>
      <c r="N43" s="292">
        <f t="shared" si="3"/>
        <v>0</v>
      </c>
      <c r="O43" s="292">
        <f>+資源化量内訳!Y43</f>
        <v>58</v>
      </c>
      <c r="P43" s="292">
        <f t="shared" si="4"/>
        <v>247</v>
      </c>
      <c r="Q43" s="292">
        <v>232</v>
      </c>
      <c r="R43" s="292">
        <f t="shared" si="5"/>
        <v>15</v>
      </c>
      <c r="S43" s="292">
        <v>15</v>
      </c>
      <c r="T43" s="292">
        <v>0</v>
      </c>
      <c r="U43" s="292">
        <v>0</v>
      </c>
      <c r="V43" s="292">
        <v>0</v>
      </c>
      <c r="W43" s="292">
        <v>0</v>
      </c>
      <c r="X43" s="292">
        <v>0</v>
      </c>
      <c r="Y43" s="292">
        <v>0</v>
      </c>
      <c r="Z43" s="292">
        <f t="shared" si="6"/>
        <v>43</v>
      </c>
      <c r="AA43" s="292">
        <v>0</v>
      </c>
      <c r="AB43" s="292">
        <v>43</v>
      </c>
      <c r="AC43" s="292">
        <f t="shared" si="7"/>
        <v>0</v>
      </c>
      <c r="AD43" s="292">
        <v>0</v>
      </c>
      <c r="AE43" s="292">
        <v>0</v>
      </c>
      <c r="AF43" s="292">
        <v>0</v>
      </c>
      <c r="AG43" s="292">
        <v>0</v>
      </c>
      <c r="AH43" s="292">
        <v>0</v>
      </c>
      <c r="AI43" s="292">
        <v>0</v>
      </c>
      <c r="AJ43" s="292">
        <v>0</v>
      </c>
      <c r="AK43" s="290">
        <f t="shared" si="8"/>
        <v>0</v>
      </c>
      <c r="AL43" s="290">
        <v>0</v>
      </c>
      <c r="AM43" s="290">
        <v>0</v>
      </c>
      <c r="AN43" s="290">
        <v>0</v>
      </c>
      <c r="AO43" s="290">
        <v>0</v>
      </c>
      <c r="AP43" s="290">
        <v>0</v>
      </c>
      <c r="AQ43" s="290">
        <v>0</v>
      </c>
      <c r="AR43" s="290">
        <v>0</v>
      </c>
      <c r="AS43" s="290">
        <v>0</v>
      </c>
    </row>
    <row r="44" spans="1:45" s="224" customFormat="1" ht="13.5" customHeight="1">
      <c r="A44" s="290" t="s">
        <v>745</v>
      </c>
      <c r="B44" s="291" t="s">
        <v>834</v>
      </c>
      <c r="C44" s="290" t="s">
        <v>835</v>
      </c>
      <c r="D44" s="292">
        <f t="shared" si="0"/>
        <v>188</v>
      </c>
      <c r="E44" s="292">
        <f t="shared" si="1"/>
        <v>108</v>
      </c>
      <c r="F44" s="292">
        <f t="shared" si="2"/>
        <v>38</v>
      </c>
      <c r="G44" s="292">
        <v>38</v>
      </c>
      <c r="H44" s="292">
        <v>0</v>
      </c>
      <c r="I44" s="292">
        <v>0</v>
      </c>
      <c r="J44" s="292">
        <v>0</v>
      </c>
      <c r="K44" s="292">
        <v>0</v>
      </c>
      <c r="L44" s="292">
        <v>0</v>
      </c>
      <c r="M44" s="292">
        <v>0</v>
      </c>
      <c r="N44" s="292">
        <f t="shared" si="3"/>
        <v>0</v>
      </c>
      <c r="O44" s="292">
        <f>+資源化量内訳!Y44</f>
        <v>42</v>
      </c>
      <c r="P44" s="292">
        <f t="shared" si="4"/>
        <v>109</v>
      </c>
      <c r="Q44" s="292">
        <v>108</v>
      </c>
      <c r="R44" s="292">
        <f t="shared" si="5"/>
        <v>1</v>
      </c>
      <c r="S44" s="292">
        <v>1</v>
      </c>
      <c r="T44" s="292">
        <v>0</v>
      </c>
      <c r="U44" s="292">
        <v>0</v>
      </c>
      <c r="V44" s="292">
        <v>0</v>
      </c>
      <c r="W44" s="292">
        <v>0</v>
      </c>
      <c r="X44" s="292">
        <v>0</v>
      </c>
      <c r="Y44" s="292">
        <v>0</v>
      </c>
      <c r="Z44" s="292">
        <f t="shared" si="6"/>
        <v>28</v>
      </c>
      <c r="AA44" s="292">
        <v>0</v>
      </c>
      <c r="AB44" s="292">
        <v>28</v>
      </c>
      <c r="AC44" s="292">
        <f t="shared" si="7"/>
        <v>0</v>
      </c>
      <c r="AD44" s="292">
        <v>0</v>
      </c>
      <c r="AE44" s="292">
        <v>0</v>
      </c>
      <c r="AF44" s="292">
        <v>0</v>
      </c>
      <c r="AG44" s="292">
        <v>0</v>
      </c>
      <c r="AH44" s="292">
        <v>0</v>
      </c>
      <c r="AI44" s="292">
        <v>0</v>
      </c>
      <c r="AJ44" s="292">
        <v>0</v>
      </c>
      <c r="AK44" s="290">
        <f t="shared" si="8"/>
        <v>0</v>
      </c>
      <c r="AL44" s="290">
        <v>0</v>
      </c>
      <c r="AM44" s="290">
        <v>0</v>
      </c>
      <c r="AN44" s="290">
        <v>0</v>
      </c>
      <c r="AO44" s="290">
        <v>0</v>
      </c>
      <c r="AP44" s="290">
        <v>0</v>
      </c>
      <c r="AQ44" s="290">
        <v>0</v>
      </c>
      <c r="AR44" s="290">
        <v>0</v>
      </c>
      <c r="AS44" s="290">
        <v>0</v>
      </c>
    </row>
    <row r="45" spans="1:45" s="224" customFormat="1" ht="13.5" customHeight="1">
      <c r="A45" s="290" t="s">
        <v>745</v>
      </c>
      <c r="B45" s="291" t="s">
        <v>836</v>
      </c>
      <c r="C45" s="290" t="s">
        <v>837</v>
      </c>
      <c r="D45" s="292">
        <f t="shared" si="0"/>
        <v>427</v>
      </c>
      <c r="E45" s="292">
        <f t="shared" si="1"/>
        <v>303</v>
      </c>
      <c r="F45" s="292">
        <f t="shared" si="2"/>
        <v>80</v>
      </c>
      <c r="G45" s="292">
        <v>35</v>
      </c>
      <c r="H45" s="292">
        <v>0</v>
      </c>
      <c r="I45" s="292">
        <v>0</v>
      </c>
      <c r="J45" s="292">
        <v>0</v>
      </c>
      <c r="K45" s="292">
        <v>0</v>
      </c>
      <c r="L45" s="292">
        <v>26</v>
      </c>
      <c r="M45" s="292">
        <v>19</v>
      </c>
      <c r="N45" s="292">
        <f t="shared" si="3"/>
        <v>3</v>
      </c>
      <c r="O45" s="292">
        <f>+資源化量内訳!Y45</f>
        <v>41</v>
      </c>
      <c r="P45" s="292">
        <f t="shared" si="4"/>
        <v>326</v>
      </c>
      <c r="Q45" s="292">
        <v>303</v>
      </c>
      <c r="R45" s="292">
        <f t="shared" si="5"/>
        <v>23</v>
      </c>
      <c r="S45" s="292">
        <v>13</v>
      </c>
      <c r="T45" s="292">
        <v>0</v>
      </c>
      <c r="U45" s="292">
        <v>0</v>
      </c>
      <c r="V45" s="292">
        <v>0</v>
      </c>
      <c r="W45" s="292">
        <v>0</v>
      </c>
      <c r="X45" s="292">
        <v>1</v>
      </c>
      <c r="Y45" s="292">
        <v>9</v>
      </c>
      <c r="Z45" s="292">
        <f t="shared" si="6"/>
        <v>63</v>
      </c>
      <c r="AA45" s="292">
        <v>3</v>
      </c>
      <c r="AB45" s="292">
        <v>47</v>
      </c>
      <c r="AC45" s="292">
        <f t="shared" si="7"/>
        <v>13</v>
      </c>
      <c r="AD45" s="292">
        <v>2</v>
      </c>
      <c r="AE45" s="292">
        <v>0</v>
      </c>
      <c r="AF45" s="292">
        <v>0</v>
      </c>
      <c r="AG45" s="292">
        <v>0</v>
      </c>
      <c r="AH45" s="292">
        <v>0</v>
      </c>
      <c r="AI45" s="292">
        <v>1</v>
      </c>
      <c r="AJ45" s="292">
        <v>10</v>
      </c>
      <c r="AK45" s="290">
        <f t="shared" si="8"/>
        <v>0</v>
      </c>
      <c r="AL45" s="290">
        <v>0</v>
      </c>
      <c r="AM45" s="290">
        <v>0</v>
      </c>
      <c r="AN45" s="290">
        <v>0</v>
      </c>
      <c r="AO45" s="290">
        <v>0</v>
      </c>
      <c r="AP45" s="290">
        <v>0</v>
      </c>
      <c r="AQ45" s="290">
        <v>0</v>
      </c>
      <c r="AR45" s="290">
        <v>0</v>
      </c>
      <c r="AS45" s="290">
        <v>0</v>
      </c>
    </row>
    <row r="46" spans="1:45" s="224" customFormat="1" ht="13.5" customHeight="1">
      <c r="A46" s="290" t="s">
        <v>745</v>
      </c>
      <c r="B46" s="291" t="s">
        <v>838</v>
      </c>
      <c r="C46" s="290" t="s">
        <v>839</v>
      </c>
      <c r="D46" s="292">
        <f t="shared" si="0"/>
        <v>456</v>
      </c>
      <c r="E46" s="292">
        <f t="shared" si="1"/>
        <v>327</v>
      </c>
      <c r="F46" s="292">
        <f t="shared" si="2"/>
        <v>80</v>
      </c>
      <c r="G46" s="292">
        <v>32</v>
      </c>
      <c r="H46" s="292">
        <v>0</v>
      </c>
      <c r="I46" s="292">
        <v>0</v>
      </c>
      <c r="J46" s="292">
        <v>0</v>
      </c>
      <c r="K46" s="292">
        <v>0</v>
      </c>
      <c r="L46" s="292">
        <v>29</v>
      </c>
      <c r="M46" s="292">
        <v>19</v>
      </c>
      <c r="N46" s="292">
        <f t="shared" si="3"/>
        <v>2</v>
      </c>
      <c r="O46" s="292">
        <f>+資源化量内訳!Y46</f>
        <v>47</v>
      </c>
      <c r="P46" s="292">
        <f t="shared" si="4"/>
        <v>347</v>
      </c>
      <c r="Q46" s="292">
        <v>327</v>
      </c>
      <c r="R46" s="292">
        <f t="shared" si="5"/>
        <v>20</v>
      </c>
      <c r="S46" s="292">
        <v>11</v>
      </c>
      <c r="T46" s="292">
        <v>0</v>
      </c>
      <c r="U46" s="292">
        <v>0</v>
      </c>
      <c r="V46" s="292">
        <v>0</v>
      </c>
      <c r="W46" s="292">
        <v>0</v>
      </c>
      <c r="X46" s="292">
        <v>1</v>
      </c>
      <c r="Y46" s="292">
        <v>8</v>
      </c>
      <c r="Z46" s="292">
        <f t="shared" si="6"/>
        <v>67</v>
      </c>
      <c r="AA46" s="292">
        <v>2</v>
      </c>
      <c r="AB46" s="292">
        <v>50</v>
      </c>
      <c r="AC46" s="292">
        <f t="shared" si="7"/>
        <v>15</v>
      </c>
      <c r="AD46" s="292">
        <v>3</v>
      </c>
      <c r="AE46" s="292">
        <v>0</v>
      </c>
      <c r="AF46" s="292">
        <v>0</v>
      </c>
      <c r="AG46" s="292">
        <v>0</v>
      </c>
      <c r="AH46" s="292">
        <v>0</v>
      </c>
      <c r="AI46" s="292">
        <v>1</v>
      </c>
      <c r="AJ46" s="292">
        <v>11</v>
      </c>
      <c r="AK46" s="290">
        <f t="shared" si="8"/>
        <v>0</v>
      </c>
      <c r="AL46" s="290">
        <v>0</v>
      </c>
      <c r="AM46" s="290">
        <v>0</v>
      </c>
      <c r="AN46" s="290">
        <v>0</v>
      </c>
      <c r="AO46" s="290">
        <v>0</v>
      </c>
      <c r="AP46" s="290">
        <v>0</v>
      </c>
      <c r="AQ46" s="290">
        <v>0</v>
      </c>
      <c r="AR46" s="290">
        <v>0</v>
      </c>
      <c r="AS46" s="290">
        <v>0</v>
      </c>
    </row>
  </sheetData>
  <sortState ref="A8:AS46">
    <sortCondition ref="A8:A46"/>
    <sortCondition ref="B8:B46"/>
    <sortCondition ref="C8:C46"/>
  </sortState>
  <mergeCells count="47">
    <mergeCell ref="D3:D5"/>
    <mergeCell ref="Z3:Z5"/>
    <mergeCell ref="AC4:AC5"/>
    <mergeCell ref="R4:R5"/>
    <mergeCell ref="A2:A6"/>
    <mergeCell ref="B2:B6"/>
    <mergeCell ref="C2:C6"/>
    <mergeCell ref="F3:M3"/>
    <mergeCell ref="T4:T5"/>
    <mergeCell ref="F4:F5"/>
    <mergeCell ref="E3:E5"/>
    <mergeCell ref="R3:Y3"/>
    <mergeCell ref="M4:M5"/>
    <mergeCell ref="X4:X5"/>
    <mergeCell ref="W4:W5"/>
    <mergeCell ref="N3:N5"/>
    <mergeCell ref="Y4:Y5"/>
    <mergeCell ref="V4:V5"/>
    <mergeCell ref="P3:P5"/>
    <mergeCell ref="G4:G5"/>
    <mergeCell ref="H4:H5"/>
    <mergeCell ref="I4:I5"/>
    <mergeCell ref="U4:U5"/>
    <mergeCell ref="J4:J5"/>
    <mergeCell ref="S4:S5"/>
    <mergeCell ref="O3:O5"/>
    <mergeCell ref="K4:K5"/>
    <mergeCell ref="Q3:Q5"/>
    <mergeCell ref="L4:L5"/>
    <mergeCell ref="AA3:AA5"/>
    <mergeCell ref="AH4:AH5"/>
    <mergeCell ref="AB3:AB5"/>
    <mergeCell ref="AJ4:AJ5"/>
    <mergeCell ref="AD4:AD5"/>
    <mergeCell ref="AE4:AE5"/>
    <mergeCell ref="AF4:AF5"/>
    <mergeCell ref="AG4:AG5"/>
    <mergeCell ref="AI4:AI5"/>
    <mergeCell ref="AQ3:AQ5"/>
    <mergeCell ref="AR3:AR5"/>
    <mergeCell ref="AS3:AS5"/>
    <mergeCell ref="AK3:AK5"/>
    <mergeCell ref="AL3:AL5"/>
    <mergeCell ref="AM3:AM5"/>
    <mergeCell ref="AN3:AN5"/>
    <mergeCell ref="AO3:AO5"/>
    <mergeCell ref="AP3:AP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&amp;Lごみ処理の状況（平成28年度実績）</oddHeader>
  </headerFooter>
  <colBreaks count="3" manualBreakCount="3">
    <brk id="15" min="1" max="45" man="1"/>
    <brk id="25" min="1" max="45" man="1"/>
    <brk id="36" min="1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J4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34" width="10.625" style="227" customWidth="1"/>
    <col min="35" max="43" width="10.625" style="296" customWidth="1"/>
    <col min="44" max="77" width="10.625" style="227" customWidth="1"/>
    <col min="78" max="85" width="10.625" style="296" customWidth="1"/>
    <col min="86" max="87" width="10.625" style="227" customWidth="1"/>
    <col min="88" max="88" width="9" style="269"/>
    <col min="89" max="16384" width="9" style="222"/>
  </cols>
  <sheetData>
    <row r="1" spans="1:88" ht="17.25">
      <c r="A1" s="179" t="s">
        <v>751</v>
      </c>
      <c r="B1" s="223"/>
      <c r="C1" s="223"/>
      <c r="D1" s="224"/>
      <c r="E1" s="224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4"/>
      <c r="Z1" s="224"/>
      <c r="AA1" s="222"/>
      <c r="AB1" s="222"/>
      <c r="AC1" s="222"/>
      <c r="AD1" s="222"/>
      <c r="AE1" s="222"/>
      <c r="AF1" s="222"/>
      <c r="AG1" s="222"/>
      <c r="AH1" s="222"/>
      <c r="AI1" s="294"/>
      <c r="AJ1" s="294"/>
      <c r="AK1" s="294"/>
      <c r="AL1" s="294"/>
      <c r="AM1" s="294"/>
      <c r="AN1" s="294"/>
      <c r="AO1" s="294"/>
      <c r="AP1" s="294"/>
      <c r="AQ1" s="294"/>
      <c r="AR1" s="222"/>
      <c r="AS1" s="222"/>
      <c r="AT1" s="222"/>
      <c r="AU1" s="224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4"/>
      <c r="BQ1" s="222"/>
      <c r="BR1" s="222"/>
      <c r="BS1" s="222"/>
      <c r="BT1" s="222"/>
      <c r="BU1" s="222"/>
      <c r="BV1" s="222"/>
      <c r="BW1" s="222"/>
      <c r="BX1" s="222"/>
      <c r="BY1" s="222"/>
      <c r="BZ1" s="294"/>
      <c r="CA1" s="294"/>
      <c r="CB1" s="294"/>
      <c r="CC1" s="294"/>
      <c r="CD1" s="294"/>
      <c r="CE1" s="294"/>
      <c r="CF1" s="294"/>
      <c r="CG1" s="294"/>
      <c r="CH1" s="222"/>
      <c r="CI1" s="222"/>
    </row>
    <row r="2" spans="1:88" s="228" customFormat="1" ht="25.5" customHeight="1">
      <c r="A2" s="338" t="s">
        <v>665</v>
      </c>
      <c r="B2" s="338" t="s">
        <v>666</v>
      </c>
      <c r="C2" s="340" t="s">
        <v>667</v>
      </c>
      <c r="D2" s="264" t="s">
        <v>715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4" t="s">
        <v>716</v>
      </c>
      <c r="Z2" s="265"/>
      <c r="AA2" s="265"/>
      <c r="AB2" s="265"/>
      <c r="AC2" s="265"/>
      <c r="AD2" s="265"/>
      <c r="AE2" s="265"/>
      <c r="AF2" s="265"/>
      <c r="AG2" s="265"/>
      <c r="AH2" s="265"/>
      <c r="AI2" s="311"/>
      <c r="AJ2" s="311"/>
      <c r="AK2" s="311"/>
      <c r="AL2" s="311"/>
      <c r="AM2" s="311"/>
      <c r="AN2" s="311"/>
      <c r="AO2" s="311"/>
      <c r="AP2" s="311"/>
      <c r="AQ2" s="311"/>
      <c r="AR2" s="265"/>
      <c r="AS2" s="265"/>
      <c r="AT2" s="264" t="s">
        <v>717</v>
      </c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6" t="s">
        <v>718</v>
      </c>
      <c r="BP2" s="265"/>
      <c r="BQ2" s="265"/>
      <c r="BR2" s="265"/>
      <c r="BS2" s="265"/>
      <c r="BT2" s="265"/>
      <c r="BU2" s="265"/>
      <c r="BV2" s="265"/>
      <c r="BW2" s="265"/>
      <c r="BX2" s="265"/>
      <c r="BY2" s="265"/>
      <c r="BZ2" s="311"/>
      <c r="CA2" s="311"/>
      <c r="CB2" s="311"/>
      <c r="CC2" s="311"/>
      <c r="CD2" s="311"/>
      <c r="CE2" s="311"/>
      <c r="CF2" s="311"/>
      <c r="CG2" s="311"/>
      <c r="CH2" s="265"/>
      <c r="CI2" s="265"/>
      <c r="CJ2" s="320" t="s">
        <v>719</v>
      </c>
    </row>
    <row r="3" spans="1:88" s="228" customFormat="1" ht="25.5" customHeight="1">
      <c r="A3" s="339"/>
      <c r="B3" s="339"/>
      <c r="C3" s="341"/>
      <c r="D3" s="316" t="s">
        <v>684</v>
      </c>
      <c r="E3" s="326" t="s">
        <v>720</v>
      </c>
      <c r="F3" s="326" t="s">
        <v>721</v>
      </c>
      <c r="G3" s="326" t="s">
        <v>722</v>
      </c>
      <c r="H3" s="326" t="s">
        <v>723</v>
      </c>
      <c r="I3" s="326" t="s">
        <v>724</v>
      </c>
      <c r="J3" s="320" t="s">
        <v>725</v>
      </c>
      <c r="K3" s="326" t="s">
        <v>726</v>
      </c>
      <c r="L3" s="320" t="s">
        <v>727</v>
      </c>
      <c r="M3" s="320" t="s">
        <v>728</v>
      </c>
      <c r="N3" s="326" t="s">
        <v>729</v>
      </c>
      <c r="O3" s="326" t="s">
        <v>730</v>
      </c>
      <c r="P3" s="326" t="s">
        <v>731</v>
      </c>
      <c r="Q3" s="326" t="s">
        <v>732</v>
      </c>
      <c r="R3" s="320" t="s">
        <v>733</v>
      </c>
      <c r="S3" s="326" t="s">
        <v>740</v>
      </c>
      <c r="T3" s="326" t="s">
        <v>734</v>
      </c>
      <c r="U3" s="320" t="s">
        <v>735</v>
      </c>
      <c r="V3" s="320" t="s">
        <v>736</v>
      </c>
      <c r="W3" s="320" t="s">
        <v>737</v>
      </c>
      <c r="X3" s="320" t="s">
        <v>738</v>
      </c>
      <c r="Y3" s="316" t="s">
        <v>684</v>
      </c>
      <c r="Z3" s="326" t="s">
        <v>720</v>
      </c>
      <c r="AA3" s="326" t="s">
        <v>721</v>
      </c>
      <c r="AB3" s="326" t="s">
        <v>722</v>
      </c>
      <c r="AC3" s="326" t="s">
        <v>723</v>
      </c>
      <c r="AD3" s="326" t="s">
        <v>724</v>
      </c>
      <c r="AE3" s="320" t="s">
        <v>725</v>
      </c>
      <c r="AF3" s="326" t="s">
        <v>726</v>
      </c>
      <c r="AG3" s="320" t="s">
        <v>727</v>
      </c>
      <c r="AH3" s="320" t="s">
        <v>728</v>
      </c>
      <c r="AI3" s="326" t="s">
        <v>729</v>
      </c>
      <c r="AJ3" s="326" t="s">
        <v>730</v>
      </c>
      <c r="AK3" s="326" t="s">
        <v>731</v>
      </c>
      <c r="AL3" s="326" t="s">
        <v>732</v>
      </c>
      <c r="AM3" s="320" t="s">
        <v>733</v>
      </c>
      <c r="AN3" s="326" t="s">
        <v>91</v>
      </c>
      <c r="AO3" s="326" t="s">
        <v>734</v>
      </c>
      <c r="AP3" s="320" t="s">
        <v>735</v>
      </c>
      <c r="AQ3" s="320" t="s">
        <v>736</v>
      </c>
      <c r="AR3" s="320" t="s">
        <v>737</v>
      </c>
      <c r="AS3" s="320" t="s">
        <v>738</v>
      </c>
      <c r="AT3" s="316" t="s">
        <v>684</v>
      </c>
      <c r="AU3" s="326" t="s">
        <v>720</v>
      </c>
      <c r="AV3" s="326" t="s">
        <v>721</v>
      </c>
      <c r="AW3" s="326" t="s">
        <v>722</v>
      </c>
      <c r="AX3" s="326" t="s">
        <v>723</v>
      </c>
      <c r="AY3" s="326" t="s">
        <v>724</v>
      </c>
      <c r="AZ3" s="320" t="s">
        <v>725</v>
      </c>
      <c r="BA3" s="326" t="s">
        <v>726</v>
      </c>
      <c r="BB3" s="320" t="s">
        <v>727</v>
      </c>
      <c r="BC3" s="320" t="s">
        <v>728</v>
      </c>
      <c r="BD3" s="326" t="s">
        <v>729</v>
      </c>
      <c r="BE3" s="326" t="s">
        <v>730</v>
      </c>
      <c r="BF3" s="326" t="s">
        <v>731</v>
      </c>
      <c r="BG3" s="326" t="s">
        <v>732</v>
      </c>
      <c r="BH3" s="320" t="s">
        <v>733</v>
      </c>
      <c r="BI3" s="326" t="s">
        <v>741</v>
      </c>
      <c r="BJ3" s="326" t="s">
        <v>734</v>
      </c>
      <c r="BK3" s="320" t="s">
        <v>735</v>
      </c>
      <c r="BL3" s="320" t="s">
        <v>736</v>
      </c>
      <c r="BM3" s="320" t="s">
        <v>737</v>
      </c>
      <c r="BN3" s="320" t="s">
        <v>738</v>
      </c>
      <c r="BO3" s="316" t="s">
        <v>684</v>
      </c>
      <c r="BP3" s="326" t="s">
        <v>720</v>
      </c>
      <c r="BQ3" s="326" t="s">
        <v>721</v>
      </c>
      <c r="BR3" s="326" t="s">
        <v>722</v>
      </c>
      <c r="BS3" s="326" t="s">
        <v>723</v>
      </c>
      <c r="BT3" s="326" t="s">
        <v>724</v>
      </c>
      <c r="BU3" s="320" t="s">
        <v>725</v>
      </c>
      <c r="BV3" s="326" t="s">
        <v>726</v>
      </c>
      <c r="BW3" s="320" t="s">
        <v>727</v>
      </c>
      <c r="BX3" s="320" t="s">
        <v>728</v>
      </c>
      <c r="BY3" s="326" t="s">
        <v>729</v>
      </c>
      <c r="BZ3" s="326" t="s">
        <v>730</v>
      </c>
      <c r="CA3" s="326" t="s">
        <v>731</v>
      </c>
      <c r="CB3" s="326" t="s">
        <v>732</v>
      </c>
      <c r="CC3" s="320" t="s">
        <v>733</v>
      </c>
      <c r="CD3" s="326" t="s">
        <v>741</v>
      </c>
      <c r="CE3" s="326" t="s">
        <v>734</v>
      </c>
      <c r="CF3" s="320" t="s">
        <v>735</v>
      </c>
      <c r="CG3" s="320" t="s">
        <v>736</v>
      </c>
      <c r="CH3" s="320" t="s">
        <v>737</v>
      </c>
      <c r="CI3" s="320" t="s">
        <v>738</v>
      </c>
      <c r="CJ3" s="321"/>
    </row>
    <row r="4" spans="1:88" s="228" customFormat="1" ht="25.5" customHeight="1">
      <c r="A4" s="339"/>
      <c r="B4" s="339"/>
      <c r="C4" s="341"/>
      <c r="D4" s="316"/>
      <c r="E4" s="327"/>
      <c r="F4" s="327"/>
      <c r="G4" s="327"/>
      <c r="H4" s="327"/>
      <c r="I4" s="327"/>
      <c r="J4" s="327"/>
      <c r="K4" s="327"/>
      <c r="L4" s="327"/>
      <c r="M4" s="321"/>
      <c r="N4" s="327"/>
      <c r="O4" s="327"/>
      <c r="P4" s="327"/>
      <c r="Q4" s="327"/>
      <c r="R4" s="327"/>
      <c r="S4" s="327"/>
      <c r="T4" s="327"/>
      <c r="U4" s="327"/>
      <c r="V4" s="321"/>
      <c r="W4" s="321"/>
      <c r="X4" s="321"/>
      <c r="Y4" s="316"/>
      <c r="Z4" s="327"/>
      <c r="AA4" s="327"/>
      <c r="AB4" s="327"/>
      <c r="AC4" s="327"/>
      <c r="AD4" s="327"/>
      <c r="AE4" s="327"/>
      <c r="AF4" s="327"/>
      <c r="AG4" s="327"/>
      <c r="AH4" s="321"/>
      <c r="AI4" s="327"/>
      <c r="AJ4" s="327"/>
      <c r="AK4" s="327"/>
      <c r="AL4" s="327"/>
      <c r="AM4" s="327"/>
      <c r="AN4" s="327"/>
      <c r="AO4" s="327"/>
      <c r="AP4" s="327"/>
      <c r="AQ4" s="321"/>
      <c r="AR4" s="321"/>
      <c r="AS4" s="321"/>
      <c r="AT4" s="316"/>
      <c r="AU4" s="327"/>
      <c r="AV4" s="327"/>
      <c r="AW4" s="327"/>
      <c r="AX4" s="327"/>
      <c r="AY4" s="327"/>
      <c r="AZ4" s="327"/>
      <c r="BA4" s="327"/>
      <c r="BB4" s="327"/>
      <c r="BC4" s="321"/>
      <c r="BD4" s="327"/>
      <c r="BE4" s="327"/>
      <c r="BF4" s="327"/>
      <c r="BG4" s="327"/>
      <c r="BH4" s="327"/>
      <c r="BI4" s="327"/>
      <c r="BJ4" s="327"/>
      <c r="BK4" s="327"/>
      <c r="BL4" s="321"/>
      <c r="BM4" s="321"/>
      <c r="BN4" s="321"/>
      <c r="BO4" s="316"/>
      <c r="BP4" s="327"/>
      <c r="BQ4" s="327"/>
      <c r="BR4" s="327"/>
      <c r="BS4" s="327"/>
      <c r="BT4" s="327"/>
      <c r="BU4" s="327"/>
      <c r="BV4" s="327"/>
      <c r="BW4" s="327"/>
      <c r="BX4" s="321"/>
      <c r="BY4" s="327"/>
      <c r="BZ4" s="327"/>
      <c r="CA4" s="327"/>
      <c r="CB4" s="327"/>
      <c r="CC4" s="327"/>
      <c r="CD4" s="327"/>
      <c r="CE4" s="327"/>
      <c r="CF4" s="327"/>
      <c r="CG4" s="321"/>
      <c r="CH4" s="321"/>
      <c r="CI4" s="321"/>
      <c r="CJ4" s="321"/>
    </row>
    <row r="5" spans="1:88" s="228" customFormat="1" ht="22.5" customHeight="1">
      <c r="A5" s="339"/>
      <c r="B5" s="339"/>
      <c r="C5" s="341"/>
      <c r="D5" s="316"/>
      <c r="E5" s="327"/>
      <c r="F5" s="327"/>
      <c r="G5" s="327"/>
      <c r="H5" s="327"/>
      <c r="I5" s="327"/>
      <c r="J5" s="327"/>
      <c r="K5" s="327"/>
      <c r="L5" s="327"/>
      <c r="M5" s="321"/>
      <c r="N5" s="327"/>
      <c r="O5" s="327"/>
      <c r="P5" s="327"/>
      <c r="Q5" s="327"/>
      <c r="R5" s="327"/>
      <c r="S5" s="327"/>
      <c r="T5" s="327"/>
      <c r="U5" s="327"/>
      <c r="V5" s="321"/>
      <c r="W5" s="321"/>
      <c r="X5" s="321"/>
      <c r="Y5" s="316"/>
      <c r="Z5" s="327"/>
      <c r="AA5" s="327"/>
      <c r="AB5" s="327"/>
      <c r="AC5" s="327"/>
      <c r="AD5" s="327"/>
      <c r="AE5" s="327"/>
      <c r="AF5" s="327"/>
      <c r="AG5" s="327"/>
      <c r="AH5" s="321"/>
      <c r="AI5" s="327"/>
      <c r="AJ5" s="327"/>
      <c r="AK5" s="327"/>
      <c r="AL5" s="327"/>
      <c r="AM5" s="327"/>
      <c r="AN5" s="327"/>
      <c r="AO5" s="327"/>
      <c r="AP5" s="327"/>
      <c r="AQ5" s="321"/>
      <c r="AR5" s="321"/>
      <c r="AS5" s="321"/>
      <c r="AT5" s="316"/>
      <c r="AU5" s="327"/>
      <c r="AV5" s="327"/>
      <c r="AW5" s="327"/>
      <c r="AX5" s="327"/>
      <c r="AY5" s="327"/>
      <c r="AZ5" s="327"/>
      <c r="BA5" s="327"/>
      <c r="BB5" s="327"/>
      <c r="BC5" s="321"/>
      <c r="BD5" s="327"/>
      <c r="BE5" s="327"/>
      <c r="BF5" s="327"/>
      <c r="BG5" s="327"/>
      <c r="BH5" s="327"/>
      <c r="BI5" s="327"/>
      <c r="BJ5" s="327"/>
      <c r="BK5" s="327"/>
      <c r="BL5" s="321"/>
      <c r="BM5" s="321"/>
      <c r="BN5" s="321"/>
      <c r="BO5" s="316"/>
      <c r="BP5" s="327"/>
      <c r="BQ5" s="327"/>
      <c r="BR5" s="327"/>
      <c r="BS5" s="327"/>
      <c r="BT5" s="327"/>
      <c r="BU5" s="327"/>
      <c r="BV5" s="327"/>
      <c r="BW5" s="327"/>
      <c r="BX5" s="321"/>
      <c r="BY5" s="327"/>
      <c r="BZ5" s="327"/>
      <c r="CA5" s="327"/>
      <c r="CB5" s="327"/>
      <c r="CC5" s="327"/>
      <c r="CD5" s="327"/>
      <c r="CE5" s="327"/>
      <c r="CF5" s="327"/>
      <c r="CG5" s="321"/>
      <c r="CH5" s="321"/>
      <c r="CI5" s="321"/>
      <c r="CJ5" s="321"/>
    </row>
    <row r="6" spans="1:88" s="230" customFormat="1" ht="13.5" customHeight="1">
      <c r="A6" s="339"/>
      <c r="B6" s="339"/>
      <c r="C6" s="341"/>
      <c r="D6" s="219" t="s">
        <v>742</v>
      </c>
      <c r="E6" s="267" t="s">
        <v>742</v>
      </c>
      <c r="F6" s="267" t="s">
        <v>742</v>
      </c>
      <c r="G6" s="267" t="s">
        <v>742</v>
      </c>
      <c r="H6" s="267" t="s">
        <v>742</v>
      </c>
      <c r="I6" s="267" t="s">
        <v>742</v>
      </c>
      <c r="J6" s="267" t="s">
        <v>742</v>
      </c>
      <c r="K6" s="267" t="s">
        <v>742</v>
      </c>
      <c r="L6" s="267" t="s">
        <v>742</v>
      </c>
      <c r="M6" s="268" t="s">
        <v>742</v>
      </c>
      <c r="N6" s="267" t="s">
        <v>742</v>
      </c>
      <c r="O6" s="267" t="s">
        <v>742</v>
      </c>
      <c r="P6" s="267" t="s">
        <v>742</v>
      </c>
      <c r="Q6" s="267" t="s">
        <v>742</v>
      </c>
      <c r="R6" s="267" t="s">
        <v>742</v>
      </c>
      <c r="S6" s="267" t="s">
        <v>742</v>
      </c>
      <c r="T6" s="267" t="s">
        <v>742</v>
      </c>
      <c r="U6" s="268" t="s">
        <v>742</v>
      </c>
      <c r="V6" s="267" t="s">
        <v>742</v>
      </c>
      <c r="W6" s="267" t="s">
        <v>742</v>
      </c>
      <c r="X6" s="267" t="s">
        <v>742</v>
      </c>
      <c r="Y6" s="267" t="s">
        <v>742</v>
      </c>
      <c r="Z6" s="267" t="s">
        <v>742</v>
      </c>
      <c r="AA6" s="267" t="s">
        <v>742</v>
      </c>
      <c r="AB6" s="267" t="s">
        <v>742</v>
      </c>
      <c r="AC6" s="267" t="s">
        <v>742</v>
      </c>
      <c r="AD6" s="267" t="s">
        <v>742</v>
      </c>
      <c r="AE6" s="267" t="s">
        <v>742</v>
      </c>
      <c r="AF6" s="267" t="s">
        <v>742</v>
      </c>
      <c r="AG6" s="267" t="s">
        <v>742</v>
      </c>
      <c r="AH6" s="268" t="s">
        <v>742</v>
      </c>
      <c r="AI6" s="267" t="s">
        <v>742</v>
      </c>
      <c r="AJ6" s="267" t="s">
        <v>742</v>
      </c>
      <c r="AK6" s="267" t="s">
        <v>742</v>
      </c>
      <c r="AL6" s="267" t="s">
        <v>742</v>
      </c>
      <c r="AM6" s="267" t="s">
        <v>742</v>
      </c>
      <c r="AN6" s="267" t="s">
        <v>742</v>
      </c>
      <c r="AO6" s="267" t="s">
        <v>742</v>
      </c>
      <c r="AP6" s="268" t="s">
        <v>742</v>
      </c>
      <c r="AQ6" s="267" t="s">
        <v>742</v>
      </c>
      <c r="AR6" s="267" t="s">
        <v>742</v>
      </c>
      <c r="AS6" s="267" t="s">
        <v>742</v>
      </c>
      <c r="AT6" s="267" t="s">
        <v>742</v>
      </c>
      <c r="AU6" s="267" t="s">
        <v>742</v>
      </c>
      <c r="AV6" s="267" t="s">
        <v>742</v>
      </c>
      <c r="AW6" s="267" t="s">
        <v>742</v>
      </c>
      <c r="AX6" s="267" t="s">
        <v>742</v>
      </c>
      <c r="AY6" s="267" t="s">
        <v>742</v>
      </c>
      <c r="AZ6" s="267" t="s">
        <v>742</v>
      </c>
      <c r="BA6" s="267" t="s">
        <v>742</v>
      </c>
      <c r="BB6" s="267" t="s">
        <v>742</v>
      </c>
      <c r="BC6" s="268" t="s">
        <v>742</v>
      </c>
      <c r="BD6" s="267" t="s">
        <v>742</v>
      </c>
      <c r="BE6" s="267" t="s">
        <v>742</v>
      </c>
      <c r="BF6" s="267" t="s">
        <v>742</v>
      </c>
      <c r="BG6" s="267" t="s">
        <v>742</v>
      </c>
      <c r="BH6" s="267" t="s">
        <v>742</v>
      </c>
      <c r="BI6" s="267" t="s">
        <v>742</v>
      </c>
      <c r="BJ6" s="267" t="s">
        <v>742</v>
      </c>
      <c r="BK6" s="268" t="s">
        <v>742</v>
      </c>
      <c r="BL6" s="267" t="s">
        <v>742</v>
      </c>
      <c r="BM6" s="267" t="s">
        <v>742</v>
      </c>
      <c r="BN6" s="267" t="s">
        <v>742</v>
      </c>
      <c r="BO6" s="267" t="s">
        <v>742</v>
      </c>
      <c r="BP6" s="267" t="s">
        <v>742</v>
      </c>
      <c r="BQ6" s="267" t="s">
        <v>742</v>
      </c>
      <c r="BR6" s="267" t="s">
        <v>742</v>
      </c>
      <c r="BS6" s="267" t="s">
        <v>742</v>
      </c>
      <c r="BT6" s="267" t="s">
        <v>742</v>
      </c>
      <c r="BU6" s="267" t="s">
        <v>742</v>
      </c>
      <c r="BV6" s="267" t="s">
        <v>742</v>
      </c>
      <c r="BW6" s="267" t="s">
        <v>742</v>
      </c>
      <c r="BX6" s="268" t="s">
        <v>742</v>
      </c>
      <c r="BY6" s="267" t="s">
        <v>742</v>
      </c>
      <c r="BZ6" s="267" t="s">
        <v>742</v>
      </c>
      <c r="CA6" s="267" t="s">
        <v>742</v>
      </c>
      <c r="CB6" s="267" t="s">
        <v>742</v>
      </c>
      <c r="CC6" s="267" t="s">
        <v>742</v>
      </c>
      <c r="CD6" s="267" t="s">
        <v>742</v>
      </c>
      <c r="CE6" s="267" t="s">
        <v>742</v>
      </c>
      <c r="CF6" s="268" t="s">
        <v>742</v>
      </c>
      <c r="CG6" s="267" t="s">
        <v>742</v>
      </c>
      <c r="CH6" s="267" t="s">
        <v>742</v>
      </c>
      <c r="CI6" s="267" t="s">
        <v>742</v>
      </c>
      <c r="CJ6" s="321"/>
    </row>
    <row r="7" spans="1:88" s="299" customFormat="1" ht="13.5" customHeight="1">
      <c r="A7" s="302" t="str">
        <f>ごみ処理概要!A7</f>
        <v>奈良県</v>
      </c>
      <c r="B7" s="303" t="str">
        <f>ごみ処理概要!B7</f>
        <v>29000</v>
      </c>
      <c r="C7" s="304" t="s">
        <v>3</v>
      </c>
      <c r="D7" s="306">
        <f t="shared" ref="D7:X7" si="0">SUM(Y7,AT7,BO7)</f>
        <v>69891</v>
      </c>
      <c r="E7" s="306">
        <f t="shared" si="0"/>
        <v>40950</v>
      </c>
      <c r="F7" s="306">
        <f t="shared" si="0"/>
        <v>219</v>
      </c>
      <c r="G7" s="306">
        <f t="shared" si="0"/>
        <v>911</v>
      </c>
      <c r="H7" s="306">
        <f t="shared" si="0"/>
        <v>7270</v>
      </c>
      <c r="I7" s="306">
        <f t="shared" si="0"/>
        <v>6685</v>
      </c>
      <c r="J7" s="306">
        <f t="shared" si="0"/>
        <v>1898</v>
      </c>
      <c r="K7" s="306">
        <f t="shared" si="0"/>
        <v>48</v>
      </c>
      <c r="L7" s="306">
        <f t="shared" si="0"/>
        <v>1690</v>
      </c>
      <c r="M7" s="306">
        <f t="shared" si="0"/>
        <v>815</v>
      </c>
      <c r="N7" s="306">
        <f t="shared" si="0"/>
        <v>2664</v>
      </c>
      <c r="O7" s="306">
        <f t="shared" si="0"/>
        <v>244</v>
      </c>
      <c r="P7" s="306">
        <f t="shared" si="0"/>
        <v>0</v>
      </c>
      <c r="Q7" s="306">
        <f t="shared" si="0"/>
        <v>0</v>
      </c>
      <c r="R7" s="306">
        <f t="shared" si="0"/>
        <v>0</v>
      </c>
      <c r="S7" s="306">
        <f t="shared" si="0"/>
        <v>0</v>
      </c>
      <c r="T7" s="306">
        <f t="shared" si="0"/>
        <v>702</v>
      </c>
      <c r="U7" s="306">
        <f t="shared" si="0"/>
        <v>0</v>
      </c>
      <c r="V7" s="306">
        <f t="shared" si="0"/>
        <v>0</v>
      </c>
      <c r="W7" s="306">
        <f t="shared" si="0"/>
        <v>27</v>
      </c>
      <c r="X7" s="306">
        <f t="shared" si="0"/>
        <v>5768</v>
      </c>
      <c r="Y7" s="306">
        <f t="shared" ref="Y7:Y46" si="1">SUM(Z7:AS7)</f>
        <v>14606</v>
      </c>
      <c r="Z7" s="306">
        <f>SUM(Z$8:Z$46)</f>
        <v>9989</v>
      </c>
      <c r="AA7" s="306">
        <f>SUM(AA$8:AA$46)</f>
        <v>96</v>
      </c>
      <c r="AB7" s="306">
        <f>SUM(AB$8:AB$46)</f>
        <v>122</v>
      </c>
      <c r="AC7" s="306">
        <f>SUM(AC$8:AC$46)</f>
        <v>1051</v>
      </c>
      <c r="AD7" s="306">
        <f>SUM(AD$8:AD$46)</f>
        <v>772</v>
      </c>
      <c r="AE7" s="306">
        <f>SUM(AE$8:AE$46)</f>
        <v>617</v>
      </c>
      <c r="AF7" s="306">
        <f>SUM(AF$8:AF$46)</f>
        <v>33</v>
      </c>
      <c r="AG7" s="306">
        <f>SUM(AG$8:AG$46)</f>
        <v>328</v>
      </c>
      <c r="AH7" s="306">
        <f>SUM(AH$8:AH$46)</f>
        <v>179</v>
      </c>
      <c r="AI7" s="306">
        <f>SUM(AI$8:AI$46)</f>
        <v>606</v>
      </c>
      <c r="AJ7" s="310" t="s">
        <v>739</v>
      </c>
      <c r="AK7" s="310" t="s">
        <v>739</v>
      </c>
      <c r="AL7" s="310" t="s">
        <v>739</v>
      </c>
      <c r="AM7" s="310" t="s">
        <v>739</v>
      </c>
      <c r="AN7" s="310" t="s">
        <v>739</v>
      </c>
      <c r="AO7" s="310" t="s">
        <v>739</v>
      </c>
      <c r="AP7" s="310" t="s">
        <v>739</v>
      </c>
      <c r="AQ7" s="310" t="s">
        <v>739</v>
      </c>
      <c r="AR7" s="306">
        <f>SUM(AR$8:AR$46)</f>
        <v>15</v>
      </c>
      <c r="AS7" s="306">
        <f>SUM(AS$8:AS$46)</f>
        <v>798</v>
      </c>
      <c r="AT7" s="306">
        <f>施設資源化量内訳!D7</f>
        <v>21453</v>
      </c>
      <c r="AU7" s="306">
        <f>施設資源化量内訳!E7</f>
        <v>232</v>
      </c>
      <c r="AV7" s="306">
        <f>施設資源化量内訳!F7</f>
        <v>23</v>
      </c>
      <c r="AW7" s="306">
        <f>施設資源化量内訳!G7</f>
        <v>139</v>
      </c>
      <c r="AX7" s="306">
        <f>施設資源化量内訳!H7</f>
        <v>5798</v>
      </c>
      <c r="AY7" s="306">
        <f>施設資源化量内訳!I7</f>
        <v>5899</v>
      </c>
      <c r="AZ7" s="306">
        <f>施設資源化量内訳!J7</f>
        <v>1281</v>
      </c>
      <c r="BA7" s="306">
        <f>施設資源化量内訳!K7</f>
        <v>15</v>
      </c>
      <c r="BB7" s="306">
        <f>施設資源化量内訳!L7</f>
        <v>1362</v>
      </c>
      <c r="BC7" s="306">
        <f>施設資源化量内訳!M7</f>
        <v>593</v>
      </c>
      <c r="BD7" s="306">
        <f>施設資源化量内訳!N7</f>
        <v>183</v>
      </c>
      <c r="BE7" s="306">
        <f>施設資源化量内訳!O7</f>
        <v>244</v>
      </c>
      <c r="BF7" s="306">
        <f>施設資源化量内訳!P7</f>
        <v>0</v>
      </c>
      <c r="BG7" s="306">
        <f>施設資源化量内訳!Q7</f>
        <v>0</v>
      </c>
      <c r="BH7" s="306">
        <f>施設資源化量内訳!R7</f>
        <v>0</v>
      </c>
      <c r="BI7" s="306">
        <f>施設資源化量内訳!S7</f>
        <v>0</v>
      </c>
      <c r="BJ7" s="306">
        <f>施設資源化量内訳!T7</f>
        <v>702</v>
      </c>
      <c r="BK7" s="306">
        <f>施設資源化量内訳!U7</f>
        <v>0</v>
      </c>
      <c r="BL7" s="306">
        <f>施設資源化量内訳!V7</f>
        <v>0</v>
      </c>
      <c r="BM7" s="306">
        <f>施設資源化量内訳!W7</f>
        <v>12</v>
      </c>
      <c r="BN7" s="306">
        <f>施設資源化量内訳!X7</f>
        <v>4970</v>
      </c>
      <c r="BO7" s="306">
        <f t="shared" ref="BO7:BO46" si="2">SUM(BP7:CI7)</f>
        <v>33832</v>
      </c>
      <c r="BP7" s="306">
        <f>SUM(BP$8:BP$46)</f>
        <v>30729</v>
      </c>
      <c r="BQ7" s="306">
        <f>SUM(BQ$8:BQ$46)</f>
        <v>100</v>
      </c>
      <c r="BR7" s="306">
        <f>SUM(BR$8:BR$46)</f>
        <v>650</v>
      </c>
      <c r="BS7" s="306">
        <f>SUM(BS$8:BS$46)</f>
        <v>421</v>
      </c>
      <c r="BT7" s="306">
        <f>SUM(BT$8:BT$46)</f>
        <v>14</v>
      </c>
      <c r="BU7" s="306">
        <f>SUM(BU$8:BU$46)</f>
        <v>0</v>
      </c>
      <c r="BV7" s="306">
        <f>SUM(BV$8:BV$46)</f>
        <v>0</v>
      </c>
      <c r="BW7" s="306">
        <f>SUM(BW$8:BW$46)</f>
        <v>0</v>
      </c>
      <c r="BX7" s="306">
        <f>SUM(BX$8:BX$46)</f>
        <v>43</v>
      </c>
      <c r="BY7" s="306">
        <f>SUM(BY$8:BY$46)</f>
        <v>1875</v>
      </c>
      <c r="BZ7" s="310" t="s">
        <v>739</v>
      </c>
      <c r="CA7" s="310" t="s">
        <v>739</v>
      </c>
      <c r="CB7" s="310" t="s">
        <v>739</v>
      </c>
      <c r="CC7" s="310" t="s">
        <v>739</v>
      </c>
      <c r="CD7" s="310" t="s">
        <v>739</v>
      </c>
      <c r="CE7" s="310" t="s">
        <v>739</v>
      </c>
      <c r="CF7" s="310" t="s">
        <v>739</v>
      </c>
      <c r="CG7" s="310" t="s">
        <v>739</v>
      </c>
      <c r="CH7" s="306">
        <f>SUM(CH$8:CH$46)</f>
        <v>0</v>
      </c>
      <c r="CI7" s="306">
        <f>SUM(CI$8:CI$46)</f>
        <v>0</v>
      </c>
      <c r="CJ7" s="307">
        <f>+COUNTIF(CJ$8:CJ$46,"有る")</f>
        <v>31</v>
      </c>
    </row>
    <row r="8" spans="1:88" s="224" customFormat="1" ht="13.5" customHeight="1">
      <c r="A8" s="290" t="s">
        <v>745</v>
      </c>
      <c r="B8" s="291" t="s">
        <v>759</v>
      </c>
      <c r="C8" s="290" t="s">
        <v>760</v>
      </c>
      <c r="D8" s="292">
        <f t="shared" ref="D8:D46" si="3">SUM(Y8,AT8,BO8)</f>
        <v>17374</v>
      </c>
      <c r="E8" s="292">
        <f t="shared" ref="E8:E46" si="4">SUM(Z8,AU8,BP8)</f>
        <v>11722</v>
      </c>
      <c r="F8" s="292">
        <f t="shared" ref="F8:F46" si="5">SUM(AA8,AV8,BQ8)</f>
        <v>105</v>
      </c>
      <c r="G8" s="292">
        <f t="shared" ref="G8:G46" si="6">SUM(AB8,AW8,BR8)</f>
        <v>0</v>
      </c>
      <c r="H8" s="292">
        <f t="shared" ref="H8:H46" si="7">SUM(AC8,AX8,BS8)</f>
        <v>1460</v>
      </c>
      <c r="I8" s="292">
        <f t="shared" ref="I8:I46" si="8">SUM(AD8,AY8,BT8)</f>
        <v>1731</v>
      </c>
      <c r="J8" s="292">
        <f t="shared" ref="J8:J46" si="9">SUM(AE8,AZ8,BU8)</f>
        <v>449</v>
      </c>
      <c r="K8" s="292">
        <f t="shared" ref="K8:K46" si="10">SUM(AF8,BA8,BV8)</f>
        <v>1</v>
      </c>
      <c r="L8" s="292">
        <f t="shared" ref="L8:L46" si="11">SUM(AG8,BB8,BW8)</f>
        <v>0</v>
      </c>
      <c r="M8" s="292">
        <f t="shared" ref="M8:M46" si="12">SUM(AH8,BC8,BX8)</f>
        <v>0</v>
      </c>
      <c r="N8" s="292">
        <f t="shared" ref="N8:N46" si="13">SUM(AI8,BD8,BY8)</f>
        <v>765</v>
      </c>
      <c r="O8" s="292">
        <f t="shared" ref="O8:O46" si="14">SUM(AJ8,BE8,BZ8)</f>
        <v>118</v>
      </c>
      <c r="P8" s="292">
        <f t="shared" ref="P8:P46" si="15">SUM(AK8,BF8,CA8)</f>
        <v>0</v>
      </c>
      <c r="Q8" s="292">
        <f t="shared" ref="Q8:Q46" si="16">SUM(AL8,BG8,CB8)</f>
        <v>0</v>
      </c>
      <c r="R8" s="292">
        <f t="shared" ref="R8:R46" si="17">SUM(AM8,BH8,CC8)</f>
        <v>0</v>
      </c>
      <c r="S8" s="292">
        <f t="shared" ref="S8:S46" si="18">SUM(AN8,BI8,CD8)</f>
        <v>0</v>
      </c>
      <c r="T8" s="292">
        <f t="shared" ref="T8:T46" si="19">SUM(AO8,BJ8,CE8)</f>
        <v>0</v>
      </c>
      <c r="U8" s="292">
        <f t="shared" ref="U8:U46" si="20">SUM(AP8,BK8,CF8)</f>
        <v>0</v>
      </c>
      <c r="V8" s="292">
        <f t="shared" ref="V8:V46" si="21">SUM(AQ8,BL8,CG8)</f>
        <v>0</v>
      </c>
      <c r="W8" s="292">
        <f t="shared" ref="W8:W46" si="22">SUM(AR8,BM8,CH8)</f>
        <v>0</v>
      </c>
      <c r="X8" s="292">
        <f t="shared" ref="X8:X46" si="23">SUM(AS8,BN8,CI8)</f>
        <v>1023</v>
      </c>
      <c r="Y8" s="292">
        <f t="shared" si="1"/>
        <v>572</v>
      </c>
      <c r="Z8" s="292">
        <v>398</v>
      </c>
      <c r="AA8" s="292">
        <v>74</v>
      </c>
      <c r="AB8" s="292">
        <v>0</v>
      </c>
      <c r="AC8" s="292">
        <v>0</v>
      </c>
      <c r="AD8" s="292">
        <v>0</v>
      </c>
      <c r="AE8" s="292">
        <v>0</v>
      </c>
      <c r="AF8" s="292">
        <v>1</v>
      </c>
      <c r="AG8" s="292">
        <v>0</v>
      </c>
      <c r="AH8" s="292">
        <v>0</v>
      </c>
      <c r="AI8" s="295">
        <v>94</v>
      </c>
      <c r="AJ8" s="295" t="s">
        <v>840</v>
      </c>
      <c r="AK8" s="295" t="s">
        <v>840</v>
      </c>
      <c r="AL8" s="295" t="s">
        <v>840</v>
      </c>
      <c r="AM8" s="295" t="s">
        <v>840</v>
      </c>
      <c r="AN8" s="295" t="s">
        <v>840</v>
      </c>
      <c r="AO8" s="295" t="s">
        <v>840</v>
      </c>
      <c r="AP8" s="295" t="s">
        <v>840</v>
      </c>
      <c r="AQ8" s="295" t="s">
        <v>840</v>
      </c>
      <c r="AR8" s="292">
        <v>0</v>
      </c>
      <c r="AS8" s="292">
        <v>5</v>
      </c>
      <c r="AT8" s="292">
        <f>施設資源化量内訳!D8</f>
        <v>4685</v>
      </c>
      <c r="AU8" s="292">
        <f>施設資源化量内訳!E8</f>
        <v>0</v>
      </c>
      <c r="AV8" s="292">
        <f>施設資源化量内訳!F8</f>
        <v>0</v>
      </c>
      <c r="AW8" s="292">
        <f>施設資源化量内訳!G8</f>
        <v>0</v>
      </c>
      <c r="AX8" s="292">
        <f>施設資源化量内訳!H8</f>
        <v>1370</v>
      </c>
      <c r="AY8" s="292">
        <f>施設資源化量内訳!I8</f>
        <v>1730</v>
      </c>
      <c r="AZ8" s="292">
        <f>施設資源化量内訳!J8</f>
        <v>449</v>
      </c>
      <c r="BA8" s="292">
        <f>施設資源化量内訳!K8</f>
        <v>0</v>
      </c>
      <c r="BB8" s="292">
        <f>施設資源化量内訳!L8</f>
        <v>0</v>
      </c>
      <c r="BC8" s="292">
        <f>施設資源化量内訳!M8</f>
        <v>0</v>
      </c>
      <c r="BD8" s="292">
        <f>施設資源化量内訳!N8</f>
        <v>0</v>
      </c>
      <c r="BE8" s="292">
        <f>施設資源化量内訳!O8</f>
        <v>118</v>
      </c>
      <c r="BF8" s="292">
        <f>施設資源化量内訳!P8</f>
        <v>0</v>
      </c>
      <c r="BG8" s="292">
        <f>施設資源化量内訳!Q8</f>
        <v>0</v>
      </c>
      <c r="BH8" s="292">
        <f>施設資源化量内訳!R8</f>
        <v>0</v>
      </c>
      <c r="BI8" s="292">
        <f>施設資源化量内訳!S8</f>
        <v>0</v>
      </c>
      <c r="BJ8" s="292">
        <f>施設資源化量内訳!T8</f>
        <v>0</v>
      </c>
      <c r="BK8" s="292">
        <f>施設資源化量内訳!U8</f>
        <v>0</v>
      </c>
      <c r="BL8" s="292">
        <f>施設資源化量内訳!V8</f>
        <v>0</v>
      </c>
      <c r="BM8" s="292">
        <f>施設資源化量内訳!W8</f>
        <v>0</v>
      </c>
      <c r="BN8" s="292">
        <f>施設資源化量内訳!X8</f>
        <v>1018</v>
      </c>
      <c r="BO8" s="292">
        <f t="shared" si="2"/>
        <v>12117</v>
      </c>
      <c r="BP8" s="292">
        <v>11324</v>
      </c>
      <c r="BQ8" s="292">
        <v>31</v>
      </c>
      <c r="BR8" s="292">
        <v>0</v>
      </c>
      <c r="BS8" s="292">
        <v>90</v>
      </c>
      <c r="BT8" s="292">
        <v>1</v>
      </c>
      <c r="BU8" s="292">
        <v>0</v>
      </c>
      <c r="BV8" s="292">
        <v>0</v>
      </c>
      <c r="BW8" s="292">
        <v>0</v>
      </c>
      <c r="BX8" s="292">
        <v>0</v>
      </c>
      <c r="BY8" s="292">
        <v>671</v>
      </c>
      <c r="BZ8" s="295" t="s">
        <v>840</v>
      </c>
      <c r="CA8" s="295" t="s">
        <v>840</v>
      </c>
      <c r="CB8" s="295" t="s">
        <v>840</v>
      </c>
      <c r="CC8" s="295" t="s">
        <v>840</v>
      </c>
      <c r="CD8" s="295" t="s">
        <v>840</v>
      </c>
      <c r="CE8" s="295" t="s">
        <v>840</v>
      </c>
      <c r="CF8" s="295" t="s">
        <v>840</v>
      </c>
      <c r="CG8" s="295" t="s">
        <v>840</v>
      </c>
      <c r="CH8" s="292">
        <v>0</v>
      </c>
      <c r="CI8" s="292">
        <v>0</v>
      </c>
      <c r="CJ8" s="293" t="s">
        <v>761</v>
      </c>
    </row>
    <row r="9" spans="1:88" s="224" customFormat="1" ht="13.5" customHeight="1">
      <c r="A9" s="290" t="s">
        <v>745</v>
      </c>
      <c r="B9" s="291" t="s">
        <v>762</v>
      </c>
      <c r="C9" s="290" t="s">
        <v>763</v>
      </c>
      <c r="D9" s="292">
        <f t="shared" si="3"/>
        <v>3568</v>
      </c>
      <c r="E9" s="292">
        <f t="shared" si="4"/>
        <v>1909</v>
      </c>
      <c r="F9" s="292">
        <f t="shared" si="5"/>
        <v>7</v>
      </c>
      <c r="G9" s="292">
        <f t="shared" si="6"/>
        <v>537</v>
      </c>
      <c r="H9" s="292">
        <f t="shared" si="7"/>
        <v>519</v>
      </c>
      <c r="I9" s="292">
        <f t="shared" si="8"/>
        <v>366</v>
      </c>
      <c r="J9" s="292">
        <f t="shared" si="9"/>
        <v>79</v>
      </c>
      <c r="K9" s="292">
        <f t="shared" si="10"/>
        <v>7</v>
      </c>
      <c r="L9" s="292">
        <f t="shared" si="11"/>
        <v>64</v>
      </c>
      <c r="M9" s="292">
        <f t="shared" si="12"/>
        <v>0</v>
      </c>
      <c r="N9" s="292">
        <f t="shared" si="13"/>
        <v>71</v>
      </c>
      <c r="O9" s="292">
        <f t="shared" si="14"/>
        <v>0</v>
      </c>
      <c r="P9" s="292">
        <f t="shared" si="15"/>
        <v>0</v>
      </c>
      <c r="Q9" s="292">
        <f t="shared" si="16"/>
        <v>0</v>
      </c>
      <c r="R9" s="292">
        <f t="shared" si="17"/>
        <v>0</v>
      </c>
      <c r="S9" s="292">
        <f t="shared" si="18"/>
        <v>0</v>
      </c>
      <c r="T9" s="292">
        <f t="shared" si="19"/>
        <v>0</v>
      </c>
      <c r="U9" s="292">
        <f t="shared" si="20"/>
        <v>0</v>
      </c>
      <c r="V9" s="292">
        <f t="shared" si="21"/>
        <v>0</v>
      </c>
      <c r="W9" s="292">
        <f t="shared" si="22"/>
        <v>6</v>
      </c>
      <c r="X9" s="292">
        <f t="shared" si="23"/>
        <v>3</v>
      </c>
      <c r="Y9" s="292">
        <f t="shared" si="1"/>
        <v>1054</v>
      </c>
      <c r="Z9" s="292">
        <v>938</v>
      </c>
      <c r="AA9" s="292">
        <v>1</v>
      </c>
      <c r="AB9" s="292">
        <v>12</v>
      </c>
      <c r="AC9" s="292">
        <v>17</v>
      </c>
      <c r="AD9" s="292">
        <v>6</v>
      </c>
      <c r="AE9" s="292">
        <v>0</v>
      </c>
      <c r="AF9" s="292">
        <v>7</v>
      </c>
      <c r="AG9" s="292">
        <v>64</v>
      </c>
      <c r="AH9" s="292">
        <v>0</v>
      </c>
      <c r="AI9" s="295">
        <v>0</v>
      </c>
      <c r="AJ9" s="295" t="s">
        <v>840</v>
      </c>
      <c r="AK9" s="295" t="s">
        <v>840</v>
      </c>
      <c r="AL9" s="295" t="s">
        <v>840</v>
      </c>
      <c r="AM9" s="295" t="s">
        <v>840</v>
      </c>
      <c r="AN9" s="295" t="s">
        <v>840</v>
      </c>
      <c r="AO9" s="295" t="s">
        <v>840</v>
      </c>
      <c r="AP9" s="295" t="s">
        <v>840</v>
      </c>
      <c r="AQ9" s="295" t="s">
        <v>840</v>
      </c>
      <c r="AR9" s="292">
        <v>6</v>
      </c>
      <c r="AS9" s="292">
        <v>3</v>
      </c>
      <c r="AT9" s="292">
        <f>施設資源化量内訳!D9</f>
        <v>792</v>
      </c>
      <c r="AU9" s="292">
        <f>施設資源化量内訳!E9</f>
        <v>0</v>
      </c>
      <c r="AV9" s="292">
        <f>施設資源化量内訳!F9</f>
        <v>0</v>
      </c>
      <c r="AW9" s="292">
        <f>施設資源化量内訳!G9</f>
        <v>0</v>
      </c>
      <c r="AX9" s="292">
        <f>施設資源化量内訳!H9</f>
        <v>353</v>
      </c>
      <c r="AY9" s="292">
        <f>施設資源化量内訳!I9</f>
        <v>360</v>
      </c>
      <c r="AZ9" s="292">
        <f>施設資源化量内訳!J9</f>
        <v>79</v>
      </c>
      <c r="BA9" s="292">
        <f>施設資源化量内訳!K9</f>
        <v>0</v>
      </c>
      <c r="BB9" s="292">
        <f>施設資源化量内訳!L9</f>
        <v>0</v>
      </c>
      <c r="BC9" s="292">
        <f>施設資源化量内訳!M9</f>
        <v>0</v>
      </c>
      <c r="BD9" s="292">
        <f>施設資源化量内訳!N9</f>
        <v>0</v>
      </c>
      <c r="BE9" s="292">
        <f>施設資源化量内訳!O9</f>
        <v>0</v>
      </c>
      <c r="BF9" s="292">
        <f>施設資源化量内訳!P9</f>
        <v>0</v>
      </c>
      <c r="BG9" s="292">
        <f>施設資源化量内訳!Q9</f>
        <v>0</v>
      </c>
      <c r="BH9" s="292">
        <f>施設資源化量内訳!R9</f>
        <v>0</v>
      </c>
      <c r="BI9" s="292">
        <f>施設資源化量内訳!S9</f>
        <v>0</v>
      </c>
      <c r="BJ9" s="292">
        <f>施設資源化量内訳!T9</f>
        <v>0</v>
      </c>
      <c r="BK9" s="292">
        <f>施設資源化量内訳!U9</f>
        <v>0</v>
      </c>
      <c r="BL9" s="292">
        <f>施設資源化量内訳!V9</f>
        <v>0</v>
      </c>
      <c r="BM9" s="292">
        <f>施設資源化量内訳!W9</f>
        <v>0</v>
      </c>
      <c r="BN9" s="292">
        <f>施設資源化量内訳!X9</f>
        <v>0</v>
      </c>
      <c r="BO9" s="292">
        <f t="shared" si="2"/>
        <v>1722</v>
      </c>
      <c r="BP9" s="292">
        <v>971</v>
      </c>
      <c r="BQ9" s="292">
        <v>6</v>
      </c>
      <c r="BR9" s="292">
        <v>525</v>
      </c>
      <c r="BS9" s="292">
        <v>149</v>
      </c>
      <c r="BT9" s="292">
        <v>0</v>
      </c>
      <c r="BU9" s="292">
        <v>0</v>
      </c>
      <c r="BV9" s="292">
        <v>0</v>
      </c>
      <c r="BW9" s="292">
        <v>0</v>
      </c>
      <c r="BX9" s="292">
        <v>0</v>
      </c>
      <c r="BY9" s="292">
        <v>71</v>
      </c>
      <c r="BZ9" s="295" t="s">
        <v>840</v>
      </c>
      <c r="CA9" s="295" t="s">
        <v>840</v>
      </c>
      <c r="CB9" s="295" t="s">
        <v>840</v>
      </c>
      <c r="CC9" s="295" t="s">
        <v>840</v>
      </c>
      <c r="CD9" s="295" t="s">
        <v>840</v>
      </c>
      <c r="CE9" s="295" t="s">
        <v>840</v>
      </c>
      <c r="CF9" s="295" t="s">
        <v>840</v>
      </c>
      <c r="CG9" s="295" t="s">
        <v>840</v>
      </c>
      <c r="CH9" s="292">
        <v>0</v>
      </c>
      <c r="CI9" s="292">
        <v>0</v>
      </c>
      <c r="CJ9" s="293" t="s">
        <v>761</v>
      </c>
    </row>
    <row r="10" spans="1:88" s="224" customFormat="1" ht="13.5" customHeight="1">
      <c r="A10" s="290" t="s">
        <v>745</v>
      </c>
      <c r="B10" s="291" t="s">
        <v>764</v>
      </c>
      <c r="C10" s="290" t="s">
        <v>765</v>
      </c>
      <c r="D10" s="292">
        <f t="shared" si="3"/>
        <v>3197</v>
      </c>
      <c r="E10" s="292">
        <f t="shared" si="4"/>
        <v>1870</v>
      </c>
      <c r="F10" s="292">
        <f t="shared" si="5"/>
        <v>18</v>
      </c>
      <c r="G10" s="292">
        <f t="shared" si="6"/>
        <v>0</v>
      </c>
      <c r="H10" s="292">
        <f t="shared" si="7"/>
        <v>520</v>
      </c>
      <c r="I10" s="292">
        <f t="shared" si="8"/>
        <v>511</v>
      </c>
      <c r="J10" s="292">
        <f t="shared" si="9"/>
        <v>119</v>
      </c>
      <c r="K10" s="292">
        <f t="shared" si="10"/>
        <v>0</v>
      </c>
      <c r="L10" s="292">
        <f t="shared" si="11"/>
        <v>0</v>
      </c>
      <c r="M10" s="292">
        <f t="shared" si="12"/>
        <v>1</v>
      </c>
      <c r="N10" s="292">
        <f t="shared" si="13"/>
        <v>157</v>
      </c>
      <c r="O10" s="292">
        <f t="shared" si="14"/>
        <v>0</v>
      </c>
      <c r="P10" s="292">
        <f t="shared" si="15"/>
        <v>0</v>
      </c>
      <c r="Q10" s="292">
        <f t="shared" si="16"/>
        <v>0</v>
      </c>
      <c r="R10" s="292">
        <f t="shared" si="17"/>
        <v>0</v>
      </c>
      <c r="S10" s="292">
        <f t="shared" si="18"/>
        <v>0</v>
      </c>
      <c r="T10" s="292">
        <f t="shared" si="19"/>
        <v>0</v>
      </c>
      <c r="U10" s="292">
        <f t="shared" si="20"/>
        <v>0</v>
      </c>
      <c r="V10" s="292">
        <f t="shared" si="21"/>
        <v>0</v>
      </c>
      <c r="W10" s="292">
        <f t="shared" si="22"/>
        <v>0</v>
      </c>
      <c r="X10" s="292">
        <f t="shared" si="23"/>
        <v>1</v>
      </c>
      <c r="Y10" s="292">
        <f t="shared" si="1"/>
        <v>75</v>
      </c>
      <c r="Z10" s="292">
        <v>56</v>
      </c>
      <c r="AA10" s="292">
        <v>8</v>
      </c>
      <c r="AB10" s="292">
        <v>0</v>
      </c>
      <c r="AC10" s="292">
        <v>6</v>
      </c>
      <c r="AD10" s="292">
        <v>0</v>
      </c>
      <c r="AE10" s="292">
        <v>0</v>
      </c>
      <c r="AF10" s="292">
        <v>0</v>
      </c>
      <c r="AG10" s="292">
        <v>0</v>
      </c>
      <c r="AH10" s="292">
        <v>0</v>
      </c>
      <c r="AI10" s="295">
        <v>4</v>
      </c>
      <c r="AJ10" s="295" t="s">
        <v>840</v>
      </c>
      <c r="AK10" s="295" t="s">
        <v>840</v>
      </c>
      <c r="AL10" s="295" t="s">
        <v>840</v>
      </c>
      <c r="AM10" s="295" t="s">
        <v>840</v>
      </c>
      <c r="AN10" s="295" t="s">
        <v>840</v>
      </c>
      <c r="AO10" s="295" t="s">
        <v>840</v>
      </c>
      <c r="AP10" s="295" t="s">
        <v>840</v>
      </c>
      <c r="AQ10" s="295" t="s">
        <v>840</v>
      </c>
      <c r="AR10" s="292">
        <v>0</v>
      </c>
      <c r="AS10" s="292">
        <v>1</v>
      </c>
      <c r="AT10" s="292">
        <f>施設資源化量内訳!D10</f>
        <v>1148</v>
      </c>
      <c r="AU10" s="292">
        <f>施設資源化量内訳!E10</f>
        <v>0</v>
      </c>
      <c r="AV10" s="292">
        <f>施設資源化量内訳!F10</f>
        <v>0</v>
      </c>
      <c r="AW10" s="292">
        <f>施設資源化量内訳!G10</f>
        <v>0</v>
      </c>
      <c r="AX10" s="292">
        <f>施設資源化量内訳!H10</f>
        <v>514</v>
      </c>
      <c r="AY10" s="292">
        <f>施設資源化量内訳!I10</f>
        <v>511</v>
      </c>
      <c r="AZ10" s="292">
        <f>施設資源化量内訳!J10</f>
        <v>119</v>
      </c>
      <c r="BA10" s="292">
        <f>施設資源化量内訳!K10</f>
        <v>0</v>
      </c>
      <c r="BB10" s="292">
        <f>施設資源化量内訳!L10</f>
        <v>0</v>
      </c>
      <c r="BC10" s="292">
        <f>施設資源化量内訳!M10</f>
        <v>1</v>
      </c>
      <c r="BD10" s="292">
        <f>施設資源化量内訳!N10</f>
        <v>3</v>
      </c>
      <c r="BE10" s="292">
        <f>施設資源化量内訳!O10</f>
        <v>0</v>
      </c>
      <c r="BF10" s="292">
        <f>施設資源化量内訳!P10</f>
        <v>0</v>
      </c>
      <c r="BG10" s="292">
        <f>施設資源化量内訳!Q10</f>
        <v>0</v>
      </c>
      <c r="BH10" s="292">
        <f>施設資源化量内訳!R10</f>
        <v>0</v>
      </c>
      <c r="BI10" s="292">
        <f>施設資源化量内訳!S10</f>
        <v>0</v>
      </c>
      <c r="BJ10" s="292">
        <f>施設資源化量内訳!T10</f>
        <v>0</v>
      </c>
      <c r="BK10" s="292">
        <f>施設資源化量内訳!U10</f>
        <v>0</v>
      </c>
      <c r="BL10" s="292">
        <f>施設資源化量内訳!V10</f>
        <v>0</v>
      </c>
      <c r="BM10" s="292">
        <f>施設資源化量内訳!W10</f>
        <v>0</v>
      </c>
      <c r="BN10" s="292">
        <f>施設資源化量内訳!X10</f>
        <v>0</v>
      </c>
      <c r="BO10" s="292">
        <f t="shared" si="2"/>
        <v>1974</v>
      </c>
      <c r="BP10" s="292">
        <v>1814</v>
      </c>
      <c r="BQ10" s="292">
        <v>10</v>
      </c>
      <c r="BR10" s="292">
        <v>0</v>
      </c>
      <c r="BS10" s="292">
        <v>0</v>
      </c>
      <c r="BT10" s="292">
        <v>0</v>
      </c>
      <c r="BU10" s="292">
        <v>0</v>
      </c>
      <c r="BV10" s="292">
        <v>0</v>
      </c>
      <c r="BW10" s="292">
        <v>0</v>
      </c>
      <c r="BX10" s="292">
        <v>0</v>
      </c>
      <c r="BY10" s="292">
        <v>150</v>
      </c>
      <c r="BZ10" s="295" t="s">
        <v>840</v>
      </c>
      <c r="CA10" s="295" t="s">
        <v>840</v>
      </c>
      <c r="CB10" s="295" t="s">
        <v>840</v>
      </c>
      <c r="CC10" s="295" t="s">
        <v>840</v>
      </c>
      <c r="CD10" s="295" t="s">
        <v>840</v>
      </c>
      <c r="CE10" s="295" t="s">
        <v>840</v>
      </c>
      <c r="CF10" s="295" t="s">
        <v>840</v>
      </c>
      <c r="CG10" s="295" t="s">
        <v>840</v>
      </c>
      <c r="CH10" s="292">
        <v>0</v>
      </c>
      <c r="CI10" s="292">
        <v>0</v>
      </c>
      <c r="CJ10" s="293" t="s">
        <v>761</v>
      </c>
    </row>
    <row r="11" spans="1:88" s="224" customFormat="1" ht="13.5" customHeight="1">
      <c r="A11" s="290" t="s">
        <v>745</v>
      </c>
      <c r="B11" s="291" t="s">
        <v>766</v>
      </c>
      <c r="C11" s="290" t="s">
        <v>767</v>
      </c>
      <c r="D11" s="292">
        <f t="shared" si="3"/>
        <v>2257</v>
      </c>
      <c r="E11" s="292">
        <f t="shared" si="4"/>
        <v>1037</v>
      </c>
      <c r="F11" s="292">
        <f t="shared" si="5"/>
        <v>13</v>
      </c>
      <c r="G11" s="292">
        <f t="shared" si="6"/>
        <v>0</v>
      </c>
      <c r="H11" s="292">
        <f t="shared" si="7"/>
        <v>483</v>
      </c>
      <c r="I11" s="292">
        <f t="shared" si="8"/>
        <v>240</v>
      </c>
      <c r="J11" s="292">
        <f t="shared" si="9"/>
        <v>139</v>
      </c>
      <c r="K11" s="292">
        <f t="shared" si="10"/>
        <v>19</v>
      </c>
      <c r="L11" s="292">
        <f t="shared" si="11"/>
        <v>223</v>
      </c>
      <c r="M11" s="292">
        <f t="shared" si="12"/>
        <v>0</v>
      </c>
      <c r="N11" s="292">
        <f t="shared" si="13"/>
        <v>103</v>
      </c>
      <c r="O11" s="292">
        <f t="shared" si="14"/>
        <v>0</v>
      </c>
      <c r="P11" s="292">
        <f t="shared" si="15"/>
        <v>0</v>
      </c>
      <c r="Q11" s="292">
        <f t="shared" si="16"/>
        <v>0</v>
      </c>
      <c r="R11" s="292">
        <f t="shared" si="17"/>
        <v>0</v>
      </c>
      <c r="S11" s="292">
        <f t="shared" si="18"/>
        <v>0</v>
      </c>
      <c r="T11" s="292">
        <f t="shared" si="19"/>
        <v>0</v>
      </c>
      <c r="U11" s="292">
        <f t="shared" si="20"/>
        <v>0</v>
      </c>
      <c r="V11" s="292">
        <f t="shared" si="21"/>
        <v>0</v>
      </c>
      <c r="W11" s="292">
        <f t="shared" si="22"/>
        <v>0</v>
      </c>
      <c r="X11" s="292">
        <f t="shared" si="23"/>
        <v>0</v>
      </c>
      <c r="Y11" s="292">
        <f t="shared" si="1"/>
        <v>1035</v>
      </c>
      <c r="Z11" s="292">
        <v>576</v>
      </c>
      <c r="AA11" s="292">
        <v>0</v>
      </c>
      <c r="AB11" s="292">
        <v>0</v>
      </c>
      <c r="AC11" s="292">
        <v>0</v>
      </c>
      <c r="AD11" s="292">
        <v>0</v>
      </c>
      <c r="AE11" s="292">
        <v>139</v>
      </c>
      <c r="AF11" s="292">
        <v>19</v>
      </c>
      <c r="AG11" s="292">
        <v>223</v>
      </c>
      <c r="AH11" s="292">
        <v>0</v>
      </c>
      <c r="AI11" s="295">
        <v>78</v>
      </c>
      <c r="AJ11" s="295" t="s">
        <v>840</v>
      </c>
      <c r="AK11" s="295" t="s">
        <v>840</v>
      </c>
      <c r="AL11" s="295" t="s">
        <v>840</v>
      </c>
      <c r="AM11" s="295" t="s">
        <v>840</v>
      </c>
      <c r="AN11" s="295" t="s">
        <v>840</v>
      </c>
      <c r="AO11" s="295" t="s">
        <v>840</v>
      </c>
      <c r="AP11" s="295" t="s">
        <v>840</v>
      </c>
      <c r="AQ11" s="295" t="s">
        <v>840</v>
      </c>
      <c r="AR11" s="292">
        <v>0</v>
      </c>
      <c r="AS11" s="292">
        <v>0</v>
      </c>
      <c r="AT11" s="292">
        <f>施設資源化量内訳!D11</f>
        <v>736</v>
      </c>
      <c r="AU11" s="292">
        <f>施設資源化量内訳!E11</f>
        <v>0</v>
      </c>
      <c r="AV11" s="292">
        <f>施設資源化量内訳!F11</f>
        <v>13</v>
      </c>
      <c r="AW11" s="292">
        <f>施設資源化量内訳!G11</f>
        <v>0</v>
      </c>
      <c r="AX11" s="292">
        <f>施設資源化量内訳!H11</f>
        <v>483</v>
      </c>
      <c r="AY11" s="292">
        <f>施設資源化量内訳!I11</f>
        <v>240</v>
      </c>
      <c r="AZ11" s="292">
        <f>施設資源化量内訳!J11</f>
        <v>0</v>
      </c>
      <c r="BA11" s="292">
        <f>施設資源化量内訳!K11</f>
        <v>0</v>
      </c>
      <c r="BB11" s="292">
        <f>施設資源化量内訳!L11</f>
        <v>0</v>
      </c>
      <c r="BC11" s="292">
        <f>施設資源化量内訳!M11</f>
        <v>0</v>
      </c>
      <c r="BD11" s="292">
        <f>施設資源化量内訳!N11</f>
        <v>0</v>
      </c>
      <c r="BE11" s="292">
        <f>施設資源化量内訳!O11</f>
        <v>0</v>
      </c>
      <c r="BF11" s="292">
        <f>施設資源化量内訳!P11</f>
        <v>0</v>
      </c>
      <c r="BG11" s="292">
        <f>施設資源化量内訳!Q11</f>
        <v>0</v>
      </c>
      <c r="BH11" s="292">
        <f>施設資源化量内訳!R11</f>
        <v>0</v>
      </c>
      <c r="BI11" s="292">
        <f>施設資源化量内訳!S11</f>
        <v>0</v>
      </c>
      <c r="BJ11" s="292">
        <f>施設資源化量内訳!T11</f>
        <v>0</v>
      </c>
      <c r="BK11" s="292">
        <f>施設資源化量内訳!U11</f>
        <v>0</v>
      </c>
      <c r="BL11" s="292">
        <f>施設資源化量内訳!V11</f>
        <v>0</v>
      </c>
      <c r="BM11" s="292">
        <f>施設資源化量内訳!W11</f>
        <v>0</v>
      </c>
      <c r="BN11" s="292">
        <f>施設資源化量内訳!X11</f>
        <v>0</v>
      </c>
      <c r="BO11" s="292">
        <f t="shared" si="2"/>
        <v>486</v>
      </c>
      <c r="BP11" s="292">
        <v>461</v>
      </c>
      <c r="BQ11" s="292">
        <v>0</v>
      </c>
      <c r="BR11" s="292">
        <v>0</v>
      </c>
      <c r="BS11" s="292">
        <v>0</v>
      </c>
      <c r="BT11" s="292">
        <v>0</v>
      </c>
      <c r="BU11" s="292">
        <v>0</v>
      </c>
      <c r="BV11" s="292">
        <v>0</v>
      </c>
      <c r="BW11" s="292">
        <v>0</v>
      </c>
      <c r="BX11" s="292">
        <v>0</v>
      </c>
      <c r="BY11" s="292">
        <v>25</v>
      </c>
      <c r="BZ11" s="295" t="s">
        <v>840</v>
      </c>
      <c r="CA11" s="295" t="s">
        <v>840</v>
      </c>
      <c r="CB11" s="295" t="s">
        <v>840</v>
      </c>
      <c r="CC11" s="295" t="s">
        <v>840</v>
      </c>
      <c r="CD11" s="295" t="s">
        <v>840</v>
      </c>
      <c r="CE11" s="295" t="s">
        <v>840</v>
      </c>
      <c r="CF11" s="295" t="s">
        <v>840</v>
      </c>
      <c r="CG11" s="295" t="s">
        <v>840</v>
      </c>
      <c r="CH11" s="292">
        <v>0</v>
      </c>
      <c r="CI11" s="292">
        <v>0</v>
      </c>
      <c r="CJ11" s="293" t="s">
        <v>761</v>
      </c>
    </row>
    <row r="12" spans="1:88" s="224" customFormat="1" ht="13.5" customHeight="1">
      <c r="A12" s="290" t="s">
        <v>745</v>
      </c>
      <c r="B12" s="291" t="s">
        <v>768</v>
      </c>
      <c r="C12" s="290" t="s">
        <v>769</v>
      </c>
      <c r="D12" s="292">
        <f t="shared" si="3"/>
        <v>5058</v>
      </c>
      <c r="E12" s="292">
        <f t="shared" si="4"/>
        <v>3476</v>
      </c>
      <c r="F12" s="292">
        <f t="shared" si="5"/>
        <v>3</v>
      </c>
      <c r="G12" s="292">
        <f t="shared" si="6"/>
        <v>0</v>
      </c>
      <c r="H12" s="292">
        <f t="shared" si="7"/>
        <v>628</v>
      </c>
      <c r="I12" s="292">
        <f t="shared" si="8"/>
        <v>698</v>
      </c>
      <c r="J12" s="292">
        <f t="shared" si="9"/>
        <v>102</v>
      </c>
      <c r="K12" s="292">
        <f t="shared" si="10"/>
        <v>0</v>
      </c>
      <c r="L12" s="292">
        <f t="shared" si="11"/>
        <v>3</v>
      </c>
      <c r="M12" s="292">
        <f t="shared" si="12"/>
        <v>0</v>
      </c>
      <c r="N12" s="292">
        <f t="shared" si="13"/>
        <v>105</v>
      </c>
      <c r="O12" s="292">
        <f t="shared" si="14"/>
        <v>0</v>
      </c>
      <c r="P12" s="292">
        <f t="shared" si="15"/>
        <v>0</v>
      </c>
      <c r="Q12" s="292">
        <f t="shared" si="16"/>
        <v>0</v>
      </c>
      <c r="R12" s="292">
        <f t="shared" si="17"/>
        <v>0</v>
      </c>
      <c r="S12" s="292">
        <f t="shared" si="18"/>
        <v>0</v>
      </c>
      <c r="T12" s="292">
        <f t="shared" si="19"/>
        <v>0</v>
      </c>
      <c r="U12" s="292">
        <f t="shared" si="20"/>
        <v>0</v>
      </c>
      <c r="V12" s="292">
        <f t="shared" si="21"/>
        <v>0</v>
      </c>
      <c r="W12" s="292">
        <f t="shared" si="22"/>
        <v>8</v>
      </c>
      <c r="X12" s="292">
        <f t="shared" si="23"/>
        <v>35</v>
      </c>
      <c r="Y12" s="292">
        <f t="shared" si="1"/>
        <v>1231</v>
      </c>
      <c r="Z12" s="292">
        <v>1222</v>
      </c>
      <c r="AA12" s="292">
        <v>0</v>
      </c>
      <c r="AB12" s="292">
        <v>0</v>
      </c>
      <c r="AC12" s="292">
        <v>0</v>
      </c>
      <c r="AD12" s="292">
        <v>0</v>
      </c>
      <c r="AE12" s="292">
        <v>0</v>
      </c>
      <c r="AF12" s="292">
        <v>0</v>
      </c>
      <c r="AG12" s="292">
        <v>0</v>
      </c>
      <c r="AH12" s="292">
        <v>0</v>
      </c>
      <c r="AI12" s="295">
        <v>0</v>
      </c>
      <c r="AJ12" s="295" t="s">
        <v>840</v>
      </c>
      <c r="AK12" s="295" t="s">
        <v>840</v>
      </c>
      <c r="AL12" s="295" t="s">
        <v>840</v>
      </c>
      <c r="AM12" s="295" t="s">
        <v>840</v>
      </c>
      <c r="AN12" s="295" t="s">
        <v>840</v>
      </c>
      <c r="AO12" s="295" t="s">
        <v>840</v>
      </c>
      <c r="AP12" s="295" t="s">
        <v>840</v>
      </c>
      <c r="AQ12" s="295" t="s">
        <v>840</v>
      </c>
      <c r="AR12" s="292">
        <v>8</v>
      </c>
      <c r="AS12" s="292">
        <v>1</v>
      </c>
      <c r="AT12" s="292">
        <f>施設資源化量内訳!D12</f>
        <v>1424</v>
      </c>
      <c r="AU12" s="292">
        <f>施設資源化量内訳!E12</f>
        <v>0</v>
      </c>
      <c r="AV12" s="292">
        <f>施設資源化量内訳!F12</f>
        <v>0</v>
      </c>
      <c r="AW12" s="292">
        <f>施設資源化量内訳!G12</f>
        <v>0</v>
      </c>
      <c r="AX12" s="292">
        <f>施設資源化量内訳!H12</f>
        <v>587</v>
      </c>
      <c r="AY12" s="292">
        <f>施設資源化量内訳!I12</f>
        <v>698</v>
      </c>
      <c r="AZ12" s="292">
        <f>施設資源化量内訳!J12</f>
        <v>102</v>
      </c>
      <c r="BA12" s="292">
        <f>施設資源化量内訳!K12</f>
        <v>0</v>
      </c>
      <c r="BB12" s="292">
        <f>施設資源化量内訳!L12</f>
        <v>3</v>
      </c>
      <c r="BC12" s="292">
        <f>施設資源化量内訳!M12</f>
        <v>0</v>
      </c>
      <c r="BD12" s="292">
        <f>施設資源化量内訳!N12</f>
        <v>0</v>
      </c>
      <c r="BE12" s="292">
        <f>施設資源化量内訳!O12</f>
        <v>0</v>
      </c>
      <c r="BF12" s="292">
        <f>施設資源化量内訳!P12</f>
        <v>0</v>
      </c>
      <c r="BG12" s="292">
        <f>施設資源化量内訳!Q12</f>
        <v>0</v>
      </c>
      <c r="BH12" s="292">
        <f>施設資源化量内訳!R12</f>
        <v>0</v>
      </c>
      <c r="BI12" s="292">
        <f>施設資源化量内訳!S12</f>
        <v>0</v>
      </c>
      <c r="BJ12" s="292">
        <f>施設資源化量内訳!T12</f>
        <v>0</v>
      </c>
      <c r="BK12" s="292">
        <f>施設資源化量内訳!U12</f>
        <v>0</v>
      </c>
      <c r="BL12" s="292">
        <f>施設資源化量内訳!V12</f>
        <v>0</v>
      </c>
      <c r="BM12" s="292">
        <f>施設資源化量内訳!W12</f>
        <v>0</v>
      </c>
      <c r="BN12" s="292">
        <f>施設資源化量内訳!X12</f>
        <v>34</v>
      </c>
      <c r="BO12" s="292">
        <f t="shared" si="2"/>
        <v>2403</v>
      </c>
      <c r="BP12" s="292">
        <v>2254</v>
      </c>
      <c r="BQ12" s="292">
        <v>3</v>
      </c>
      <c r="BR12" s="292">
        <v>0</v>
      </c>
      <c r="BS12" s="292">
        <v>41</v>
      </c>
      <c r="BT12" s="292">
        <v>0</v>
      </c>
      <c r="BU12" s="292">
        <v>0</v>
      </c>
      <c r="BV12" s="292">
        <v>0</v>
      </c>
      <c r="BW12" s="292">
        <v>0</v>
      </c>
      <c r="BX12" s="292">
        <v>0</v>
      </c>
      <c r="BY12" s="292">
        <v>105</v>
      </c>
      <c r="BZ12" s="295" t="s">
        <v>840</v>
      </c>
      <c r="CA12" s="295" t="s">
        <v>840</v>
      </c>
      <c r="CB12" s="295" t="s">
        <v>840</v>
      </c>
      <c r="CC12" s="295" t="s">
        <v>840</v>
      </c>
      <c r="CD12" s="295" t="s">
        <v>840</v>
      </c>
      <c r="CE12" s="295" t="s">
        <v>840</v>
      </c>
      <c r="CF12" s="295" t="s">
        <v>840</v>
      </c>
      <c r="CG12" s="295" t="s">
        <v>840</v>
      </c>
      <c r="CH12" s="292">
        <v>0</v>
      </c>
      <c r="CI12" s="292">
        <v>0</v>
      </c>
      <c r="CJ12" s="293" t="s">
        <v>761</v>
      </c>
    </row>
    <row r="13" spans="1:88" s="224" customFormat="1" ht="13.5" customHeight="1">
      <c r="A13" s="290" t="s">
        <v>745</v>
      </c>
      <c r="B13" s="291" t="s">
        <v>770</v>
      </c>
      <c r="C13" s="290" t="s">
        <v>771</v>
      </c>
      <c r="D13" s="292">
        <f t="shared" si="3"/>
        <v>2282</v>
      </c>
      <c r="E13" s="292">
        <f t="shared" si="4"/>
        <v>1645</v>
      </c>
      <c r="F13" s="292">
        <f t="shared" si="5"/>
        <v>5</v>
      </c>
      <c r="G13" s="292">
        <f t="shared" si="6"/>
        <v>0</v>
      </c>
      <c r="H13" s="292">
        <f t="shared" si="7"/>
        <v>380</v>
      </c>
      <c r="I13" s="292">
        <f t="shared" si="8"/>
        <v>140</v>
      </c>
      <c r="J13" s="292">
        <f t="shared" si="9"/>
        <v>92</v>
      </c>
      <c r="K13" s="292">
        <f t="shared" si="10"/>
        <v>0</v>
      </c>
      <c r="L13" s="292">
        <f t="shared" si="11"/>
        <v>0</v>
      </c>
      <c r="M13" s="292">
        <f t="shared" si="12"/>
        <v>0</v>
      </c>
      <c r="N13" s="292">
        <f t="shared" si="13"/>
        <v>20</v>
      </c>
      <c r="O13" s="292">
        <f t="shared" si="14"/>
        <v>0</v>
      </c>
      <c r="P13" s="292">
        <f t="shared" si="15"/>
        <v>0</v>
      </c>
      <c r="Q13" s="292">
        <f t="shared" si="16"/>
        <v>0</v>
      </c>
      <c r="R13" s="292">
        <f t="shared" si="17"/>
        <v>0</v>
      </c>
      <c r="S13" s="292">
        <f t="shared" si="18"/>
        <v>0</v>
      </c>
      <c r="T13" s="292">
        <f t="shared" si="19"/>
        <v>0</v>
      </c>
      <c r="U13" s="292">
        <f t="shared" si="20"/>
        <v>0</v>
      </c>
      <c r="V13" s="292">
        <f t="shared" si="21"/>
        <v>0</v>
      </c>
      <c r="W13" s="292">
        <f t="shared" si="22"/>
        <v>0</v>
      </c>
      <c r="X13" s="292">
        <f t="shared" si="23"/>
        <v>0</v>
      </c>
      <c r="Y13" s="292">
        <f t="shared" si="1"/>
        <v>1074</v>
      </c>
      <c r="Z13" s="292">
        <v>1072</v>
      </c>
      <c r="AA13" s="292">
        <v>2</v>
      </c>
      <c r="AB13" s="292">
        <v>0</v>
      </c>
      <c r="AC13" s="292">
        <v>0</v>
      </c>
      <c r="AD13" s="292">
        <v>0</v>
      </c>
      <c r="AE13" s="292">
        <v>0</v>
      </c>
      <c r="AF13" s="292">
        <v>0</v>
      </c>
      <c r="AG13" s="292">
        <v>0</v>
      </c>
      <c r="AH13" s="292">
        <v>0</v>
      </c>
      <c r="AI13" s="295">
        <v>0</v>
      </c>
      <c r="AJ13" s="295" t="s">
        <v>840</v>
      </c>
      <c r="AK13" s="295" t="s">
        <v>840</v>
      </c>
      <c r="AL13" s="295" t="s">
        <v>840</v>
      </c>
      <c r="AM13" s="295" t="s">
        <v>840</v>
      </c>
      <c r="AN13" s="295" t="s">
        <v>840</v>
      </c>
      <c r="AO13" s="295" t="s">
        <v>840</v>
      </c>
      <c r="AP13" s="295" t="s">
        <v>840</v>
      </c>
      <c r="AQ13" s="295" t="s">
        <v>840</v>
      </c>
      <c r="AR13" s="292">
        <v>0</v>
      </c>
      <c r="AS13" s="292">
        <v>0</v>
      </c>
      <c r="AT13" s="292">
        <f>施設資源化量内訳!D13</f>
        <v>592</v>
      </c>
      <c r="AU13" s="292">
        <f>施設資源化量内訳!E13</f>
        <v>0</v>
      </c>
      <c r="AV13" s="292">
        <f>施設資源化量内訳!F13</f>
        <v>0</v>
      </c>
      <c r="AW13" s="292">
        <f>施設資源化量内訳!G13</f>
        <v>0</v>
      </c>
      <c r="AX13" s="292">
        <f>施設資源化量内訳!H13</f>
        <v>360</v>
      </c>
      <c r="AY13" s="292">
        <f>施設資源化量内訳!I13</f>
        <v>140</v>
      </c>
      <c r="AZ13" s="292">
        <f>施設資源化量内訳!J13</f>
        <v>92</v>
      </c>
      <c r="BA13" s="292">
        <f>施設資源化量内訳!K13</f>
        <v>0</v>
      </c>
      <c r="BB13" s="292">
        <f>施設資源化量内訳!L13</f>
        <v>0</v>
      </c>
      <c r="BC13" s="292">
        <f>施設資源化量内訳!M13</f>
        <v>0</v>
      </c>
      <c r="BD13" s="292">
        <f>施設資源化量内訳!N13</f>
        <v>0</v>
      </c>
      <c r="BE13" s="292">
        <f>施設資源化量内訳!O13</f>
        <v>0</v>
      </c>
      <c r="BF13" s="292">
        <f>施設資源化量内訳!P13</f>
        <v>0</v>
      </c>
      <c r="BG13" s="292">
        <f>施設資源化量内訳!Q13</f>
        <v>0</v>
      </c>
      <c r="BH13" s="292">
        <f>施設資源化量内訳!R13</f>
        <v>0</v>
      </c>
      <c r="BI13" s="292">
        <f>施設資源化量内訳!S13</f>
        <v>0</v>
      </c>
      <c r="BJ13" s="292">
        <f>施設資源化量内訳!T13</f>
        <v>0</v>
      </c>
      <c r="BK13" s="292">
        <f>施設資源化量内訳!U13</f>
        <v>0</v>
      </c>
      <c r="BL13" s="292">
        <f>施設資源化量内訳!V13</f>
        <v>0</v>
      </c>
      <c r="BM13" s="292">
        <f>施設資源化量内訳!W13</f>
        <v>0</v>
      </c>
      <c r="BN13" s="292">
        <f>施設資源化量内訳!X13</f>
        <v>0</v>
      </c>
      <c r="BO13" s="292">
        <f t="shared" si="2"/>
        <v>616</v>
      </c>
      <c r="BP13" s="292">
        <v>573</v>
      </c>
      <c r="BQ13" s="292">
        <v>3</v>
      </c>
      <c r="BR13" s="292">
        <v>0</v>
      </c>
      <c r="BS13" s="292">
        <v>20</v>
      </c>
      <c r="BT13" s="292">
        <v>0</v>
      </c>
      <c r="BU13" s="292">
        <v>0</v>
      </c>
      <c r="BV13" s="292">
        <v>0</v>
      </c>
      <c r="BW13" s="292">
        <v>0</v>
      </c>
      <c r="BX13" s="292">
        <v>0</v>
      </c>
      <c r="BY13" s="292">
        <v>20</v>
      </c>
      <c r="BZ13" s="295" t="s">
        <v>840</v>
      </c>
      <c r="CA13" s="295" t="s">
        <v>840</v>
      </c>
      <c r="CB13" s="295" t="s">
        <v>840</v>
      </c>
      <c r="CC13" s="295" t="s">
        <v>840</v>
      </c>
      <c r="CD13" s="295" t="s">
        <v>840</v>
      </c>
      <c r="CE13" s="295" t="s">
        <v>840</v>
      </c>
      <c r="CF13" s="295" t="s">
        <v>840</v>
      </c>
      <c r="CG13" s="295" t="s">
        <v>840</v>
      </c>
      <c r="CH13" s="292">
        <v>0</v>
      </c>
      <c r="CI13" s="292">
        <v>0</v>
      </c>
      <c r="CJ13" s="293" t="s">
        <v>761</v>
      </c>
    </row>
    <row r="14" spans="1:88" s="224" customFormat="1" ht="13.5" customHeight="1">
      <c r="A14" s="290" t="s">
        <v>745</v>
      </c>
      <c r="B14" s="291" t="s">
        <v>772</v>
      </c>
      <c r="C14" s="290" t="s">
        <v>773</v>
      </c>
      <c r="D14" s="292">
        <f t="shared" si="3"/>
        <v>1201</v>
      </c>
      <c r="E14" s="292">
        <f t="shared" si="4"/>
        <v>654</v>
      </c>
      <c r="F14" s="292">
        <f t="shared" si="5"/>
        <v>4</v>
      </c>
      <c r="G14" s="292">
        <f t="shared" si="6"/>
        <v>0</v>
      </c>
      <c r="H14" s="292">
        <f t="shared" si="7"/>
        <v>237</v>
      </c>
      <c r="I14" s="292">
        <f t="shared" si="8"/>
        <v>219</v>
      </c>
      <c r="J14" s="292">
        <f t="shared" si="9"/>
        <v>43</v>
      </c>
      <c r="K14" s="292">
        <f t="shared" si="10"/>
        <v>0</v>
      </c>
      <c r="L14" s="292">
        <f t="shared" si="11"/>
        <v>34</v>
      </c>
      <c r="M14" s="292">
        <f t="shared" si="12"/>
        <v>0</v>
      </c>
      <c r="N14" s="292">
        <f t="shared" si="13"/>
        <v>10</v>
      </c>
      <c r="O14" s="292">
        <f t="shared" si="14"/>
        <v>0</v>
      </c>
      <c r="P14" s="292">
        <f t="shared" si="15"/>
        <v>0</v>
      </c>
      <c r="Q14" s="292">
        <f t="shared" si="16"/>
        <v>0</v>
      </c>
      <c r="R14" s="292">
        <f t="shared" si="17"/>
        <v>0</v>
      </c>
      <c r="S14" s="292">
        <f t="shared" si="18"/>
        <v>0</v>
      </c>
      <c r="T14" s="292">
        <f t="shared" si="19"/>
        <v>0</v>
      </c>
      <c r="U14" s="292">
        <f t="shared" si="20"/>
        <v>0</v>
      </c>
      <c r="V14" s="292">
        <f t="shared" si="21"/>
        <v>0</v>
      </c>
      <c r="W14" s="292">
        <f t="shared" si="22"/>
        <v>0</v>
      </c>
      <c r="X14" s="292">
        <f t="shared" si="23"/>
        <v>0</v>
      </c>
      <c r="Y14" s="292">
        <f t="shared" si="1"/>
        <v>383</v>
      </c>
      <c r="Z14" s="292">
        <v>383</v>
      </c>
      <c r="AA14" s="292">
        <v>0</v>
      </c>
      <c r="AB14" s="292">
        <v>0</v>
      </c>
      <c r="AC14" s="292">
        <v>0</v>
      </c>
      <c r="AD14" s="292">
        <v>0</v>
      </c>
      <c r="AE14" s="292">
        <v>0</v>
      </c>
      <c r="AF14" s="292">
        <v>0</v>
      </c>
      <c r="AG14" s="292">
        <v>0</v>
      </c>
      <c r="AH14" s="292">
        <v>0</v>
      </c>
      <c r="AI14" s="295">
        <v>0</v>
      </c>
      <c r="AJ14" s="295" t="s">
        <v>840</v>
      </c>
      <c r="AK14" s="295" t="s">
        <v>840</v>
      </c>
      <c r="AL14" s="295" t="s">
        <v>840</v>
      </c>
      <c r="AM14" s="295" t="s">
        <v>840</v>
      </c>
      <c r="AN14" s="295" t="s">
        <v>840</v>
      </c>
      <c r="AO14" s="295" t="s">
        <v>840</v>
      </c>
      <c r="AP14" s="295" t="s">
        <v>840</v>
      </c>
      <c r="AQ14" s="295" t="s">
        <v>840</v>
      </c>
      <c r="AR14" s="292">
        <v>0</v>
      </c>
      <c r="AS14" s="292">
        <v>0</v>
      </c>
      <c r="AT14" s="292">
        <f>施設資源化量内訳!D14</f>
        <v>640</v>
      </c>
      <c r="AU14" s="292">
        <f>施設資源化量内訳!E14</f>
        <v>142</v>
      </c>
      <c r="AV14" s="292">
        <f>施設資源化量内訳!F14</f>
        <v>4</v>
      </c>
      <c r="AW14" s="292">
        <f>施設資源化量内訳!G14</f>
        <v>0</v>
      </c>
      <c r="AX14" s="292">
        <f>施設資源化量内訳!H14</f>
        <v>211</v>
      </c>
      <c r="AY14" s="292">
        <f>施設資源化量内訳!I14</f>
        <v>206</v>
      </c>
      <c r="AZ14" s="292">
        <f>施設資源化量内訳!J14</f>
        <v>43</v>
      </c>
      <c r="BA14" s="292">
        <f>施設資源化量内訳!K14</f>
        <v>0</v>
      </c>
      <c r="BB14" s="292">
        <f>施設資源化量内訳!L14</f>
        <v>34</v>
      </c>
      <c r="BC14" s="292">
        <f>施設資源化量内訳!M14</f>
        <v>0</v>
      </c>
      <c r="BD14" s="292">
        <f>施設資源化量内訳!N14</f>
        <v>0</v>
      </c>
      <c r="BE14" s="292">
        <f>施設資源化量内訳!O14</f>
        <v>0</v>
      </c>
      <c r="BF14" s="292">
        <f>施設資源化量内訳!P14</f>
        <v>0</v>
      </c>
      <c r="BG14" s="292">
        <f>施設資源化量内訳!Q14</f>
        <v>0</v>
      </c>
      <c r="BH14" s="292">
        <f>施設資源化量内訳!R14</f>
        <v>0</v>
      </c>
      <c r="BI14" s="292">
        <f>施設資源化量内訳!S14</f>
        <v>0</v>
      </c>
      <c r="BJ14" s="292">
        <f>施設資源化量内訳!T14</f>
        <v>0</v>
      </c>
      <c r="BK14" s="292">
        <f>施設資源化量内訳!U14</f>
        <v>0</v>
      </c>
      <c r="BL14" s="292">
        <f>施設資源化量内訳!V14</f>
        <v>0</v>
      </c>
      <c r="BM14" s="292">
        <f>施設資源化量内訳!W14</f>
        <v>0</v>
      </c>
      <c r="BN14" s="292">
        <f>施設資源化量内訳!X14</f>
        <v>0</v>
      </c>
      <c r="BO14" s="292">
        <f t="shared" si="2"/>
        <v>178</v>
      </c>
      <c r="BP14" s="292">
        <v>129</v>
      </c>
      <c r="BQ14" s="292">
        <v>0</v>
      </c>
      <c r="BR14" s="292">
        <v>0</v>
      </c>
      <c r="BS14" s="292">
        <v>26</v>
      </c>
      <c r="BT14" s="292">
        <v>13</v>
      </c>
      <c r="BU14" s="292">
        <v>0</v>
      </c>
      <c r="BV14" s="292">
        <v>0</v>
      </c>
      <c r="BW14" s="292">
        <v>0</v>
      </c>
      <c r="BX14" s="292">
        <v>0</v>
      </c>
      <c r="BY14" s="292">
        <v>10</v>
      </c>
      <c r="BZ14" s="295" t="s">
        <v>840</v>
      </c>
      <c r="CA14" s="295" t="s">
        <v>840</v>
      </c>
      <c r="CB14" s="295" t="s">
        <v>840</v>
      </c>
      <c r="CC14" s="295" t="s">
        <v>840</v>
      </c>
      <c r="CD14" s="295" t="s">
        <v>840</v>
      </c>
      <c r="CE14" s="295" t="s">
        <v>840</v>
      </c>
      <c r="CF14" s="295" t="s">
        <v>840</v>
      </c>
      <c r="CG14" s="295" t="s">
        <v>840</v>
      </c>
      <c r="CH14" s="292">
        <v>0</v>
      </c>
      <c r="CI14" s="292">
        <v>0</v>
      </c>
      <c r="CJ14" s="293" t="s">
        <v>761</v>
      </c>
    </row>
    <row r="15" spans="1:88" s="224" customFormat="1" ht="13.5" customHeight="1">
      <c r="A15" s="290" t="s">
        <v>745</v>
      </c>
      <c r="B15" s="291" t="s">
        <v>774</v>
      </c>
      <c r="C15" s="290" t="s">
        <v>775</v>
      </c>
      <c r="D15" s="292">
        <f t="shared" si="3"/>
        <v>1161</v>
      </c>
      <c r="E15" s="292">
        <f t="shared" si="4"/>
        <v>748</v>
      </c>
      <c r="F15" s="292">
        <f t="shared" si="5"/>
        <v>1</v>
      </c>
      <c r="G15" s="292">
        <f t="shared" si="6"/>
        <v>0</v>
      </c>
      <c r="H15" s="292">
        <f t="shared" si="7"/>
        <v>195</v>
      </c>
      <c r="I15" s="292">
        <f t="shared" si="8"/>
        <v>173</v>
      </c>
      <c r="J15" s="292">
        <f t="shared" si="9"/>
        <v>25</v>
      </c>
      <c r="K15" s="292">
        <f t="shared" si="10"/>
        <v>0</v>
      </c>
      <c r="L15" s="292">
        <f t="shared" si="11"/>
        <v>0</v>
      </c>
      <c r="M15" s="292">
        <f t="shared" si="12"/>
        <v>0</v>
      </c>
      <c r="N15" s="292">
        <f t="shared" si="13"/>
        <v>19</v>
      </c>
      <c r="O15" s="292">
        <f t="shared" si="14"/>
        <v>0</v>
      </c>
      <c r="P15" s="292">
        <f t="shared" si="15"/>
        <v>0</v>
      </c>
      <c r="Q15" s="292">
        <f t="shared" si="16"/>
        <v>0</v>
      </c>
      <c r="R15" s="292">
        <f t="shared" si="17"/>
        <v>0</v>
      </c>
      <c r="S15" s="292">
        <f t="shared" si="18"/>
        <v>0</v>
      </c>
      <c r="T15" s="292">
        <f t="shared" si="19"/>
        <v>0</v>
      </c>
      <c r="U15" s="292">
        <f t="shared" si="20"/>
        <v>0</v>
      </c>
      <c r="V15" s="292">
        <f t="shared" si="21"/>
        <v>0</v>
      </c>
      <c r="W15" s="292">
        <f t="shared" si="22"/>
        <v>0</v>
      </c>
      <c r="X15" s="292">
        <f t="shared" si="23"/>
        <v>0</v>
      </c>
      <c r="Y15" s="292">
        <f t="shared" si="1"/>
        <v>670</v>
      </c>
      <c r="Z15" s="292">
        <v>277</v>
      </c>
      <c r="AA15" s="292">
        <v>0</v>
      </c>
      <c r="AB15" s="292">
        <v>0</v>
      </c>
      <c r="AC15" s="292">
        <v>195</v>
      </c>
      <c r="AD15" s="292">
        <v>173</v>
      </c>
      <c r="AE15" s="292">
        <v>25</v>
      </c>
      <c r="AF15" s="292">
        <v>0</v>
      </c>
      <c r="AG15" s="292">
        <v>0</v>
      </c>
      <c r="AH15" s="292">
        <v>0</v>
      </c>
      <c r="AI15" s="295">
        <v>0</v>
      </c>
      <c r="AJ15" s="295" t="s">
        <v>840</v>
      </c>
      <c r="AK15" s="295" t="s">
        <v>840</v>
      </c>
      <c r="AL15" s="295" t="s">
        <v>840</v>
      </c>
      <c r="AM15" s="295" t="s">
        <v>840</v>
      </c>
      <c r="AN15" s="295" t="s">
        <v>840</v>
      </c>
      <c r="AO15" s="295" t="s">
        <v>840</v>
      </c>
      <c r="AP15" s="295" t="s">
        <v>840</v>
      </c>
      <c r="AQ15" s="295" t="s">
        <v>840</v>
      </c>
      <c r="AR15" s="292">
        <v>0</v>
      </c>
      <c r="AS15" s="292">
        <v>0</v>
      </c>
      <c r="AT15" s="292">
        <f>施設資源化量内訳!D15</f>
        <v>0</v>
      </c>
      <c r="AU15" s="292">
        <f>施設資源化量内訳!E15</f>
        <v>0</v>
      </c>
      <c r="AV15" s="292">
        <f>施設資源化量内訳!F15</f>
        <v>0</v>
      </c>
      <c r="AW15" s="292">
        <f>施設資源化量内訳!G15</f>
        <v>0</v>
      </c>
      <c r="AX15" s="292">
        <f>施設資源化量内訳!H15</f>
        <v>0</v>
      </c>
      <c r="AY15" s="292">
        <f>施設資源化量内訳!I15</f>
        <v>0</v>
      </c>
      <c r="AZ15" s="292">
        <f>施設資源化量内訳!J15</f>
        <v>0</v>
      </c>
      <c r="BA15" s="292">
        <f>施設資源化量内訳!K15</f>
        <v>0</v>
      </c>
      <c r="BB15" s="292">
        <f>施設資源化量内訳!L15</f>
        <v>0</v>
      </c>
      <c r="BC15" s="292">
        <f>施設資源化量内訳!M15</f>
        <v>0</v>
      </c>
      <c r="BD15" s="292">
        <f>施設資源化量内訳!N15</f>
        <v>0</v>
      </c>
      <c r="BE15" s="292">
        <f>施設資源化量内訳!O15</f>
        <v>0</v>
      </c>
      <c r="BF15" s="292">
        <f>施設資源化量内訳!P15</f>
        <v>0</v>
      </c>
      <c r="BG15" s="292">
        <f>施設資源化量内訳!Q15</f>
        <v>0</v>
      </c>
      <c r="BH15" s="292">
        <f>施設資源化量内訳!R15</f>
        <v>0</v>
      </c>
      <c r="BI15" s="292">
        <f>施設資源化量内訳!S15</f>
        <v>0</v>
      </c>
      <c r="BJ15" s="292">
        <f>施設資源化量内訳!T15</f>
        <v>0</v>
      </c>
      <c r="BK15" s="292">
        <f>施設資源化量内訳!U15</f>
        <v>0</v>
      </c>
      <c r="BL15" s="292">
        <f>施設資源化量内訳!V15</f>
        <v>0</v>
      </c>
      <c r="BM15" s="292">
        <f>施設資源化量内訳!W15</f>
        <v>0</v>
      </c>
      <c r="BN15" s="292">
        <f>施設資源化量内訳!X15</f>
        <v>0</v>
      </c>
      <c r="BO15" s="292">
        <f t="shared" si="2"/>
        <v>491</v>
      </c>
      <c r="BP15" s="292">
        <v>471</v>
      </c>
      <c r="BQ15" s="292">
        <v>1</v>
      </c>
      <c r="BR15" s="292">
        <v>0</v>
      </c>
      <c r="BS15" s="292">
        <v>0</v>
      </c>
      <c r="BT15" s="292">
        <v>0</v>
      </c>
      <c r="BU15" s="292">
        <v>0</v>
      </c>
      <c r="BV15" s="292">
        <v>0</v>
      </c>
      <c r="BW15" s="292">
        <v>0</v>
      </c>
      <c r="BX15" s="292">
        <v>0</v>
      </c>
      <c r="BY15" s="292">
        <v>19</v>
      </c>
      <c r="BZ15" s="295" t="s">
        <v>840</v>
      </c>
      <c r="CA15" s="295" t="s">
        <v>840</v>
      </c>
      <c r="CB15" s="295" t="s">
        <v>840</v>
      </c>
      <c r="CC15" s="295" t="s">
        <v>840</v>
      </c>
      <c r="CD15" s="295" t="s">
        <v>840</v>
      </c>
      <c r="CE15" s="295" t="s">
        <v>840</v>
      </c>
      <c r="CF15" s="295" t="s">
        <v>840</v>
      </c>
      <c r="CG15" s="295" t="s">
        <v>840</v>
      </c>
      <c r="CH15" s="292">
        <v>0</v>
      </c>
      <c r="CI15" s="292">
        <v>0</v>
      </c>
      <c r="CJ15" s="293" t="s">
        <v>761</v>
      </c>
    </row>
    <row r="16" spans="1:88" s="224" customFormat="1" ht="13.5" customHeight="1">
      <c r="A16" s="290" t="s">
        <v>745</v>
      </c>
      <c r="B16" s="291" t="s">
        <v>776</v>
      </c>
      <c r="C16" s="290" t="s">
        <v>777</v>
      </c>
      <c r="D16" s="292">
        <f t="shared" si="3"/>
        <v>7358</v>
      </c>
      <c r="E16" s="292">
        <f t="shared" si="4"/>
        <v>5113</v>
      </c>
      <c r="F16" s="292">
        <f t="shared" si="5"/>
        <v>18</v>
      </c>
      <c r="G16" s="292">
        <f t="shared" si="6"/>
        <v>0</v>
      </c>
      <c r="H16" s="292">
        <f t="shared" si="7"/>
        <v>423</v>
      </c>
      <c r="I16" s="292">
        <f t="shared" si="8"/>
        <v>22</v>
      </c>
      <c r="J16" s="292">
        <f t="shared" si="9"/>
        <v>240</v>
      </c>
      <c r="K16" s="292">
        <f t="shared" si="10"/>
        <v>0</v>
      </c>
      <c r="L16" s="292">
        <f t="shared" si="11"/>
        <v>879</v>
      </c>
      <c r="M16" s="292">
        <f t="shared" si="12"/>
        <v>0</v>
      </c>
      <c r="N16" s="292">
        <f t="shared" si="13"/>
        <v>442</v>
      </c>
      <c r="O16" s="292">
        <f t="shared" si="14"/>
        <v>0</v>
      </c>
      <c r="P16" s="292">
        <f t="shared" si="15"/>
        <v>0</v>
      </c>
      <c r="Q16" s="292">
        <f t="shared" si="16"/>
        <v>0</v>
      </c>
      <c r="R16" s="292">
        <f t="shared" si="17"/>
        <v>0</v>
      </c>
      <c r="S16" s="292">
        <f t="shared" si="18"/>
        <v>0</v>
      </c>
      <c r="T16" s="292">
        <f t="shared" si="19"/>
        <v>0</v>
      </c>
      <c r="U16" s="292">
        <f t="shared" si="20"/>
        <v>0</v>
      </c>
      <c r="V16" s="292">
        <f t="shared" si="21"/>
        <v>0</v>
      </c>
      <c r="W16" s="292">
        <f t="shared" si="22"/>
        <v>0</v>
      </c>
      <c r="X16" s="292">
        <f t="shared" si="23"/>
        <v>221</v>
      </c>
      <c r="Y16" s="292">
        <f t="shared" si="1"/>
        <v>2401</v>
      </c>
      <c r="Z16" s="292">
        <v>1579</v>
      </c>
      <c r="AA16" s="292">
        <v>0</v>
      </c>
      <c r="AB16" s="292">
        <v>0</v>
      </c>
      <c r="AC16" s="292">
        <v>423</v>
      </c>
      <c r="AD16" s="292">
        <v>22</v>
      </c>
      <c r="AE16" s="292">
        <v>240</v>
      </c>
      <c r="AF16" s="292">
        <v>0</v>
      </c>
      <c r="AG16" s="292">
        <v>0</v>
      </c>
      <c r="AH16" s="292">
        <v>0</v>
      </c>
      <c r="AI16" s="295">
        <v>137</v>
      </c>
      <c r="AJ16" s="295" t="s">
        <v>840</v>
      </c>
      <c r="AK16" s="295" t="s">
        <v>840</v>
      </c>
      <c r="AL16" s="295" t="s">
        <v>840</v>
      </c>
      <c r="AM16" s="295" t="s">
        <v>840</v>
      </c>
      <c r="AN16" s="295" t="s">
        <v>840</v>
      </c>
      <c r="AO16" s="295" t="s">
        <v>840</v>
      </c>
      <c r="AP16" s="295" t="s">
        <v>840</v>
      </c>
      <c r="AQ16" s="295" t="s">
        <v>840</v>
      </c>
      <c r="AR16" s="292">
        <v>0</v>
      </c>
      <c r="AS16" s="292">
        <v>0</v>
      </c>
      <c r="AT16" s="292">
        <f>施設資源化量内訳!D16</f>
        <v>1100</v>
      </c>
      <c r="AU16" s="292">
        <f>施設資源化量内訳!E16</f>
        <v>0</v>
      </c>
      <c r="AV16" s="292">
        <f>施設資源化量内訳!F16</f>
        <v>0</v>
      </c>
      <c r="AW16" s="292">
        <f>施設資源化量内訳!G16</f>
        <v>0</v>
      </c>
      <c r="AX16" s="292">
        <f>施設資源化量内訳!H16</f>
        <v>0</v>
      </c>
      <c r="AY16" s="292">
        <f>施設資源化量内訳!I16</f>
        <v>0</v>
      </c>
      <c r="AZ16" s="292">
        <f>施設資源化量内訳!J16</f>
        <v>0</v>
      </c>
      <c r="BA16" s="292">
        <f>施設資源化量内訳!K16</f>
        <v>0</v>
      </c>
      <c r="BB16" s="292">
        <f>施設資源化量内訳!L16</f>
        <v>879</v>
      </c>
      <c r="BC16" s="292">
        <f>施設資源化量内訳!M16</f>
        <v>0</v>
      </c>
      <c r="BD16" s="292">
        <f>施設資源化量内訳!N16</f>
        <v>0</v>
      </c>
      <c r="BE16" s="292">
        <f>施設資源化量内訳!O16</f>
        <v>0</v>
      </c>
      <c r="BF16" s="292">
        <f>施設資源化量内訳!P16</f>
        <v>0</v>
      </c>
      <c r="BG16" s="292">
        <f>施設資源化量内訳!Q16</f>
        <v>0</v>
      </c>
      <c r="BH16" s="292">
        <f>施設資源化量内訳!R16</f>
        <v>0</v>
      </c>
      <c r="BI16" s="292">
        <f>施設資源化量内訳!S16</f>
        <v>0</v>
      </c>
      <c r="BJ16" s="292">
        <f>施設資源化量内訳!T16</f>
        <v>0</v>
      </c>
      <c r="BK16" s="292">
        <f>施設資源化量内訳!U16</f>
        <v>0</v>
      </c>
      <c r="BL16" s="292">
        <f>施設資源化量内訳!V16</f>
        <v>0</v>
      </c>
      <c r="BM16" s="292">
        <f>施設資源化量内訳!W16</f>
        <v>0</v>
      </c>
      <c r="BN16" s="292">
        <f>施設資源化量内訳!X16</f>
        <v>221</v>
      </c>
      <c r="BO16" s="292">
        <f t="shared" si="2"/>
        <v>3857</v>
      </c>
      <c r="BP16" s="292">
        <v>3534</v>
      </c>
      <c r="BQ16" s="292">
        <v>18</v>
      </c>
      <c r="BR16" s="292">
        <v>0</v>
      </c>
      <c r="BS16" s="292">
        <v>0</v>
      </c>
      <c r="BT16" s="292">
        <v>0</v>
      </c>
      <c r="BU16" s="292">
        <v>0</v>
      </c>
      <c r="BV16" s="292">
        <v>0</v>
      </c>
      <c r="BW16" s="292">
        <v>0</v>
      </c>
      <c r="BX16" s="292">
        <v>0</v>
      </c>
      <c r="BY16" s="292">
        <v>305</v>
      </c>
      <c r="BZ16" s="295" t="s">
        <v>840</v>
      </c>
      <c r="CA16" s="295" t="s">
        <v>840</v>
      </c>
      <c r="CB16" s="295" t="s">
        <v>840</v>
      </c>
      <c r="CC16" s="295" t="s">
        <v>840</v>
      </c>
      <c r="CD16" s="295" t="s">
        <v>840</v>
      </c>
      <c r="CE16" s="295" t="s">
        <v>840</v>
      </c>
      <c r="CF16" s="295" t="s">
        <v>840</v>
      </c>
      <c r="CG16" s="295" t="s">
        <v>840</v>
      </c>
      <c r="CH16" s="292">
        <v>0</v>
      </c>
      <c r="CI16" s="292">
        <v>0</v>
      </c>
      <c r="CJ16" s="293" t="s">
        <v>761</v>
      </c>
    </row>
    <row r="17" spans="1:88" s="224" customFormat="1" ht="13.5" customHeight="1">
      <c r="A17" s="290" t="s">
        <v>745</v>
      </c>
      <c r="B17" s="291" t="s">
        <v>778</v>
      </c>
      <c r="C17" s="290" t="s">
        <v>779</v>
      </c>
      <c r="D17" s="292">
        <f t="shared" si="3"/>
        <v>3244</v>
      </c>
      <c r="E17" s="292">
        <f t="shared" si="4"/>
        <v>2202</v>
      </c>
      <c r="F17" s="292">
        <f t="shared" si="5"/>
        <v>5</v>
      </c>
      <c r="G17" s="292">
        <f t="shared" si="6"/>
        <v>0</v>
      </c>
      <c r="H17" s="292">
        <f t="shared" si="7"/>
        <v>395</v>
      </c>
      <c r="I17" s="292">
        <f t="shared" si="8"/>
        <v>489</v>
      </c>
      <c r="J17" s="292">
        <f t="shared" si="9"/>
        <v>81</v>
      </c>
      <c r="K17" s="292">
        <f t="shared" si="10"/>
        <v>1</v>
      </c>
      <c r="L17" s="292">
        <f t="shared" si="11"/>
        <v>0</v>
      </c>
      <c r="M17" s="292">
        <f t="shared" si="12"/>
        <v>43</v>
      </c>
      <c r="N17" s="292">
        <f t="shared" si="13"/>
        <v>0</v>
      </c>
      <c r="O17" s="292">
        <f t="shared" si="14"/>
        <v>0</v>
      </c>
      <c r="P17" s="292">
        <f t="shared" si="15"/>
        <v>0</v>
      </c>
      <c r="Q17" s="292">
        <f t="shared" si="16"/>
        <v>0</v>
      </c>
      <c r="R17" s="292">
        <f t="shared" si="17"/>
        <v>0</v>
      </c>
      <c r="S17" s="292">
        <f t="shared" si="18"/>
        <v>0</v>
      </c>
      <c r="T17" s="292">
        <f t="shared" si="19"/>
        <v>0</v>
      </c>
      <c r="U17" s="292">
        <f t="shared" si="20"/>
        <v>0</v>
      </c>
      <c r="V17" s="292">
        <f t="shared" si="21"/>
        <v>0</v>
      </c>
      <c r="W17" s="292">
        <f t="shared" si="22"/>
        <v>0</v>
      </c>
      <c r="X17" s="292">
        <f t="shared" si="23"/>
        <v>28</v>
      </c>
      <c r="Y17" s="292">
        <f t="shared" si="1"/>
        <v>504</v>
      </c>
      <c r="Z17" s="292">
        <v>476</v>
      </c>
      <c r="AA17" s="292">
        <v>0</v>
      </c>
      <c r="AB17" s="292">
        <v>0</v>
      </c>
      <c r="AC17" s="292">
        <v>0</v>
      </c>
      <c r="AD17" s="292">
        <v>0</v>
      </c>
      <c r="AE17" s="292">
        <v>0</v>
      </c>
      <c r="AF17" s="292">
        <v>0</v>
      </c>
      <c r="AG17" s="292">
        <v>0</v>
      </c>
      <c r="AH17" s="292">
        <v>0</v>
      </c>
      <c r="AI17" s="295">
        <v>0</v>
      </c>
      <c r="AJ17" s="295" t="s">
        <v>840</v>
      </c>
      <c r="AK17" s="295" t="s">
        <v>840</v>
      </c>
      <c r="AL17" s="295" t="s">
        <v>840</v>
      </c>
      <c r="AM17" s="295" t="s">
        <v>840</v>
      </c>
      <c r="AN17" s="295" t="s">
        <v>840</v>
      </c>
      <c r="AO17" s="295" t="s">
        <v>840</v>
      </c>
      <c r="AP17" s="295" t="s">
        <v>840</v>
      </c>
      <c r="AQ17" s="295" t="s">
        <v>840</v>
      </c>
      <c r="AR17" s="292">
        <v>0</v>
      </c>
      <c r="AS17" s="292">
        <v>28</v>
      </c>
      <c r="AT17" s="292">
        <f>施設資源化量内訳!D17</f>
        <v>971</v>
      </c>
      <c r="AU17" s="292">
        <f>施設資源化量内訳!E17</f>
        <v>0</v>
      </c>
      <c r="AV17" s="292">
        <f>施設資源化量内訳!F17</f>
        <v>5</v>
      </c>
      <c r="AW17" s="292">
        <f>施設資源化量内訳!G17</f>
        <v>0</v>
      </c>
      <c r="AX17" s="292">
        <f>施設資源化量内訳!H17</f>
        <v>395</v>
      </c>
      <c r="AY17" s="292">
        <f>施設資源化量内訳!I17</f>
        <v>489</v>
      </c>
      <c r="AZ17" s="292">
        <f>施設資源化量内訳!J17</f>
        <v>81</v>
      </c>
      <c r="BA17" s="292">
        <f>施設資源化量内訳!K17</f>
        <v>1</v>
      </c>
      <c r="BB17" s="292">
        <f>施設資源化量内訳!L17</f>
        <v>0</v>
      </c>
      <c r="BC17" s="292">
        <f>施設資源化量内訳!M17</f>
        <v>0</v>
      </c>
      <c r="BD17" s="292">
        <f>施設資源化量内訳!N17</f>
        <v>0</v>
      </c>
      <c r="BE17" s="292">
        <f>施設資源化量内訳!O17</f>
        <v>0</v>
      </c>
      <c r="BF17" s="292">
        <f>施設資源化量内訳!P17</f>
        <v>0</v>
      </c>
      <c r="BG17" s="292">
        <f>施設資源化量内訳!Q17</f>
        <v>0</v>
      </c>
      <c r="BH17" s="292">
        <f>施設資源化量内訳!R17</f>
        <v>0</v>
      </c>
      <c r="BI17" s="292">
        <f>施設資源化量内訳!S17</f>
        <v>0</v>
      </c>
      <c r="BJ17" s="292">
        <f>施設資源化量内訳!T17</f>
        <v>0</v>
      </c>
      <c r="BK17" s="292">
        <f>施設資源化量内訳!U17</f>
        <v>0</v>
      </c>
      <c r="BL17" s="292">
        <f>施設資源化量内訳!V17</f>
        <v>0</v>
      </c>
      <c r="BM17" s="292">
        <f>施設資源化量内訳!W17</f>
        <v>0</v>
      </c>
      <c r="BN17" s="292">
        <f>施設資源化量内訳!X17</f>
        <v>0</v>
      </c>
      <c r="BO17" s="292">
        <f t="shared" si="2"/>
        <v>1769</v>
      </c>
      <c r="BP17" s="292">
        <v>1726</v>
      </c>
      <c r="BQ17" s="292">
        <v>0</v>
      </c>
      <c r="BR17" s="292">
        <v>0</v>
      </c>
      <c r="BS17" s="292">
        <v>0</v>
      </c>
      <c r="BT17" s="292">
        <v>0</v>
      </c>
      <c r="BU17" s="292">
        <v>0</v>
      </c>
      <c r="BV17" s="292">
        <v>0</v>
      </c>
      <c r="BW17" s="292">
        <v>0</v>
      </c>
      <c r="BX17" s="292">
        <v>43</v>
      </c>
      <c r="BY17" s="292">
        <v>0</v>
      </c>
      <c r="BZ17" s="295" t="s">
        <v>840</v>
      </c>
      <c r="CA17" s="295" t="s">
        <v>840</v>
      </c>
      <c r="CB17" s="295" t="s">
        <v>840</v>
      </c>
      <c r="CC17" s="295" t="s">
        <v>840</v>
      </c>
      <c r="CD17" s="295" t="s">
        <v>840</v>
      </c>
      <c r="CE17" s="295" t="s">
        <v>840</v>
      </c>
      <c r="CF17" s="295" t="s">
        <v>840</v>
      </c>
      <c r="CG17" s="295" t="s">
        <v>840</v>
      </c>
      <c r="CH17" s="292">
        <v>0</v>
      </c>
      <c r="CI17" s="292">
        <v>0</v>
      </c>
      <c r="CJ17" s="293" t="s">
        <v>780</v>
      </c>
    </row>
    <row r="18" spans="1:88" s="224" customFormat="1" ht="13.5" customHeight="1">
      <c r="A18" s="290" t="s">
        <v>745</v>
      </c>
      <c r="B18" s="291" t="s">
        <v>781</v>
      </c>
      <c r="C18" s="290" t="s">
        <v>782</v>
      </c>
      <c r="D18" s="292">
        <f t="shared" si="3"/>
        <v>2010</v>
      </c>
      <c r="E18" s="292">
        <f t="shared" si="4"/>
        <v>1074</v>
      </c>
      <c r="F18" s="292">
        <f t="shared" si="5"/>
        <v>4</v>
      </c>
      <c r="G18" s="292">
        <f t="shared" si="6"/>
        <v>0</v>
      </c>
      <c r="H18" s="292">
        <f t="shared" si="7"/>
        <v>301</v>
      </c>
      <c r="I18" s="292">
        <f t="shared" si="8"/>
        <v>394</v>
      </c>
      <c r="J18" s="292">
        <f t="shared" si="9"/>
        <v>75</v>
      </c>
      <c r="K18" s="292">
        <f t="shared" si="10"/>
        <v>0</v>
      </c>
      <c r="L18" s="292">
        <f t="shared" si="11"/>
        <v>0</v>
      </c>
      <c r="M18" s="292">
        <f t="shared" si="12"/>
        <v>0</v>
      </c>
      <c r="N18" s="292">
        <f t="shared" si="13"/>
        <v>65</v>
      </c>
      <c r="O18" s="292">
        <f t="shared" si="14"/>
        <v>97</v>
      </c>
      <c r="P18" s="292">
        <f t="shared" si="15"/>
        <v>0</v>
      </c>
      <c r="Q18" s="292">
        <f t="shared" si="16"/>
        <v>0</v>
      </c>
      <c r="R18" s="292">
        <f t="shared" si="17"/>
        <v>0</v>
      </c>
      <c r="S18" s="292">
        <f t="shared" si="18"/>
        <v>0</v>
      </c>
      <c r="T18" s="292">
        <f t="shared" si="19"/>
        <v>0</v>
      </c>
      <c r="U18" s="292">
        <f t="shared" si="20"/>
        <v>0</v>
      </c>
      <c r="V18" s="292">
        <f t="shared" si="21"/>
        <v>0</v>
      </c>
      <c r="W18" s="292">
        <f t="shared" si="22"/>
        <v>0</v>
      </c>
      <c r="X18" s="292">
        <f t="shared" si="23"/>
        <v>0</v>
      </c>
      <c r="Y18" s="292">
        <f t="shared" si="1"/>
        <v>546</v>
      </c>
      <c r="Z18" s="292">
        <v>441</v>
      </c>
      <c r="AA18" s="292">
        <v>0</v>
      </c>
      <c r="AB18" s="292">
        <v>0</v>
      </c>
      <c r="AC18" s="292">
        <v>0</v>
      </c>
      <c r="AD18" s="292">
        <v>0</v>
      </c>
      <c r="AE18" s="292">
        <v>75</v>
      </c>
      <c r="AF18" s="292">
        <v>0</v>
      </c>
      <c r="AG18" s="292">
        <v>0</v>
      </c>
      <c r="AH18" s="292">
        <v>0</v>
      </c>
      <c r="AI18" s="295">
        <v>30</v>
      </c>
      <c r="AJ18" s="295" t="s">
        <v>840</v>
      </c>
      <c r="AK18" s="295" t="s">
        <v>840</v>
      </c>
      <c r="AL18" s="295" t="s">
        <v>840</v>
      </c>
      <c r="AM18" s="295" t="s">
        <v>840</v>
      </c>
      <c r="AN18" s="295" t="s">
        <v>840</v>
      </c>
      <c r="AO18" s="295" t="s">
        <v>840</v>
      </c>
      <c r="AP18" s="295" t="s">
        <v>840</v>
      </c>
      <c r="AQ18" s="295" t="s">
        <v>840</v>
      </c>
      <c r="AR18" s="292">
        <v>0</v>
      </c>
      <c r="AS18" s="292">
        <v>0</v>
      </c>
      <c r="AT18" s="292">
        <f>施設資源化量内訳!D18</f>
        <v>792</v>
      </c>
      <c r="AU18" s="292">
        <f>施設資源化量内訳!E18</f>
        <v>0</v>
      </c>
      <c r="AV18" s="292">
        <f>施設資源化量内訳!F18</f>
        <v>0</v>
      </c>
      <c r="AW18" s="292">
        <f>施設資源化量内訳!G18</f>
        <v>0</v>
      </c>
      <c r="AX18" s="292">
        <f>施設資源化量内訳!H18</f>
        <v>301</v>
      </c>
      <c r="AY18" s="292">
        <f>施設資源化量内訳!I18</f>
        <v>394</v>
      </c>
      <c r="AZ18" s="292">
        <f>施設資源化量内訳!J18</f>
        <v>0</v>
      </c>
      <c r="BA18" s="292">
        <f>施設資源化量内訳!K18</f>
        <v>0</v>
      </c>
      <c r="BB18" s="292">
        <f>施設資源化量内訳!L18</f>
        <v>0</v>
      </c>
      <c r="BC18" s="292">
        <f>施設資源化量内訳!M18</f>
        <v>0</v>
      </c>
      <c r="BD18" s="292">
        <f>施設資源化量内訳!N18</f>
        <v>0</v>
      </c>
      <c r="BE18" s="292">
        <f>施設資源化量内訳!O18</f>
        <v>97</v>
      </c>
      <c r="BF18" s="292">
        <f>施設資源化量内訳!P18</f>
        <v>0</v>
      </c>
      <c r="BG18" s="292">
        <f>施設資源化量内訳!Q18</f>
        <v>0</v>
      </c>
      <c r="BH18" s="292">
        <f>施設資源化量内訳!R18</f>
        <v>0</v>
      </c>
      <c r="BI18" s="292">
        <f>施設資源化量内訳!S18</f>
        <v>0</v>
      </c>
      <c r="BJ18" s="292">
        <f>施設資源化量内訳!T18</f>
        <v>0</v>
      </c>
      <c r="BK18" s="292">
        <f>施設資源化量内訳!U18</f>
        <v>0</v>
      </c>
      <c r="BL18" s="292">
        <f>施設資源化量内訳!V18</f>
        <v>0</v>
      </c>
      <c r="BM18" s="292">
        <f>施設資源化量内訳!W18</f>
        <v>0</v>
      </c>
      <c r="BN18" s="292">
        <f>施設資源化量内訳!X18</f>
        <v>0</v>
      </c>
      <c r="BO18" s="292">
        <f t="shared" si="2"/>
        <v>672</v>
      </c>
      <c r="BP18" s="292">
        <v>633</v>
      </c>
      <c r="BQ18" s="292">
        <v>4</v>
      </c>
      <c r="BR18" s="292">
        <v>0</v>
      </c>
      <c r="BS18" s="292">
        <v>0</v>
      </c>
      <c r="BT18" s="292">
        <v>0</v>
      </c>
      <c r="BU18" s="292">
        <v>0</v>
      </c>
      <c r="BV18" s="292">
        <v>0</v>
      </c>
      <c r="BW18" s="292">
        <v>0</v>
      </c>
      <c r="BX18" s="292">
        <v>0</v>
      </c>
      <c r="BY18" s="292">
        <v>35</v>
      </c>
      <c r="BZ18" s="295" t="s">
        <v>840</v>
      </c>
      <c r="CA18" s="295" t="s">
        <v>840</v>
      </c>
      <c r="CB18" s="295" t="s">
        <v>840</v>
      </c>
      <c r="CC18" s="295" t="s">
        <v>840</v>
      </c>
      <c r="CD18" s="295" t="s">
        <v>840</v>
      </c>
      <c r="CE18" s="295" t="s">
        <v>840</v>
      </c>
      <c r="CF18" s="295" t="s">
        <v>840</v>
      </c>
      <c r="CG18" s="295" t="s">
        <v>840</v>
      </c>
      <c r="CH18" s="292">
        <v>0</v>
      </c>
      <c r="CI18" s="292">
        <v>0</v>
      </c>
      <c r="CJ18" s="293" t="s">
        <v>761</v>
      </c>
    </row>
    <row r="19" spans="1:88" s="224" customFormat="1" ht="13.5" customHeight="1">
      <c r="A19" s="290" t="s">
        <v>745</v>
      </c>
      <c r="B19" s="291" t="s">
        <v>783</v>
      </c>
      <c r="C19" s="290" t="s">
        <v>784</v>
      </c>
      <c r="D19" s="292">
        <f t="shared" si="3"/>
        <v>1870</v>
      </c>
      <c r="E19" s="292">
        <f t="shared" si="4"/>
        <v>512</v>
      </c>
      <c r="F19" s="292">
        <f t="shared" si="5"/>
        <v>0</v>
      </c>
      <c r="G19" s="292">
        <f t="shared" si="6"/>
        <v>0</v>
      </c>
      <c r="H19" s="292">
        <f t="shared" si="7"/>
        <v>110</v>
      </c>
      <c r="I19" s="292">
        <f t="shared" si="8"/>
        <v>251</v>
      </c>
      <c r="J19" s="292">
        <f t="shared" si="9"/>
        <v>24</v>
      </c>
      <c r="K19" s="292">
        <f t="shared" si="10"/>
        <v>0</v>
      </c>
      <c r="L19" s="292">
        <f t="shared" si="11"/>
        <v>0</v>
      </c>
      <c r="M19" s="292">
        <f t="shared" si="12"/>
        <v>0</v>
      </c>
      <c r="N19" s="292">
        <f t="shared" si="13"/>
        <v>149</v>
      </c>
      <c r="O19" s="292">
        <f t="shared" si="14"/>
        <v>0</v>
      </c>
      <c r="P19" s="292">
        <f t="shared" si="15"/>
        <v>0</v>
      </c>
      <c r="Q19" s="292">
        <f t="shared" si="16"/>
        <v>0</v>
      </c>
      <c r="R19" s="292">
        <f t="shared" si="17"/>
        <v>0</v>
      </c>
      <c r="S19" s="292">
        <f t="shared" si="18"/>
        <v>0</v>
      </c>
      <c r="T19" s="292">
        <f t="shared" si="19"/>
        <v>0</v>
      </c>
      <c r="U19" s="292">
        <f t="shared" si="20"/>
        <v>0</v>
      </c>
      <c r="V19" s="292">
        <f t="shared" si="21"/>
        <v>0</v>
      </c>
      <c r="W19" s="292">
        <f t="shared" si="22"/>
        <v>0</v>
      </c>
      <c r="X19" s="292">
        <f t="shared" si="23"/>
        <v>824</v>
      </c>
      <c r="Y19" s="292">
        <f t="shared" si="1"/>
        <v>0</v>
      </c>
      <c r="Z19" s="292">
        <v>0</v>
      </c>
      <c r="AA19" s="292">
        <v>0</v>
      </c>
      <c r="AB19" s="292">
        <v>0</v>
      </c>
      <c r="AC19" s="292">
        <v>0</v>
      </c>
      <c r="AD19" s="292">
        <v>0</v>
      </c>
      <c r="AE19" s="292">
        <v>0</v>
      </c>
      <c r="AF19" s="292">
        <v>0</v>
      </c>
      <c r="AG19" s="292">
        <v>0</v>
      </c>
      <c r="AH19" s="292">
        <v>0</v>
      </c>
      <c r="AI19" s="295">
        <v>0</v>
      </c>
      <c r="AJ19" s="295" t="s">
        <v>840</v>
      </c>
      <c r="AK19" s="295" t="s">
        <v>840</v>
      </c>
      <c r="AL19" s="295" t="s">
        <v>840</v>
      </c>
      <c r="AM19" s="295" t="s">
        <v>840</v>
      </c>
      <c r="AN19" s="295" t="s">
        <v>840</v>
      </c>
      <c r="AO19" s="295" t="s">
        <v>840</v>
      </c>
      <c r="AP19" s="295" t="s">
        <v>840</v>
      </c>
      <c r="AQ19" s="295" t="s">
        <v>840</v>
      </c>
      <c r="AR19" s="292">
        <v>0</v>
      </c>
      <c r="AS19" s="292">
        <v>0</v>
      </c>
      <c r="AT19" s="292">
        <f>施設資源化量内訳!D19</f>
        <v>1327</v>
      </c>
      <c r="AU19" s="292">
        <f>施設資源化量内訳!E19</f>
        <v>0</v>
      </c>
      <c r="AV19" s="292">
        <f>施設資源化量内訳!F19</f>
        <v>0</v>
      </c>
      <c r="AW19" s="292">
        <f>施設資源化量内訳!G19</f>
        <v>0</v>
      </c>
      <c r="AX19" s="292">
        <f>施設資源化量内訳!H19</f>
        <v>110</v>
      </c>
      <c r="AY19" s="292">
        <f>施設資源化量内訳!I19</f>
        <v>251</v>
      </c>
      <c r="AZ19" s="292">
        <f>施設資源化量内訳!J19</f>
        <v>24</v>
      </c>
      <c r="BA19" s="292">
        <f>施設資源化量内訳!K19</f>
        <v>0</v>
      </c>
      <c r="BB19" s="292">
        <f>施設資源化量内訳!L19</f>
        <v>0</v>
      </c>
      <c r="BC19" s="292">
        <f>施設資源化量内訳!M19</f>
        <v>0</v>
      </c>
      <c r="BD19" s="292">
        <f>施設資源化量内訳!N19</f>
        <v>118</v>
      </c>
      <c r="BE19" s="292">
        <f>施設資源化量内訳!O19</f>
        <v>0</v>
      </c>
      <c r="BF19" s="292">
        <f>施設資源化量内訳!P19</f>
        <v>0</v>
      </c>
      <c r="BG19" s="292">
        <f>施設資源化量内訳!Q19</f>
        <v>0</v>
      </c>
      <c r="BH19" s="292">
        <f>施設資源化量内訳!R19</f>
        <v>0</v>
      </c>
      <c r="BI19" s="292">
        <f>施設資源化量内訳!S19</f>
        <v>0</v>
      </c>
      <c r="BJ19" s="292">
        <f>施設資源化量内訳!T19</f>
        <v>0</v>
      </c>
      <c r="BK19" s="292">
        <f>施設資源化量内訳!U19</f>
        <v>0</v>
      </c>
      <c r="BL19" s="292">
        <f>施設資源化量内訳!V19</f>
        <v>0</v>
      </c>
      <c r="BM19" s="292">
        <f>施設資源化量内訳!W19</f>
        <v>0</v>
      </c>
      <c r="BN19" s="292">
        <f>施設資源化量内訳!X19</f>
        <v>824</v>
      </c>
      <c r="BO19" s="292">
        <f t="shared" si="2"/>
        <v>543</v>
      </c>
      <c r="BP19" s="292">
        <v>512</v>
      </c>
      <c r="BQ19" s="292">
        <v>0</v>
      </c>
      <c r="BR19" s="292">
        <v>0</v>
      </c>
      <c r="BS19" s="292">
        <v>0</v>
      </c>
      <c r="BT19" s="292">
        <v>0</v>
      </c>
      <c r="BU19" s="292">
        <v>0</v>
      </c>
      <c r="BV19" s="292">
        <v>0</v>
      </c>
      <c r="BW19" s="292">
        <v>0</v>
      </c>
      <c r="BX19" s="292">
        <v>0</v>
      </c>
      <c r="BY19" s="292">
        <v>31</v>
      </c>
      <c r="BZ19" s="295" t="s">
        <v>840</v>
      </c>
      <c r="CA19" s="295" t="s">
        <v>840</v>
      </c>
      <c r="CB19" s="295" t="s">
        <v>840</v>
      </c>
      <c r="CC19" s="295" t="s">
        <v>840</v>
      </c>
      <c r="CD19" s="295" t="s">
        <v>840</v>
      </c>
      <c r="CE19" s="295" t="s">
        <v>840</v>
      </c>
      <c r="CF19" s="295" t="s">
        <v>840</v>
      </c>
      <c r="CG19" s="295" t="s">
        <v>840</v>
      </c>
      <c r="CH19" s="292">
        <v>0</v>
      </c>
      <c r="CI19" s="292">
        <v>0</v>
      </c>
      <c r="CJ19" s="293" t="s">
        <v>761</v>
      </c>
    </row>
    <row r="20" spans="1:88" s="224" customFormat="1" ht="13.5" customHeight="1">
      <c r="A20" s="290" t="s">
        <v>745</v>
      </c>
      <c r="B20" s="291" t="s">
        <v>785</v>
      </c>
      <c r="C20" s="290" t="s">
        <v>786</v>
      </c>
      <c r="D20" s="292">
        <f t="shared" si="3"/>
        <v>152</v>
      </c>
      <c r="E20" s="292">
        <f t="shared" si="4"/>
        <v>94</v>
      </c>
      <c r="F20" s="292">
        <f t="shared" si="5"/>
        <v>1</v>
      </c>
      <c r="G20" s="292">
        <f t="shared" si="6"/>
        <v>0</v>
      </c>
      <c r="H20" s="292">
        <f t="shared" si="7"/>
        <v>34</v>
      </c>
      <c r="I20" s="292">
        <f t="shared" si="8"/>
        <v>9</v>
      </c>
      <c r="J20" s="292">
        <f t="shared" si="9"/>
        <v>3</v>
      </c>
      <c r="K20" s="292">
        <f t="shared" si="10"/>
        <v>1</v>
      </c>
      <c r="L20" s="292">
        <f t="shared" si="11"/>
        <v>6</v>
      </c>
      <c r="M20" s="292">
        <f t="shared" si="12"/>
        <v>0</v>
      </c>
      <c r="N20" s="292">
        <f t="shared" si="13"/>
        <v>4</v>
      </c>
      <c r="O20" s="292">
        <f t="shared" si="14"/>
        <v>0</v>
      </c>
      <c r="P20" s="292">
        <f t="shared" si="15"/>
        <v>0</v>
      </c>
      <c r="Q20" s="292">
        <f t="shared" si="16"/>
        <v>0</v>
      </c>
      <c r="R20" s="292">
        <f t="shared" si="17"/>
        <v>0</v>
      </c>
      <c r="S20" s="292">
        <f t="shared" si="18"/>
        <v>0</v>
      </c>
      <c r="T20" s="292">
        <f t="shared" si="19"/>
        <v>0</v>
      </c>
      <c r="U20" s="292">
        <f t="shared" si="20"/>
        <v>0</v>
      </c>
      <c r="V20" s="292">
        <f t="shared" si="21"/>
        <v>0</v>
      </c>
      <c r="W20" s="292">
        <f t="shared" si="22"/>
        <v>0</v>
      </c>
      <c r="X20" s="292">
        <f t="shared" si="23"/>
        <v>0</v>
      </c>
      <c r="Y20" s="292">
        <f t="shared" si="1"/>
        <v>122</v>
      </c>
      <c r="Z20" s="292">
        <v>94</v>
      </c>
      <c r="AA20" s="292">
        <v>1</v>
      </c>
      <c r="AB20" s="292">
        <v>0</v>
      </c>
      <c r="AC20" s="292">
        <v>4</v>
      </c>
      <c r="AD20" s="292">
        <v>9</v>
      </c>
      <c r="AE20" s="292">
        <v>3</v>
      </c>
      <c r="AF20" s="292">
        <v>1</v>
      </c>
      <c r="AG20" s="292">
        <v>6</v>
      </c>
      <c r="AH20" s="292">
        <v>0</v>
      </c>
      <c r="AI20" s="295">
        <v>4</v>
      </c>
      <c r="AJ20" s="295" t="s">
        <v>840</v>
      </c>
      <c r="AK20" s="295" t="s">
        <v>840</v>
      </c>
      <c r="AL20" s="295" t="s">
        <v>840</v>
      </c>
      <c r="AM20" s="295" t="s">
        <v>840</v>
      </c>
      <c r="AN20" s="295" t="s">
        <v>840</v>
      </c>
      <c r="AO20" s="295" t="s">
        <v>840</v>
      </c>
      <c r="AP20" s="295" t="s">
        <v>840</v>
      </c>
      <c r="AQ20" s="295" t="s">
        <v>840</v>
      </c>
      <c r="AR20" s="292">
        <v>0</v>
      </c>
      <c r="AS20" s="292">
        <v>0</v>
      </c>
      <c r="AT20" s="292">
        <f>施設資源化量内訳!D20</f>
        <v>30</v>
      </c>
      <c r="AU20" s="292">
        <f>施設資源化量内訳!E20</f>
        <v>0</v>
      </c>
      <c r="AV20" s="292">
        <f>施設資源化量内訳!F20</f>
        <v>0</v>
      </c>
      <c r="AW20" s="292">
        <f>施設資源化量内訳!G20</f>
        <v>0</v>
      </c>
      <c r="AX20" s="292">
        <f>施設資源化量内訳!H20</f>
        <v>30</v>
      </c>
      <c r="AY20" s="292">
        <f>施設資源化量内訳!I20</f>
        <v>0</v>
      </c>
      <c r="AZ20" s="292">
        <f>施設資源化量内訳!J20</f>
        <v>0</v>
      </c>
      <c r="BA20" s="292">
        <f>施設資源化量内訳!K20</f>
        <v>0</v>
      </c>
      <c r="BB20" s="292">
        <f>施設資源化量内訳!L20</f>
        <v>0</v>
      </c>
      <c r="BC20" s="292">
        <f>施設資源化量内訳!M20</f>
        <v>0</v>
      </c>
      <c r="BD20" s="292">
        <f>施設資源化量内訳!N20</f>
        <v>0</v>
      </c>
      <c r="BE20" s="292">
        <f>施設資源化量内訳!O20</f>
        <v>0</v>
      </c>
      <c r="BF20" s="292">
        <f>施設資源化量内訳!P20</f>
        <v>0</v>
      </c>
      <c r="BG20" s="292">
        <f>施設資源化量内訳!Q20</f>
        <v>0</v>
      </c>
      <c r="BH20" s="292">
        <f>施設資源化量内訳!R20</f>
        <v>0</v>
      </c>
      <c r="BI20" s="292">
        <f>施設資源化量内訳!S20</f>
        <v>0</v>
      </c>
      <c r="BJ20" s="292">
        <f>施設資源化量内訳!T20</f>
        <v>0</v>
      </c>
      <c r="BK20" s="292">
        <f>施設資源化量内訳!U20</f>
        <v>0</v>
      </c>
      <c r="BL20" s="292">
        <f>施設資源化量内訳!V20</f>
        <v>0</v>
      </c>
      <c r="BM20" s="292">
        <f>施設資源化量内訳!W20</f>
        <v>0</v>
      </c>
      <c r="BN20" s="292">
        <f>施設資源化量内訳!X20</f>
        <v>0</v>
      </c>
      <c r="BO20" s="292">
        <f t="shared" si="2"/>
        <v>0</v>
      </c>
      <c r="BP20" s="292">
        <v>0</v>
      </c>
      <c r="BQ20" s="292">
        <v>0</v>
      </c>
      <c r="BR20" s="292">
        <v>0</v>
      </c>
      <c r="BS20" s="292">
        <v>0</v>
      </c>
      <c r="BT20" s="292">
        <v>0</v>
      </c>
      <c r="BU20" s="292">
        <v>0</v>
      </c>
      <c r="BV20" s="292">
        <v>0</v>
      </c>
      <c r="BW20" s="292">
        <v>0</v>
      </c>
      <c r="BX20" s="292">
        <v>0</v>
      </c>
      <c r="BY20" s="292">
        <v>0</v>
      </c>
      <c r="BZ20" s="295" t="s">
        <v>840</v>
      </c>
      <c r="CA20" s="295" t="s">
        <v>840</v>
      </c>
      <c r="CB20" s="295" t="s">
        <v>840</v>
      </c>
      <c r="CC20" s="295" t="s">
        <v>840</v>
      </c>
      <c r="CD20" s="295" t="s">
        <v>840</v>
      </c>
      <c r="CE20" s="295" t="s">
        <v>840</v>
      </c>
      <c r="CF20" s="295" t="s">
        <v>840</v>
      </c>
      <c r="CG20" s="295" t="s">
        <v>840</v>
      </c>
      <c r="CH20" s="292">
        <v>0</v>
      </c>
      <c r="CI20" s="292">
        <v>0</v>
      </c>
      <c r="CJ20" s="293" t="s">
        <v>761</v>
      </c>
    </row>
    <row r="21" spans="1:88" s="224" customFormat="1" ht="13.5" customHeight="1">
      <c r="A21" s="290" t="s">
        <v>745</v>
      </c>
      <c r="B21" s="291" t="s">
        <v>787</v>
      </c>
      <c r="C21" s="290" t="s">
        <v>788</v>
      </c>
      <c r="D21" s="292">
        <f t="shared" si="3"/>
        <v>1481</v>
      </c>
      <c r="E21" s="292">
        <f t="shared" si="4"/>
        <v>1028</v>
      </c>
      <c r="F21" s="292">
        <f t="shared" si="5"/>
        <v>0</v>
      </c>
      <c r="G21" s="292">
        <f t="shared" si="6"/>
        <v>0</v>
      </c>
      <c r="H21" s="292">
        <f t="shared" si="7"/>
        <v>54</v>
      </c>
      <c r="I21" s="292">
        <f t="shared" si="8"/>
        <v>98</v>
      </c>
      <c r="J21" s="292">
        <f t="shared" si="9"/>
        <v>33</v>
      </c>
      <c r="K21" s="292">
        <f t="shared" si="10"/>
        <v>7</v>
      </c>
      <c r="L21" s="292">
        <f t="shared" si="11"/>
        <v>166</v>
      </c>
      <c r="M21" s="292">
        <f t="shared" si="12"/>
        <v>0</v>
      </c>
      <c r="N21" s="292">
        <f t="shared" si="13"/>
        <v>57</v>
      </c>
      <c r="O21" s="292">
        <f t="shared" si="14"/>
        <v>29</v>
      </c>
      <c r="P21" s="292">
        <f t="shared" si="15"/>
        <v>0</v>
      </c>
      <c r="Q21" s="292">
        <f t="shared" si="16"/>
        <v>0</v>
      </c>
      <c r="R21" s="292">
        <f t="shared" si="17"/>
        <v>0</v>
      </c>
      <c r="S21" s="292">
        <f t="shared" si="18"/>
        <v>0</v>
      </c>
      <c r="T21" s="292">
        <f t="shared" si="19"/>
        <v>0</v>
      </c>
      <c r="U21" s="292">
        <f t="shared" si="20"/>
        <v>0</v>
      </c>
      <c r="V21" s="292">
        <f t="shared" si="21"/>
        <v>0</v>
      </c>
      <c r="W21" s="292">
        <f t="shared" si="22"/>
        <v>0</v>
      </c>
      <c r="X21" s="292">
        <f t="shared" si="23"/>
        <v>9</v>
      </c>
      <c r="Y21" s="292">
        <f t="shared" si="1"/>
        <v>0</v>
      </c>
      <c r="Z21" s="292">
        <v>0</v>
      </c>
      <c r="AA21" s="292">
        <v>0</v>
      </c>
      <c r="AB21" s="292">
        <v>0</v>
      </c>
      <c r="AC21" s="292">
        <v>0</v>
      </c>
      <c r="AD21" s="292">
        <v>0</v>
      </c>
      <c r="AE21" s="292">
        <v>0</v>
      </c>
      <c r="AF21" s="292">
        <v>0</v>
      </c>
      <c r="AG21" s="292">
        <v>0</v>
      </c>
      <c r="AH21" s="292">
        <v>0</v>
      </c>
      <c r="AI21" s="295">
        <v>0</v>
      </c>
      <c r="AJ21" s="295" t="s">
        <v>840</v>
      </c>
      <c r="AK21" s="295" t="s">
        <v>840</v>
      </c>
      <c r="AL21" s="295" t="s">
        <v>840</v>
      </c>
      <c r="AM21" s="295" t="s">
        <v>840</v>
      </c>
      <c r="AN21" s="295" t="s">
        <v>840</v>
      </c>
      <c r="AO21" s="295" t="s">
        <v>840</v>
      </c>
      <c r="AP21" s="295" t="s">
        <v>840</v>
      </c>
      <c r="AQ21" s="295" t="s">
        <v>840</v>
      </c>
      <c r="AR21" s="292">
        <v>0</v>
      </c>
      <c r="AS21" s="292">
        <v>0</v>
      </c>
      <c r="AT21" s="292">
        <f>施設資源化量内訳!D21</f>
        <v>375</v>
      </c>
      <c r="AU21" s="292">
        <f>施設資源化量内訳!E21</f>
        <v>0</v>
      </c>
      <c r="AV21" s="292">
        <f>施設資源化量内訳!F21</f>
        <v>0</v>
      </c>
      <c r="AW21" s="292">
        <f>施設資源化量内訳!G21</f>
        <v>0</v>
      </c>
      <c r="AX21" s="292">
        <f>施設資源化量内訳!H21</f>
        <v>33</v>
      </c>
      <c r="AY21" s="292">
        <f>施設資源化量内訳!I21</f>
        <v>98</v>
      </c>
      <c r="AZ21" s="292">
        <f>施設資源化量内訳!J21</f>
        <v>33</v>
      </c>
      <c r="BA21" s="292">
        <f>施設資源化量内訳!K21</f>
        <v>7</v>
      </c>
      <c r="BB21" s="292">
        <f>施設資源化量内訳!L21</f>
        <v>166</v>
      </c>
      <c r="BC21" s="292">
        <f>施設資源化量内訳!M21</f>
        <v>0</v>
      </c>
      <c r="BD21" s="292">
        <f>施設資源化量内訳!N21</f>
        <v>0</v>
      </c>
      <c r="BE21" s="292">
        <f>施設資源化量内訳!O21</f>
        <v>29</v>
      </c>
      <c r="BF21" s="292">
        <f>施設資源化量内訳!P21</f>
        <v>0</v>
      </c>
      <c r="BG21" s="292">
        <f>施設資源化量内訳!Q21</f>
        <v>0</v>
      </c>
      <c r="BH21" s="292">
        <f>施設資源化量内訳!R21</f>
        <v>0</v>
      </c>
      <c r="BI21" s="292">
        <f>施設資源化量内訳!S21</f>
        <v>0</v>
      </c>
      <c r="BJ21" s="292">
        <f>施設資源化量内訳!T21</f>
        <v>0</v>
      </c>
      <c r="BK21" s="292">
        <f>施設資源化量内訳!U21</f>
        <v>0</v>
      </c>
      <c r="BL21" s="292">
        <f>施設資源化量内訳!V21</f>
        <v>0</v>
      </c>
      <c r="BM21" s="292">
        <f>施設資源化量内訳!W21</f>
        <v>0</v>
      </c>
      <c r="BN21" s="292">
        <f>施設資源化量内訳!X21</f>
        <v>9</v>
      </c>
      <c r="BO21" s="292">
        <f t="shared" si="2"/>
        <v>1106</v>
      </c>
      <c r="BP21" s="292">
        <v>1028</v>
      </c>
      <c r="BQ21" s="292">
        <v>0</v>
      </c>
      <c r="BR21" s="292">
        <v>0</v>
      </c>
      <c r="BS21" s="292">
        <v>21</v>
      </c>
      <c r="BT21" s="292">
        <v>0</v>
      </c>
      <c r="BU21" s="292">
        <v>0</v>
      </c>
      <c r="BV21" s="292">
        <v>0</v>
      </c>
      <c r="BW21" s="292">
        <v>0</v>
      </c>
      <c r="BX21" s="292">
        <v>0</v>
      </c>
      <c r="BY21" s="292">
        <v>57</v>
      </c>
      <c r="BZ21" s="295" t="s">
        <v>840</v>
      </c>
      <c r="CA21" s="295" t="s">
        <v>840</v>
      </c>
      <c r="CB21" s="295" t="s">
        <v>840</v>
      </c>
      <c r="CC21" s="295" t="s">
        <v>840</v>
      </c>
      <c r="CD21" s="295" t="s">
        <v>840</v>
      </c>
      <c r="CE21" s="295" t="s">
        <v>840</v>
      </c>
      <c r="CF21" s="295" t="s">
        <v>840</v>
      </c>
      <c r="CG21" s="295" t="s">
        <v>840</v>
      </c>
      <c r="CH21" s="292">
        <v>0</v>
      </c>
      <c r="CI21" s="292">
        <v>0</v>
      </c>
      <c r="CJ21" s="293" t="s">
        <v>780</v>
      </c>
    </row>
    <row r="22" spans="1:88" s="224" customFormat="1" ht="13.5" customHeight="1">
      <c r="A22" s="290" t="s">
        <v>745</v>
      </c>
      <c r="B22" s="291" t="s">
        <v>789</v>
      </c>
      <c r="C22" s="290" t="s">
        <v>790</v>
      </c>
      <c r="D22" s="292">
        <f t="shared" si="3"/>
        <v>1912</v>
      </c>
      <c r="E22" s="292">
        <f t="shared" si="4"/>
        <v>771</v>
      </c>
      <c r="F22" s="292">
        <f t="shared" si="5"/>
        <v>6</v>
      </c>
      <c r="G22" s="292">
        <f t="shared" si="6"/>
        <v>0</v>
      </c>
      <c r="H22" s="292">
        <f t="shared" si="7"/>
        <v>81</v>
      </c>
      <c r="I22" s="292">
        <f t="shared" si="8"/>
        <v>67</v>
      </c>
      <c r="J22" s="292">
        <f t="shared" si="9"/>
        <v>28</v>
      </c>
      <c r="K22" s="292">
        <f t="shared" si="10"/>
        <v>1</v>
      </c>
      <c r="L22" s="292">
        <f t="shared" si="11"/>
        <v>0</v>
      </c>
      <c r="M22" s="292">
        <f t="shared" si="12"/>
        <v>179</v>
      </c>
      <c r="N22" s="292">
        <f t="shared" si="13"/>
        <v>55</v>
      </c>
      <c r="O22" s="292">
        <f t="shared" si="14"/>
        <v>0</v>
      </c>
      <c r="P22" s="292">
        <f t="shared" si="15"/>
        <v>0</v>
      </c>
      <c r="Q22" s="292">
        <f t="shared" si="16"/>
        <v>0</v>
      </c>
      <c r="R22" s="292">
        <f t="shared" si="17"/>
        <v>0</v>
      </c>
      <c r="S22" s="292">
        <f t="shared" si="18"/>
        <v>0</v>
      </c>
      <c r="T22" s="292">
        <f t="shared" si="19"/>
        <v>0</v>
      </c>
      <c r="U22" s="292">
        <f t="shared" si="20"/>
        <v>0</v>
      </c>
      <c r="V22" s="292">
        <f t="shared" si="21"/>
        <v>0</v>
      </c>
      <c r="W22" s="292">
        <f t="shared" si="22"/>
        <v>1</v>
      </c>
      <c r="X22" s="292">
        <f t="shared" si="23"/>
        <v>723</v>
      </c>
      <c r="Y22" s="292">
        <f t="shared" si="1"/>
        <v>1185</v>
      </c>
      <c r="Z22" s="292">
        <v>107</v>
      </c>
      <c r="AA22" s="292">
        <v>1</v>
      </c>
      <c r="AB22" s="292">
        <v>0</v>
      </c>
      <c r="AC22" s="292">
        <v>63</v>
      </c>
      <c r="AD22" s="292">
        <v>67</v>
      </c>
      <c r="AE22" s="292">
        <v>28</v>
      </c>
      <c r="AF22" s="292">
        <v>1</v>
      </c>
      <c r="AG22" s="292">
        <v>0</v>
      </c>
      <c r="AH22" s="292">
        <v>179</v>
      </c>
      <c r="AI22" s="295">
        <v>15</v>
      </c>
      <c r="AJ22" s="295" t="s">
        <v>840</v>
      </c>
      <c r="AK22" s="295" t="s">
        <v>840</v>
      </c>
      <c r="AL22" s="295" t="s">
        <v>840</v>
      </c>
      <c r="AM22" s="295" t="s">
        <v>840</v>
      </c>
      <c r="AN22" s="295" t="s">
        <v>840</v>
      </c>
      <c r="AO22" s="295" t="s">
        <v>840</v>
      </c>
      <c r="AP22" s="295" t="s">
        <v>840</v>
      </c>
      <c r="AQ22" s="295" t="s">
        <v>840</v>
      </c>
      <c r="AR22" s="292">
        <v>1</v>
      </c>
      <c r="AS22" s="292">
        <v>723</v>
      </c>
      <c r="AT22" s="292">
        <f>施設資源化量内訳!D22</f>
        <v>0</v>
      </c>
      <c r="AU22" s="292">
        <f>施設資源化量内訳!E22</f>
        <v>0</v>
      </c>
      <c r="AV22" s="292">
        <f>施設資源化量内訳!F22</f>
        <v>0</v>
      </c>
      <c r="AW22" s="292">
        <f>施設資源化量内訳!G22</f>
        <v>0</v>
      </c>
      <c r="AX22" s="292">
        <f>施設資源化量内訳!H22</f>
        <v>0</v>
      </c>
      <c r="AY22" s="292">
        <f>施設資源化量内訳!I22</f>
        <v>0</v>
      </c>
      <c r="AZ22" s="292">
        <f>施設資源化量内訳!J22</f>
        <v>0</v>
      </c>
      <c r="BA22" s="292">
        <f>施設資源化量内訳!K22</f>
        <v>0</v>
      </c>
      <c r="BB22" s="292">
        <f>施設資源化量内訳!L22</f>
        <v>0</v>
      </c>
      <c r="BC22" s="292">
        <f>施設資源化量内訳!M22</f>
        <v>0</v>
      </c>
      <c r="BD22" s="292">
        <f>施設資源化量内訳!N22</f>
        <v>0</v>
      </c>
      <c r="BE22" s="292">
        <f>施設資源化量内訳!O22</f>
        <v>0</v>
      </c>
      <c r="BF22" s="292">
        <f>施設資源化量内訳!P22</f>
        <v>0</v>
      </c>
      <c r="BG22" s="292">
        <f>施設資源化量内訳!Q22</f>
        <v>0</v>
      </c>
      <c r="BH22" s="292">
        <f>施設資源化量内訳!R22</f>
        <v>0</v>
      </c>
      <c r="BI22" s="292">
        <f>施設資源化量内訳!S22</f>
        <v>0</v>
      </c>
      <c r="BJ22" s="292">
        <f>施設資源化量内訳!T22</f>
        <v>0</v>
      </c>
      <c r="BK22" s="292">
        <f>施設資源化量内訳!U22</f>
        <v>0</v>
      </c>
      <c r="BL22" s="292">
        <f>施設資源化量内訳!V22</f>
        <v>0</v>
      </c>
      <c r="BM22" s="292">
        <f>施設資源化量内訳!W22</f>
        <v>0</v>
      </c>
      <c r="BN22" s="292">
        <f>施設資源化量内訳!X22</f>
        <v>0</v>
      </c>
      <c r="BO22" s="292">
        <f t="shared" si="2"/>
        <v>727</v>
      </c>
      <c r="BP22" s="292">
        <v>664</v>
      </c>
      <c r="BQ22" s="292">
        <v>5</v>
      </c>
      <c r="BR22" s="292">
        <v>0</v>
      </c>
      <c r="BS22" s="292">
        <v>18</v>
      </c>
      <c r="BT22" s="292">
        <v>0</v>
      </c>
      <c r="BU22" s="292">
        <v>0</v>
      </c>
      <c r="BV22" s="292">
        <v>0</v>
      </c>
      <c r="BW22" s="292">
        <v>0</v>
      </c>
      <c r="BX22" s="292">
        <v>0</v>
      </c>
      <c r="BY22" s="292">
        <v>40</v>
      </c>
      <c r="BZ22" s="295" t="s">
        <v>840</v>
      </c>
      <c r="CA22" s="295" t="s">
        <v>840</v>
      </c>
      <c r="CB22" s="295" t="s">
        <v>840</v>
      </c>
      <c r="CC22" s="295" t="s">
        <v>840</v>
      </c>
      <c r="CD22" s="295" t="s">
        <v>840</v>
      </c>
      <c r="CE22" s="295" t="s">
        <v>840</v>
      </c>
      <c r="CF22" s="295" t="s">
        <v>840</v>
      </c>
      <c r="CG22" s="295" t="s">
        <v>840</v>
      </c>
      <c r="CH22" s="292">
        <v>0</v>
      </c>
      <c r="CI22" s="292">
        <v>0</v>
      </c>
      <c r="CJ22" s="293" t="s">
        <v>761</v>
      </c>
    </row>
    <row r="23" spans="1:88" s="224" customFormat="1" ht="13.5" customHeight="1">
      <c r="A23" s="290" t="s">
        <v>745</v>
      </c>
      <c r="B23" s="291" t="s">
        <v>791</v>
      </c>
      <c r="C23" s="290" t="s">
        <v>792</v>
      </c>
      <c r="D23" s="292">
        <f t="shared" si="3"/>
        <v>4227</v>
      </c>
      <c r="E23" s="292">
        <f t="shared" si="4"/>
        <v>1186</v>
      </c>
      <c r="F23" s="292">
        <f t="shared" si="5"/>
        <v>4</v>
      </c>
      <c r="G23" s="292">
        <f t="shared" si="6"/>
        <v>0</v>
      </c>
      <c r="H23" s="292">
        <f t="shared" si="7"/>
        <v>226</v>
      </c>
      <c r="I23" s="292">
        <f t="shared" si="8"/>
        <v>181</v>
      </c>
      <c r="J23" s="292">
        <f t="shared" si="9"/>
        <v>55</v>
      </c>
      <c r="K23" s="292">
        <f t="shared" si="10"/>
        <v>1</v>
      </c>
      <c r="L23" s="292">
        <f t="shared" si="11"/>
        <v>0</v>
      </c>
      <c r="M23" s="292">
        <f t="shared" si="12"/>
        <v>582</v>
      </c>
      <c r="N23" s="292">
        <f t="shared" si="13"/>
        <v>93</v>
      </c>
      <c r="O23" s="292">
        <f t="shared" si="14"/>
        <v>0</v>
      </c>
      <c r="P23" s="292">
        <f t="shared" si="15"/>
        <v>0</v>
      </c>
      <c r="Q23" s="292">
        <f t="shared" si="16"/>
        <v>0</v>
      </c>
      <c r="R23" s="292">
        <f t="shared" si="17"/>
        <v>0</v>
      </c>
      <c r="S23" s="292">
        <f t="shared" si="18"/>
        <v>0</v>
      </c>
      <c r="T23" s="292">
        <f t="shared" si="19"/>
        <v>349</v>
      </c>
      <c r="U23" s="292">
        <f t="shared" si="20"/>
        <v>0</v>
      </c>
      <c r="V23" s="292">
        <f t="shared" si="21"/>
        <v>0</v>
      </c>
      <c r="W23" s="292">
        <f t="shared" si="22"/>
        <v>12</v>
      </c>
      <c r="X23" s="292">
        <f t="shared" si="23"/>
        <v>1538</v>
      </c>
      <c r="Y23" s="292">
        <f t="shared" si="1"/>
        <v>179</v>
      </c>
      <c r="Z23" s="292">
        <v>173</v>
      </c>
      <c r="AA23" s="292">
        <v>0</v>
      </c>
      <c r="AB23" s="292">
        <v>0</v>
      </c>
      <c r="AC23" s="292">
        <v>6</v>
      </c>
      <c r="AD23" s="292">
        <v>0</v>
      </c>
      <c r="AE23" s="292">
        <v>0</v>
      </c>
      <c r="AF23" s="292">
        <v>0</v>
      </c>
      <c r="AG23" s="292">
        <v>0</v>
      </c>
      <c r="AH23" s="292">
        <v>0</v>
      </c>
      <c r="AI23" s="295">
        <v>0</v>
      </c>
      <c r="AJ23" s="295" t="s">
        <v>840</v>
      </c>
      <c r="AK23" s="295" t="s">
        <v>840</v>
      </c>
      <c r="AL23" s="295" t="s">
        <v>840</v>
      </c>
      <c r="AM23" s="295" t="s">
        <v>840</v>
      </c>
      <c r="AN23" s="295" t="s">
        <v>840</v>
      </c>
      <c r="AO23" s="295" t="s">
        <v>840</v>
      </c>
      <c r="AP23" s="295" t="s">
        <v>840</v>
      </c>
      <c r="AQ23" s="295" t="s">
        <v>840</v>
      </c>
      <c r="AR23" s="292">
        <v>0</v>
      </c>
      <c r="AS23" s="292">
        <v>0</v>
      </c>
      <c r="AT23" s="292">
        <f>施設資源化量内訳!D23</f>
        <v>2927</v>
      </c>
      <c r="AU23" s="292">
        <f>施設資源化量内訳!E23</f>
        <v>0</v>
      </c>
      <c r="AV23" s="292">
        <f>施設資源化量内訳!F23</f>
        <v>0</v>
      </c>
      <c r="AW23" s="292">
        <f>施設資源化量内訳!G23</f>
        <v>0</v>
      </c>
      <c r="AX23" s="292">
        <f>施設資源化量内訳!H23</f>
        <v>209</v>
      </c>
      <c r="AY23" s="292">
        <f>施設資源化量内訳!I23</f>
        <v>181</v>
      </c>
      <c r="AZ23" s="292">
        <f>施設資源化量内訳!J23</f>
        <v>55</v>
      </c>
      <c r="BA23" s="292">
        <f>施設資源化量内訳!K23</f>
        <v>1</v>
      </c>
      <c r="BB23" s="292">
        <f>施設資源化量内訳!L23</f>
        <v>0</v>
      </c>
      <c r="BC23" s="292">
        <f>施設資源化量内訳!M23</f>
        <v>582</v>
      </c>
      <c r="BD23" s="292">
        <f>施設資源化量内訳!N23</f>
        <v>0</v>
      </c>
      <c r="BE23" s="292">
        <f>施設資源化量内訳!O23</f>
        <v>0</v>
      </c>
      <c r="BF23" s="292">
        <f>施設資源化量内訳!P23</f>
        <v>0</v>
      </c>
      <c r="BG23" s="292">
        <f>施設資源化量内訳!Q23</f>
        <v>0</v>
      </c>
      <c r="BH23" s="292">
        <f>施設資源化量内訳!R23</f>
        <v>0</v>
      </c>
      <c r="BI23" s="292">
        <f>施設資源化量内訳!S23</f>
        <v>0</v>
      </c>
      <c r="BJ23" s="292">
        <f>施設資源化量内訳!T23</f>
        <v>349</v>
      </c>
      <c r="BK23" s="292">
        <f>施設資源化量内訳!U23</f>
        <v>0</v>
      </c>
      <c r="BL23" s="292">
        <f>施設資源化量内訳!V23</f>
        <v>0</v>
      </c>
      <c r="BM23" s="292">
        <f>施設資源化量内訳!W23</f>
        <v>12</v>
      </c>
      <c r="BN23" s="292">
        <f>施設資源化量内訳!X23</f>
        <v>1538</v>
      </c>
      <c r="BO23" s="292">
        <f t="shared" si="2"/>
        <v>1121</v>
      </c>
      <c r="BP23" s="292">
        <v>1013</v>
      </c>
      <c r="BQ23" s="292">
        <v>4</v>
      </c>
      <c r="BR23" s="292">
        <v>0</v>
      </c>
      <c r="BS23" s="292">
        <v>11</v>
      </c>
      <c r="BT23" s="292">
        <v>0</v>
      </c>
      <c r="BU23" s="292">
        <v>0</v>
      </c>
      <c r="BV23" s="292">
        <v>0</v>
      </c>
      <c r="BW23" s="292">
        <v>0</v>
      </c>
      <c r="BX23" s="292">
        <v>0</v>
      </c>
      <c r="BY23" s="292">
        <v>93</v>
      </c>
      <c r="BZ23" s="295" t="s">
        <v>840</v>
      </c>
      <c r="CA23" s="295" t="s">
        <v>840</v>
      </c>
      <c r="CB23" s="295" t="s">
        <v>840</v>
      </c>
      <c r="CC23" s="295" t="s">
        <v>840</v>
      </c>
      <c r="CD23" s="295" t="s">
        <v>840</v>
      </c>
      <c r="CE23" s="295" t="s">
        <v>840</v>
      </c>
      <c r="CF23" s="295" t="s">
        <v>840</v>
      </c>
      <c r="CG23" s="295" t="s">
        <v>840</v>
      </c>
      <c r="CH23" s="292">
        <v>0</v>
      </c>
      <c r="CI23" s="292">
        <v>0</v>
      </c>
      <c r="CJ23" s="293" t="s">
        <v>761</v>
      </c>
    </row>
    <row r="24" spans="1:88" s="224" customFormat="1" ht="13.5" customHeight="1">
      <c r="A24" s="290" t="s">
        <v>745</v>
      </c>
      <c r="B24" s="291" t="s">
        <v>793</v>
      </c>
      <c r="C24" s="290" t="s">
        <v>794</v>
      </c>
      <c r="D24" s="292">
        <f t="shared" si="3"/>
        <v>359</v>
      </c>
      <c r="E24" s="292">
        <f t="shared" si="4"/>
        <v>191</v>
      </c>
      <c r="F24" s="292">
        <f t="shared" si="5"/>
        <v>1</v>
      </c>
      <c r="G24" s="292">
        <f t="shared" si="6"/>
        <v>16</v>
      </c>
      <c r="H24" s="292">
        <f t="shared" si="7"/>
        <v>58</v>
      </c>
      <c r="I24" s="292">
        <f t="shared" si="8"/>
        <v>86</v>
      </c>
      <c r="J24" s="292">
        <f t="shared" si="9"/>
        <v>0</v>
      </c>
      <c r="K24" s="292">
        <f t="shared" si="10"/>
        <v>0</v>
      </c>
      <c r="L24" s="292">
        <f t="shared" si="11"/>
        <v>0</v>
      </c>
      <c r="M24" s="292">
        <f t="shared" si="12"/>
        <v>0</v>
      </c>
      <c r="N24" s="292">
        <f t="shared" si="13"/>
        <v>7</v>
      </c>
      <c r="O24" s="292">
        <f t="shared" si="14"/>
        <v>0</v>
      </c>
      <c r="P24" s="292">
        <f t="shared" si="15"/>
        <v>0</v>
      </c>
      <c r="Q24" s="292">
        <f t="shared" si="16"/>
        <v>0</v>
      </c>
      <c r="R24" s="292">
        <f t="shared" si="17"/>
        <v>0</v>
      </c>
      <c r="S24" s="292">
        <f t="shared" si="18"/>
        <v>0</v>
      </c>
      <c r="T24" s="292">
        <f t="shared" si="19"/>
        <v>0</v>
      </c>
      <c r="U24" s="292">
        <f t="shared" si="20"/>
        <v>0</v>
      </c>
      <c r="V24" s="292">
        <f t="shared" si="21"/>
        <v>0</v>
      </c>
      <c r="W24" s="292">
        <f t="shared" si="22"/>
        <v>0</v>
      </c>
      <c r="X24" s="292">
        <f t="shared" si="23"/>
        <v>0</v>
      </c>
      <c r="Y24" s="292">
        <f t="shared" si="1"/>
        <v>0</v>
      </c>
      <c r="Z24" s="292">
        <v>0</v>
      </c>
      <c r="AA24" s="292">
        <v>0</v>
      </c>
      <c r="AB24" s="292">
        <v>0</v>
      </c>
      <c r="AC24" s="292">
        <v>0</v>
      </c>
      <c r="AD24" s="292">
        <v>0</v>
      </c>
      <c r="AE24" s="292">
        <v>0</v>
      </c>
      <c r="AF24" s="292">
        <v>0</v>
      </c>
      <c r="AG24" s="292">
        <v>0</v>
      </c>
      <c r="AH24" s="292">
        <v>0</v>
      </c>
      <c r="AI24" s="295">
        <v>0</v>
      </c>
      <c r="AJ24" s="295" t="s">
        <v>840</v>
      </c>
      <c r="AK24" s="295" t="s">
        <v>840</v>
      </c>
      <c r="AL24" s="295" t="s">
        <v>840</v>
      </c>
      <c r="AM24" s="295" t="s">
        <v>840</v>
      </c>
      <c r="AN24" s="295" t="s">
        <v>840</v>
      </c>
      <c r="AO24" s="295" t="s">
        <v>840</v>
      </c>
      <c r="AP24" s="295" t="s">
        <v>840</v>
      </c>
      <c r="AQ24" s="295" t="s">
        <v>840</v>
      </c>
      <c r="AR24" s="292">
        <v>0</v>
      </c>
      <c r="AS24" s="292">
        <v>0</v>
      </c>
      <c r="AT24" s="292">
        <f>施設資源化量内訳!D24</f>
        <v>141</v>
      </c>
      <c r="AU24" s="292">
        <f>施設資源化量内訳!E24</f>
        <v>0</v>
      </c>
      <c r="AV24" s="292">
        <f>施設資源化量内訳!F24</f>
        <v>0</v>
      </c>
      <c r="AW24" s="292">
        <f>施設資源化量内訳!G24</f>
        <v>0</v>
      </c>
      <c r="AX24" s="292">
        <f>施設資源化量内訳!H24</f>
        <v>55</v>
      </c>
      <c r="AY24" s="292">
        <f>施設資源化量内訳!I24</f>
        <v>86</v>
      </c>
      <c r="AZ24" s="292">
        <f>施設資源化量内訳!J24</f>
        <v>0</v>
      </c>
      <c r="BA24" s="292">
        <f>施設資源化量内訳!K24</f>
        <v>0</v>
      </c>
      <c r="BB24" s="292">
        <f>施設資源化量内訳!L24</f>
        <v>0</v>
      </c>
      <c r="BC24" s="292">
        <f>施設資源化量内訳!M24</f>
        <v>0</v>
      </c>
      <c r="BD24" s="292">
        <f>施設資源化量内訳!N24</f>
        <v>0</v>
      </c>
      <c r="BE24" s="292">
        <f>施設資源化量内訳!O24</f>
        <v>0</v>
      </c>
      <c r="BF24" s="292">
        <f>施設資源化量内訳!P24</f>
        <v>0</v>
      </c>
      <c r="BG24" s="292">
        <f>施設資源化量内訳!Q24</f>
        <v>0</v>
      </c>
      <c r="BH24" s="292">
        <f>施設資源化量内訳!R24</f>
        <v>0</v>
      </c>
      <c r="BI24" s="292">
        <f>施設資源化量内訳!S24</f>
        <v>0</v>
      </c>
      <c r="BJ24" s="292">
        <f>施設資源化量内訳!T24</f>
        <v>0</v>
      </c>
      <c r="BK24" s="292">
        <f>施設資源化量内訳!U24</f>
        <v>0</v>
      </c>
      <c r="BL24" s="292">
        <f>施設資源化量内訳!V24</f>
        <v>0</v>
      </c>
      <c r="BM24" s="292">
        <f>施設資源化量内訳!W24</f>
        <v>0</v>
      </c>
      <c r="BN24" s="292">
        <f>施設資源化量内訳!X24</f>
        <v>0</v>
      </c>
      <c r="BO24" s="292">
        <f t="shared" si="2"/>
        <v>218</v>
      </c>
      <c r="BP24" s="292">
        <v>191</v>
      </c>
      <c r="BQ24" s="292">
        <v>1</v>
      </c>
      <c r="BR24" s="292">
        <v>16</v>
      </c>
      <c r="BS24" s="292">
        <v>3</v>
      </c>
      <c r="BT24" s="292">
        <v>0</v>
      </c>
      <c r="BU24" s="292">
        <v>0</v>
      </c>
      <c r="BV24" s="292">
        <v>0</v>
      </c>
      <c r="BW24" s="292">
        <v>0</v>
      </c>
      <c r="BX24" s="292">
        <v>0</v>
      </c>
      <c r="BY24" s="292">
        <v>7</v>
      </c>
      <c r="BZ24" s="295" t="s">
        <v>840</v>
      </c>
      <c r="CA24" s="295" t="s">
        <v>840</v>
      </c>
      <c r="CB24" s="295" t="s">
        <v>840</v>
      </c>
      <c r="CC24" s="295" t="s">
        <v>840</v>
      </c>
      <c r="CD24" s="295" t="s">
        <v>840</v>
      </c>
      <c r="CE24" s="295" t="s">
        <v>840</v>
      </c>
      <c r="CF24" s="295" t="s">
        <v>840</v>
      </c>
      <c r="CG24" s="295" t="s">
        <v>840</v>
      </c>
      <c r="CH24" s="292">
        <v>0</v>
      </c>
      <c r="CI24" s="292">
        <v>0</v>
      </c>
      <c r="CJ24" s="293" t="s">
        <v>761</v>
      </c>
    </row>
    <row r="25" spans="1:88" s="224" customFormat="1" ht="13.5" customHeight="1">
      <c r="A25" s="290" t="s">
        <v>745</v>
      </c>
      <c r="B25" s="291" t="s">
        <v>795</v>
      </c>
      <c r="C25" s="290" t="s">
        <v>796</v>
      </c>
      <c r="D25" s="292">
        <f t="shared" si="3"/>
        <v>425</v>
      </c>
      <c r="E25" s="292">
        <f t="shared" si="4"/>
        <v>279</v>
      </c>
      <c r="F25" s="292">
        <f t="shared" si="5"/>
        <v>2</v>
      </c>
      <c r="G25" s="292">
        <f t="shared" si="6"/>
        <v>0</v>
      </c>
      <c r="H25" s="292">
        <f t="shared" si="7"/>
        <v>59</v>
      </c>
      <c r="I25" s="292">
        <f t="shared" si="8"/>
        <v>0</v>
      </c>
      <c r="J25" s="292">
        <f t="shared" si="9"/>
        <v>16</v>
      </c>
      <c r="K25" s="292">
        <f t="shared" si="10"/>
        <v>2</v>
      </c>
      <c r="L25" s="292">
        <f t="shared" si="11"/>
        <v>51</v>
      </c>
      <c r="M25" s="292">
        <f t="shared" si="12"/>
        <v>0</v>
      </c>
      <c r="N25" s="292">
        <f t="shared" si="13"/>
        <v>16</v>
      </c>
      <c r="O25" s="292">
        <f t="shared" si="14"/>
        <v>0</v>
      </c>
      <c r="P25" s="292">
        <f t="shared" si="15"/>
        <v>0</v>
      </c>
      <c r="Q25" s="292">
        <f t="shared" si="16"/>
        <v>0</v>
      </c>
      <c r="R25" s="292">
        <f t="shared" si="17"/>
        <v>0</v>
      </c>
      <c r="S25" s="292">
        <f t="shared" si="18"/>
        <v>0</v>
      </c>
      <c r="T25" s="292">
        <f t="shared" si="19"/>
        <v>0</v>
      </c>
      <c r="U25" s="292">
        <f t="shared" si="20"/>
        <v>0</v>
      </c>
      <c r="V25" s="292">
        <f t="shared" si="21"/>
        <v>0</v>
      </c>
      <c r="W25" s="292">
        <f t="shared" si="22"/>
        <v>0</v>
      </c>
      <c r="X25" s="292">
        <f t="shared" si="23"/>
        <v>0</v>
      </c>
      <c r="Y25" s="292">
        <f t="shared" si="1"/>
        <v>30</v>
      </c>
      <c r="Z25" s="292">
        <v>10</v>
      </c>
      <c r="AA25" s="292">
        <v>0</v>
      </c>
      <c r="AB25" s="292">
        <v>0</v>
      </c>
      <c r="AC25" s="292">
        <v>4</v>
      </c>
      <c r="AD25" s="292">
        <v>0</v>
      </c>
      <c r="AE25" s="292">
        <v>16</v>
      </c>
      <c r="AF25" s="292">
        <v>0</v>
      </c>
      <c r="AG25" s="292">
        <v>0</v>
      </c>
      <c r="AH25" s="292">
        <v>0</v>
      </c>
      <c r="AI25" s="295">
        <v>0</v>
      </c>
      <c r="AJ25" s="295" t="s">
        <v>840</v>
      </c>
      <c r="AK25" s="295" t="s">
        <v>840</v>
      </c>
      <c r="AL25" s="295" t="s">
        <v>840</v>
      </c>
      <c r="AM25" s="295" t="s">
        <v>840</v>
      </c>
      <c r="AN25" s="295" t="s">
        <v>840</v>
      </c>
      <c r="AO25" s="295" t="s">
        <v>840</v>
      </c>
      <c r="AP25" s="295" t="s">
        <v>840</v>
      </c>
      <c r="AQ25" s="295" t="s">
        <v>840</v>
      </c>
      <c r="AR25" s="292">
        <v>0</v>
      </c>
      <c r="AS25" s="292">
        <v>0</v>
      </c>
      <c r="AT25" s="292">
        <f>施設資源化量内訳!D25</f>
        <v>102</v>
      </c>
      <c r="AU25" s="292">
        <f>施設資源化量内訳!E25</f>
        <v>0</v>
      </c>
      <c r="AV25" s="292">
        <f>施設資源化量内訳!F25</f>
        <v>0</v>
      </c>
      <c r="AW25" s="292">
        <f>施設資源化量内訳!G25</f>
        <v>0</v>
      </c>
      <c r="AX25" s="292">
        <f>施設資源化量内訳!H25</f>
        <v>49</v>
      </c>
      <c r="AY25" s="292">
        <f>施設資源化量内訳!I25</f>
        <v>0</v>
      </c>
      <c r="AZ25" s="292">
        <f>施設資源化量内訳!J25</f>
        <v>0</v>
      </c>
      <c r="BA25" s="292">
        <f>施設資源化量内訳!K25</f>
        <v>2</v>
      </c>
      <c r="BB25" s="292">
        <f>施設資源化量内訳!L25</f>
        <v>51</v>
      </c>
      <c r="BC25" s="292">
        <f>施設資源化量内訳!M25</f>
        <v>0</v>
      </c>
      <c r="BD25" s="292">
        <f>施設資源化量内訳!N25</f>
        <v>0</v>
      </c>
      <c r="BE25" s="292">
        <f>施設資源化量内訳!O25</f>
        <v>0</v>
      </c>
      <c r="BF25" s="292">
        <f>施設資源化量内訳!P25</f>
        <v>0</v>
      </c>
      <c r="BG25" s="292">
        <f>施設資源化量内訳!Q25</f>
        <v>0</v>
      </c>
      <c r="BH25" s="292">
        <f>施設資源化量内訳!R25</f>
        <v>0</v>
      </c>
      <c r="BI25" s="292">
        <f>施設資源化量内訳!S25</f>
        <v>0</v>
      </c>
      <c r="BJ25" s="292">
        <f>施設資源化量内訳!T25</f>
        <v>0</v>
      </c>
      <c r="BK25" s="292">
        <f>施設資源化量内訳!U25</f>
        <v>0</v>
      </c>
      <c r="BL25" s="292">
        <f>施設資源化量内訳!V25</f>
        <v>0</v>
      </c>
      <c r="BM25" s="292">
        <f>施設資源化量内訳!W25</f>
        <v>0</v>
      </c>
      <c r="BN25" s="292">
        <f>施設資源化量内訳!X25</f>
        <v>0</v>
      </c>
      <c r="BO25" s="292">
        <f t="shared" si="2"/>
        <v>293</v>
      </c>
      <c r="BP25" s="292">
        <v>269</v>
      </c>
      <c r="BQ25" s="292">
        <v>2</v>
      </c>
      <c r="BR25" s="292">
        <v>0</v>
      </c>
      <c r="BS25" s="292">
        <v>6</v>
      </c>
      <c r="BT25" s="292">
        <v>0</v>
      </c>
      <c r="BU25" s="292">
        <v>0</v>
      </c>
      <c r="BV25" s="292">
        <v>0</v>
      </c>
      <c r="BW25" s="292">
        <v>0</v>
      </c>
      <c r="BX25" s="292">
        <v>0</v>
      </c>
      <c r="BY25" s="292">
        <v>16</v>
      </c>
      <c r="BZ25" s="295" t="s">
        <v>840</v>
      </c>
      <c r="CA25" s="295" t="s">
        <v>840</v>
      </c>
      <c r="CB25" s="295" t="s">
        <v>840</v>
      </c>
      <c r="CC25" s="295" t="s">
        <v>840</v>
      </c>
      <c r="CD25" s="295" t="s">
        <v>840</v>
      </c>
      <c r="CE25" s="295" t="s">
        <v>840</v>
      </c>
      <c r="CF25" s="295" t="s">
        <v>840</v>
      </c>
      <c r="CG25" s="295" t="s">
        <v>840</v>
      </c>
      <c r="CH25" s="292">
        <v>0</v>
      </c>
      <c r="CI25" s="292">
        <v>0</v>
      </c>
      <c r="CJ25" s="293" t="s">
        <v>761</v>
      </c>
    </row>
    <row r="26" spans="1:88" s="224" customFormat="1" ht="13.5" customHeight="1">
      <c r="A26" s="290" t="s">
        <v>745</v>
      </c>
      <c r="B26" s="291" t="s">
        <v>797</v>
      </c>
      <c r="C26" s="290" t="s">
        <v>798</v>
      </c>
      <c r="D26" s="292">
        <f t="shared" si="3"/>
        <v>302</v>
      </c>
      <c r="E26" s="292">
        <f t="shared" si="4"/>
        <v>175</v>
      </c>
      <c r="F26" s="292">
        <f t="shared" si="5"/>
        <v>1</v>
      </c>
      <c r="G26" s="292">
        <f t="shared" si="6"/>
        <v>0</v>
      </c>
      <c r="H26" s="292">
        <f t="shared" si="7"/>
        <v>48</v>
      </c>
      <c r="I26" s="292">
        <f t="shared" si="8"/>
        <v>22</v>
      </c>
      <c r="J26" s="292">
        <f t="shared" si="9"/>
        <v>9</v>
      </c>
      <c r="K26" s="292">
        <f t="shared" si="10"/>
        <v>3</v>
      </c>
      <c r="L26" s="292">
        <f t="shared" si="11"/>
        <v>35</v>
      </c>
      <c r="M26" s="292">
        <f t="shared" si="12"/>
        <v>0</v>
      </c>
      <c r="N26" s="292">
        <f t="shared" si="13"/>
        <v>9</v>
      </c>
      <c r="O26" s="292">
        <f t="shared" si="14"/>
        <v>0</v>
      </c>
      <c r="P26" s="292">
        <f t="shared" si="15"/>
        <v>0</v>
      </c>
      <c r="Q26" s="292">
        <f t="shared" si="16"/>
        <v>0</v>
      </c>
      <c r="R26" s="292">
        <f t="shared" si="17"/>
        <v>0</v>
      </c>
      <c r="S26" s="292">
        <f t="shared" si="18"/>
        <v>0</v>
      </c>
      <c r="T26" s="292">
        <f t="shared" si="19"/>
        <v>0</v>
      </c>
      <c r="U26" s="292">
        <f t="shared" si="20"/>
        <v>0</v>
      </c>
      <c r="V26" s="292">
        <f t="shared" si="21"/>
        <v>0</v>
      </c>
      <c r="W26" s="292">
        <f t="shared" si="22"/>
        <v>0</v>
      </c>
      <c r="X26" s="292">
        <f t="shared" si="23"/>
        <v>0</v>
      </c>
      <c r="Y26" s="292">
        <f t="shared" si="1"/>
        <v>56</v>
      </c>
      <c r="Z26" s="292">
        <v>9</v>
      </c>
      <c r="AA26" s="292">
        <v>0</v>
      </c>
      <c r="AB26" s="292">
        <v>0</v>
      </c>
      <c r="AC26" s="292">
        <v>0</v>
      </c>
      <c r="AD26" s="292">
        <v>0</v>
      </c>
      <c r="AE26" s="292">
        <v>9</v>
      </c>
      <c r="AF26" s="292">
        <v>3</v>
      </c>
      <c r="AG26" s="292">
        <v>35</v>
      </c>
      <c r="AH26" s="292">
        <v>0</v>
      </c>
      <c r="AI26" s="295">
        <v>0</v>
      </c>
      <c r="AJ26" s="295" t="s">
        <v>840</v>
      </c>
      <c r="AK26" s="295" t="s">
        <v>840</v>
      </c>
      <c r="AL26" s="295" t="s">
        <v>840</v>
      </c>
      <c r="AM26" s="295" t="s">
        <v>840</v>
      </c>
      <c r="AN26" s="295" t="s">
        <v>840</v>
      </c>
      <c r="AO26" s="295" t="s">
        <v>840</v>
      </c>
      <c r="AP26" s="295" t="s">
        <v>840</v>
      </c>
      <c r="AQ26" s="295" t="s">
        <v>840</v>
      </c>
      <c r="AR26" s="292">
        <v>0</v>
      </c>
      <c r="AS26" s="292">
        <v>0</v>
      </c>
      <c r="AT26" s="292">
        <f>施設資源化量内訳!D26</f>
        <v>70</v>
      </c>
      <c r="AU26" s="292">
        <f>施設資源化量内訳!E26</f>
        <v>0</v>
      </c>
      <c r="AV26" s="292">
        <f>施設資源化量内訳!F26</f>
        <v>0</v>
      </c>
      <c r="AW26" s="292">
        <f>施設資源化量内訳!G26</f>
        <v>0</v>
      </c>
      <c r="AX26" s="292">
        <f>施設資源化量内訳!H26</f>
        <v>48</v>
      </c>
      <c r="AY26" s="292">
        <f>施設資源化量内訳!I26</f>
        <v>22</v>
      </c>
      <c r="AZ26" s="292">
        <f>施設資源化量内訳!J26</f>
        <v>0</v>
      </c>
      <c r="BA26" s="292">
        <f>施設資源化量内訳!K26</f>
        <v>0</v>
      </c>
      <c r="BB26" s="292">
        <f>施設資源化量内訳!L26</f>
        <v>0</v>
      </c>
      <c r="BC26" s="292">
        <f>施設資源化量内訳!M26</f>
        <v>0</v>
      </c>
      <c r="BD26" s="292">
        <f>施設資源化量内訳!N26</f>
        <v>0</v>
      </c>
      <c r="BE26" s="292">
        <f>施設資源化量内訳!O26</f>
        <v>0</v>
      </c>
      <c r="BF26" s="292">
        <f>施設資源化量内訳!P26</f>
        <v>0</v>
      </c>
      <c r="BG26" s="292">
        <f>施設資源化量内訳!Q26</f>
        <v>0</v>
      </c>
      <c r="BH26" s="292">
        <f>施設資源化量内訳!R26</f>
        <v>0</v>
      </c>
      <c r="BI26" s="292">
        <f>施設資源化量内訳!S26</f>
        <v>0</v>
      </c>
      <c r="BJ26" s="292">
        <f>施設資源化量内訳!T26</f>
        <v>0</v>
      </c>
      <c r="BK26" s="292">
        <f>施設資源化量内訳!U26</f>
        <v>0</v>
      </c>
      <c r="BL26" s="292">
        <f>施設資源化量内訳!V26</f>
        <v>0</v>
      </c>
      <c r="BM26" s="292">
        <f>施設資源化量内訳!W26</f>
        <v>0</v>
      </c>
      <c r="BN26" s="292">
        <f>施設資源化量内訳!X26</f>
        <v>0</v>
      </c>
      <c r="BO26" s="292">
        <f t="shared" si="2"/>
        <v>176</v>
      </c>
      <c r="BP26" s="292">
        <v>166</v>
      </c>
      <c r="BQ26" s="292">
        <v>1</v>
      </c>
      <c r="BR26" s="292">
        <v>0</v>
      </c>
      <c r="BS26" s="292">
        <v>0</v>
      </c>
      <c r="BT26" s="292">
        <v>0</v>
      </c>
      <c r="BU26" s="292">
        <v>0</v>
      </c>
      <c r="BV26" s="292">
        <v>0</v>
      </c>
      <c r="BW26" s="292">
        <v>0</v>
      </c>
      <c r="BX26" s="292">
        <v>0</v>
      </c>
      <c r="BY26" s="292">
        <v>9</v>
      </c>
      <c r="BZ26" s="295" t="s">
        <v>840</v>
      </c>
      <c r="CA26" s="295" t="s">
        <v>840</v>
      </c>
      <c r="CB26" s="295" t="s">
        <v>840</v>
      </c>
      <c r="CC26" s="295" t="s">
        <v>840</v>
      </c>
      <c r="CD26" s="295" t="s">
        <v>840</v>
      </c>
      <c r="CE26" s="295" t="s">
        <v>840</v>
      </c>
      <c r="CF26" s="295" t="s">
        <v>840</v>
      </c>
      <c r="CG26" s="295" t="s">
        <v>840</v>
      </c>
      <c r="CH26" s="292">
        <v>0</v>
      </c>
      <c r="CI26" s="292">
        <v>0</v>
      </c>
      <c r="CJ26" s="293" t="s">
        <v>761</v>
      </c>
    </row>
    <row r="27" spans="1:88" s="224" customFormat="1" ht="13.5" customHeight="1">
      <c r="A27" s="290" t="s">
        <v>745</v>
      </c>
      <c r="B27" s="291" t="s">
        <v>799</v>
      </c>
      <c r="C27" s="290" t="s">
        <v>800</v>
      </c>
      <c r="D27" s="292">
        <f t="shared" si="3"/>
        <v>1201</v>
      </c>
      <c r="E27" s="292">
        <f t="shared" si="4"/>
        <v>803</v>
      </c>
      <c r="F27" s="292">
        <f t="shared" si="5"/>
        <v>1</v>
      </c>
      <c r="G27" s="292">
        <f t="shared" si="6"/>
        <v>0</v>
      </c>
      <c r="H27" s="292">
        <f t="shared" si="7"/>
        <v>113</v>
      </c>
      <c r="I27" s="292">
        <f t="shared" si="8"/>
        <v>128</v>
      </c>
      <c r="J27" s="292">
        <f t="shared" si="9"/>
        <v>76</v>
      </c>
      <c r="K27" s="292">
        <f t="shared" si="10"/>
        <v>0</v>
      </c>
      <c r="L27" s="292">
        <f t="shared" si="11"/>
        <v>0</v>
      </c>
      <c r="M27" s="292">
        <f t="shared" si="12"/>
        <v>0</v>
      </c>
      <c r="N27" s="292">
        <f t="shared" si="13"/>
        <v>80</v>
      </c>
      <c r="O27" s="292">
        <f t="shared" si="14"/>
        <v>0</v>
      </c>
      <c r="P27" s="292">
        <f t="shared" si="15"/>
        <v>0</v>
      </c>
      <c r="Q27" s="292">
        <f t="shared" si="16"/>
        <v>0</v>
      </c>
      <c r="R27" s="292">
        <f t="shared" si="17"/>
        <v>0</v>
      </c>
      <c r="S27" s="292">
        <f t="shared" si="18"/>
        <v>0</v>
      </c>
      <c r="T27" s="292">
        <f t="shared" si="19"/>
        <v>0</v>
      </c>
      <c r="U27" s="292">
        <f t="shared" si="20"/>
        <v>0</v>
      </c>
      <c r="V27" s="292">
        <f t="shared" si="21"/>
        <v>0</v>
      </c>
      <c r="W27" s="292">
        <f t="shared" si="22"/>
        <v>0</v>
      </c>
      <c r="X27" s="292">
        <f t="shared" si="23"/>
        <v>0</v>
      </c>
      <c r="Y27" s="292">
        <f t="shared" si="1"/>
        <v>221</v>
      </c>
      <c r="Z27" s="292">
        <v>175</v>
      </c>
      <c r="AA27" s="292">
        <v>0</v>
      </c>
      <c r="AB27" s="292">
        <v>0</v>
      </c>
      <c r="AC27" s="292">
        <v>0</v>
      </c>
      <c r="AD27" s="292">
        <v>0</v>
      </c>
      <c r="AE27" s="292">
        <v>0</v>
      </c>
      <c r="AF27" s="292">
        <v>0</v>
      </c>
      <c r="AG27" s="292">
        <v>0</v>
      </c>
      <c r="AH27" s="292">
        <v>0</v>
      </c>
      <c r="AI27" s="295">
        <v>46</v>
      </c>
      <c r="AJ27" s="295" t="s">
        <v>840</v>
      </c>
      <c r="AK27" s="295" t="s">
        <v>840</v>
      </c>
      <c r="AL27" s="295" t="s">
        <v>840</v>
      </c>
      <c r="AM27" s="295" t="s">
        <v>840</v>
      </c>
      <c r="AN27" s="295" t="s">
        <v>840</v>
      </c>
      <c r="AO27" s="295" t="s">
        <v>840</v>
      </c>
      <c r="AP27" s="295" t="s">
        <v>840</v>
      </c>
      <c r="AQ27" s="295" t="s">
        <v>840</v>
      </c>
      <c r="AR27" s="292">
        <v>0</v>
      </c>
      <c r="AS27" s="292">
        <v>0</v>
      </c>
      <c r="AT27" s="292">
        <f>施設資源化量内訳!D27</f>
        <v>306</v>
      </c>
      <c r="AU27" s="292">
        <f>施設資源化量内訳!E27</f>
        <v>0</v>
      </c>
      <c r="AV27" s="292">
        <f>施設資源化量内訳!F27</f>
        <v>0</v>
      </c>
      <c r="AW27" s="292">
        <f>施設資源化量内訳!G27</f>
        <v>0</v>
      </c>
      <c r="AX27" s="292">
        <f>施設資源化量内訳!H27</f>
        <v>102</v>
      </c>
      <c r="AY27" s="292">
        <f>施設資源化量内訳!I27</f>
        <v>128</v>
      </c>
      <c r="AZ27" s="292">
        <f>施設資源化量内訳!J27</f>
        <v>76</v>
      </c>
      <c r="BA27" s="292">
        <f>施設資源化量内訳!K27</f>
        <v>0</v>
      </c>
      <c r="BB27" s="292">
        <f>施設資源化量内訳!L27</f>
        <v>0</v>
      </c>
      <c r="BC27" s="292">
        <f>施設資源化量内訳!M27</f>
        <v>0</v>
      </c>
      <c r="BD27" s="292">
        <f>施設資源化量内訳!N27</f>
        <v>0</v>
      </c>
      <c r="BE27" s="292">
        <f>施設資源化量内訳!O27</f>
        <v>0</v>
      </c>
      <c r="BF27" s="292">
        <f>施設資源化量内訳!P27</f>
        <v>0</v>
      </c>
      <c r="BG27" s="292">
        <f>施設資源化量内訳!Q27</f>
        <v>0</v>
      </c>
      <c r="BH27" s="292">
        <f>施設資源化量内訳!R27</f>
        <v>0</v>
      </c>
      <c r="BI27" s="292">
        <f>施設資源化量内訳!S27</f>
        <v>0</v>
      </c>
      <c r="BJ27" s="292">
        <f>施設資源化量内訳!T27</f>
        <v>0</v>
      </c>
      <c r="BK27" s="292">
        <f>施設資源化量内訳!U27</f>
        <v>0</v>
      </c>
      <c r="BL27" s="292">
        <f>施設資源化量内訳!V27</f>
        <v>0</v>
      </c>
      <c r="BM27" s="292">
        <f>施設資源化量内訳!W27</f>
        <v>0</v>
      </c>
      <c r="BN27" s="292">
        <f>施設資源化量内訳!X27</f>
        <v>0</v>
      </c>
      <c r="BO27" s="292">
        <f t="shared" si="2"/>
        <v>674</v>
      </c>
      <c r="BP27" s="292">
        <v>628</v>
      </c>
      <c r="BQ27" s="292">
        <v>1</v>
      </c>
      <c r="BR27" s="292">
        <v>0</v>
      </c>
      <c r="BS27" s="292">
        <v>11</v>
      </c>
      <c r="BT27" s="292">
        <v>0</v>
      </c>
      <c r="BU27" s="292">
        <v>0</v>
      </c>
      <c r="BV27" s="292">
        <v>0</v>
      </c>
      <c r="BW27" s="292">
        <v>0</v>
      </c>
      <c r="BX27" s="292">
        <v>0</v>
      </c>
      <c r="BY27" s="292">
        <v>34</v>
      </c>
      <c r="BZ27" s="295" t="s">
        <v>840</v>
      </c>
      <c r="CA27" s="295" t="s">
        <v>840</v>
      </c>
      <c r="CB27" s="295" t="s">
        <v>840</v>
      </c>
      <c r="CC27" s="295" t="s">
        <v>840</v>
      </c>
      <c r="CD27" s="295" t="s">
        <v>840</v>
      </c>
      <c r="CE27" s="295" t="s">
        <v>840</v>
      </c>
      <c r="CF27" s="295" t="s">
        <v>840</v>
      </c>
      <c r="CG27" s="295" t="s">
        <v>840</v>
      </c>
      <c r="CH27" s="292">
        <v>0</v>
      </c>
      <c r="CI27" s="292">
        <v>0</v>
      </c>
      <c r="CJ27" s="293" t="s">
        <v>761</v>
      </c>
    </row>
    <row r="28" spans="1:88" s="224" customFormat="1" ht="13.5" customHeight="1">
      <c r="A28" s="290" t="s">
        <v>745</v>
      </c>
      <c r="B28" s="291" t="s">
        <v>801</v>
      </c>
      <c r="C28" s="290" t="s">
        <v>802</v>
      </c>
      <c r="D28" s="292">
        <f t="shared" si="3"/>
        <v>69</v>
      </c>
      <c r="E28" s="292">
        <f t="shared" si="4"/>
        <v>41</v>
      </c>
      <c r="F28" s="292">
        <f t="shared" si="5"/>
        <v>0</v>
      </c>
      <c r="G28" s="292">
        <f t="shared" si="6"/>
        <v>0</v>
      </c>
      <c r="H28" s="292">
        <f t="shared" si="7"/>
        <v>9</v>
      </c>
      <c r="I28" s="292">
        <f t="shared" si="8"/>
        <v>19</v>
      </c>
      <c r="J28" s="292">
        <f t="shared" si="9"/>
        <v>0</v>
      </c>
      <c r="K28" s="292">
        <f t="shared" si="10"/>
        <v>0</v>
      </c>
      <c r="L28" s="292">
        <f t="shared" si="11"/>
        <v>0</v>
      </c>
      <c r="M28" s="292">
        <f t="shared" si="12"/>
        <v>0</v>
      </c>
      <c r="N28" s="292">
        <f t="shared" si="13"/>
        <v>0</v>
      </c>
      <c r="O28" s="292">
        <f t="shared" si="14"/>
        <v>0</v>
      </c>
      <c r="P28" s="292">
        <f t="shared" si="15"/>
        <v>0</v>
      </c>
      <c r="Q28" s="292">
        <f t="shared" si="16"/>
        <v>0</v>
      </c>
      <c r="R28" s="292">
        <f t="shared" si="17"/>
        <v>0</v>
      </c>
      <c r="S28" s="292">
        <f t="shared" si="18"/>
        <v>0</v>
      </c>
      <c r="T28" s="292">
        <f t="shared" si="19"/>
        <v>0</v>
      </c>
      <c r="U28" s="292">
        <f t="shared" si="20"/>
        <v>0</v>
      </c>
      <c r="V28" s="292">
        <f t="shared" si="21"/>
        <v>0</v>
      </c>
      <c r="W28" s="292">
        <f t="shared" si="22"/>
        <v>0</v>
      </c>
      <c r="X28" s="292">
        <f t="shared" si="23"/>
        <v>0</v>
      </c>
      <c r="Y28" s="292">
        <f t="shared" si="1"/>
        <v>0</v>
      </c>
      <c r="Z28" s="292">
        <v>0</v>
      </c>
      <c r="AA28" s="292">
        <v>0</v>
      </c>
      <c r="AB28" s="292">
        <v>0</v>
      </c>
      <c r="AC28" s="292">
        <v>0</v>
      </c>
      <c r="AD28" s="292">
        <v>0</v>
      </c>
      <c r="AE28" s="292">
        <v>0</v>
      </c>
      <c r="AF28" s="292">
        <v>0</v>
      </c>
      <c r="AG28" s="292">
        <v>0</v>
      </c>
      <c r="AH28" s="292">
        <v>0</v>
      </c>
      <c r="AI28" s="295">
        <v>0</v>
      </c>
      <c r="AJ28" s="295" t="s">
        <v>840</v>
      </c>
      <c r="AK28" s="295" t="s">
        <v>840</v>
      </c>
      <c r="AL28" s="295" t="s">
        <v>840</v>
      </c>
      <c r="AM28" s="295" t="s">
        <v>840</v>
      </c>
      <c r="AN28" s="295" t="s">
        <v>840</v>
      </c>
      <c r="AO28" s="295" t="s">
        <v>840</v>
      </c>
      <c r="AP28" s="295" t="s">
        <v>840</v>
      </c>
      <c r="AQ28" s="295" t="s">
        <v>840</v>
      </c>
      <c r="AR28" s="292">
        <v>0</v>
      </c>
      <c r="AS28" s="292">
        <v>0</v>
      </c>
      <c r="AT28" s="292">
        <f>施設資源化量内訳!D28</f>
        <v>27</v>
      </c>
      <c r="AU28" s="292">
        <f>施設資源化量内訳!E28</f>
        <v>0</v>
      </c>
      <c r="AV28" s="292">
        <f>施設資源化量内訳!F28</f>
        <v>0</v>
      </c>
      <c r="AW28" s="292">
        <f>施設資源化量内訳!G28</f>
        <v>0</v>
      </c>
      <c r="AX28" s="292">
        <f>施設資源化量内訳!H28</f>
        <v>8</v>
      </c>
      <c r="AY28" s="292">
        <f>施設資源化量内訳!I28</f>
        <v>19</v>
      </c>
      <c r="AZ28" s="292">
        <f>施設資源化量内訳!J28</f>
        <v>0</v>
      </c>
      <c r="BA28" s="292">
        <f>施設資源化量内訳!K28</f>
        <v>0</v>
      </c>
      <c r="BB28" s="292">
        <f>施設資源化量内訳!L28</f>
        <v>0</v>
      </c>
      <c r="BC28" s="292">
        <f>施設資源化量内訳!M28</f>
        <v>0</v>
      </c>
      <c r="BD28" s="292">
        <f>施設資源化量内訳!N28</f>
        <v>0</v>
      </c>
      <c r="BE28" s="292">
        <f>施設資源化量内訳!O28</f>
        <v>0</v>
      </c>
      <c r="BF28" s="292">
        <f>施設資源化量内訳!P28</f>
        <v>0</v>
      </c>
      <c r="BG28" s="292">
        <f>施設資源化量内訳!Q28</f>
        <v>0</v>
      </c>
      <c r="BH28" s="292">
        <f>施設資源化量内訳!R28</f>
        <v>0</v>
      </c>
      <c r="BI28" s="292">
        <f>施設資源化量内訳!S28</f>
        <v>0</v>
      </c>
      <c r="BJ28" s="292">
        <f>施設資源化量内訳!T28</f>
        <v>0</v>
      </c>
      <c r="BK28" s="292">
        <f>施設資源化量内訳!U28</f>
        <v>0</v>
      </c>
      <c r="BL28" s="292">
        <f>施設資源化量内訳!V28</f>
        <v>0</v>
      </c>
      <c r="BM28" s="292">
        <f>施設資源化量内訳!W28</f>
        <v>0</v>
      </c>
      <c r="BN28" s="292">
        <f>施設資源化量内訳!X28</f>
        <v>0</v>
      </c>
      <c r="BO28" s="292">
        <f t="shared" si="2"/>
        <v>42</v>
      </c>
      <c r="BP28" s="292">
        <v>41</v>
      </c>
      <c r="BQ28" s="292">
        <v>0</v>
      </c>
      <c r="BR28" s="292">
        <v>0</v>
      </c>
      <c r="BS28" s="292">
        <v>1</v>
      </c>
      <c r="BT28" s="292">
        <v>0</v>
      </c>
      <c r="BU28" s="292">
        <v>0</v>
      </c>
      <c r="BV28" s="292">
        <v>0</v>
      </c>
      <c r="BW28" s="292">
        <v>0</v>
      </c>
      <c r="BX28" s="292">
        <v>0</v>
      </c>
      <c r="BY28" s="292">
        <v>0</v>
      </c>
      <c r="BZ28" s="295" t="s">
        <v>840</v>
      </c>
      <c r="CA28" s="295" t="s">
        <v>840</v>
      </c>
      <c r="CB28" s="295" t="s">
        <v>840</v>
      </c>
      <c r="CC28" s="295" t="s">
        <v>840</v>
      </c>
      <c r="CD28" s="295" t="s">
        <v>840</v>
      </c>
      <c r="CE28" s="295" t="s">
        <v>840</v>
      </c>
      <c r="CF28" s="295" t="s">
        <v>840</v>
      </c>
      <c r="CG28" s="295" t="s">
        <v>840</v>
      </c>
      <c r="CH28" s="292">
        <v>0</v>
      </c>
      <c r="CI28" s="292">
        <v>0</v>
      </c>
      <c r="CJ28" s="293" t="s">
        <v>761</v>
      </c>
    </row>
    <row r="29" spans="1:88" s="224" customFormat="1" ht="13.5" customHeight="1">
      <c r="A29" s="290" t="s">
        <v>745</v>
      </c>
      <c r="B29" s="291" t="s">
        <v>803</v>
      </c>
      <c r="C29" s="290" t="s">
        <v>804</v>
      </c>
      <c r="D29" s="292">
        <f t="shared" si="3"/>
        <v>32</v>
      </c>
      <c r="E29" s="292">
        <f t="shared" si="4"/>
        <v>3</v>
      </c>
      <c r="F29" s="292">
        <f t="shared" si="5"/>
        <v>0</v>
      </c>
      <c r="G29" s="292">
        <f t="shared" si="6"/>
        <v>0</v>
      </c>
      <c r="H29" s="292">
        <f t="shared" si="7"/>
        <v>9</v>
      </c>
      <c r="I29" s="292">
        <f t="shared" si="8"/>
        <v>20</v>
      </c>
      <c r="J29" s="292">
        <f t="shared" si="9"/>
        <v>0</v>
      </c>
      <c r="K29" s="292">
        <f t="shared" si="10"/>
        <v>0</v>
      </c>
      <c r="L29" s="292">
        <f t="shared" si="11"/>
        <v>0</v>
      </c>
      <c r="M29" s="292">
        <f t="shared" si="12"/>
        <v>0</v>
      </c>
      <c r="N29" s="292">
        <f t="shared" si="13"/>
        <v>0</v>
      </c>
      <c r="O29" s="292">
        <f t="shared" si="14"/>
        <v>0</v>
      </c>
      <c r="P29" s="292">
        <f t="shared" si="15"/>
        <v>0</v>
      </c>
      <c r="Q29" s="292">
        <f t="shared" si="16"/>
        <v>0</v>
      </c>
      <c r="R29" s="292">
        <f t="shared" si="17"/>
        <v>0</v>
      </c>
      <c r="S29" s="292">
        <f t="shared" si="18"/>
        <v>0</v>
      </c>
      <c r="T29" s="292">
        <f t="shared" si="19"/>
        <v>0</v>
      </c>
      <c r="U29" s="292">
        <f t="shared" si="20"/>
        <v>0</v>
      </c>
      <c r="V29" s="292">
        <f t="shared" si="21"/>
        <v>0</v>
      </c>
      <c r="W29" s="292">
        <f t="shared" si="22"/>
        <v>0</v>
      </c>
      <c r="X29" s="292">
        <f t="shared" si="23"/>
        <v>0</v>
      </c>
      <c r="Y29" s="292">
        <f t="shared" si="1"/>
        <v>32</v>
      </c>
      <c r="Z29" s="292">
        <v>3</v>
      </c>
      <c r="AA29" s="292">
        <v>0</v>
      </c>
      <c r="AB29" s="292">
        <v>0</v>
      </c>
      <c r="AC29" s="292">
        <v>9</v>
      </c>
      <c r="AD29" s="292">
        <v>20</v>
      </c>
      <c r="AE29" s="292">
        <v>0</v>
      </c>
      <c r="AF29" s="292">
        <v>0</v>
      </c>
      <c r="AG29" s="292">
        <v>0</v>
      </c>
      <c r="AH29" s="292">
        <v>0</v>
      </c>
      <c r="AI29" s="295">
        <v>0</v>
      </c>
      <c r="AJ29" s="295" t="s">
        <v>840</v>
      </c>
      <c r="AK29" s="295" t="s">
        <v>840</v>
      </c>
      <c r="AL29" s="295" t="s">
        <v>840</v>
      </c>
      <c r="AM29" s="295" t="s">
        <v>840</v>
      </c>
      <c r="AN29" s="295" t="s">
        <v>840</v>
      </c>
      <c r="AO29" s="295" t="s">
        <v>840</v>
      </c>
      <c r="AP29" s="295" t="s">
        <v>840</v>
      </c>
      <c r="AQ29" s="295" t="s">
        <v>840</v>
      </c>
      <c r="AR29" s="292">
        <v>0</v>
      </c>
      <c r="AS29" s="292">
        <v>0</v>
      </c>
      <c r="AT29" s="292">
        <f>施設資源化量内訳!D29</f>
        <v>0</v>
      </c>
      <c r="AU29" s="292">
        <f>施設資源化量内訳!E29</f>
        <v>0</v>
      </c>
      <c r="AV29" s="292">
        <f>施設資源化量内訳!F29</f>
        <v>0</v>
      </c>
      <c r="AW29" s="292">
        <f>施設資源化量内訳!G29</f>
        <v>0</v>
      </c>
      <c r="AX29" s="292">
        <f>施設資源化量内訳!H29</f>
        <v>0</v>
      </c>
      <c r="AY29" s="292">
        <f>施設資源化量内訳!I29</f>
        <v>0</v>
      </c>
      <c r="AZ29" s="292">
        <f>施設資源化量内訳!J29</f>
        <v>0</v>
      </c>
      <c r="BA29" s="292">
        <f>施設資源化量内訳!K29</f>
        <v>0</v>
      </c>
      <c r="BB29" s="292">
        <f>施設資源化量内訳!L29</f>
        <v>0</v>
      </c>
      <c r="BC29" s="292">
        <f>施設資源化量内訳!M29</f>
        <v>0</v>
      </c>
      <c r="BD29" s="292">
        <f>施設資源化量内訳!N29</f>
        <v>0</v>
      </c>
      <c r="BE29" s="292">
        <f>施設資源化量内訳!O29</f>
        <v>0</v>
      </c>
      <c r="BF29" s="292">
        <f>施設資源化量内訳!P29</f>
        <v>0</v>
      </c>
      <c r="BG29" s="292">
        <f>施設資源化量内訳!Q29</f>
        <v>0</v>
      </c>
      <c r="BH29" s="292">
        <f>施設資源化量内訳!R29</f>
        <v>0</v>
      </c>
      <c r="BI29" s="292">
        <f>施設資源化量内訳!S29</f>
        <v>0</v>
      </c>
      <c r="BJ29" s="292">
        <f>施設資源化量内訳!T29</f>
        <v>0</v>
      </c>
      <c r="BK29" s="292">
        <f>施設資源化量内訳!U29</f>
        <v>0</v>
      </c>
      <c r="BL29" s="292">
        <f>施設資源化量内訳!V29</f>
        <v>0</v>
      </c>
      <c r="BM29" s="292">
        <f>施設資源化量内訳!W29</f>
        <v>0</v>
      </c>
      <c r="BN29" s="292">
        <f>施設資源化量内訳!X29</f>
        <v>0</v>
      </c>
      <c r="BO29" s="292">
        <f t="shared" si="2"/>
        <v>0</v>
      </c>
      <c r="BP29" s="292">
        <v>0</v>
      </c>
      <c r="BQ29" s="292">
        <v>0</v>
      </c>
      <c r="BR29" s="292">
        <v>0</v>
      </c>
      <c r="BS29" s="292">
        <v>0</v>
      </c>
      <c r="BT29" s="292">
        <v>0</v>
      </c>
      <c r="BU29" s="292">
        <v>0</v>
      </c>
      <c r="BV29" s="292">
        <v>0</v>
      </c>
      <c r="BW29" s="292">
        <v>0</v>
      </c>
      <c r="BX29" s="292">
        <v>0</v>
      </c>
      <c r="BY29" s="292">
        <v>0</v>
      </c>
      <c r="BZ29" s="295" t="s">
        <v>840</v>
      </c>
      <c r="CA29" s="295" t="s">
        <v>840</v>
      </c>
      <c r="CB29" s="295" t="s">
        <v>840</v>
      </c>
      <c r="CC29" s="295" t="s">
        <v>840</v>
      </c>
      <c r="CD29" s="295" t="s">
        <v>840</v>
      </c>
      <c r="CE29" s="295" t="s">
        <v>840</v>
      </c>
      <c r="CF29" s="295" t="s">
        <v>840</v>
      </c>
      <c r="CG29" s="295" t="s">
        <v>840</v>
      </c>
      <c r="CH29" s="292">
        <v>0</v>
      </c>
      <c r="CI29" s="292">
        <v>0</v>
      </c>
      <c r="CJ29" s="293" t="s">
        <v>761</v>
      </c>
    </row>
    <row r="30" spans="1:88" s="224" customFormat="1" ht="13.5" customHeight="1">
      <c r="A30" s="290" t="s">
        <v>745</v>
      </c>
      <c r="B30" s="291" t="s">
        <v>805</v>
      </c>
      <c r="C30" s="290" t="s">
        <v>806</v>
      </c>
      <c r="D30" s="292">
        <f t="shared" si="3"/>
        <v>65</v>
      </c>
      <c r="E30" s="292">
        <f t="shared" si="4"/>
        <v>5</v>
      </c>
      <c r="F30" s="292">
        <f t="shared" si="5"/>
        <v>0</v>
      </c>
      <c r="G30" s="292">
        <f t="shared" si="6"/>
        <v>21</v>
      </c>
      <c r="H30" s="292">
        <f t="shared" si="7"/>
        <v>4</v>
      </c>
      <c r="I30" s="292">
        <f t="shared" si="8"/>
        <v>12</v>
      </c>
      <c r="J30" s="292">
        <f t="shared" si="9"/>
        <v>3</v>
      </c>
      <c r="K30" s="292">
        <f t="shared" si="10"/>
        <v>0</v>
      </c>
      <c r="L30" s="292">
        <f t="shared" si="11"/>
        <v>0</v>
      </c>
      <c r="M30" s="292">
        <f t="shared" si="12"/>
        <v>0</v>
      </c>
      <c r="N30" s="292">
        <f t="shared" si="13"/>
        <v>20</v>
      </c>
      <c r="O30" s="292">
        <f t="shared" si="14"/>
        <v>0</v>
      </c>
      <c r="P30" s="292">
        <f t="shared" si="15"/>
        <v>0</v>
      </c>
      <c r="Q30" s="292">
        <f t="shared" si="16"/>
        <v>0</v>
      </c>
      <c r="R30" s="292">
        <f t="shared" si="17"/>
        <v>0</v>
      </c>
      <c r="S30" s="292">
        <f t="shared" si="18"/>
        <v>0</v>
      </c>
      <c r="T30" s="292">
        <f t="shared" si="19"/>
        <v>0</v>
      </c>
      <c r="U30" s="292">
        <f t="shared" si="20"/>
        <v>0</v>
      </c>
      <c r="V30" s="292">
        <f t="shared" si="21"/>
        <v>0</v>
      </c>
      <c r="W30" s="292">
        <f t="shared" si="22"/>
        <v>0</v>
      </c>
      <c r="X30" s="292">
        <f t="shared" si="23"/>
        <v>0</v>
      </c>
      <c r="Y30" s="292">
        <f t="shared" si="1"/>
        <v>65</v>
      </c>
      <c r="Z30" s="292">
        <v>5</v>
      </c>
      <c r="AA30" s="292">
        <v>0</v>
      </c>
      <c r="AB30" s="292">
        <v>21</v>
      </c>
      <c r="AC30" s="292">
        <v>4</v>
      </c>
      <c r="AD30" s="292">
        <v>12</v>
      </c>
      <c r="AE30" s="292">
        <v>3</v>
      </c>
      <c r="AF30" s="292">
        <v>0</v>
      </c>
      <c r="AG30" s="292">
        <v>0</v>
      </c>
      <c r="AH30" s="292">
        <v>0</v>
      </c>
      <c r="AI30" s="295">
        <v>20</v>
      </c>
      <c r="AJ30" s="295" t="s">
        <v>840</v>
      </c>
      <c r="AK30" s="295" t="s">
        <v>840</v>
      </c>
      <c r="AL30" s="295" t="s">
        <v>840</v>
      </c>
      <c r="AM30" s="295" t="s">
        <v>840</v>
      </c>
      <c r="AN30" s="295" t="s">
        <v>840</v>
      </c>
      <c r="AO30" s="295" t="s">
        <v>840</v>
      </c>
      <c r="AP30" s="295" t="s">
        <v>840</v>
      </c>
      <c r="AQ30" s="295" t="s">
        <v>840</v>
      </c>
      <c r="AR30" s="292">
        <v>0</v>
      </c>
      <c r="AS30" s="292">
        <v>0</v>
      </c>
      <c r="AT30" s="292">
        <f>施設資源化量内訳!D30</f>
        <v>0</v>
      </c>
      <c r="AU30" s="292">
        <f>施設資源化量内訳!E30</f>
        <v>0</v>
      </c>
      <c r="AV30" s="292">
        <f>施設資源化量内訳!F30</f>
        <v>0</v>
      </c>
      <c r="AW30" s="292">
        <f>施設資源化量内訳!G30</f>
        <v>0</v>
      </c>
      <c r="AX30" s="292">
        <f>施設資源化量内訳!H30</f>
        <v>0</v>
      </c>
      <c r="AY30" s="292">
        <f>施設資源化量内訳!I30</f>
        <v>0</v>
      </c>
      <c r="AZ30" s="292">
        <f>施設資源化量内訳!J30</f>
        <v>0</v>
      </c>
      <c r="BA30" s="292">
        <f>施設資源化量内訳!K30</f>
        <v>0</v>
      </c>
      <c r="BB30" s="292">
        <f>施設資源化量内訳!L30</f>
        <v>0</v>
      </c>
      <c r="BC30" s="292">
        <f>施設資源化量内訳!M30</f>
        <v>0</v>
      </c>
      <c r="BD30" s="292">
        <f>施設資源化量内訳!N30</f>
        <v>0</v>
      </c>
      <c r="BE30" s="292">
        <f>施設資源化量内訳!O30</f>
        <v>0</v>
      </c>
      <c r="BF30" s="292">
        <f>施設資源化量内訳!P30</f>
        <v>0</v>
      </c>
      <c r="BG30" s="292">
        <f>施設資源化量内訳!Q30</f>
        <v>0</v>
      </c>
      <c r="BH30" s="292">
        <f>施設資源化量内訳!R30</f>
        <v>0</v>
      </c>
      <c r="BI30" s="292">
        <f>施設資源化量内訳!S30</f>
        <v>0</v>
      </c>
      <c r="BJ30" s="292">
        <f>施設資源化量内訳!T30</f>
        <v>0</v>
      </c>
      <c r="BK30" s="292">
        <f>施設資源化量内訳!U30</f>
        <v>0</v>
      </c>
      <c r="BL30" s="292">
        <f>施設資源化量内訳!V30</f>
        <v>0</v>
      </c>
      <c r="BM30" s="292">
        <f>施設資源化量内訳!W30</f>
        <v>0</v>
      </c>
      <c r="BN30" s="292">
        <f>施設資源化量内訳!X30</f>
        <v>0</v>
      </c>
      <c r="BO30" s="292">
        <f t="shared" si="2"/>
        <v>0</v>
      </c>
      <c r="BP30" s="292">
        <v>0</v>
      </c>
      <c r="BQ30" s="292">
        <v>0</v>
      </c>
      <c r="BR30" s="292">
        <v>0</v>
      </c>
      <c r="BS30" s="292">
        <v>0</v>
      </c>
      <c r="BT30" s="292">
        <v>0</v>
      </c>
      <c r="BU30" s="292">
        <v>0</v>
      </c>
      <c r="BV30" s="292">
        <v>0</v>
      </c>
      <c r="BW30" s="292">
        <v>0</v>
      </c>
      <c r="BX30" s="292">
        <v>0</v>
      </c>
      <c r="BY30" s="292">
        <v>0</v>
      </c>
      <c r="BZ30" s="295" t="s">
        <v>840</v>
      </c>
      <c r="CA30" s="295" t="s">
        <v>840</v>
      </c>
      <c r="CB30" s="295" t="s">
        <v>840</v>
      </c>
      <c r="CC30" s="295" t="s">
        <v>840</v>
      </c>
      <c r="CD30" s="295" t="s">
        <v>840</v>
      </c>
      <c r="CE30" s="295" t="s">
        <v>840</v>
      </c>
      <c r="CF30" s="295" t="s">
        <v>840</v>
      </c>
      <c r="CG30" s="295" t="s">
        <v>840</v>
      </c>
      <c r="CH30" s="292">
        <v>0</v>
      </c>
      <c r="CI30" s="292">
        <v>0</v>
      </c>
      <c r="CJ30" s="293" t="s">
        <v>761</v>
      </c>
    </row>
    <row r="31" spans="1:88" s="224" customFormat="1" ht="13.5" customHeight="1">
      <c r="A31" s="290" t="s">
        <v>745</v>
      </c>
      <c r="B31" s="291" t="s">
        <v>807</v>
      </c>
      <c r="C31" s="290" t="s">
        <v>808</v>
      </c>
      <c r="D31" s="292">
        <f t="shared" si="3"/>
        <v>321</v>
      </c>
      <c r="E31" s="292">
        <f t="shared" si="4"/>
        <v>205</v>
      </c>
      <c r="F31" s="292">
        <f t="shared" si="5"/>
        <v>1</v>
      </c>
      <c r="G31" s="292">
        <f t="shared" si="6"/>
        <v>0</v>
      </c>
      <c r="H31" s="292">
        <f t="shared" si="7"/>
        <v>41</v>
      </c>
      <c r="I31" s="292">
        <f t="shared" si="8"/>
        <v>37</v>
      </c>
      <c r="J31" s="292">
        <f t="shared" si="9"/>
        <v>11</v>
      </c>
      <c r="K31" s="292">
        <f t="shared" si="10"/>
        <v>1</v>
      </c>
      <c r="L31" s="292">
        <f t="shared" si="11"/>
        <v>7</v>
      </c>
      <c r="M31" s="292">
        <f t="shared" si="12"/>
        <v>0</v>
      </c>
      <c r="N31" s="292">
        <f t="shared" si="13"/>
        <v>15</v>
      </c>
      <c r="O31" s="292">
        <f t="shared" si="14"/>
        <v>0</v>
      </c>
      <c r="P31" s="292">
        <f t="shared" si="15"/>
        <v>0</v>
      </c>
      <c r="Q31" s="292">
        <f t="shared" si="16"/>
        <v>0</v>
      </c>
      <c r="R31" s="292">
        <f t="shared" si="17"/>
        <v>0</v>
      </c>
      <c r="S31" s="292">
        <f t="shared" si="18"/>
        <v>0</v>
      </c>
      <c r="T31" s="292">
        <f t="shared" si="19"/>
        <v>0</v>
      </c>
      <c r="U31" s="292">
        <f t="shared" si="20"/>
        <v>0</v>
      </c>
      <c r="V31" s="292">
        <f t="shared" si="21"/>
        <v>0</v>
      </c>
      <c r="W31" s="292">
        <f t="shared" si="22"/>
        <v>0</v>
      </c>
      <c r="X31" s="292">
        <f t="shared" si="23"/>
        <v>3</v>
      </c>
      <c r="Y31" s="292">
        <f t="shared" si="1"/>
        <v>221</v>
      </c>
      <c r="Z31" s="292">
        <v>205</v>
      </c>
      <c r="AA31" s="292">
        <v>1</v>
      </c>
      <c r="AB31" s="292">
        <v>0</v>
      </c>
      <c r="AC31" s="292">
        <v>0</v>
      </c>
      <c r="AD31" s="292">
        <v>0</v>
      </c>
      <c r="AE31" s="292">
        <v>0</v>
      </c>
      <c r="AF31" s="292">
        <v>0</v>
      </c>
      <c r="AG31" s="292">
        <v>0</v>
      </c>
      <c r="AH31" s="292">
        <v>0</v>
      </c>
      <c r="AI31" s="295">
        <v>15</v>
      </c>
      <c r="AJ31" s="295" t="s">
        <v>840</v>
      </c>
      <c r="AK31" s="295" t="s">
        <v>840</v>
      </c>
      <c r="AL31" s="295" t="s">
        <v>840</v>
      </c>
      <c r="AM31" s="295" t="s">
        <v>840</v>
      </c>
      <c r="AN31" s="295" t="s">
        <v>840</v>
      </c>
      <c r="AO31" s="295" t="s">
        <v>840</v>
      </c>
      <c r="AP31" s="295" t="s">
        <v>840</v>
      </c>
      <c r="AQ31" s="295" t="s">
        <v>840</v>
      </c>
      <c r="AR31" s="292">
        <v>0</v>
      </c>
      <c r="AS31" s="292">
        <v>0</v>
      </c>
      <c r="AT31" s="292">
        <f>施設資源化量内訳!D31</f>
        <v>100</v>
      </c>
      <c r="AU31" s="292">
        <f>施設資源化量内訳!E31</f>
        <v>0</v>
      </c>
      <c r="AV31" s="292">
        <f>施設資源化量内訳!F31</f>
        <v>0</v>
      </c>
      <c r="AW31" s="292">
        <f>施設資源化量内訳!G31</f>
        <v>0</v>
      </c>
      <c r="AX31" s="292">
        <f>施設資源化量内訳!H31</f>
        <v>41</v>
      </c>
      <c r="AY31" s="292">
        <f>施設資源化量内訳!I31</f>
        <v>37</v>
      </c>
      <c r="AZ31" s="292">
        <f>施設資源化量内訳!J31</f>
        <v>11</v>
      </c>
      <c r="BA31" s="292">
        <f>施設資源化量内訳!K31</f>
        <v>1</v>
      </c>
      <c r="BB31" s="292">
        <f>施設資源化量内訳!L31</f>
        <v>7</v>
      </c>
      <c r="BC31" s="292">
        <f>施設資源化量内訳!M31</f>
        <v>0</v>
      </c>
      <c r="BD31" s="292">
        <f>施設資源化量内訳!N31</f>
        <v>0</v>
      </c>
      <c r="BE31" s="292">
        <f>施設資源化量内訳!O31</f>
        <v>0</v>
      </c>
      <c r="BF31" s="292">
        <f>施設資源化量内訳!P31</f>
        <v>0</v>
      </c>
      <c r="BG31" s="292">
        <f>施設資源化量内訳!Q31</f>
        <v>0</v>
      </c>
      <c r="BH31" s="292">
        <f>施設資源化量内訳!R31</f>
        <v>0</v>
      </c>
      <c r="BI31" s="292">
        <f>施設資源化量内訳!S31</f>
        <v>0</v>
      </c>
      <c r="BJ31" s="292">
        <f>施設資源化量内訳!T31</f>
        <v>0</v>
      </c>
      <c r="BK31" s="292">
        <f>施設資源化量内訳!U31</f>
        <v>0</v>
      </c>
      <c r="BL31" s="292">
        <f>施設資源化量内訳!V31</f>
        <v>0</v>
      </c>
      <c r="BM31" s="292">
        <f>施設資源化量内訳!W31</f>
        <v>0</v>
      </c>
      <c r="BN31" s="292">
        <f>施設資源化量内訳!X31</f>
        <v>3</v>
      </c>
      <c r="BO31" s="292">
        <f t="shared" si="2"/>
        <v>0</v>
      </c>
      <c r="BP31" s="292">
        <v>0</v>
      </c>
      <c r="BQ31" s="292">
        <v>0</v>
      </c>
      <c r="BR31" s="292">
        <v>0</v>
      </c>
      <c r="BS31" s="292">
        <v>0</v>
      </c>
      <c r="BT31" s="292">
        <v>0</v>
      </c>
      <c r="BU31" s="292">
        <v>0</v>
      </c>
      <c r="BV31" s="292">
        <v>0</v>
      </c>
      <c r="BW31" s="292">
        <v>0</v>
      </c>
      <c r="BX31" s="292">
        <v>0</v>
      </c>
      <c r="BY31" s="292">
        <v>0</v>
      </c>
      <c r="BZ31" s="295" t="s">
        <v>840</v>
      </c>
      <c r="CA31" s="295" t="s">
        <v>840</v>
      </c>
      <c r="CB31" s="295" t="s">
        <v>840</v>
      </c>
      <c r="CC31" s="295" t="s">
        <v>840</v>
      </c>
      <c r="CD31" s="295" t="s">
        <v>840</v>
      </c>
      <c r="CE31" s="295" t="s">
        <v>840</v>
      </c>
      <c r="CF31" s="295" t="s">
        <v>840</v>
      </c>
      <c r="CG31" s="295" t="s">
        <v>840</v>
      </c>
      <c r="CH31" s="292">
        <v>0</v>
      </c>
      <c r="CI31" s="292">
        <v>0</v>
      </c>
      <c r="CJ31" s="293" t="s">
        <v>780</v>
      </c>
    </row>
    <row r="32" spans="1:88" s="224" customFormat="1" ht="13.5" customHeight="1">
      <c r="A32" s="290" t="s">
        <v>745</v>
      </c>
      <c r="B32" s="291" t="s">
        <v>809</v>
      </c>
      <c r="C32" s="290" t="s">
        <v>810</v>
      </c>
      <c r="D32" s="292">
        <f t="shared" si="3"/>
        <v>704</v>
      </c>
      <c r="E32" s="292">
        <f t="shared" si="4"/>
        <v>94</v>
      </c>
      <c r="F32" s="292">
        <f t="shared" si="5"/>
        <v>0</v>
      </c>
      <c r="G32" s="292">
        <f t="shared" si="6"/>
        <v>0</v>
      </c>
      <c r="H32" s="292">
        <f t="shared" si="7"/>
        <v>41</v>
      </c>
      <c r="I32" s="292">
        <f t="shared" si="8"/>
        <v>102</v>
      </c>
      <c r="J32" s="292">
        <f t="shared" si="9"/>
        <v>34</v>
      </c>
      <c r="K32" s="292">
        <f t="shared" si="10"/>
        <v>2</v>
      </c>
      <c r="L32" s="292">
        <f t="shared" si="11"/>
        <v>0</v>
      </c>
      <c r="M32" s="292">
        <f t="shared" si="12"/>
        <v>10</v>
      </c>
      <c r="N32" s="292">
        <f t="shared" si="13"/>
        <v>68</v>
      </c>
      <c r="O32" s="292">
        <f t="shared" si="14"/>
        <v>0</v>
      </c>
      <c r="P32" s="292">
        <f t="shared" si="15"/>
        <v>0</v>
      </c>
      <c r="Q32" s="292">
        <f t="shared" si="16"/>
        <v>0</v>
      </c>
      <c r="R32" s="292">
        <f t="shared" si="17"/>
        <v>0</v>
      </c>
      <c r="S32" s="292">
        <f t="shared" si="18"/>
        <v>0</v>
      </c>
      <c r="T32" s="292">
        <f t="shared" si="19"/>
        <v>353</v>
      </c>
      <c r="U32" s="292">
        <f t="shared" si="20"/>
        <v>0</v>
      </c>
      <c r="V32" s="292">
        <f t="shared" si="21"/>
        <v>0</v>
      </c>
      <c r="W32" s="292">
        <f t="shared" si="22"/>
        <v>0</v>
      </c>
      <c r="X32" s="292">
        <f t="shared" si="23"/>
        <v>0</v>
      </c>
      <c r="Y32" s="292">
        <f t="shared" si="1"/>
        <v>0</v>
      </c>
      <c r="Z32" s="292">
        <v>0</v>
      </c>
      <c r="AA32" s="292">
        <v>0</v>
      </c>
      <c r="AB32" s="292">
        <v>0</v>
      </c>
      <c r="AC32" s="292">
        <v>0</v>
      </c>
      <c r="AD32" s="292">
        <v>0</v>
      </c>
      <c r="AE32" s="292">
        <v>0</v>
      </c>
      <c r="AF32" s="292">
        <v>0</v>
      </c>
      <c r="AG32" s="292">
        <v>0</v>
      </c>
      <c r="AH32" s="292">
        <v>0</v>
      </c>
      <c r="AI32" s="295">
        <v>0</v>
      </c>
      <c r="AJ32" s="295" t="s">
        <v>840</v>
      </c>
      <c r="AK32" s="295" t="s">
        <v>840</v>
      </c>
      <c r="AL32" s="295" t="s">
        <v>840</v>
      </c>
      <c r="AM32" s="295" t="s">
        <v>840</v>
      </c>
      <c r="AN32" s="295" t="s">
        <v>840</v>
      </c>
      <c r="AO32" s="295" t="s">
        <v>840</v>
      </c>
      <c r="AP32" s="295" t="s">
        <v>840</v>
      </c>
      <c r="AQ32" s="295" t="s">
        <v>840</v>
      </c>
      <c r="AR32" s="292">
        <v>0</v>
      </c>
      <c r="AS32" s="292">
        <v>0</v>
      </c>
      <c r="AT32" s="292">
        <f>施設資源化量内訳!D32</f>
        <v>558</v>
      </c>
      <c r="AU32" s="292">
        <f>施設資源化量内訳!E32</f>
        <v>16</v>
      </c>
      <c r="AV32" s="292">
        <f>施設資源化量内訳!F32</f>
        <v>0</v>
      </c>
      <c r="AW32" s="292">
        <f>施設資源化量内訳!G32</f>
        <v>0</v>
      </c>
      <c r="AX32" s="292">
        <f>施設資源化量内訳!H32</f>
        <v>41</v>
      </c>
      <c r="AY32" s="292">
        <f>施設資源化量内訳!I32</f>
        <v>102</v>
      </c>
      <c r="AZ32" s="292">
        <f>施設資源化量内訳!J32</f>
        <v>34</v>
      </c>
      <c r="BA32" s="292">
        <f>施設資源化量内訳!K32</f>
        <v>2</v>
      </c>
      <c r="BB32" s="292">
        <f>施設資源化量内訳!L32</f>
        <v>0</v>
      </c>
      <c r="BC32" s="292">
        <f>施設資源化量内訳!M32</f>
        <v>10</v>
      </c>
      <c r="BD32" s="292">
        <f>施設資源化量内訳!N32</f>
        <v>0</v>
      </c>
      <c r="BE32" s="292">
        <f>施設資源化量内訳!O32</f>
        <v>0</v>
      </c>
      <c r="BF32" s="292">
        <f>施設資源化量内訳!P32</f>
        <v>0</v>
      </c>
      <c r="BG32" s="292">
        <f>施設資源化量内訳!Q32</f>
        <v>0</v>
      </c>
      <c r="BH32" s="292">
        <f>施設資源化量内訳!R32</f>
        <v>0</v>
      </c>
      <c r="BI32" s="292">
        <f>施設資源化量内訳!S32</f>
        <v>0</v>
      </c>
      <c r="BJ32" s="292">
        <f>施設資源化量内訳!T32</f>
        <v>353</v>
      </c>
      <c r="BK32" s="292">
        <f>施設資源化量内訳!U32</f>
        <v>0</v>
      </c>
      <c r="BL32" s="292">
        <f>施設資源化量内訳!V32</f>
        <v>0</v>
      </c>
      <c r="BM32" s="292">
        <f>施設資源化量内訳!W32</f>
        <v>0</v>
      </c>
      <c r="BN32" s="292">
        <f>施設資源化量内訳!X32</f>
        <v>0</v>
      </c>
      <c r="BO32" s="292">
        <f t="shared" si="2"/>
        <v>146</v>
      </c>
      <c r="BP32" s="292">
        <v>78</v>
      </c>
      <c r="BQ32" s="292">
        <v>0</v>
      </c>
      <c r="BR32" s="292">
        <v>0</v>
      </c>
      <c r="BS32" s="292">
        <v>0</v>
      </c>
      <c r="BT32" s="292">
        <v>0</v>
      </c>
      <c r="BU32" s="292">
        <v>0</v>
      </c>
      <c r="BV32" s="292">
        <v>0</v>
      </c>
      <c r="BW32" s="292">
        <v>0</v>
      </c>
      <c r="BX32" s="292">
        <v>0</v>
      </c>
      <c r="BY32" s="292">
        <v>68</v>
      </c>
      <c r="BZ32" s="295" t="s">
        <v>840</v>
      </c>
      <c r="CA32" s="295" t="s">
        <v>840</v>
      </c>
      <c r="CB32" s="295" t="s">
        <v>840</v>
      </c>
      <c r="CC32" s="295" t="s">
        <v>840</v>
      </c>
      <c r="CD32" s="295" t="s">
        <v>840</v>
      </c>
      <c r="CE32" s="295" t="s">
        <v>840</v>
      </c>
      <c r="CF32" s="295" t="s">
        <v>840</v>
      </c>
      <c r="CG32" s="295" t="s">
        <v>840</v>
      </c>
      <c r="CH32" s="292">
        <v>0</v>
      </c>
      <c r="CI32" s="292">
        <v>0</v>
      </c>
      <c r="CJ32" s="293" t="s">
        <v>780</v>
      </c>
    </row>
    <row r="33" spans="1:88" s="224" customFormat="1" ht="13.5" customHeight="1">
      <c r="A33" s="290" t="s">
        <v>745</v>
      </c>
      <c r="B33" s="291" t="s">
        <v>811</v>
      </c>
      <c r="C33" s="290" t="s">
        <v>812</v>
      </c>
      <c r="D33" s="292">
        <f t="shared" si="3"/>
        <v>1263</v>
      </c>
      <c r="E33" s="292">
        <f t="shared" si="4"/>
        <v>732</v>
      </c>
      <c r="F33" s="292">
        <f t="shared" si="5"/>
        <v>6</v>
      </c>
      <c r="G33" s="292">
        <f t="shared" si="6"/>
        <v>150</v>
      </c>
      <c r="H33" s="292">
        <f t="shared" si="7"/>
        <v>82</v>
      </c>
      <c r="I33" s="292">
        <f t="shared" si="8"/>
        <v>176</v>
      </c>
      <c r="J33" s="292">
        <f t="shared" si="9"/>
        <v>39</v>
      </c>
      <c r="K33" s="292">
        <f t="shared" si="10"/>
        <v>1</v>
      </c>
      <c r="L33" s="292">
        <f t="shared" si="11"/>
        <v>0</v>
      </c>
      <c r="M33" s="292">
        <f t="shared" si="12"/>
        <v>0</v>
      </c>
      <c r="N33" s="292">
        <f t="shared" si="13"/>
        <v>40</v>
      </c>
      <c r="O33" s="292">
        <f t="shared" si="14"/>
        <v>0</v>
      </c>
      <c r="P33" s="292">
        <f t="shared" si="15"/>
        <v>0</v>
      </c>
      <c r="Q33" s="292">
        <f t="shared" si="16"/>
        <v>0</v>
      </c>
      <c r="R33" s="292">
        <f t="shared" si="17"/>
        <v>0</v>
      </c>
      <c r="S33" s="292">
        <f t="shared" si="18"/>
        <v>0</v>
      </c>
      <c r="T33" s="292">
        <f t="shared" si="19"/>
        <v>0</v>
      </c>
      <c r="U33" s="292">
        <f t="shared" si="20"/>
        <v>0</v>
      </c>
      <c r="V33" s="292">
        <f t="shared" si="21"/>
        <v>0</v>
      </c>
      <c r="W33" s="292">
        <f t="shared" si="22"/>
        <v>0</v>
      </c>
      <c r="X33" s="292">
        <f t="shared" si="23"/>
        <v>37</v>
      </c>
      <c r="Y33" s="292">
        <f t="shared" si="1"/>
        <v>486</v>
      </c>
      <c r="Z33" s="292">
        <v>108</v>
      </c>
      <c r="AA33" s="292">
        <v>2</v>
      </c>
      <c r="AB33" s="292">
        <v>41</v>
      </c>
      <c r="AC33" s="292">
        <v>72</v>
      </c>
      <c r="AD33" s="292">
        <v>176</v>
      </c>
      <c r="AE33" s="292">
        <v>39</v>
      </c>
      <c r="AF33" s="292">
        <v>1</v>
      </c>
      <c r="AG33" s="292">
        <v>0</v>
      </c>
      <c r="AH33" s="292">
        <v>0</v>
      </c>
      <c r="AI33" s="295">
        <v>10</v>
      </c>
      <c r="AJ33" s="295" t="s">
        <v>840</v>
      </c>
      <c r="AK33" s="295" t="s">
        <v>840</v>
      </c>
      <c r="AL33" s="295" t="s">
        <v>840</v>
      </c>
      <c r="AM33" s="295" t="s">
        <v>840</v>
      </c>
      <c r="AN33" s="295" t="s">
        <v>840</v>
      </c>
      <c r="AO33" s="295" t="s">
        <v>840</v>
      </c>
      <c r="AP33" s="295" t="s">
        <v>840</v>
      </c>
      <c r="AQ33" s="295" t="s">
        <v>840</v>
      </c>
      <c r="AR33" s="292">
        <v>0</v>
      </c>
      <c r="AS33" s="292">
        <v>37</v>
      </c>
      <c r="AT33" s="292">
        <f>施設資源化量内訳!D33</f>
        <v>0</v>
      </c>
      <c r="AU33" s="292">
        <f>施設資源化量内訳!E33</f>
        <v>0</v>
      </c>
      <c r="AV33" s="292">
        <f>施設資源化量内訳!F33</f>
        <v>0</v>
      </c>
      <c r="AW33" s="292">
        <f>施設資源化量内訳!G33</f>
        <v>0</v>
      </c>
      <c r="AX33" s="292">
        <f>施設資源化量内訳!H33</f>
        <v>0</v>
      </c>
      <c r="AY33" s="292">
        <f>施設資源化量内訳!I33</f>
        <v>0</v>
      </c>
      <c r="AZ33" s="292">
        <f>施設資源化量内訳!J33</f>
        <v>0</v>
      </c>
      <c r="BA33" s="292">
        <f>施設資源化量内訳!K33</f>
        <v>0</v>
      </c>
      <c r="BB33" s="292">
        <f>施設資源化量内訳!L33</f>
        <v>0</v>
      </c>
      <c r="BC33" s="292">
        <f>施設資源化量内訳!M33</f>
        <v>0</v>
      </c>
      <c r="BD33" s="292">
        <f>施設資源化量内訳!N33</f>
        <v>0</v>
      </c>
      <c r="BE33" s="292">
        <f>施設資源化量内訳!O33</f>
        <v>0</v>
      </c>
      <c r="BF33" s="292">
        <f>施設資源化量内訳!P33</f>
        <v>0</v>
      </c>
      <c r="BG33" s="292">
        <f>施設資源化量内訳!Q33</f>
        <v>0</v>
      </c>
      <c r="BH33" s="292">
        <f>施設資源化量内訳!R33</f>
        <v>0</v>
      </c>
      <c r="BI33" s="292">
        <f>施設資源化量内訳!S33</f>
        <v>0</v>
      </c>
      <c r="BJ33" s="292">
        <f>施設資源化量内訳!T33</f>
        <v>0</v>
      </c>
      <c r="BK33" s="292">
        <f>施設資源化量内訳!U33</f>
        <v>0</v>
      </c>
      <c r="BL33" s="292">
        <f>施設資源化量内訳!V33</f>
        <v>0</v>
      </c>
      <c r="BM33" s="292">
        <f>施設資源化量内訳!W33</f>
        <v>0</v>
      </c>
      <c r="BN33" s="292">
        <f>施設資源化量内訳!X33</f>
        <v>0</v>
      </c>
      <c r="BO33" s="292">
        <f t="shared" si="2"/>
        <v>777</v>
      </c>
      <c r="BP33" s="292">
        <v>624</v>
      </c>
      <c r="BQ33" s="292">
        <v>4</v>
      </c>
      <c r="BR33" s="292">
        <v>109</v>
      </c>
      <c r="BS33" s="292">
        <v>10</v>
      </c>
      <c r="BT33" s="292">
        <v>0</v>
      </c>
      <c r="BU33" s="292">
        <v>0</v>
      </c>
      <c r="BV33" s="292">
        <v>0</v>
      </c>
      <c r="BW33" s="292">
        <v>0</v>
      </c>
      <c r="BX33" s="292">
        <v>0</v>
      </c>
      <c r="BY33" s="292">
        <v>30</v>
      </c>
      <c r="BZ33" s="295" t="s">
        <v>840</v>
      </c>
      <c r="CA33" s="295" t="s">
        <v>840</v>
      </c>
      <c r="CB33" s="295" t="s">
        <v>840</v>
      </c>
      <c r="CC33" s="295" t="s">
        <v>840</v>
      </c>
      <c r="CD33" s="295" t="s">
        <v>840</v>
      </c>
      <c r="CE33" s="295" t="s">
        <v>840</v>
      </c>
      <c r="CF33" s="295" t="s">
        <v>840</v>
      </c>
      <c r="CG33" s="295" t="s">
        <v>840</v>
      </c>
      <c r="CH33" s="292">
        <v>0</v>
      </c>
      <c r="CI33" s="292">
        <v>0</v>
      </c>
      <c r="CJ33" s="293" t="s">
        <v>761</v>
      </c>
    </row>
    <row r="34" spans="1:88" s="224" customFormat="1" ht="13.5" customHeight="1">
      <c r="A34" s="290" t="s">
        <v>745</v>
      </c>
      <c r="B34" s="291" t="s">
        <v>813</v>
      </c>
      <c r="C34" s="290" t="s">
        <v>814</v>
      </c>
      <c r="D34" s="292">
        <f t="shared" si="3"/>
        <v>3799</v>
      </c>
      <c r="E34" s="292">
        <f t="shared" si="4"/>
        <v>1765</v>
      </c>
      <c r="F34" s="292">
        <f t="shared" si="5"/>
        <v>7</v>
      </c>
      <c r="G34" s="292">
        <f t="shared" si="6"/>
        <v>0</v>
      </c>
      <c r="H34" s="292">
        <f t="shared" si="7"/>
        <v>228</v>
      </c>
      <c r="I34" s="292">
        <f t="shared" si="8"/>
        <v>122</v>
      </c>
      <c r="J34" s="292">
        <f t="shared" si="9"/>
        <v>38</v>
      </c>
      <c r="K34" s="292">
        <f t="shared" si="10"/>
        <v>1</v>
      </c>
      <c r="L34" s="292">
        <f t="shared" si="11"/>
        <v>220</v>
      </c>
      <c r="M34" s="292">
        <f t="shared" si="12"/>
        <v>0</v>
      </c>
      <c r="N34" s="292">
        <f t="shared" si="13"/>
        <v>157</v>
      </c>
      <c r="O34" s="292">
        <f t="shared" si="14"/>
        <v>0</v>
      </c>
      <c r="P34" s="292">
        <f t="shared" si="15"/>
        <v>0</v>
      </c>
      <c r="Q34" s="292">
        <f t="shared" si="16"/>
        <v>0</v>
      </c>
      <c r="R34" s="292">
        <f t="shared" si="17"/>
        <v>0</v>
      </c>
      <c r="S34" s="292">
        <f t="shared" si="18"/>
        <v>0</v>
      </c>
      <c r="T34" s="292">
        <f t="shared" si="19"/>
        <v>0</v>
      </c>
      <c r="U34" s="292">
        <f t="shared" si="20"/>
        <v>0</v>
      </c>
      <c r="V34" s="292">
        <f t="shared" si="21"/>
        <v>0</v>
      </c>
      <c r="W34" s="292">
        <f t="shared" si="22"/>
        <v>0</v>
      </c>
      <c r="X34" s="292">
        <f t="shared" si="23"/>
        <v>1261</v>
      </c>
      <c r="Y34" s="292">
        <f t="shared" si="1"/>
        <v>1788</v>
      </c>
      <c r="Z34" s="292">
        <v>1368</v>
      </c>
      <c r="AA34" s="292">
        <v>4</v>
      </c>
      <c r="AB34" s="292">
        <v>0</v>
      </c>
      <c r="AC34" s="292">
        <v>161</v>
      </c>
      <c r="AD34" s="292">
        <v>122</v>
      </c>
      <c r="AE34" s="292">
        <v>0</v>
      </c>
      <c r="AF34" s="292">
        <v>0</v>
      </c>
      <c r="AG34" s="292">
        <v>0</v>
      </c>
      <c r="AH34" s="292">
        <v>0</v>
      </c>
      <c r="AI34" s="295">
        <v>133</v>
      </c>
      <c r="AJ34" s="295" t="s">
        <v>840</v>
      </c>
      <c r="AK34" s="295" t="s">
        <v>840</v>
      </c>
      <c r="AL34" s="295" t="s">
        <v>840</v>
      </c>
      <c r="AM34" s="295" t="s">
        <v>840</v>
      </c>
      <c r="AN34" s="295" t="s">
        <v>840</v>
      </c>
      <c r="AO34" s="295" t="s">
        <v>840</v>
      </c>
      <c r="AP34" s="295" t="s">
        <v>840</v>
      </c>
      <c r="AQ34" s="295" t="s">
        <v>840</v>
      </c>
      <c r="AR34" s="292">
        <v>0</v>
      </c>
      <c r="AS34" s="292">
        <v>0</v>
      </c>
      <c r="AT34" s="292">
        <f>施設資源化量内訳!D34</f>
        <v>1579</v>
      </c>
      <c r="AU34" s="292">
        <f>施設資源化量内訳!E34</f>
        <v>0</v>
      </c>
      <c r="AV34" s="292">
        <f>施設資源化量内訳!F34</f>
        <v>0</v>
      </c>
      <c r="AW34" s="292">
        <f>施設資源化量内訳!G34</f>
        <v>0</v>
      </c>
      <c r="AX34" s="292">
        <f>施設資源化量内訳!H34</f>
        <v>59</v>
      </c>
      <c r="AY34" s="292">
        <f>施設資源化量内訳!I34</f>
        <v>0</v>
      </c>
      <c r="AZ34" s="292">
        <f>施設資源化量内訳!J34</f>
        <v>38</v>
      </c>
      <c r="BA34" s="292">
        <f>施設資源化量内訳!K34</f>
        <v>1</v>
      </c>
      <c r="BB34" s="292">
        <f>施設資源化量内訳!L34</f>
        <v>220</v>
      </c>
      <c r="BC34" s="292">
        <f>施設資源化量内訳!M34</f>
        <v>0</v>
      </c>
      <c r="BD34" s="292">
        <f>施設資源化量内訳!N34</f>
        <v>0</v>
      </c>
      <c r="BE34" s="292">
        <f>施設資源化量内訳!O34</f>
        <v>0</v>
      </c>
      <c r="BF34" s="292">
        <f>施設資源化量内訳!P34</f>
        <v>0</v>
      </c>
      <c r="BG34" s="292">
        <f>施設資源化量内訳!Q34</f>
        <v>0</v>
      </c>
      <c r="BH34" s="292">
        <f>施設資源化量内訳!R34</f>
        <v>0</v>
      </c>
      <c r="BI34" s="292">
        <f>施設資源化量内訳!S34</f>
        <v>0</v>
      </c>
      <c r="BJ34" s="292">
        <f>施設資源化量内訳!T34</f>
        <v>0</v>
      </c>
      <c r="BK34" s="292">
        <f>施設資源化量内訳!U34</f>
        <v>0</v>
      </c>
      <c r="BL34" s="292">
        <f>施設資源化量内訳!V34</f>
        <v>0</v>
      </c>
      <c r="BM34" s="292">
        <f>施設資源化量内訳!W34</f>
        <v>0</v>
      </c>
      <c r="BN34" s="292">
        <f>施設資源化量内訳!X34</f>
        <v>1261</v>
      </c>
      <c r="BO34" s="292">
        <f t="shared" si="2"/>
        <v>432</v>
      </c>
      <c r="BP34" s="292">
        <v>397</v>
      </c>
      <c r="BQ34" s="292">
        <v>3</v>
      </c>
      <c r="BR34" s="292">
        <v>0</v>
      </c>
      <c r="BS34" s="292">
        <v>8</v>
      </c>
      <c r="BT34" s="292">
        <v>0</v>
      </c>
      <c r="BU34" s="292">
        <v>0</v>
      </c>
      <c r="BV34" s="292">
        <v>0</v>
      </c>
      <c r="BW34" s="292">
        <v>0</v>
      </c>
      <c r="BX34" s="292">
        <v>0</v>
      </c>
      <c r="BY34" s="292">
        <v>24</v>
      </c>
      <c r="BZ34" s="295" t="s">
        <v>840</v>
      </c>
      <c r="CA34" s="295" t="s">
        <v>840</v>
      </c>
      <c r="CB34" s="295" t="s">
        <v>840</v>
      </c>
      <c r="CC34" s="295" t="s">
        <v>840</v>
      </c>
      <c r="CD34" s="295" t="s">
        <v>840</v>
      </c>
      <c r="CE34" s="295" t="s">
        <v>840</v>
      </c>
      <c r="CF34" s="295" t="s">
        <v>840</v>
      </c>
      <c r="CG34" s="295" t="s">
        <v>840</v>
      </c>
      <c r="CH34" s="292">
        <v>0</v>
      </c>
      <c r="CI34" s="292">
        <v>0</v>
      </c>
      <c r="CJ34" s="293" t="s">
        <v>761</v>
      </c>
    </row>
    <row r="35" spans="1:88" s="224" customFormat="1" ht="13.5" customHeight="1">
      <c r="A35" s="290" t="s">
        <v>745</v>
      </c>
      <c r="B35" s="291" t="s">
        <v>815</v>
      </c>
      <c r="C35" s="290" t="s">
        <v>816</v>
      </c>
      <c r="D35" s="292">
        <f t="shared" si="3"/>
        <v>935</v>
      </c>
      <c r="E35" s="292">
        <f t="shared" si="4"/>
        <v>647</v>
      </c>
      <c r="F35" s="292">
        <f t="shared" si="5"/>
        <v>3</v>
      </c>
      <c r="G35" s="292">
        <f t="shared" si="6"/>
        <v>0</v>
      </c>
      <c r="H35" s="292">
        <f t="shared" si="7"/>
        <v>78</v>
      </c>
      <c r="I35" s="292">
        <f t="shared" si="8"/>
        <v>129</v>
      </c>
      <c r="J35" s="292">
        <f t="shared" si="9"/>
        <v>30</v>
      </c>
      <c r="K35" s="292">
        <f t="shared" si="10"/>
        <v>0</v>
      </c>
      <c r="L35" s="292">
        <f t="shared" si="11"/>
        <v>0</v>
      </c>
      <c r="M35" s="292">
        <f t="shared" si="12"/>
        <v>0</v>
      </c>
      <c r="N35" s="292">
        <f t="shared" si="13"/>
        <v>48</v>
      </c>
      <c r="O35" s="292">
        <f t="shared" si="14"/>
        <v>0</v>
      </c>
      <c r="P35" s="292">
        <f t="shared" si="15"/>
        <v>0</v>
      </c>
      <c r="Q35" s="292">
        <f t="shared" si="16"/>
        <v>0</v>
      </c>
      <c r="R35" s="292">
        <f t="shared" si="17"/>
        <v>0</v>
      </c>
      <c r="S35" s="292">
        <f t="shared" si="18"/>
        <v>0</v>
      </c>
      <c r="T35" s="292">
        <f t="shared" si="19"/>
        <v>0</v>
      </c>
      <c r="U35" s="292">
        <f t="shared" si="20"/>
        <v>0</v>
      </c>
      <c r="V35" s="292">
        <f t="shared" si="21"/>
        <v>0</v>
      </c>
      <c r="W35" s="292">
        <f t="shared" si="22"/>
        <v>0</v>
      </c>
      <c r="X35" s="292">
        <f t="shared" si="23"/>
        <v>0</v>
      </c>
      <c r="Y35" s="292">
        <f t="shared" si="1"/>
        <v>189</v>
      </c>
      <c r="Z35" s="292">
        <v>0</v>
      </c>
      <c r="AA35" s="292">
        <v>0</v>
      </c>
      <c r="AB35" s="292">
        <v>0</v>
      </c>
      <c r="AC35" s="292">
        <v>30</v>
      </c>
      <c r="AD35" s="292">
        <v>129</v>
      </c>
      <c r="AE35" s="292">
        <v>30</v>
      </c>
      <c r="AF35" s="292">
        <v>0</v>
      </c>
      <c r="AG35" s="292">
        <v>0</v>
      </c>
      <c r="AH35" s="292">
        <v>0</v>
      </c>
      <c r="AI35" s="295">
        <v>0</v>
      </c>
      <c r="AJ35" s="295" t="s">
        <v>840</v>
      </c>
      <c r="AK35" s="295" t="s">
        <v>840</v>
      </c>
      <c r="AL35" s="295" t="s">
        <v>840</v>
      </c>
      <c r="AM35" s="295" t="s">
        <v>840</v>
      </c>
      <c r="AN35" s="295" t="s">
        <v>840</v>
      </c>
      <c r="AO35" s="295" t="s">
        <v>840</v>
      </c>
      <c r="AP35" s="295" t="s">
        <v>840</v>
      </c>
      <c r="AQ35" s="295" t="s">
        <v>840</v>
      </c>
      <c r="AR35" s="292">
        <v>0</v>
      </c>
      <c r="AS35" s="292">
        <v>0</v>
      </c>
      <c r="AT35" s="292">
        <f>施設資源化量内訳!D35</f>
        <v>48</v>
      </c>
      <c r="AU35" s="292">
        <f>施設資源化量内訳!E35</f>
        <v>0</v>
      </c>
      <c r="AV35" s="292">
        <f>施設資源化量内訳!F35</f>
        <v>0</v>
      </c>
      <c r="AW35" s="292">
        <f>施設資源化量内訳!G35</f>
        <v>0</v>
      </c>
      <c r="AX35" s="292">
        <f>施設資源化量内訳!H35</f>
        <v>48</v>
      </c>
      <c r="AY35" s="292">
        <f>施設資源化量内訳!I35</f>
        <v>0</v>
      </c>
      <c r="AZ35" s="292">
        <f>施設資源化量内訳!J35</f>
        <v>0</v>
      </c>
      <c r="BA35" s="292">
        <f>施設資源化量内訳!K35</f>
        <v>0</v>
      </c>
      <c r="BB35" s="292">
        <f>施設資源化量内訳!L35</f>
        <v>0</v>
      </c>
      <c r="BC35" s="292">
        <f>施設資源化量内訳!M35</f>
        <v>0</v>
      </c>
      <c r="BD35" s="292">
        <f>施設資源化量内訳!N35</f>
        <v>0</v>
      </c>
      <c r="BE35" s="292">
        <f>施設資源化量内訳!O35</f>
        <v>0</v>
      </c>
      <c r="BF35" s="292">
        <f>施設資源化量内訳!P35</f>
        <v>0</v>
      </c>
      <c r="BG35" s="292">
        <f>施設資源化量内訳!Q35</f>
        <v>0</v>
      </c>
      <c r="BH35" s="292">
        <f>施設資源化量内訳!R35</f>
        <v>0</v>
      </c>
      <c r="BI35" s="292">
        <f>施設資源化量内訳!S35</f>
        <v>0</v>
      </c>
      <c r="BJ35" s="292">
        <f>施設資源化量内訳!T35</f>
        <v>0</v>
      </c>
      <c r="BK35" s="292">
        <f>施設資源化量内訳!U35</f>
        <v>0</v>
      </c>
      <c r="BL35" s="292">
        <f>施設資源化量内訳!V35</f>
        <v>0</v>
      </c>
      <c r="BM35" s="292">
        <f>施設資源化量内訳!W35</f>
        <v>0</v>
      </c>
      <c r="BN35" s="292">
        <f>施設資源化量内訳!X35</f>
        <v>0</v>
      </c>
      <c r="BO35" s="292">
        <f t="shared" si="2"/>
        <v>698</v>
      </c>
      <c r="BP35" s="292">
        <v>647</v>
      </c>
      <c r="BQ35" s="292">
        <v>3</v>
      </c>
      <c r="BR35" s="292">
        <v>0</v>
      </c>
      <c r="BS35" s="292">
        <v>0</v>
      </c>
      <c r="BT35" s="292">
        <v>0</v>
      </c>
      <c r="BU35" s="292">
        <v>0</v>
      </c>
      <c r="BV35" s="292">
        <v>0</v>
      </c>
      <c r="BW35" s="292">
        <v>0</v>
      </c>
      <c r="BX35" s="292">
        <v>0</v>
      </c>
      <c r="BY35" s="292">
        <v>48</v>
      </c>
      <c r="BZ35" s="295" t="s">
        <v>840</v>
      </c>
      <c r="CA35" s="295" t="s">
        <v>840</v>
      </c>
      <c r="CB35" s="295" t="s">
        <v>840</v>
      </c>
      <c r="CC35" s="295" t="s">
        <v>840</v>
      </c>
      <c r="CD35" s="295" t="s">
        <v>840</v>
      </c>
      <c r="CE35" s="295" t="s">
        <v>840</v>
      </c>
      <c r="CF35" s="295" t="s">
        <v>840</v>
      </c>
      <c r="CG35" s="295" t="s">
        <v>840</v>
      </c>
      <c r="CH35" s="292">
        <v>0</v>
      </c>
      <c r="CI35" s="292">
        <v>0</v>
      </c>
      <c r="CJ35" s="293" t="s">
        <v>761</v>
      </c>
    </row>
    <row r="36" spans="1:88" s="224" customFormat="1" ht="13.5" customHeight="1">
      <c r="A36" s="290" t="s">
        <v>745</v>
      </c>
      <c r="B36" s="291" t="s">
        <v>818</v>
      </c>
      <c r="C36" s="290" t="s">
        <v>819</v>
      </c>
      <c r="D36" s="292">
        <f t="shared" si="3"/>
        <v>308</v>
      </c>
      <c r="E36" s="292">
        <f t="shared" si="4"/>
        <v>121</v>
      </c>
      <c r="F36" s="292">
        <f t="shared" si="5"/>
        <v>0</v>
      </c>
      <c r="G36" s="292">
        <f t="shared" si="6"/>
        <v>0</v>
      </c>
      <c r="H36" s="292">
        <f t="shared" si="7"/>
        <v>72</v>
      </c>
      <c r="I36" s="292">
        <f t="shared" si="8"/>
        <v>58</v>
      </c>
      <c r="J36" s="292">
        <f t="shared" si="9"/>
        <v>7</v>
      </c>
      <c r="K36" s="292">
        <f t="shared" si="10"/>
        <v>0</v>
      </c>
      <c r="L36" s="292">
        <f t="shared" si="11"/>
        <v>0</v>
      </c>
      <c r="M36" s="292">
        <f t="shared" si="12"/>
        <v>0</v>
      </c>
      <c r="N36" s="292">
        <f t="shared" si="13"/>
        <v>0</v>
      </c>
      <c r="O36" s="292">
        <f t="shared" si="14"/>
        <v>0</v>
      </c>
      <c r="P36" s="292">
        <f t="shared" si="15"/>
        <v>0</v>
      </c>
      <c r="Q36" s="292">
        <f t="shared" si="16"/>
        <v>0</v>
      </c>
      <c r="R36" s="292">
        <f t="shared" si="17"/>
        <v>0</v>
      </c>
      <c r="S36" s="292">
        <f t="shared" si="18"/>
        <v>0</v>
      </c>
      <c r="T36" s="292">
        <f t="shared" si="19"/>
        <v>0</v>
      </c>
      <c r="U36" s="292">
        <f t="shared" si="20"/>
        <v>0</v>
      </c>
      <c r="V36" s="292">
        <f t="shared" si="21"/>
        <v>0</v>
      </c>
      <c r="W36" s="292">
        <f t="shared" si="22"/>
        <v>0</v>
      </c>
      <c r="X36" s="292">
        <f t="shared" si="23"/>
        <v>50</v>
      </c>
      <c r="Y36" s="292">
        <f t="shared" si="1"/>
        <v>121</v>
      </c>
      <c r="Z36" s="292">
        <v>121</v>
      </c>
      <c r="AA36" s="292">
        <v>0</v>
      </c>
      <c r="AB36" s="292">
        <v>0</v>
      </c>
      <c r="AC36" s="292">
        <v>0</v>
      </c>
      <c r="AD36" s="292">
        <v>0</v>
      </c>
      <c r="AE36" s="292">
        <v>0</v>
      </c>
      <c r="AF36" s="292">
        <v>0</v>
      </c>
      <c r="AG36" s="292">
        <v>0</v>
      </c>
      <c r="AH36" s="292">
        <v>0</v>
      </c>
      <c r="AI36" s="295">
        <v>0</v>
      </c>
      <c r="AJ36" s="295" t="s">
        <v>840</v>
      </c>
      <c r="AK36" s="295" t="s">
        <v>840</v>
      </c>
      <c r="AL36" s="295" t="s">
        <v>840</v>
      </c>
      <c r="AM36" s="295" t="s">
        <v>840</v>
      </c>
      <c r="AN36" s="295" t="s">
        <v>840</v>
      </c>
      <c r="AO36" s="295" t="s">
        <v>840</v>
      </c>
      <c r="AP36" s="295" t="s">
        <v>840</v>
      </c>
      <c r="AQ36" s="295" t="s">
        <v>840</v>
      </c>
      <c r="AR36" s="292">
        <v>0</v>
      </c>
      <c r="AS36" s="292">
        <v>0</v>
      </c>
      <c r="AT36" s="292">
        <f>施設資源化量内訳!D36</f>
        <v>187</v>
      </c>
      <c r="AU36" s="292">
        <f>施設資源化量内訳!E36</f>
        <v>0</v>
      </c>
      <c r="AV36" s="292">
        <f>施設資源化量内訳!F36</f>
        <v>0</v>
      </c>
      <c r="AW36" s="292">
        <f>施設資源化量内訳!G36</f>
        <v>0</v>
      </c>
      <c r="AX36" s="292">
        <f>施設資源化量内訳!H36</f>
        <v>72</v>
      </c>
      <c r="AY36" s="292">
        <f>施設資源化量内訳!I36</f>
        <v>58</v>
      </c>
      <c r="AZ36" s="292">
        <f>施設資源化量内訳!J36</f>
        <v>7</v>
      </c>
      <c r="BA36" s="292">
        <f>施設資源化量内訳!K36</f>
        <v>0</v>
      </c>
      <c r="BB36" s="292">
        <f>施設資源化量内訳!L36</f>
        <v>0</v>
      </c>
      <c r="BC36" s="292">
        <f>施設資源化量内訳!M36</f>
        <v>0</v>
      </c>
      <c r="BD36" s="292">
        <f>施設資源化量内訳!N36</f>
        <v>0</v>
      </c>
      <c r="BE36" s="292">
        <f>施設資源化量内訳!O36</f>
        <v>0</v>
      </c>
      <c r="BF36" s="292">
        <f>施設資源化量内訳!P36</f>
        <v>0</v>
      </c>
      <c r="BG36" s="292">
        <f>施設資源化量内訳!Q36</f>
        <v>0</v>
      </c>
      <c r="BH36" s="292">
        <f>施設資源化量内訳!R36</f>
        <v>0</v>
      </c>
      <c r="BI36" s="292">
        <f>施設資源化量内訳!S36</f>
        <v>0</v>
      </c>
      <c r="BJ36" s="292">
        <f>施設資源化量内訳!T36</f>
        <v>0</v>
      </c>
      <c r="BK36" s="292">
        <f>施設資源化量内訳!U36</f>
        <v>0</v>
      </c>
      <c r="BL36" s="292">
        <f>施設資源化量内訳!V36</f>
        <v>0</v>
      </c>
      <c r="BM36" s="292">
        <f>施設資源化量内訳!W36</f>
        <v>0</v>
      </c>
      <c r="BN36" s="292">
        <f>施設資源化量内訳!X36</f>
        <v>50</v>
      </c>
      <c r="BO36" s="292">
        <f t="shared" si="2"/>
        <v>0</v>
      </c>
      <c r="BP36" s="292">
        <v>0</v>
      </c>
      <c r="BQ36" s="292">
        <v>0</v>
      </c>
      <c r="BR36" s="292">
        <v>0</v>
      </c>
      <c r="BS36" s="292">
        <v>0</v>
      </c>
      <c r="BT36" s="292">
        <v>0</v>
      </c>
      <c r="BU36" s="292">
        <v>0</v>
      </c>
      <c r="BV36" s="292">
        <v>0</v>
      </c>
      <c r="BW36" s="292">
        <v>0</v>
      </c>
      <c r="BX36" s="292">
        <v>0</v>
      </c>
      <c r="BY36" s="292">
        <v>0</v>
      </c>
      <c r="BZ36" s="295" t="s">
        <v>840</v>
      </c>
      <c r="CA36" s="295" t="s">
        <v>840</v>
      </c>
      <c r="CB36" s="295" t="s">
        <v>840</v>
      </c>
      <c r="CC36" s="295" t="s">
        <v>840</v>
      </c>
      <c r="CD36" s="295" t="s">
        <v>840</v>
      </c>
      <c r="CE36" s="295" t="s">
        <v>840</v>
      </c>
      <c r="CF36" s="295" t="s">
        <v>840</v>
      </c>
      <c r="CG36" s="295" t="s">
        <v>840</v>
      </c>
      <c r="CH36" s="292">
        <v>0</v>
      </c>
      <c r="CI36" s="292">
        <v>0</v>
      </c>
      <c r="CJ36" s="293" t="s">
        <v>761</v>
      </c>
    </row>
    <row r="37" spans="1:88" s="300" customFormat="1" ht="13.5" customHeight="1">
      <c r="A37" s="407" t="s">
        <v>745</v>
      </c>
      <c r="B37" s="408" t="s">
        <v>820</v>
      </c>
      <c r="C37" s="407" t="s">
        <v>821</v>
      </c>
      <c r="D37" s="409">
        <f t="shared" si="3"/>
        <v>1103</v>
      </c>
      <c r="E37" s="409">
        <f t="shared" si="4"/>
        <v>644</v>
      </c>
      <c r="F37" s="409">
        <f t="shared" si="5"/>
        <v>1</v>
      </c>
      <c r="G37" s="409">
        <f t="shared" si="6"/>
        <v>139</v>
      </c>
      <c r="H37" s="409">
        <f t="shared" si="7"/>
        <v>149</v>
      </c>
      <c r="I37" s="409">
        <f t="shared" si="8"/>
        <v>71</v>
      </c>
      <c r="J37" s="409">
        <f t="shared" si="9"/>
        <v>28</v>
      </c>
      <c r="K37" s="409">
        <f t="shared" si="10"/>
        <v>0</v>
      </c>
      <c r="L37" s="409">
        <f t="shared" si="11"/>
        <v>2</v>
      </c>
      <c r="M37" s="409">
        <f t="shared" si="12"/>
        <v>0</v>
      </c>
      <c r="N37" s="409">
        <f t="shared" si="13"/>
        <v>69</v>
      </c>
      <c r="O37" s="409">
        <f t="shared" si="14"/>
        <v>0</v>
      </c>
      <c r="P37" s="409">
        <f t="shared" si="15"/>
        <v>0</v>
      </c>
      <c r="Q37" s="409">
        <f t="shared" si="16"/>
        <v>0</v>
      </c>
      <c r="R37" s="409">
        <f t="shared" si="17"/>
        <v>0</v>
      </c>
      <c r="S37" s="409">
        <f t="shared" si="18"/>
        <v>0</v>
      </c>
      <c r="T37" s="409">
        <f t="shared" si="19"/>
        <v>0</v>
      </c>
      <c r="U37" s="409">
        <f t="shared" si="20"/>
        <v>0</v>
      </c>
      <c r="V37" s="409">
        <f t="shared" si="21"/>
        <v>0</v>
      </c>
      <c r="W37" s="409">
        <f t="shared" si="22"/>
        <v>0</v>
      </c>
      <c r="X37" s="409">
        <f t="shared" si="23"/>
        <v>0</v>
      </c>
      <c r="Y37" s="409">
        <f t="shared" si="1"/>
        <v>0</v>
      </c>
      <c r="Z37" s="409">
        <v>0</v>
      </c>
      <c r="AA37" s="409">
        <v>0</v>
      </c>
      <c r="AB37" s="409">
        <v>0</v>
      </c>
      <c r="AC37" s="409">
        <v>0</v>
      </c>
      <c r="AD37" s="409">
        <v>0</v>
      </c>
      <c r="AE37" s="409">
        <v>0</v>
      </c>
      <c r="AF37" s="409">
        <v>0</v>
      </c>
      <c r="AG37" s="409">
        <v>0</v>
      </c>
      <c r="AH37" s="409">
        <v>0</v>
      </c>
      <c r="AI37" s="410">
        <v>0</v>
      </c>
      <c r="AJ37" s="410" t="s">
        <v>840</v>
      </c>
      <c r="AK37" s="410" t="s">
        <v>840</v>
      </c>
      <c r="AL37" s="410" t="s">
        <v>840</v>
      </c>
      <c r="AM37" s="410" t="s">
        <v>840</v>
      </c>
      <c r="AN37" s="410" t="s">
        <v>840</v>
      </c>
      <c r="AO37" s="410" t="s">
        <v>840</v>
      </c>
      <c r="AP37" s="410" t="s">
        <v>840</v>
      </c>
      <c r="AQ37" s="410" t="s">
        <v>840</v>
      </c>
      <c r="AR37" s="409">
        <v>0</v>
      </c>
      <c r="AS37" s="409">
        <v>0</v>
      </c>
      <c r="AT37" s="409">
        <f>施設資源化量内訳!D37</f>
        <v>509</v>
      </c>
      <c r="AU37" s="409">
        <f>施設資源化量内訳!E37</f>
        <v>63</v>
      </c>
      <c r="AV37" s="409">
        <f>施設資源化量内訳!F37</f>
        <v>1</v>
      </c>
      <c r="AW37" s="409">
        <f>施設資源化量内訳!G37</f>
        <v>139</v>
      </c>
      <c r="AX37" s="409">
        <f>施設資源化量内訳!H37</f>
        <v>143</v>
      </c>
      <c r="AY37" s="409">
        <f>施設資源化量内訳!I37</f>
        <v>71</v>
      </c>
      <c r="AZ37" s="409">
        <f>施設資源化量内訳!J37</f>
        <v>28</v>
      </c>
      <c r="BA37" s="409">
        <f>施設資源化量内訳!K37</f>
        <v>0</v>
      </c>
      <c r="BB37" s="409">
        <f>施設資源化量内訳!L37</f>
        <v>2</v>
      </c>
      <c r="BC37" s="409">
        <f>施設資源化量内訳!M37</f>
        <v>0</v>
      </c>
      <c r="BD37" s="409">
        <f>施設資源化量内訳!N37</f>
        <v>62</v>
      </c>
      <c r="BE37" s="409">
        <f>施設資源化量内訳!O37</f>
        <v>0</v>
      </c>
      <c r="BF37" s="409">
        <f>施設資源化量内訳!P37</f>
        <v>0</v>
      </c>
      <c r="BG37" s="409">
        <f>施設資源化量内訳!Q37</f>
        <v>0</v>
      </c>
      <c r="BH37" s="409">
        <f>施設資源化量内訳!R37</f>
        <v>0</v>
      </c>
      <c r="BI37" s="409">
        <f>施設資源化量内訳!S37</f>
        <v>0</v>
      </c>
      <c r="BJ37" s="409">
        <f>施設資源化量内訳!T37</f>
        <v>0</v>
      </c>
      <c r="BK37" s="409">
        <f>施設資源化量内訳!U37</f>
        <v>0</v>
      </c>
      <c r="BL37" s="409">
        <f>施設資源化量内訳!V37</f>
        <v>0</v>
      </c>
      <c r="BM37" s="409">
        <f>施設資源化量内訳!W37</f>
        <v>0</v>
      </c>
      <c r="BN37" s="409">
        <f>施設資源化量内訳!X37</f>
        <v>0</v>
      </c>
      <c r="BO37" s="409">
        <f t="shared" si="2"/>
        <v>594</v>
      </c>
      <c r="BP37" s="409">
        <v>581</v>
      </c>
      <c r="BQ37" s="409">
        <v>0</v>
      </c>
      <c r="BR37" s="409">
        <v>0</v>
      </c>
      <c r="BS37" s="409">
        <v>6</v>
      </c>
      <c r="BT37" s="409">
        <v>0</v>
      </c>
      <c r="BU37" s="409">
        <v>0</v>
      </c>
      <c r="BV37" s="409">
        <v>0</v>
      </c>
      <c r="BW37" s="409">
        <v>0</v>
      </c>
      <c r="BX37" s="409">
        <v>0</v>
      </c>
      <c r="BY37" s="409">
        <v>7</v>
      </c>
      <c r="BZ37" s="410" t="s">
        <v>840</v>
      </c>
      <c r="CA37" s="410" t="s">
        <v>840</v>
      </c>
      <c r="CB37" s="410" t="s">
        <v>840</v>
      </c>
      <c r="CC37" s="410" t="s">
        <v>840</v>
      </c>
      <c r="CD37" s="410" t="s">
        <v>840</v>
      </c>
      <c r="CE37" s="410" t="s">
        <v>840</v>
      </c>
      <c r="CF37" s="410" t="s">
        <v>840</v>
      </c>
      <c r="CG37" s="410" t="s">
        <v>840</v>
      </c>
      <c r="CH37" s="409">
        <v>0</v>
      </c>
      <c r="CI37" s="409">
        <v>0</v>
      </c>
      <c r="CJ37" s="411" t="s">
        <v>761</v>
      </c>
    </row>
    <row r="38" spans="1:88" s="224" customFormat="1" ht="13.5" customHeight="1">
      <c r="A38" s="290" t="s">
        <v>745</v>
      </c>
      <c r="B38" s="291" t="s">
        <v>822</v>
      </c>
      <c r="C38" s="290" t="s">
        <v>823</v>
      </c>
      <c r="D38" s="292">
        <f t="shared" si="3"/>
        <v>77</v>
      </c>
      <c r="E38" s="292">
        <f t="shared" si="4"/>
        <v>10</v>
      </c>
      <c r="F38" s="292">
        <f t="shared" si="5"/>
        <v>0</v>
      </c>
      <c r="G38" s="292">
        <f t="shared" si="6"/>
        <v>21</v>
      </c>
      <c r="H38" s="292">
        <f t="shared" si="7"/>
        <v>21</v>
      </c>
      <c r="I38" s="292">
        <f t="shared" si="8"/>
        <v>11</v>
      </c>
      <c r="J38" s="292">
        <f t="shared" si="9"/>
        <v>4</v>
      </c>
      <c r="K38" s="292">
        <f t="shared" si="10"/>
        <v>0</v>
      </c>
      <c r="L38" s="292">
        <f t="shared" si="11"/>
        <v>0</v>
      </c>
      <c r="M38" s="292">
        <f t="shared" si="12"/>
        <v>0</v>
      </c>
      <c r="N38" s="292">
        <f t="shared" si="13"/>
        <v>10</v>
      </c>
      <c r="O38" s="292">
        <f t="shared" si="14"/>
        <v>0</v>
      </c>
      <c r="P38" s="292">
        <f t="shared" si="15"/>
        <v>0</v>
      </c>
      <c r="Q38" s="292">
        <f t="shared" si="16"/>
        <v>0</v>
      </c>
      <c r="R38" s="292">
        <f t="shared" si="17"/>
        <v>0</v>
      </c>
      <c r="S38" s="292">
        <f t="shared" si="18"/>
        <v>0</v>
      </c>
      <c r="T38" s="292">
        <f t="shared" si="19"/>
        <v>0</v>
      </c>
      <c r="U38" s="292">
        <f t="shared" si="20"/>
        <v>0</v>
      </c>
      <c r="V38" s="292">
        <f t="shared" si="21"/>
        <v>0</v>
      </c>
      <c r="W38" s="292">
        <f t="shared" si="22"/>
        <v>0</v>
      </c>
      <c r="X38" s="292">
        <f t="shared" si="23"/>
        <v>0</v>
      </c>
      <c r="Y38" s="292">
        <f t="shared" si="1"/>
        <v>77</v>
      </c>
      <c r="Z38" s="292">
        <v>10</v>
      </c>
      <c r="AA38" s="292">
        <v>0</v>
      </c>
      <c r="AB38" s="292">
        <v>21</v>
      </c>
      <c r="AC38" s="292">
        <v>21</v>
      </c>
      <c r="AD38" s="292">
        <v>11</v>
      </c>
      <c r="AE38" s="292">
        <v>4</v>
      </c>
      <c r="AF38" s="292">
        <v>0</v>
      </c>
      <c r="AG38" s="292">
        <v>0</v>
      </c>
      <c r="AH38" s="292">
        <v>0</v>
      </c>
      <c r="AI38" s="295">
        <v>10</v>
      </c>
      <c r="AJ38" s="295" t="s">
        <v>840</v>
      </c>
      <c r="AK38" s="295" t="s">
        <v>840</v>
      </c>
      <c r="AL38" s="295" t="s">
        <v>840</v>
      </c>
      <c r="AM38" s="295" t="s">
        <v>840</v>
      </c>
      <c r="AN38" s="295" t="s">
        <v>840</v>
      </c>
      <c r="AO38" s="295" t="s">
        <v>840</v>
      </c>
      <c r="AP38" s="295" t="s">
        <v>840</v>
      </c>
      <c r="AQ38" s="295" t="s">
        <v>840</v>
      </c>
      <c r="AR38" s="292">
        <v>0</v>
      </c>
      <c r="AS38" s="292">
        <v>0</v>
      </c>
      <c r="AT38" s="292">
        <f>施設資源化量内訳!D38</f>
        <v>0</v>
      </c>
      <c r="AU38" s="292">
        <f>施設資源化量内訳!E38</f>
        <v>0</v>
      </c>
      <c r="AV38" s="292">
        <f>施設資源化量内訳!F38</f>
        <v>0</v>
      </c>
      <c r="AW38" s="292">
        <f>施設資源化量内訳!G38</f>
        <v>0</v>
      </c>
      <c r="AX38" s="292">
        <f>施設資源化量内訳!H38</f>
        <v>0</v>
      </c>
      <c r="AY38" s="292">
        <f>施設資源化量内訳!I38</f>
        <v>0</v>
      </c>
      <c r="AZ38" s="292">
        <f>施設資源化量内訳!J38</f>
        <v>0</v>
      </c>
      <c r="BA38" s="292">
        <f>施設資源化量内訳!K38</f>
        <v>0</v>
      </c>
      <c r="BB38" s="292">
        <f>施設資源化量内訳!L38</f>
        <v>0</v>
      </c>
      <c r="BC38" s="292">
        <f>施設資源化量内訳!M38</f>
        <v>0</v>
      </c>
      <c r="BD38" s="292">
        <f>施設資源化量内訳!N38</f>
        <v>0</v>
      </c>
      <c r="BE38" s="292">
        <f>施設資源化量内訳!O38</f>
        <v>0</v>
      </c>
      <c r="BF38" s="292">
        <f>施設資源化量内訳!P38</f>
        <v>0</v>
      </c>
      <c r="BG38" s="292">
        <f>施設資源化量内訳!Q38</f>
        <v>0</v>
      </c>
      <c r="BH38" s="292">
        <f>施設資源化量内訳!R38</f>
        <v>0</v>
      </c>
      <c r="BI38" s="292">
        <f>施設資源化量内訳!S38</f>
        <v>0</v>
      </c>
      <c r="BJ38" s="292">
        <f>施設資源化量内訳!T38</f>
        <v>0</v>
      </c>
      <c r="BK38" s="292">
        <f>施設資源化量内訳!U38</f>
        <v>0</v>
      </c>
      <c r="BL38" s="292">
        <f>施設資源化量内訳!V38</f>
        <v>0</v>
      </c>
      <c r="BM38" s="292">
        <f>施設資源化量内訳!W38</f>
        <v>0</v>
      </c>
      <c r="BN38" s="292">
        <f>施設資源化量内訳!X38</f>
        <v>0</v>
      </c>
      <c r="BO38" s="292">
        <f t="shared" si="2"/>
        <v>0</v>
      </c>
      <c r="BP38" s="292">
        <v>0</v>
      </c>
      <c r="BQ38" s="292">
        <v>0</v>
      </c>
      <c r="BR38" s="292">
        <v>0</v>
      </c>
      <c r="BS38" s="292">
        <v>0</v>
      </c>
      <c r="BT38" s="292">
        <v>0</v>
      </c>
      <c r="BU38" s="292">
        <v>0</v>
      </c>
      <c r="BV38" s="292">
        <v>0</v>
      </c>
      <c r="BW38" s="292">
        <v>0</v>
      </c>
      <c r="BX38" s="292">
        <v>0</v>
      </c>
      <c r="BY38" s="292">
        <v>0</v>
      </c>
      <c r="BZ38" s="295" t="s">
        <v>840</v>
      </c>
      <c r="CA38" s="295" t="s">
        <v>840</v>
      </c>
      <c r="CB38" s="295" t="s">
        <v>840</v>
      </c>
      <c r="CC38" s="295" t="s">
        <v>840</v>
      </c>
      <c r="CD38" s="295" t="s">
        <v>840</v>
      </c>
      <c r="CE38" s="295" t="s">
        <v>840</v>
      </c>
      <c r="CF38" s="295" t="s">
        <v>840</v>
      </c>
      <c r="CG38" s="295" t="s">
        <v>840</v>
      </c>
      <c r="CH38" s="292">
        <v>0</v>
      </c>
      <c r="CI38" s="292">
        <v>0</v>
      </c>
      <c r="CJ38" s="293" t="s">
        <v>761</v>
      </c>
    </row>
    <row r="39" spans="1:88" s="224" customFormat="1" ht="13.5" customHeight="1">
      <c r="A39" s="290" t="s">
        <v>745</v>
      </c>
      <c r="B39" s="291" t="s">
        <v>824</v>
      </c>
      <c r="C39" s="290" t="s">
        <v>825</v>
      </c>
      <c r="D39" s="292">
        <f t="shared" si="3"/>
        <v>28</v>
      </c>
      <c r="E39" s="292">
        <f t="shared" si="4"/>
        <v>3</v>
      </c>
      <c r="F39" s="292">
        <f t="shared" si="5"/>
        <v>0</v>
      </c>
      <c r="G39" s="292">
        <f t="shared" si="6"/>
        <v>8</v>
      </c>
      <c r="H39" s="292">
        <f t="shared" si="7"/>
        <v>8</v>
      </c>
      <c r="I39" s="292">
        <f t="shared" si="8"/>
        <v>4</v>
      </c>
      <c r="J39" s="292">
        <f t="shared" si="9"/>
        <v>2</v>
      </c>
      <c r="K39" s="292">
        <f t="shared" si="10"/>
        <v>0</v>
      </c>
      <c r="L39" s="292">
        <f t="shared" si="11"/>
        <v>0</v>
      </c>
      <c r="M39" s="292">
        <f t="shared" si="12"/>
        <v>0</v>
      </c>
      <c r="N39" s="292">
        <f t="shared" si="13"/>
        <v>3</v>
      </c>
      <c r="O39" s="292">
        <f t="shared" si="14"/>
        <v>0</v>
      </c>
      <c r="P39" s="292">
        <f t="shared" si="15"/>
        <v>0</v>
      </c>
      <c r="Q39" s="292">
        <f t="shared" si="16"/>
        <v>0</v>
      </c>
      <c r="R39" s="292">
        <f t="shared" si="17"/>
        <v>0</v>
      </c>
      <c r="S39" s="292">
        <f t="shared" si="18"/>
        <v>0</v>
      </c>
      <c r="T39" s="292">
        <f t="shared" si="19"/>
        <v>0</v>
      </c>
      <c r="U39" s="292">
        <f t="shared" si="20"/>
        <v>0</v>
      </c>
      <c r="V39" s="292">
        <f t="shared" si="21"/>
        <v>0</v>
      </c>
      <c r="W39" s="292">
        <f t="shared" si="22"/>
        <v>0</v>
      </c>
      <c r="X39" s="292">
        <f t="shared" si="23"/>
        <v>0</v>
      </c>
      <c r="Y39" s="292">
        <f t="shared" si="1"/>
        <v>28</v>
      </c>
      <c r="Z39" s="292">
        <v>3</v>
      </c>
      <c r="AA39" s="292">
        <v>0</v>
      </c>
      <c r="AB39" s="292">
        <v>8</v>
      </c>
      <c r="AC39" s="292">
        <v>8</v>
      </c>
      <c r="AD39" s="292">
        <v>4</v>
      </c>
      <c r="AE39" s="292">
        <v>2</v>
      </c>
      <c r="AF39" s="292">
        <v>0</v>
      </c>
      <c r="AG39" s="292">
        <v>0</v>
      </c>
      <c r="AH39" s="292">
        <v>0</v>
      </c>
      <c r="AI39" s="295">
        <v>3</v>
      </c>
      <c r="AJ39" s="295" t="s">
        <v>840</v>
      </c>
      <c r="AK39" s="295" t="s">
        <v>840</v>
      </c>
      <c r="AL39" s="295" t="s">
        <v>840</v>
      </c>
      <c r="AM39" s="295" t="s">
        <v>840</v>
      </c>
      <c r="AN39" s="295" t="s">
        <v>840</v>
      </c>
      <c r="AO39" s="295" t="s">
        <v>840</v>
      </c>
      <c r="AP39" s="295" t="s">
        <v>840</v>
      </c>
      <c r="AQ39" s="295" t="s">
        <v>840</v>
      </c>
      <c r="AR39" s="292">
        <v>0</v>
      </c>
      <c r="AS39" s="292">
        <v>0</v>
      </c>
      <c r="AT39" s="292">
        <f>施設資源化量内訳!D39</f>
        <v>0</v>
      </c>
      <c r="AU39" s="292">
        <f>施設資源化量内訳!E39</f>
        <v>0</v>
      </c>
      <c r="AV39" s="292">
        <f>施設資源化量内訳!F39</f>
        <v>0</v>
      </c>
      <c r="AW39" s="292">
        <f>施設資源化量内訳!G39</f>
        <v>0</v>
      </c>
      <c r="AX39" s="292">
        <f>施設資源化量内訳!H39</f>
        <v>0</v>
      </c>
      <c r="AY39" s="292">
        <f>施設資源化量内訳!I39</f>
        <v>0</v>
      </c>
      <c r="AZ39" s="292">
        <f>施設資源化量内訳!J39</f>
        <v>0</v>
      </c>
      <c r="BA39" s="292">
        <f>施設資源化量内訳!K39</f>
        <v>0</v>
      </c>
      <c r="BB39" s="292">
        <f>施設資源化量内訳!L39</f>
        <v>0</v>
      </c>
      <c r="BC39" s="292">
        <f>施設資源化量内訳!M39</f>
        <v>0</v>
      </c>
      <c r="BD39" s="292">
        <f>施設資源化量内訳!N39</f>
        <v>0</v>
      </c>
      <c r="BE39" s="292">
        <f>施設資源化量内訳!O39</f>
        <v>0</v>
      </c>
      <c r="BF39" s="292">
        <f>施設資源化量内訳!P39</f>
        <v>0</v>
      </c>
      <c r="BG39" s="292">
        <f>施設資源化量内訳!Q39</f>
        <v>0</v>
      </c>
      <c r="BH39" s="292">
        <f>施設資源化量内訳!R39</f>
        <v>0</v>
      </c>
      <c r="BI39" s="292">
        <f>施設資源化量内訳!S39</f>
        <v>0</v>
      </c>
      <c r="BJ39" s="292">
        <f>施設資源化量内訳!T39</f>
        <v>0</v>
      </c>
      <c r="BK39" s="292">
        <f>施設資源化量内訳!U39</f>
        <v>0</v>
      </c>
      <c r="BL39" s="292">
        <f>施設資源化量内訳!V39</f>
        <v>0</v>
      </c>
      <c r="BM39" s="292">
        <f>施設資源化量内訳!W39</f>
        <v>0</v>
      </c>
      <c r="BN39" s="292">
        <f>施設資源化量内訳!X39</f>
        <v>0</v>
      </c>
      <c r="BO39" s="292">
        <f t="shared" si="2"/>
        <v>0</v>
      </c>
      <c r="BP39" s="292">
        <v>0</v>
      </c>
      <c r="BQ39" s="292">
        <v>0</v>
      </c>
      <c r="BR39" s="292">
        <v>0</v>
      </c>
      <c r="BS39" s="292">
        <v>0</v>
      </c>
      <c r="BT39" s="292">
        <v>0</v>
      </c>
      <c r="BU39" s="292">
        <v>0</v>
      </c>
      <c r="BV39" s="292">
        <v>0</v>
      </c>
      <c r="BW39" s="292">
        <v>0</v>
      </c>
      <c r="BX39" s="292">
        <v>0</v>
      </c>
      <c r="BY39" s="292">
        <v>0</v>
      </c>
      <c r="BZ39" s="295" t="s">
        <v>840</v>
      </c>
      <c r="CA39" s="295" t="s">
        <v>840</v>
      </c>
      <c r="CB39" s="295" t="s">
        <v>840</v>
      </c>
      <c r="CC39" s="295" t="s">
        <v>840</v>
      </c>
      <c r="CD39" s="295" t="s">
        <v>840</v>
      </c>
      <c r="CE39" s="295" t="s">
        <v>840</v>
      </c>
      <c r="CF39" s="295" t="s">
        <v>840</v>
      </c>
      <c r="CG39" s="295" t="s">
        <v>840</v>
      </c>
      <c r="CH39" s="292">
        <v>0</v>
      </c>
      <c r="CI39" s="292">
        <v>0</v>
      </c>
      <c r="CJ39" s="293" t="s">
        <v>761</v>
      </c>
    </row>
    <row r="40" spans="1:88" s="224" customFormat="1" ht="13.5" customHeight="1">
      <c r="A40" s="290" t="s">
        <v>745</v>
      </c>
      <c r="B40" s="291" t="s">
        <v>826</v>
      </c>
      <c r="C40" s="290" t="s">
        <v>827</v>
      </c>
      <c r="D40" s="292">
        <f t="shared" si="3"/>
        <v>60</v>
      </c>
      <c r="E40" s="292">
        <f t="shared" si="4"/>
        <v>8</v>
      </c>
      <c r="F40" s="292">
        <f t="shared" si="5"/>
        <v>0</v>
      </c>
      <c r="G40" s="292">
        <f t="shared" si="6"/>
        <v>17</v>
      </c>
      <c r="H40" s="292">
        <f t="shared" si="7"/>
        <v>17</v>
      </c>
      <c r="I40" s="292">
        <f t="shared" si="8"/>
        <v>8</v>
      </c>
      <c r="J40" s="292">
        <f t="shared" si="9"/>
        <v>3</v>
      </c>
      <c r="K40" s="292">
        <f t="shared" si="10"/>
        <v>0</v>
      </c>
      <c r="L40" s="292">
        <f t="shared" si="11"/>
        <v>0</v>
      </c>
      <c r="M40" s="292">
        <f t="shared" si="12"/>
        <v>0</v>
      </c>
      <c r="N40" s="292">
        <f t="shared" si="13"/>
        <v>7</v>
      </c>
      <c r="O40" s="292">
        <f t="shared" si="14"/>
        <v>0</v>
      </c>
      <c r="P40" s="292">
        <f t="shared" si="15"/>
        <v>0</v>
      </c>
      <c r="Q40" s="292">
        <f t="shared" si="16"/>
        <v>0</v>
      </c>
      <c r="R40" s="292">
        <f t="shared" si="17"/>
        <v>0</v>
      </c>
      <c r="S40" s="292">
        <f t="shared" si="18"/>
        <v>0</v>
      </c>
      <c r="T40" s="292">
        <f t="shared" si="19"/>
        <v>0</v>
      </c>
      <c r="U40" s="292">
        <f t="shared" si="20"/>
        <v>0</v>
      </c>
      <c r="V40" s="292">
        <f t="shared" si="21"/>
        <v>0</v>
      </c>
      <c r="W40" s="292">
        <f t="shared" si="22"/>
        <v>0</v>
      </c>
      <c r="X40" s="292">
        <f t="shared" si="23"/>
        <v>0</v>
      </c>
      <c r="Y40" s="292">
        <f t="shared" si="1"/>
        <v>60</v>
      </c>
      <c r="Z40" s="292">
        <v>8</v>
      </c>
      <c r="AA40" s="292">
        <v>0</v>
      </c>
      <c r="AB40" s="292">
        <v>17</v>
      </c>
      <c r="AC40" s="292">
        <v>17</v>
      </c>
      <c r="AD40" s="292">
        <v>8</v>
      </c>
      <c r="AE40" s="292">
        <v>3</v>
      </c>
      <c r="AF40" s="292">
        <v>0</v>
      </c>
      <c r="AG40" s="292">
        <v>0</v>
      </c>
      <c r="AH40" s="292">
        <v>0</v>
      </c>
      <c r="AI40" s="295">
        <v>7</v>
      </c>
      <c r="AJ40" s="295" t="s">
        <v>840</v>
      </c>
      <c r="AK40" s="295" t="s">
        <v>840</v>
      </c>
      <c r="AL40" s="295" t="s">
        <v>840</v>
      </c>
      <c r="AM40" s="295" t="s">
        <v>840</v>
      </c>
      <c r="AN40" s="295" t="s">
        <v>840</v>
      </c>
      <c r="AO40" s="295" t="s">
        <v>840</v>
      </c>
      <c r="AP40" s="295" t="s">
        <v>840</v>
      </c>
      <c r="AQ40" s="295" t="s">
        <v>840</v>
      </c>
      <c r="AR40" s="292">
        <v>0</v>
      </c>
      <c r="AS40" s="292">
        <v>0</v>
      </c>
      <c r="AT40" s="292">
        <f>施設資源化量内訳!D40</f>
        <v>0</v>
      </c>
      <c r="AU40" s="292">
        <f>施設資源化量内訳!E40</f>
        <v>0</v>
      </c>
      <c r="AV40" s="292">
        <f>施設資源化量内訳!F40</f>
        <v>0</v>
      </c>
      <c r="AW40" s="292">
        <f>施設資源化量内訳!G40</f>
        <v>0</v>
      </c>
      <c r="AX40" s="292">
        <f>施設資源化量内訳!H40</f>
        <v>0</v>
      </c>
      <c r="AY40" s="292">
        <f>施設資源化量内訳!I40</f>
        <v>0</v>
      </c>
      <c r="AZ40" s="292">
        <f>施設資源化量内訳!J40</f>
        <v>0</v>
      </c>
      <c r="BA40" s="292">
        <f>施設資源化量内訳!K40</f>
        <v>0</v>
      </c>
      <c r="BB40" s="292">
        <f>施設資源化量内訳!L40</f>
        <v>0</v>
      </c>
      <c r="BC40" s="292">
        <f>施設資源化量内訳!M40</f>
        <v>0</v>
      </c>
      <c r="BD40" s="292">
        <f>施設資源化量内訳!N40</f>
        <v>0</v>
      </c>
      <c r="BE40" s="292">
        <f>施設資源化量内訳!O40</f>
        <v>0</v>
      </c>
      <c r="BF40" s="292">
        <f>施設資源化量内訳!P40</f>
        <v>0</v>
      </c>
      <c r="BG40" s="292">
        <f>施設資源化量内訳!Q40</f>
        <v>0</v>
      </c>
      <c r="BH40" s="292">
        <f>施設資源化量内訳!R40</f>
        <v>0</v>
      </c>
      <c r="BI40" s="292">
        <f>施設資源化量内訳!S40</f>
        <v>0</v>
      </c>
      <c r="BJ40" s="292">
        <f>施設資源化量内訳!T40</f>
        <v>0</v>
      </c>
      <c r="BK40" s="292">
        <f>施設資源化量内訳!U40</f>
        <v>0</v>
      </c>
      <c r="BL40" s="292">
        <f>施設資源化量内訳!V40</f>
        <v>0</v>
      </c>
      <c r="BM40" s="292">
        <f>施設資源化量内訳!W40</f>
        <v>0</v>
      </c>
      <c r="BN40" s="292">
        <f>施設資源化量内訳!X40</f>
        <v>0</v>
      </c>
      <c r="BO40" s="292">
        <f t="shared" si="2"/>
        <v>0</v>
      </c>
      <c r="BP40" s="292">
        <v>0</v>
      </c>
      <c r="BQ40" s="292">
        <v>0</v>
      </c>
      <c r="BR40" s="292">
        <v>0</v>
      </c>
      <c r="BS40" s="292">
        <v>0</v>
      </c>
      <c r="BT40" s="292">
        <v>0</v>
      </c>
      <c r="BU40" s="292">
        <v>0</v>
      </c>
      <c r="BV40" s="292">
        <v>0</v>
      </c>
      <c r="BW40" s="292">
        <v>0</v>
      </c>
      <c r="BX40" s="292">
        <v>0</v>
      </c>
      <c r="BY40" s="292">
        <v>0</v>
      </c>
      <c r="BZ40" s="295" t="s">
        <v>840</v>
      </c>
      <c r="CA40" s="295" t="s">
        <v>840</v>
      </c>
      <c r="CB40" s="295" t="s">
        <v>840</v>
      </c>
      <c r="CC40" s="295" t="s">
        <v>840</v>
      </c>
      <c r="CD40" s="295" t="s">
        <v>840</v>
      </c>
      <c r="CE40" s="295" t="s">
        <v>840</v>
      </c>
      <c r="CF40" s="295" t="s">
        <v>840</v>
      </c>
      <c r="CG40" s="295" t="s">
        <v>840</v>
      </c>
      <c r="CH40" s="292">
        <v>0</v>
      </c>
      <c r="CI40" s="292">
        <v>0</v>
      </c>
      <c r="CJ40" s="293" t="s">
        <v>761</v>
      </c>
    </row>
    <row r="41" spans="1:88" s="224" customFormat="1" ht="13.5" customHeight="1">
      <c r="A41" s="290" t="s">
        <v>745</v>
      </c>
      <c r="B41" s="291" t="s">
        <v>828</v>
      </c>
      <c r="C41" s="290" t="s">
        <v>829</v>
      </c>
      <c r="D41" s="292">
        <f t="shared" si="3"/>
        <v>13</v>
      </c>
      <c r="E41" s="292">
        <f t="shared" si="4"/>
        <v>5</v>
      </c>
      <c r="F41" s="292">
        <f t="shared" si="5"/>
        <v>2</v>
      </c>
      <c r="G41" s="292">
        <f t="shared" si="6"/>
        <v>2</v>
      </c>
      <c r="H41" s="292">
        <f t="shared" si="7"/>
        <v>2</v>
      </c>
      <c r="I41" s="292">
        <f t="shared" si="8"/>
        <v>1</v>
      </c>
      <c r="J41" s="292">
        <f t="shared" si="9"/>
        <v>1</v>
      </c>
      <c r="K41" s="292">
        <f t="shared" si="10"/>
        <v>0</v>
      </c>
      <c r="L41" s="292">
        <f t="shared" si="11"/>
        <v>0</v>
      </c>
      <c r="M41" s="292">
        <f t="shared" si="12"/>
        <v>0</v>
      </c>
      <c r="N41" s="292">
        <f t="shared" si="13"/>
        <v>0</v>
      </c>
      <c r="O41" s="292">
        <f t="shared" si="14"/>
        <v>0</v>
      </c>
      <c r="P41" s="292">
        <f t="shared" si="15"/>
        <v>0</v>
      </c>
      <c r="Q41" s="292">
        <f t="shared" si="16"/>
        <v>0</v>
      </c>
      <c r="R41" s="292">
        <f t="shared" si="17"/>
        <v>0</v>
      </c>
      <c r="S41" s="292">
        <f t="shared" si="18"/>
        <v>0</v>
      </c>
      <c r="T41" s="292">
        <f t="shared" si="19"/>
        <v>0</v>
      </c>
      <c r="U41" s="292">
        <f t="shared" si="20"/>
        <v>0</v>
      </c>
      <c r="V41" s="292">
        <f t="shared" si="21"/>
        <v>0</v>
      </c>
      <c r="W41" s="292">
        <f t="shared" si="22"/>
        <v>0</v>
      </c>
      <c r="X41" s="292">
        <f t="shared" si="23"/>
        <v>0</v>
      </c>
      <c r="Y41" s="292">
        <f t="shared" si="1"/>
        <v>13</v>
      </c>
      <c r="Z41" s="292">
        <v>5</v>
      </c>
      <c r="AA41" s="292">
        <v>2</v>
      </c>
      <c r="AB41" s="292">
        <v>2</v>
      </c>
      <c r="AC41" s="292">
        <v>2</v>
      </c>
      <c r="AD41" s="292">
        <v>1</v>
      </c>
      <c r="AE41" s="292">
        <v>1</v>
      </c>
      <c r="AF41" s="292">
        <v>0</v>
      </c>
      <c r="AG41" s="292">
        <v>0</v>
      </c>
      <c r="AH41" s="292">
        <v>0</v>
      </c>
      <c r="AI41" s="295">
        <v>0</v>
      </c>
      <c r="AJ41" s="295" t="s">
        <v>840</v>
      </c>
      <c r="AK41" s="295" t="s">
        <v>840</v>
      </c>
      <c r="AL41" s="295" t="s">
        <v>840</v>
      </c>
      <c r="AM41" s="295" t="s">
        <v>840</v>
      </c>
      <c r="AN41" s="295" t="s">
        <v>840</v>
      </c>
      <c r="AO41" s="295" t="s">
        <v>840</v>
      </c>
      <c r="AP41" s="295" t="s">
        <v>840</v>
      </c>
      <c r="AQ41" s="295" t="s">
        <v>840</v>
      </c>
      <c r="AR41" s="292">
        <v>0</v>
      </c>
      <c r="AS41" s="292">
        <v>0</v>
      </c>
      <c r="AT41" s="292">
        <f>施設資源化量内訳!D41</f>
        <v>0</v>
      </c>
      <c r="AU41" s="292">
        <f>施設資源化量内訳!E41</f>
        <v>0</v>
      </c>
      <c r="AV41" s="292">
        <f>施設資源化量内訳!F41</f>
        <v>0</v>
      </c>
      <c r="AW41" s="292">
        <f>施設資源化量内訳!G41</f>
        <v>0</v>
      </c>
      <c r="AX41" s="292">
        <f>施設資源化量内訳!H41</f>
        <v>0</v>
      </c>
      <c r="AY41" s="292">
        <f>施設資源化量内訳!I41</f>
        <v>0</v>
      </c>
      <c r="AZ41" s="292">
        <f>施設資源化量内訳!J41</f>
        <v>0</v>
      </c>
      <c r="BA41" s="292">
        <f>施設資源化量内訳!K41</f>
        <v>0</v>
      </c>
      <c r="BB41" s="292">
        <f>施設資源化量内訳!L41</f>
        <v>0</v>
      </c>
      <c r="BC41" s="292">
        <f>施設資源化量内訳!M41</f>
        <v>0</v>
      </c>
      <c r="BD41" s="292">
        <f>施設資源化量内訳!N41</f>
        <v>0</v>
      </c>
      <c r="BE41" s="292">
        <f>施設資源化量内訳!O41</f>
        <v>0</v>
      </c>
      <c r="BF41" s="292">
        <f>施設資源化量内訳!P41</f>
        <v>0</v>
      </c>
      <c r="BG41" s="292">
        <f>施設資源化量内訳!Q41</f>
        <v>0</v>
      </c>
      <c r="BH41" s="292">
        <f>施設資源化量内訳!R41</f>
        <v>0</v>
      </c>
      <c r="BI41" s="292">
        <f>施設資源化量内訳!S41</f>
        <v>0</v>
      </c>
      <c r="BJ41" s="292">
        <f>施設資源化量内訳!T41</f>
        <v>0</v>
      </c>
      <c r="BK41" s="292">
        <f>施設資源化量内訳!U41</f>
        <v>0</v>
      </c>
      <c r="BL41" s="292">
        <f>施設資源化量内訳!V41</f>
        <v>0</v>
      </c>
      <c r="BM41" s="292">
        <f>施設資源化量内訳!W41</f>
        <v>0</v>
      </c>
      <c r="BN41" s="292">
        <f>施設資源化量内訳!X41</f>
        <v>0</v>
      </c>
      <c r="BO41" s="292">
        <f t="shared" si="2"/>
        <v>0</v>
      </c>
      <c r="BP41" s="292">
        <v>0</v>
      </c>
      <c r="BQ41" s="292">
        <v>0</v>
      </c>
      <c r="BR41" s="292">
        <v>0</v>
      </c>
      <c r="BS41" s="292">
        <v>0</v>
      </c>
      <c r="BT41" s="292">
        <v>0</v>
      </c>
      <c r="BU41" s="292">
        <v>0</v>
      </c>
      <c r="BV41" s="292">
        <v>0</v>
      </c>
      <c r="BW41" s="292">
        <v>0</v>
      </c>
      <c r="BX41" s="292">
        <v>0</v>
      </c>
      <c r="BY41" s="292">
        <v>0</v>
      </c>
      <c r="BZ41" s="295" t="s">
        <v>840</v>
      </c>
      <c r="CA41" s="295" t="s">
        <v>840</v>
      </c>
      <c r="CB41" s="295" t="s">
        <v>840</v>
      </c>
      <c r="CC41" s="295" t="s">
        <v>840</v>
      </c>
      <c r="CD41" s="295" t="s">
        <v>840</v>
      </c>
      <c r="CE41" s="295" t="s">
        <v>840</v>
      </c>
      <c r="CF41" s="295" t="s">
        <v>840</v>
      </c>
      <c r="CG41" s="295" t="s">
        <v>840</v>
      </c>
      <c r="CH41" s="292">
        <v>0</v>
      </c>
      <c r="CI41" s="292">
        <v>0</v>
      </c>
      <c r="CJ41" s="293" t="s">
        <v>780</v>
      </c>
    </row>
    <row r="42" spans="1:88" s="224" customFormat="1" ht="13.5" customHeight="1">
      <c r="A42" s="290" t="s">
        <v>745</v>
      </c>
      <c r="B42" s="291" t="s">
        <v>830</v>
      </c>
      <c r="C42" s="290" t="s">
        <v>831</v>
      </c>
      <c r="D42" s="292">
        <f t="shared" si="3"/>
        <v>90</v>
      </c>
      <c r="E42" s="292">
        <f t="shared" si="4"/>
        <v>11</v>
      </c>
      <c r="F42" s="292">
        <f t="shared" si="5"/>
        <v>0</v>
      </c>
      <c r="G42" s="292">
        <f t="shared" si="6"/>
        <v>0</v>
      </c>
      <c r="H42" s="292">
        <f t="shared" si="7"/>
        <v>24</v>
      </c>
      <c r="I42" s="292">
        <f t="shared" si="8"/>
        <v>48</v>
      </c>
      <c r="J42" s="292">
        <f t="shared" si="9"/>
        <v>6</v>
      </c>
      <c r="K42" s="292">
        <f t="shared" si="10"/>
        <v>0</v>
      </c>
      <c r="L42" s="292">
        <f t="shared" si="11"/>
        <v>0</v>
      </c>
      <c r="M42" s="292">
        <f t="shared" si="12"/>
        <v>0</v>
      </c>
      <c r="N42" s="292">
        <f t="shared" si="13"/>
        <v>0</v>
      </c>
      <c r="O42" s="292">
        <f t="shared" si="14"/>
        <v>0</v>
      </c>
      <c r="P42" s="292">
        <f t="shared" si="15"/>
        <v>0</v>
      </c>
      <c r="Q42" s="292">
        <f t="shared" si="16"/>
        <v>0</v>
      </c>
      <c r="R42" s="292">
        <f t="shared" si="17"/>
        <v>0</v>
      </c>
      <c r="S42" s="292">
        <f t="shared" si="18"/>
        <v>0</v>
      </c>
      <c r="T42" s="292">
        <f t="shared" si="19"/>
        <v>0</v>
      </c>
      <c r="U42" s="292">
        <f t="shared" si="20"/>
        <v>0</v>
      </c>
      <c r="V42" s="292">
        <f t="shared" si="21"/>
        <v>0</v>
      </c>
      <c r="W42" s="292">
        <f t="shared" si="22"/>
        <v>0</v>
      </c>
      <c r="X42" s="292">
        <f t="shared" si="23"/>
        <v>1</v>
      </c>
      <c r="Y42" s="292">
        <f t="shared" si="1"/>
        <v>0</v>
      </c>
      <c r="Z42" s="292">
        <v>0</v>
      </c>
      <c r="AA42" s="292">
        <v>0</v>
      </c>
      <c r="AB42" s="292">
        <v>0</v>
      </c>
      <c r="AC42" s="292">
        <v>0</v>
      </c>
      <c r="AD42" s="292">
        <v>0</v>
      </c>
      <c r="AE42" s="292">
        <v>0</v>
      </c>
      <c r="AF42" s="292">
        <v>0</v>
      </c>
      <c r="AG42" s="292">
        <v>0</v>
      </c>
      <c r="AH42" s="292">
        <v>0</v>
      </c>
      <c r="AI42" s="295">
        <v>0</v>
      </c>
      <c r="AJ42" s="295" t="s">
        <v>840</v>
      </c>
      <c r="AK42" s="295" t="s">
        <v>840</v>
      </c>
      <c r="AL42" s="295" t="s">
        <v>840</v>
      </c>
      <c r="AM42" s="295" t="s">
        <v>840</v>
      </c>
      <c r="AN42" s="295" t="s">
        <v>840</v>
      </c>
      <c r="AO42" s="295" t="s">
        <v>840</v>
      </c>
      <c r="AP42" s="295" t="s">
        <v>840</v>
      </c>
      <c r="AQ42" s="295" t="s">
        <v>840</v>
      </c>
      <c r="AR42" s="292">
        <v>0</v>
      </c>
      <c r="AS42" s="292">
        <v>0</v>
      </c>
      <c r="AT42" s="292">
        <f>施設資源化量内訳!D42</f>
        <v>90</v>
      </c>
      <c r="AU42" s="292">
        <f>施設資源化量内訳!E42</f>
        <v>11</v>
      </c>
      <c r="AV42" s="292">
        <f>施設資源化量内訳!F42</f>
        <v>0</v>
      </c>
      <c r="AW42" s="292">
        <f>施設資源化量内訳!G42</f>
        <v>0</v>
      </c>
      <c r="AX42" s="292">
        <f>施設資源化量内訳!H42</f>
        <v>24</v>
      </c>
      <c r="AY42" s="292">
        <f>施設資源化量内訳!I42</f>
        <v>48</v>
      </c>
      <c r="AZ42" s="292">
        <f>施設資源化量内訳!J42</f>
        <v>6</v>
      </c>
      <c r="BA42" s="292">
        <f>施設資源化量内訳!K42</f>
        <v>0</v>
      </c>
      <c r="BB42" s="292">
        <f>施設資源化量内訳!L42</f>
        <v>0</v>
      </c>
      <c r="BC42" s="292">
        <f>施設資源化量内訳!M42</f>
        <v>0</v>
      </c>
      <c r="BD42" s="292">
        <f>施設資源化量内訳!N42</f>
        <v>0</v>
      </c>
      <c r="BE42" s="292">
        <f>施設資源化量内訳!O42</f>
        <v>0</v>
      </c>
      <c r="BF42" s="292">
        <f>施設資源化量内訳!P42</f>
        <v>0</v>
      </c>
      <c r="BG42" s="292">
        <f>施設資源化量内訳!Q42</f>
        <v>0</v>
      </c>
      <c r="BH42" s="292">
        <f>施設資源化量内訳!R42</f>
        <v>0</v>
      </c>
      <c r="BI42" s="292">
        <f>施設資源化量内訳!S42</f>
        <v>0</v>
      </c>
      <c r="BJ42" s="292">
        <f>施設資源化量内訳!T42</f>
        <v>0</v>
      </c>
      <c r="BK42" s="292">
        <f>施設資源化量内訳!U42</f>
        <v>0</v>
      </c>
      <c r="BL42" s="292">
        <f>施設資源化量内訳!V42</f>
        <v>0</v>
      </c>
      <c r="BM42" s="292">
        <f>施設資源化量内訳!W42</f>
        <v>0</v>
      </c>
      <c r="BN42" s="292">
        <f>施設資源化量内訳!X42</f>
        <v>1</v>
      </c>
      <c r="BO42" s="292">
        <f t="shared" si="2"/>
        <v>0</v>
      </c>
      <c r="BP42" s="292">
        <v>0</v>
      </c>
      <c r="BQ42" s="292">
        <v>0</v>
      </c>
      <c r="BR42" s="292">
        <v>0</v>
      </c>
      <c r="BS42" s="292">
        <v>0</v>
      </c>
      <c r="BT42" s="292">
        <v>0</v>
      </c>
      <c r="BU42" s="292">
        <v>0</v>
      </c>
      <c r="BV42" s="292">
        <v>0</v>
      </c>
      <c r="BW42" s="292">
        <v>0</v>
      </c>
      <c r="BX42" s="292">
        <v>0</v>
      </c>
      <c r="BY42" s="292">
        <v>0</v>
      </c>
      <c r="BZ42" s="295" t="s">
        <v>840</v>
      </c>
      <c r="CA42" s="295" t="s">
        <v>840</v>
      </c>
      <c r="CB42" s="295" t="s">
        <v>840</v>
      </c>
      <c r="CC42" s="295" t="s">
        <v>840</v>
      </c>
      <c r="CD42" s="295" t="s">
        <v>840</v>
      </c>
      <c r="CE42" s="295" t="s">
        <v>840</v>
      </c>
      <c r="CF42" s="295" t="s">
        <v>840</v>
      </c>
      <c r="CG42" s="295" t="s">
        <v>840</v>
      </c>
      <c r="CH42" s="292">
        <v>0</v>
      </c>
      <c r="CI42" s="292">
        <v>0</v>
      </c>
      <c r="CJ42" s="293" t="s">
        <v>780</v>
      </c>
    </row>
    <row r="43" spans="1:88" s="224" customFormat="1" ht="13.5" customHeight="1">
      <c r="A43" s="290" t="s">
        <v>745</v>
      </c>
      <c r="B43" s="291" t="s">
        <v>832</v>
      </c>
      <c r="C43" s="290" t="s">
        <v>833</v>
      </c>
      <c r="D43" s="292">
        <f t="shared" si="3"/>
        <v>139</v>
      </c>
      <c r="E43" s="292">
        <f t="shared" si="4"/>
        <v>43</v>
      </c>
      <c r="F43" s="292">
        <f t="shared" si="5"/>
        <v>0</v>
      </c>
      <c r="G43" s="292">
        <f t="shared" si="6"/>
        <v>0</v>
      </c>
      <c r="H43" s="292">
        <f t="shared" si="7"/>
        <v>87</v>
      </c>
      <c r="I43" s="292">
        <f t="shared" si="8"/>
        <v>9</v>
      </c>
      <c r="J43" s="292">
        <f t="shared" si="9"/>
        <v>0</v>
      </c>
      <c r="K43" s="292">
        <f t="shared" si="10"/>
        <v>0</v>
      </c>
      <c r="L43" s="292">
        <f t="shared" si="11"/>
        <v>0</v>
      </c>
      <c r="M43" s="292">
        <f t="shared" si="12"/>
        <v>0</v>
      </c>
      <c r="N43" s="292">
        <f t="shared" si="13"/>
        <v>0</v>
      </c>
      <c r="O43" s="292">
        <f t="shared" si="14"/>
        <v>0</v>
      </c>
      <c r="P43" s="292">
        <f t="shared" si="15"/>
        <v>0</v>
      </c>
      <c r="Q43" s="292">
        <f t="shared" si="16"/>
        <v>0</v>
      </c>
      <c r="R43" s="292">
        <f t="shared" si="17"/>
        <v>0</v>
      </c>
      <c r="S43" s="292">
        <f t="shared" si="18"/>
        <v>0</v>
      </c>
      <c r="T43" s="292">
        <f t="shared" si="19"/>
        <v>0</v>
      </c>
      <c r="U43" s="292">
        <f t="shared" si="20"/>
        <v>0</v>
      </c>
      <c r="V43" s="292">
        <f t="shared" si="21"/>
        <v>0</v>
      </c>
      <c r="W43" s="292">
        <f t="shared" si="22"/>
        <v>0</v>
      </c>
      <c r="X43" s="292">
        <f t="shared" si="23"/>
        <v>0</v>
      </c>
      <c r="Y43" s="292">
        <f t="shared" si="1"/>
        <v>58</v>
      </c>
      <c r="Z43" s="292">
        <v>43</v>
      </c>
      <c r="AA43" s="292">
        <v>0</v>
      </c>
      <c r="AB43" s="292">
        <v>0</v>
      </c>
      <c r="AC43" s="292">
        <v>6</v>
      </c>
      <c r="AD43" s="292">
        <v>9</v>
      </c>
      <c r="AE43" s="292">
        <v>0</v>
      </c>
      <c r="AF43" s="292">
        <v>0</v>
      </c>
      <c r="AG43" s="292">
        <v>0</v>
      </c>
      <c r="AH43" s="292">
        <v>0</v>
      </c>
      <c r="AI43" s="295">
        <v>0</v>
      </c>
      <c r="AJ43" s="295" t="s">
        <v>840</v>
      </c>
      <c r="AK43" s="295" t="s">
        <v>840</v>
      </c>
      <c r="AL43" s="295" t="s">
        <v>840</v>
      </c>
      <c r="AM43" s="295" t="s">
        <v>840</v>
      </c>
      <c r="AN43" s="295" t="s">
        <v>840</v>
      </c>
      <c r="AO43" s="295" t="s">
        <v>840</v>
      </c>
      <c r="AP43" s="295" t="s">
        <v>840</v>
      </c>
      <c r="AQ43" s="295" t="s">
        <v>840</v>
      </c>
      <c r="AR43" s="292">
        <v>0</v>
      </c>
      <c r="AS43" s="292">
        <v>0</v>
      </c>
      <c r="AT43" s="292">
        <f>施設資源化量内訳!D43</f>
        <v>81</v>
      </c>
      <c r="AU43" s="292">
        <f>施設資源化量内訳!E43</f>
        <v>0</v>
      </c>
      <c r="AV43" s="292">
        <f>施設資源化量内訳!F43</f>
        <v>0</v>
      </c>
      <c r="AW43" s="292">
        <f>施設資源化量内訳!G43</f>
        <v>0</v>
      </c>
      <c r="AX43" s="292">
        <f>施設資源化量内訳!H43</f>
        <v>81</v>
      </c>
      <c r="AY43" s="292">
        <f>施設資源化量内訳!I43</f>
        <v>0</v>
      </c>
      <c r="AZ43" s="292">
        <f>施設資源化量内訳!J43</f>
        <v>0</v>
      </c>
      <c r="BA43" s="292">
        <f>施設資源化量内訳!K43</f>
        <v>0</v>
      </c>
      <c r="BB43" s="292">
        <f>施設資源化量内訳!L43</f>
        <v>0</v>
      </c>
      <c r="BC43" s="292">
        <f>施設資源化量内訳!M43</f>
        <v>0</v>
      </c>
      <c r="BD43" s="292">
        <f>施設資源化量内訳!N43</f>
        <v>0</v>
      </c>
      <c r="BE43" s="292">
        <f>施設資源化量内訳!O43</f>
        <v>0</v>
      </c>
      <c r="BF43" s="292">
        <f>施設資源化量内訳!P43</f>
        <v>0</v>
      </c>
      <c r="BG43" s="292">
        <f>施設資源化量内訳!Q43</f>
        <v>0</v>
      </c>
      <c r="BH43" s="292">
        <f>施設資源化量内訳!R43</f>
        <v>0</v>
      </c>
      <c r="BI43" s="292">
        <f>施設資源化量内訳!S43</f>
        <v>0</v>
      </c>
      <c r="BJ43" s="292">
        <f>施設資源化量内訳!T43</f>
        <v>0</v>
      </c>
      <c r="BK43" s="292">
        <f>施設資源化量内訳!U43</f>
        <v>0</v>
      </c>
      <c r="BL43" s="292">
        <f>施設資源化量内訳!V43</f>
        <v>0</v>
      </c>
      <c r="BM43" s="292">
        <f>施設資源化量内訳!W43</f>
        <v>0</v>
      </c>
      <c r="BN43" s="292">
        <f>施設資源化量内訳!X43</f>
        <v>0</v>
      </c>
      <c r="BO43" s="292">
        <f t="shared" si="2"/>
        <v>0</v>
      </c>
      <c r="BP43" s="292">
        <v>0</v>
      </c>
      <c r="BQ43" s="292">
        <v>0</v>
      </c>
      <c r="BR43" s="292">
        <v>0</v>
      </c>
      <c r="BS43" s="292">
        <v>0</v>
      </c>
      <c r="BT43" s="292">
        <v>0</v>
      </c>
      <c r="BU43" s="292">
        <v>0</v>
      </c>
      <c r="BV43" s="292">
        <v>0</v>
      </c>
      <c r="BW43" s="292">
        <v>0</v>
      </c>
      <c r="BX43" s="292">
        <v>0</v>
      </c>
      <c r="BY43" s="292">
        <v>0</v>
      </c>
      <c r="BZ43" s="295" t="s">
        <v>840</v>
      </c>
      <c r="CA43" s="295" t="s">
        <v>840</v>
      </c>
      <c r="CB43" s="295" t="s">
        <v>840</v>
      </c>
      <c r="CC43" s="295" t="s">
        <v>840</v>
      </c>
      <c r="CD43" s="295" t="s">
        <v>840</v>
      </c>
      <c r="CE43" s="295" t="s">
        <v>840</v>
      </c>
      <c r="CF43" s="295" t="s">
        <v>840</v>
      </c>
      <c r="CG43" s="295" t="s">
        <v>840</v>
      </c>
      <c r="CH43" s="292">
        <v>0</v>
      </c>
      <c r="CI43" s="292">
        <v>0</v>
      </c>
      <c r="CJ43" s="293" t="s">
        <v>780</v>
      </c>
    </row>
    <row r="44" spans="1:88" s="224" customFormat="1" ht="13.5" customHeight="1">
      <c r="A44" s="290" t="s">
        <v>745</v>
      </c>
      <c r="B44" s="291" t="s">
        <v>834</v>
      </c>
      <c r="C44" s="290" t="s">
        <v>835</v>
      </c>
      <c r="D44" s="292">
        <f t="shared" si="3"/>
        <v>79</v>
      </c>
      <c r="E44" s="292">
        <f t="shared" si="4"/>
        <v>36</v>
      </c>
      <c r="F44" s="292">
        <f t="shared" si="5"/>
        <v>0</v>
      </c>
      <c r="G44" s="292">
        <f t="shared" si="6"/>
        <v>0</v>
      </c>
      <c r="H44" s="292">
        <f t="shared" si="7"/>
        <v>40</v>
      </c>
      <c r="I44" s="292">
        <f t="shared" si="8"/>
        <v>3</v>
      </c>
      <c r="J44" s="292">
        <f t="shared" si="9"/>
        <v>0</v>
      </c>
      <c r="K44" s="292">
        <f t="shared" si="10"/>
        <v>0</v>
      </c>
      <c r="L44" s="292">
        <f t="shared" si="11"/>
        <v>0</v>
      </c>
      <c r="M44" s="292">
        <f t="shared" si="12"/>
        <v>0</v>
      </c>
      <c r="N44" s="292">
        <f t="shared" si="13"/>
        <v>0</v>
      </c>
      <c r="O44" s="292">
        <f t="shared" si="14"/>
        <v>0</v>
      </c>
      <c r="P44" s="292">
        <f t="shared" si="15"/>
        <v>0</v>
      </c>
      <c r="Q44" s="292">
        <f t="shared" si="16"/>
        <v>0</v>
      </c>
      <c r="R44" s="292">
        <f t="shared" si="17"/>
        <v>0</v>
      </c>
      <c r="S44" s="292">
        <f t="shared" si="18"/>
        <v>0</v>
      </c>
      <c r="T44" s="292">
        <f t="shared" si="19"/>
        <v>0</v>
      </c>
      <c r="U44" s="292">
        <f t="shared" si="20"/>
        <v>0</v>
      </c>
      <c r="V44" s="292">
        <f t="shared" si="21"/>
        <v>0</v>
      </c>
      <c r="W44" s="292">
        <f t="shared" si="22"/>
        <v>0</v>
      </c>
      <c r="X44" s="292">
        <f t="shared" si="23"/>
        <v>0</v>
      </c>
      <c r="Y44" s="292">
        <f t="shared" si="1"/>
        <v>42</v>
      </c>
      <c r="Z44" s="292">
        <v>36</v>
      </c>
      <c r="AA44" s="292">
        <v>0</v>
      </c>
      <c r="AB44" s="292">
        <v>0</v>
      </c>
      <c r="AC44" s="292">
        <v>3</v>
      </c>
      <c r="AD44" s="292">
        <v>3</v>
      </c>
      <c r="AE44" s="292">
        <v>0</v>
      </c>
      <c r="AF44" s="292">
        <v>0</v>
      </c>
      <c r="AG44" s="292">
        <v>0</v>
      </c>
      <c r="AH44" s="292">
        <v>0</v>
      </c>
      <c r="AI44" s="295">
        <v>0</v>
      </c>
      <c r="AJ44" s="295" t="s">
        <v>840</v>
      </c>
      <c r="AK44" s="295" t="s">
        <v>840</v>
      </c>
      <c r="AL44" s="295" t="s">
        <v>840</v>
      </c>
      <c r="AM44" s="295" t="s">
        <v>840</v>
      </c>
      <c r="AN44" s="295" t="s">
        <v>840</v>
      </c>
      <c r="AO44" s="295" t="s">
        <v>840</v>
      </c>
      <c r="AP44" s="295" t="s">
        <v>840</v>
      </c>
      <c r="AQ44" s="295" t="s">
        <v>840</v>
      </c>
      <c r="AR44" s="292">
        <v>0</v>
      </c>
      <c r="AS44" s="292">
        <v>0</v>
      </c>
      <c r="AT44" s="292">
        <f>施設資源化量内訳!D44</f>
        <v>37</v>
      </c>
      <c r="AU44" s="292">
        <f>施設資源化量内訳!E44</f>
        <v>0</v>
      </c>
      <c r="AV44" s="292">
        <f>施設資源化量内訳!F44</f>
        <v>0</v>
      </c>
      <c r="AW44" s="292">
        <f>施設資源化量内訳!G44</f>
        <v>0</v>
      </c>
      <c r="AX44" s="292">
        <f>施設資源化量内訳!H44</f>
        <v>37</v>
      </c>
      <c r="AY44" s="292">
        <f>施設資源化量内訳!I44</f>
        <v>0</v>
      </c>
      <c r="AZ44" s="292">
        <f>施設資源化量内訳!J44</f>
        <v>0</v>
      </c>
      <c r="BA44" s="292">
        <f>施設資源化量内訳!K44</f>
        <v>0</v>
      </c>
      <c r="BB44" s="292">
        <f>施設資源化量内訳!L44</f>
        <v>0</v>
      </c>
      <c r="BC44" s="292">
        <f>施設資源化量内訳!M44</f>
        <v>0</v>
      </c>
      <c r="BD44" s="292">
        <f>施設資源化量内訳!N44</f>
        <v>0</v>
      </c>
      <c r="BE44" s="292">
        <f>施設資源化量内訳!O44</f>
        <v>0</v>
      </c>
      <c r="BF44" s="292">
        <f>施設資源化量内訳!P44</f>
        <v>0</v>
      </c>
      <c r="BG44" s="292">
        <f>施設資源化量内訳!Q44</f>
        <v>0</v>
      </c>
      <c r="BH44" s="292">
        <f>施設資源化量内訳!R44</f>
        <v>0</v>
      </c>
      <c r="BI44" s="292">
        <f>施設資源化量内訳!S44</f>
        <v>0</v>
      </c>
      <c r="BJ44" s="292">
        <f>施設資源化量内訳!T44</f>
        <v>0</v>
      </c>
      <c r="BK44" s="292">
        <f>施設資源化量内訳!U44</f>
        <v>0</v>
      </c>
      <c r="BL44" s="292">
        <f>施設資源化量内訳!V44</f>
        <v>0</v>
      </c>
      <c r="BM44" s="292">
        <f>施設資源化量内訳!W44</f>
        <v>0</v>
      </c>
      <c r="BN44" s="292">
        <f>施設資源化量内訳!X44</f>
        <v>0</v>
      </c>
      <c r="BO44" s="292">
        <f t="shared" si="2"/>
        <v>0</v>
      </c>
      <c r="BP44" s="292">
        <v>0</v>
      </c>
      <c r="BQ44" s="292">
        <v>0</v>
      </c>
      <c r="BR44" s="292">
        <v>0</v>
      </c>
      <c r="BS44" s="292">
        <v>0</v>
      </c>
      <c r="BT44" s="292">
        <v>0</v>
      </c>
      <c r="BU44" s="292">
        <v>0</v>
      </c>
      <c r="BV44" s="292">
        <v>0</v>
      </c>
      <c r="BW44" s="292">
        <v>0</v>
      </c>
      <c r="BX44" s="292">
        <v>0</v>
      </c>
      <c r="BY44" s="292">
        <v>0</v>
      </c>
      <c r="BZ44" s="295" t="s">
        <v>840</v>
      </c>
      <c r="CA44" s="295" t="s">
        <v>840</v>
      </c>
      <c r="CB44" s="295" t="s">
        <v>840</v>
      </c>
      <c r="CC44" s="295" t="s">
        <v>840</v>
      </c>
      <c r="CD44" s="295" t="s">
        <v>840</v>
      </c>
      <c r="CE44" s="295" t="s">
        <v>840</v>
      </c>
      <c r="CF44" s="295" t="s">
        <v>840</v>
      </c>
      <c r="CG44" s="295" t="s">
        <v>840</v>
      </c>
      <c r="CH44" s="292">
        <v>0</v>
      </c>
      <c r="CI44" s="292">
        <v>0</v>
      </c>
      <c r="CJ44" s="293" t="s">
        <v>780</v>
      </c>
    </row>
    <row r="45" spans="1:88" s="224" customFormat="1" ht="13.5" customHeight="1">
      <c r="A45" s="290" t="s">
        <v>745</v>
      </c>
      <c r="B45" s="291" t="s">
        <v>836</v>
      </c>
      <c r="C45" s="290" t="s">
        <v>837</v>
      </c>
      <c r="D45" s="292">
        <f t="shared" si="3"/>
        <v>75</v>
      </c>
      <c r="E45" s="292">
        <f t="shared" si="4"/>
        <v>41</v>
      </c>
      <c r="F45" s="292">
        <f t="shared" si="5"/>
        <v>0</v>
      </c>
      <c r="G45" s="292">
        <f t="shared" si="6"/>
        <v>0</v>
      </c>
      <c r="H45" s="292">
        <f t="shared" si="7"/>
        <v>12</v>
      </c>
      <c r="I45" s="292">
        <f t="shared" si="8"/>
        <v>14</v>
      </c>
      <c r="J45" s="292">
        <f t="shared" si="9"/>
        <v>2</v>
      </c>
      <c r="K45" s="292">
        <f t="shared" si="10"/>
        <v>0</v>
      </c>
      <c r="L45" s="292">
        <f t="shared" si="11"/>
        <v>0</v>
      </c>
      <c r="M45" s="292">
        <f t="shared" si="12"/>
        <v>0</v>
      </c>
      <c r="N45" s="292">
        <f t="shared" si="13"/>
        <v>0</v>
      </c>
      <c r="O45" s="292">
        <f t="shared" si="14"/>
        <v>0</v>
      </c>
      <c r="P45" s="292">
        <f t="shared" si="15"/>
        <v>0</v>
      </c>
      <c r="Q45" s="292">
        <f t="shared" si="16"/>
        <v>0</v>
      </c>
      <c r="R45" s="292">
        <f t="shared" si="17"/>
        <v>0</v>
      </c>
      <c r="S45" s="292">
        <f t="shared" si="18"/>
        <v>0</v>
      </c>
      <c r="T45" s="292">
        <f t="shared" si="19"/>
        <v>0</v>
      </c>
      <c r="U45" s="292">
        <f t="shared" si="20"/>
        <v>0</v>
      </c>
      <c r="V45" s="292">
        <f t="shared" si="21"/>
        <v>0</v>
      </c>
      <c r="W45" s="292">
        <f t="shared" si="22"/>
        <v>0</v>
      </c>
      <c r="X45" s="292">
        <f t="shared" si="23"/>
        <v>6</v>
      </c>
      <c r="Y45" s="292">
        <f t="shared" si="1"/>
        <v>41</v>
      </c>
      <c r="Z45" s="292">
        <v>41</v>
      </c>
      <c r="AA45" s="292">
        <v>0</v>
      </c>
      <c r="AB45" s="292">
        <v>0</v>
      </c>
      <c r="AC45" s="292">
        <v>0</v>
      </c>
      <c r="AD45" s="292">
        <v>0</v>
      </c>
      <c r="AE45" s="292">
        <v>0</v>
      </c>
      <c r="AF45" s="292">
        <v>0</v>
      </c>
      <c r="AG45" s="292">
        <v>0</v>
      </c>
      <c r="AH45" s="292">
        <v>0</v>
      </c>
      <c r="AI45" s="295">
        <v>0</v>
      </c>
      <c r="AJ45" s="295" t="s">
        <v>840</v>
      </c>
      <c r="AK45" s="295" t="s">
        <v>840</v>
      </c>
      <c r="AL45" s="295" t="s">
        <v>840</v>
      </c>
      <c r="AM45" s="295" t="s">
        <v>840</v>
      </c>
      <c r="AN45" s="295" t="s">
        <v>840</v>
      </c>
      <c r="AO45" s="295" t="s">
        <v>840</v>
      </c>
      <c r="AP45" s="295" t="s">
        <v>840</v>
      </c>
      <c r="AQ45" s="295" t="s">
        <v>840</v>
      </c>
      <c r="AR45" s="292">
        <v>0</v>
      </c>
      <c r="AS45" s="292">
        <v>0</v>
      </c>
      <c r="AT45" s="292">
        <f>施設資源化量内訳!D45</f>
        <v>34</v>
      </c>
      <c r="AU45" s="292">
        <f>施設資源化量内訳!E45</f>
        <v>0</v>
      </c>
      <c r="AV45" s="292">
        <f>施設資源化量内訳!F45</f>
        <v>0</v>
      </c>
      <c r="AW45" s="292">
        <f>施設資源化量内訳!G45</f>
        <v>0</v>
      </c>
      <c r="AX45" s="292">
        <f>施設資源化量内訳!H45</f>
        <v>12</v>
      </c>
      <c r="AY45" s="292">
        <f>施設資源化量内訳!I45</f>
        <v>14</v>
      </c>
      <c r="AZ45" s="292">
        <f>施設資源化量内訳!J45</f>
        <v>2</v>
      </c>
      <c r="BA45" s="292">
        <f>施設資源化量内訳!K45</f>
        <v>0</v>
      </c>
      <c r="BB45" s="292">
        <f>施設資源化量内訳!L45</f>
        <v>0</v>
      </c>
      <c r="BC45" s="292">
        <f>施設資源化量内訳!M45</f>
        <v>0</v>
      </c>
      <c r="BD45" s="292">
        <f>施設資源化量内訳!N45</f>
        <v>0</v>
      </c>
      <c r="BE45" s="292">
        <f>施設資源化量内訳!O45</f>
        <v>0</v>
      </c>
      <c r="BF45" s="292">
        <f>施設資源化量内訳!P45</f>
        <v>0</v>
      </c>
      <c r="BG45" s="292">
        <f>施設資源化量内訳!Q45</f>
        <v>0</v>
      </c>
      <c r="BH45" s="292">
        <f>施設資源化量内訳!R45</f>
        <v>0</v>
      </c>
      <c r="BI45" s="292">
        <f>施設資源化量内訳!S45</f>
        <v>0</v>
      </c>
      <c r="BJ45" s="292">
        <f>施設資源化量内訳!T45</f>
        <v>0</v>
      </c>
      <c r="BK45" s="292">
        <f>施設資源化量内訳!U45</f>
        <v>0</v>
      </c>
      <c r="BL45" s="292">
        <f>施設資源化量内訳!V45</f>
        <v>0</v>
      </c>
      <c r="BM45" s="292">
        <f>施設資源化量内訳!W45</f>
        <v>0</v>
      </c>
      <c r="BN45" s="292">
        <f>施設資源化量内訳!X45</f>
        <v>6</v>
      </c>
      <c r="BO45" s="292">
        <f t="shared" si="2"/>
        <v>0</v>
      </c>
      <c r="BP45" s="292">
        <v>0</v>
      </c>
      <c r="BQ45" s="292">
        <v>0</v>
      </c>
      <c r="BR45" s="292">
        <v>0</v>
      </c>
      <c r="BS45" s="292">
        <v>0</v>
      </c>
      <c r="BT45" s="292">
        <v>0</v>
      </c>
      <c r="BU45" s="292">
        <v>0</v>
      </c>
      <c r="BV45" s="292">
        <v>0</v>
      </c>
      <c r="BW45" s="292">
        <v>0</v>
      </c>
      <c r="BX45" s="292">
        <v>0</v>
      </c>
      <c r="BY45" s="292">
        <v>0</v>
      </c>
      <c r="BZ45" s="295" t="s">
        <v>840</v>
      </c>
      <c r="CA45" s="295" t="s">
        <v>840</v>
      </c>
      <c r="CB45" s="295" t="s">
        <v>840</v>
      </c>
      <c r="CC45" s="295" t="s">
        <v>840</v>
      </c>
      <c r="CD45" s="295" t="s">
        <v>840</v>
      </c>
      <c r="CE45" s="295" t="s">
        <v>840</v>
      </c>
      <c r="CF45" s="295" t="s">
        <v>840</v>
      </c>
      <c r="CG45" s="295" t="s">
        <v>840</v>
      </c>
      <c r="CH45" s="292">
        <v>0</v>
      </c>
      <c r="CI45" s="292">
        <v>0</v>
      </c>
      <c r="CJ45" s="293" t="s">
        <v>761</v>
      </c>
    </row>
    <row r="46" spans="1:88" s="224" customFormat="1" ht="13.5" customHeight="1">
      <c r="A46" s="290" t="s">
        <v>745</v>
      </c>
      <c r="B46" s="291" t="s">
        <v>838</v>
      </c>
      <c r="C46" s="290" t="s">
        <v>839</v>
      </c>
      <c r="D46" s="292">
        <f t="shared" si="3"/>
        <v>92</v>
      </c>
      <c r="E46" s="292">
        <f t="shared" si="4"/>
        <v>47</v>
      </c>
      <c r="F46" s="292">
        <f t="shared" si="5"/>
        <v>0</v>
      </c>
      <c r="G46" s="292">
        <f t="shared" si="6"/>
        <v>0</v>
      </c>
      <c r="H46" s="292">
        <f t="shared" si="7"/>
        <v>22</v>
      </c>
      <c r="I46" s="292">
        <f t="shared" si="8"/>
        <v>16</v>
      </c>
      <c r="J46" s="292">
        <f t="shared" si="9"/>
        <v>2</v>
      </c>
      <c r="K46" s="292">
        <f t="shared" si="10"/>
        <v>0</v>
      </c>
      <c r="L46" s="292">
        <f t="shared" si="11"/>
        <v>0</v>
      </c>
      <c r="M46" s="292">
        <f t="shared" si="12"/>
        <v>0</v>
      </c>
      <c r="N46" s="292">
        <f t="shared" si="13"/>
        <v>0</v>
      </c>
      <c r="O46" s="292">
        <f t="shared" si="14"/>
        <v>0</v>
      </c>
      <c r="P46" s="292">
        <f t="shared" si="15"/>
        <v>0</v>
      </c>
      <c r="Q46" s="292">
        <f t="shared" si="16"/>
        <v>0</v>
      </c>
      <c r="R46" s="292">
        <f t="shared" si="17"/>
        <v>0</v>
      </c>
      <c r="S46" s="292">
        <f t="shared" si="18"/>
        <v>0</v>
      </c>
      <c r="T46" s="292">
        <f t="shared" si="19"/>
        <v>0</v>
      </c>
      <c r="U46" s="292">
        <f t="shared" si="20"/>
        <v>0</v>
      </c>
      <c r="V46" s="292">
        <f t="shared" si="21"/>
        <v>0</v>
      </c>
      <c r="W46" s="292">
        <f t="shared" si="22"/>
        <v>0</v>
      </c>
      <c r="X46" s="292">
        <f t="shared" si="23"/>
        <v>5</v>
      </c>
      <c r="Y46" s="292">
        <f t="shared" si="1"/>
        <v>47</v>
      </c>
      <c r="Z46" s="292">
        <v>47</v>
      </c>
      <c r="AA46" s="292">
        <v>0</v>
      </c>
      <c r="AB46" s="292">
        <v>0</v>
      </c>
      <c r="AC46" s="292">
        <v>0</v>
      </c>
      <c r="AD46" s="292">
        <v>0</v>
      </c>
      <c r="AE46" s="292">
        <v>0</v>
      </c>
      <c r="AF46" s="292">
        <v>0</v>
      </c>
      <c r="AG46" s="292">
        <v>0</v>
      </c>
      <c r="AH46" s="292">
        <v>0</v>
      </c>
      <c r="AI46" s="295">
        <v>0</v>
      </c>
      <c r="AJ46" s="295" t="s">
        <v>840</v>
      </c>
      <c r="AK46" s="295" t="s">
        <v>840</v>
      </c>
      <c r="AL46" s="295" t="s">
        <v>840</v>
      </c>
      <c r="AM46" s="295" t="s">
        <v>840</v>
      </c>
      <c r="AN46" s="295" t="s">
        <v>840</v>
      </c>
      <c r="AO46" s="295" t="s">
        <v>840</v>
      </c>
      <c r="AP46" s="295" t="s">
        <v>840</v>
      </c>
      <c r="AQ46" s="295" t="s">
        <v>840</v>
      </c>
      <c r="AR46" s="292">
        <v>0</v>
      </c>
      <c r="AS46" s="292">
        <v>0</v>
      </c>
      <c r="AT46" s="292">
        <f>施設資源化量内訳!D46</f>
        <v>45</v>
      </c>
      <c r="AU46" s="292">
        <f>施設資源化量内訳!E46</f>
        <v>0</v>
      </c>
      <c r="AV46" s="292">
        <f>施設資源化量内訳!F46</f>
        <v>0</v>
      </c>
      <c r="AW46" s="292">
        <f>施設資源化量内訳!G46</f>
        <v>0</v>
      </c>
      <c r="AX46" s="292">
        <f>施設資源化量内訳!H46</f>
        <v>22</v>
      </c>
      <c r="AY46" s="292">
        <f>施設資源化量内訳!I46</f>
        <v>16</v>
      </c>
      <c r="AZ46" s="292">
        <f>施設資源化量内訳!J46</f>
        <v>2</v>
      </c>
      <c r="BA46" s="292">
        <f>施設資源化量内訳!K46</f>
        <v>0</v>
      </c>
      <c r="BB46" s="292">
        <f>施設資源化量内訳!L46</f>
        <v>0</v>
      </c>
      <c r="BC46" s="292">
        <f>施設資源化量内訳!M46</f>
        <v>0</v>
      </c>
      <c r="BD46" s="292">
        <f>施設資源化量内訳!N46</f>
        <v>0</v>
      </c>
      <c r="BE46" s="292">
        <f>施設資源化量内訳!O46</f>
        <v>0</v>
      </c>
      <c r="BF46" s="292">
        <f>施設資源化量内訳!P46</f>
        <v>0</v>
      </c>
      <c r="BG46" s="292">
        <f>施設資源化量内訳!Q46</f>
        <v>0</v>
      </c>
      <c r="BH46" s="292">
        <f>施設資源化量内訳!R46</f>
        <v>0</v>
      </c>
      <c r="BI46" s="292">
        <f>施設資源化量内訳!S46</f>
        <v>0</v>
      </c>
      <c r="BJ46" s="292">
        <f>施設資源化量内訳!T46</f>
        <v>0</v>
      </c>
      <c r="BK46" s="292">
        <f>施設資源化量内訳!U46</f>
        <v>0</v>
      </c>
      <c r="BL46" s="292">
        <f>施設資源化量内訳!V46</f>
        <v>0</v>
      </c>
      <c r="BM46" s="292">
        <f>施設資源化量内訳!W46</f>
        <v>0</v>
      </c>
      <c r="BN46" s="292">
        <f>施設資源化量内訳!X46</f>
        <v>5</v>
      </c>
      <c r="BO46" s="292">
        <f t="shared" si="2"/>
        <v>0</v>
      </c>
      <c r="BP46" s="292">
        <v>0</v>
      </c>
      <c r="BQ46" s="292">
        <v>0</v>
      </c>
      <c r="BR46" s="292">
        <v>0</v>
      </c>
      <c r="BS46" s="292">
        <v>0</v>
      </c>
      <c r="BT46" s="292">
        <v>0</v>
      </c>
      <c r="BU46" s="292">
        <v>0</v>
      </c>
      <c r="BV46" s="292">
        <v>0</v>
      </c>
      <c r="BW46" s="292">
        <v>0</v>
      </c>
      <c r="BX46" s="292">
        <v>0</v>
      </c>
      <c r="BY46" s="292">
        <v>0</v>
      </c>
      <c r="BZ46" s="295" t="s">
        <v>840</v>
      </c>
      <c r="CA46" s="295" t="s">
        <v>840</v>
      </c>
      <c r="CB46" s="295" t="s">
        <v>840</v>
      </c>
      <c r="CC46" s="295" t="s">
        <v>840</v>
      </c>
      <c r="CD46" s="295" t="s">
        <v>840</v>
      </c>
      <c r="CE46" s="295" t="s">
        <v>840</v>
      </c>
      <c r="CF46" s="295" t="s">
        <v>840</v>
      </c>
      <c r="CG46" s="295" t="s">
        <v>840</v>
      </c>
      <c r="CH46" s="292">
        <v>0</v>
      </c>
      <c r="CI46" s="292">
        <v>0</v>
      </c>
      <c r="CJ46" s="293" t="s">
        <v>761</v>
      </c>
    </row>
  </sheetData>
  <sortState ref="A8:CJ46">
    <sortCondition ref="A8:A46"/>
    <sortCondition ref="B8:B46"/>
    <sortCondition ref="C8:C46"/>
  </sortState>
  <mergeCells count="88">
    <mergeCell ref="X3:X5"/>
    <mergeCell ref="Z3:Z5"/>
    <mergeCell ref="Y3:Y5"/>
    <mergeCell ref="W3:W5"/>
    <mergeCell ref="AP3:AP5"/>
    <mergeCell ref="AA3:AA5"/>
    <mergeCell ref="AB3:AB5"/>
    <mergeCell ref="AQ3:AQ5"/>
    <mergeCell ref="AF3:AF5"/>
    <mergeCell ref="AG3:AG5"/>
    <mergeCell ref="AI3:AI5"/>
    <mergeCell ref="AO3:AO5"/>
    <mergeCell ref="AM3:AM5"/>
    <mergeCell ref="AH3:AH5"/>
    <mergeCell ref="BY3:BY5"/>
    <mergeCell ref="BZ3:BZ5"/>
    <mergeCell ref="BX3:BX5"/>
    <mergeCell ref="BU3:BU5"/>
    <mergeCell ref="BK3:BK5"/>
    <mergeCell ref="BP3:BP5"/>
    <mergeCell ref="BQ3:BQ5"/>
    <mergeCell ref="BV3:BV5"/>
    <mergeCell ref="BW3:BW5"/>
    <mergeCell ref="BR3:BR5"/>
    <mergeCell ref="BS3:BS5"/>
    <mergeCell ref="BT3:BT5"/>
    <mergeCell ref="BN3:BN5"/>
    <mergeCell ref="CI3:CI5"/>
    <mergeCell ref="CA3:CA5"/>
    <mergeCell ref="CB3:CB5"/>
    <mergeCell ref="CD3:CD5"/>
    <mergeCell ref="CE3:CE5"/>
    <mergeCell ref="CH3:CH5"/>
    <mergeCell ref="CC3:CC5"/>
    <mergeCell ref="CF3:CF5"/>
    <mergeCell ref="CG3:CG5"/>
    <mergeCell ref="AW3:AW5"/>
    <mergeCell ref="AX3:AX5"/>
    <mergeCell ref="AY3:AY5"/>
    <mergeCell ref="AZ3:AZ5"/>
    <mergeCell ref="BI3:BI5"/>
    <mergeCell ref="BJ3:BJ5"/>
    <mergeCell ref="BC3:BC5"/>
    <mergeCell ref="BA3:BA5"/>
    <mergeCell ref="BB3:BB5"/>
    <mergeCell ref="BF3:BF5"/>
    <mergeCell ref="BG3:BG5"/>
    <mergeCell ref="BE3:BE5"/>
    <mergeCell ref="BH3:BH5"/>
    <mergeCell ref="BD3:BD5"/>
    <mergeCell ref="V3:V5"/>
    <mergeCell ref="E3:E5"/>
    <mergeCell ref="F3:F5"/>
    <mergeCell ref="G3:G5"/>
    <mergeCell ref="H3:H5"/>
    <mergeCell ref="I3:I5"/>
    <mergeCell ref="T3:T5"/>
    <mergeCell ref="M3:M5"/>
    <mergeCell ref="J3:J5"/>
    <mergeCell ref="K3:K5"/>
    <mergeCell ref="L3:L5"/>
    <mergeCell ref="N3:N5"/>
    <mergeCell ref="O3:O5"/>
    <mergeCell ref="U3:U5"/>
    <mergeCell ref="CJ2:CJ6"/>
    <mergeCell ref="AC3:AC5"/>
    <mergeCell ref="AD3:AD5"/>
    <mergeCell ref="AE3:AE5"/>
    <mergeCell ref="AR3:AR5"/>
    <mergeCell ref="BO3:BO5"/>
    <mergeCell ref="AL3:AL5"/>
    <mergeCell ref="AK3:AK5"/>
    <mergeCell ref="AJ3:AJ5"/>
    <mergeCell ref="AN3:AN5"/>
    <mergeCell ref="AV3:AV5"/>
    <mergeCell ref="AT3:AT5"/>
    <mergeCell ref="AS3:AS5"/>
    <mergeCell ref="AU3:AU5"/>
    <mergeCell ref="BL3:BL5"/>
    <mergeCell ref="BM3:BM5"/>
    <mergeCell ref="A2:A6"/>
    <mergeCell ref="B2:B6"/>
    <mergeCell ref="C2:C6"/>
    <mergeCell ref="D3:D5"/>
    <mergeCell ref="S3:S5"/>
    <mergeCell ref="P3:P5"/>
    <mergeCell ref="R3:R5"/>
    <mergeCell ref="Q3:Q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&amp;Lごみ資源化の状況（平成28年度実績）</oddHeader>
  </headerFooter>
  <colBreaks count="3" manualBreakCount="3">
    <brk id="24" min="1" max="45" man="1"/>
    <brk id="45" min="1" max="45" man="1"/>
    <brk id="66" min="1" max="4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O4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35" width="10.625" style="227" customWidth="1"/>
    <col min="36" max="37" width="10.625" style="296" customWidth="1"/>
    <col min="38" max="38" width="10.625" style="227" customWidth="1"/>
    <col min="39" max="40" width="10.625" style="296" customWidth="1"/>
    <col min="41" max="41" width="10.625" style="227" customWidth="1"/>
    <col min="42" max="42" width="10.625" style="296" customWidth="1"/>
    <col min="43" max="43" width="10.625" style="227" customWidth="1"/>
    <col min="44" max="44" width="10.625" style="296" customWidth="1"/>
    <col min="45" max="58" width="10.625" style="227" customWidth="1"/>
    <col min="59" max="65" width="10.625" style="296" customWidth="1"/>
    <col min="66" max="79" width="10.625" style="227" customWidth="1"/>
    <col min="80" max="86" width="10.625" style="296" customWidth="1"/>
    <col min="87" max="100" width="10.625" style="227" customWidth="1"/>
    <col min="101" max="107" width="10.625" style="296" customWidth="1"/>
    <col min="108" max="121" width="10.625" style="227" customWidth="1"/>
    <col min="122" max="123" width="10.625" style="296" customWidth="1"/>
    <col min="124" max="124" width="10.625" style="227" customWidth="1"/>
    <col min="125" max="128" width="10.625" style="296" customWidth="1"/>
    <col min="129" max="140" width="10.625" style="227" customWidth="1"/>
    <col min="141" max="143" width="10.625" style="296" customWidth="1"/>
    <col min="144" max="145" width="10.625" style="227" customWidth="1"/>
    <col min="146" max="148" width="10.625" style="296" customWidth="1"/>
    <col min="149" max="163" width="10.625" style="227" customWidth="1"/>
    <col min="164" max="166" width="10.625" style="296" customWidth="1"/>
    <col min="167" max="171" width="10.625" style="227" customWidth="1"/>
    <col min="172" max="16384" width="9" style="222"/>
  </cols>
  <sheetData>
    <row r="1" spans="1:171" ht="17.25">
      <c r="A1" s="179" t="s">
        <v>752</v>
      </c>
      <c r="B1" s="223"/>
      <c r="C1" s="223"/>
      <c r="D1" s="222"/>
      <c r="E1" s="224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4"/>
      <c r="AA1" s="222"/>
      <c r="AB1" s="222"/>
      <c r="AC1" s="222"/>
      <c r="AD1" s="222"/>
      <c r="AE1" s="222"/>
      <c r="AF1" s="222"/>
      <c r="AG1" s="222"/>
      <c r="AH1" s="222"/>
      <c r="AI1" s="222"/>
      <c r="AJ1" s="294"/>
      <c r="AK1" s="294"/>
      <c r="AL1" s="222"/>
      <c r="AM1" s="294"/>
      <c r="AN1" s="294"/>
      <c r="AO1" s="222"/>
      <c r="AP1" s="294"/>
      <c r="AQ1" s="222"/>
      <c r="AR1" s="294"/>
      <c r="AS1" s="222"/>
      <c r="AT1" s="222"/>
      <c r="AU1" s="224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94"/>
      <c r="BH1" s="294"/>
      <c r="BI1" s="294"/>
      <c r="BJ1" s="294"/>
      <c r="BK1" s="294"/>
      <c r="BL1" s="294"/>
      <c r="BM1" s="294"/>
      <c r="BN1" s="222"/>
      <c r="BO1" s="222"/>
      <c r="BP1" s="224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94"/>
      <c r="CC1" s="294"/>
      <c r="CD1" s="294"/>
      <c r="CE1" s="294"/>
      <c r="CF1" s="294"/>
      <c r="CG1" s="294"/>
      <c r="CH1" s="294"/>
      <c r="CI1" s="222"/>
      <c r="CJ1" s="222"/>
      <c r="CK1" s="224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94"/>
      <c r="CX1" s="294"/>
      <c r="CY1" s="294"/>
      <c r="CZ1" s="294"/>
      <c r="DA1" s="294"/>
      <c r="DB1" s="294"/>
      <c r="DC1" s="294"/>
      <c r="DD1" s="222"/>
      <c r="DE1" s="222"/>
      <c r="DF1" s="224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94"/>
      <c r="DS1" s="294"/>
      <c r="DT1" s="222"/>
      <c r="DU1" s="294"/>
      <c r="DV1" s="294"/>
      <c r="DW1" s="294"/>
      <c r="DX1" s="294"/>
      <c r="DY1" s="222"/>
      <c r="DZ1" s="222"/>
      <c r="EA1" s="224"/>
      <c r="EB1" s="222"/>
      <c r="EC1" s="222"/>
      <c r="ED1" s="222"/>
      <c r="EE1" s="222"/>
      <c r="EF1" s="222"/>
      <c r="EG1" s="222"/>
      <c r="EH1" s="222"/>
      <c r="EI1" s="222"/>
      <c r="EJ1" s="222"/>
      <c r="EK1" s="294"/>
      <c r="EL1" s="294"/>
      <c r="EM1" s="294"/>
      <c r="EN1" s="222"/>
      <c r="EO1" s="222"/>
      <c r="EP1" s="294"/>
      <c r="EQ1" s="294"/>
      <c r="ER1" s="294"/>
      <c r="ES1" s="222"/>
      <c r="ET1" s="222"/>
      <c r="EU1" s="222"/>
      <c r="EV1" s="224"/>
      <c r="EW1" s="222"/>
      <c r="EX1" s="222"/>
      <c r="EY1" s="222"/>
      <c r="EZ1" s="222"/>
      <c r="FA1" s="222"/>
      <c r="FB1" s="222"/>
      <c r="FC1" s="222"/>
      <c r="FD1" s="222"/>
      <c r="FE1" s="222"/>
      <c r="FF1" s="222"/>
      <c r="FG1" s="222"/>
      <c r="FH1" s="294"/>
      <c r="FI1" s="294"/>
      <c r="FJ1" s="294"/>
      <c r="FK1" s="222"/>
      <c r="FL1" s="222"/>
      <c r="FM1" s="222"/>
      <c r="FN1" s="222"/>
      <c r="FO1" s="222"/>
    </row>
    <row r="2" spans="1:171" s="274" customFormat="1" ht="25.5" customHeight="1">
      <c r="A2" s="338" t="s">
        <v>11</v>
      </c>
      <c r="B2" s="338" t="s">
        <v>12</v>
      </c>
      <c r="C2" s="340" t="s">
        <v>13</v>
      </c>
      <c r="D2" s="264" t="s">
        <v>72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1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312"/>
      <c r="AK2" s="312"/>
      <c r="AL2" s="270"/>
      <c r="AM2" s="312"/>
      <c r="AN2" s="312"/>
      <c r="AO2" s="270"/>
      <c r="AP2" s="312"/>
      <c r="AQ2" s="270"/>
      <c r="AR2" s="312"/>
      <c r="AS2" s="270"/>
      <c r="AT2" s="271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312"/>
      <c r="BH2" s="312"/>
      <c r="BI2" s="312"/>
      <c r="BJ2" s="312"/>
      <c r="BK2" s="312"/>
      <c r="BL2" s="312"/>
      <c r="BM2" s="312"/>
      <c r="BN2" s="270"/>
      <c r="BO2" s="271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312"/>
      <c r="CC2" s="312"/>
      <c r="CD2" s="312"/>
      <c r="CE2" s="312"/>
      <c r="CF2" s="312"/>
      <c r="CG2" s="312"/>
      <c r="CH2" s="312"/>
      <c r="CI2" s="270"/>
      <c r="CJ2" s="271"/>
      <c r="CK2" s="270"/>
      <c r="CL2" s="270"/>
      <c r="CM2" s="270"/>
      <c r="CN2" s="270"/>
      <c r="CO2" s="270"/>
      <c r="CP2" s="270"/>
      <c r="CQ2" s="270"/>
      <c r="CR2" s="270"/>
      <c r="CS2" s="270"/>
      <c r="CT2" s="270"/>
      <c r="CU2" s="270"/>
      <c r="CV2" s="270"/>
      <c r="CW2" s="312"/>
      <c r="CX2" s="312"/>
      <c r="CY2" s="312"/>
      <c r="CZ2" s="312"/>
      <c r="DA2" s="312"/>
      <c r="DB2" s="312"/>
      <c r="DC2" s="312"/>
      <c r="DD2" s="270"/>
      <c r="DE2" s="271"/>
      <c r="DF2" s="270"/>
      <c r="DG2" s="270"/>
      <c r="DH2" s="270"/>
      <c r="DI2" s="270"/>
      <c r="DJ2" s="270"/>
      <c r="DK2" s="270"/>
      <c r="DL2" s="270"/>
      <c r="DM2" s="270"/>
      <c r="DN2" s="270"/>
      <c r="DO2" s="270"/>
      <c r="DP2" s="270"/>
      <c r="DQ2" s="270"/>
      <c r="DR2" s="312"/>
      <c r="DS2" s="312"/>
      <c r="DT2" s="270"/>
      <c r="DU2" s="312"/>
      <c r="DV2" s="312"/>
      <c r="DW2" s="312"/>
      <c r="DX2" s="312"/>
      <c r="DY2" s="270"/>
      <c r="DZ2" s="271"/>
      <c r="EA2" s="270"/>
      <c r="EB2" s="270"/>
      <c r="EC2" s="270"/>
      <c r="ED2" s="270"/>
      <c r="EE2" s="270"/>
      <c r="EF2" s="270"/>
      <c r="EG2" s="270"/>
      <c r="EH2" s="270"/>
      <c r="EI2" s="270"/>
      <c r="EJ2" s="270"/>
      <c r="EK2" s="312"/>
      <c r="EL2" s="312"/>
      <c r="EM2" s="312"/>
      <c r="EN2" s="270"/>
      <c r="EO2" s="270"/>
      <c r="EP2" s="312"/>
      <c r="EQ2" s="312"/>
      <c r="ER2" s="312"/>
      <c r="ES2" s="270"/>
      <c r="ET2" s="270"/>
      <c r="EU2" s="272"/>
      <c r="EV2" s="270"/>
      <c r="EW2" s="270"/>
      <c r="EX2" s="270"/>
      <c r="EY2" s="270"/>
      <c r="EZ2" s="270"/>
      <c r="FA2" s="270"/>
      <c r="FB2" s="270"/>
      <c r="FC2" s="270"/>
      <c r="FD2" s="270"/>
      <c r="FE2" s="270"/>
      <c r="FF2" s="270"/>
      <c r="FG2" s="270"/>
      <c r="FH2" s="312"/>
      <c r="FI2" s="312"/>
      <c r="FJ2" s="312"/>
      <c r="FK2" s="270"/>
      <c r="FL2" s="270"/>
      <c r="FM2" s="270"/>
      <c r="FN2" s="270"/>
      <c r="FO2" s="273"/>
    </row>
    <row r="3" spans="1:171" s="274" customFormat="1" ht="25.5" customHeight="1">
      <c r="A3" s="339"/>
      <c r="B3" s="339"/>
      <c r="C3" s="341"/>
      <c r="D3" s="357" t="s">
        <v>3</v>
      </c>
      <c r="E3" s="353" t="s">
        <v>73</v>
      </c>
      <c r="F3" s="353" t="s">
        <v>74</v>
      </c>
      <c r="G3" s="353" t="s">
        <v>75</v>
      </c>
      <c r="H3" s="353" t="s">
        <v>76</v>
      </c>
      <c r="I3" s="353" t="s">
        <v>77</v>
      </c>
      <c r="J3" s="355" t="s">
        <v>6</v>
      </c>
      <c r="K3" s="353" t="s">
        <v>78</v>
      </c>
      <c r="L3" s="355" t="s">
        <v>89</v>
      </c>
      <c r="M3" s="355" t="s">
        <v>90</v>
      </c>
      <c r="N3" s="353" t="s">
        <v>80</v>
      </c>
      <c r="O3" s="353" t="s">
        <v>81</v>
      </c>
      <c r="P3" s="353" t="s">
        <v>82</v>
      </c>
      <c r="Q3" s="353" t="s">
        <v>83</v>
      </c>
      <c r="R3" s="320" t="s">
        <v>84</v>
      </c>
      <c r="S3" s="326" t="s">
        <v>91</v>
      </c>
      <c r="T3" s="353" t="s">
        <v>85</v>
      </c>
      <c r="U3" s="355" t="s">
        <v>86</v>
      </c>
      <c r="V3" s="355" t="s">
        <v>87</v>
      </c>
      <c r="W3" s="355" t="s">
        <v>88</v>
      </c>
      <c r="X3" s="355" t="s">
        <v>67</v>
      </c>
      <c r="Y3" s="275" t="s">
        <v>92</v>
      </c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313"/>
      <c r="AK3" s="313"/>
      <c r="AL3" s="276"/>
      <c r="AM3" s="313"/>
      <c r="AN3" s="313"/>
      <c r="AO3" s="276"/>
      <c r="AP3" s="313"/>
      <c r="AQ3" s="277"/>
      <c r="AR3" s="314"/>
      <c r="AS3" s="278"/>
      <c r="AT3" s="275" t="s">
        <v>93</v>
      </c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313"/>
      <c r="BH3" s="313"/>
      <c r="BI3" s="313"/>
      <c r="BJ3" s="313"/>
      <c r="BK3" s="313"/>
      <c r="BL3" s="314"/>
      <c r="BM3" s="314"/>
      <c r="BN3" s="278"/>
      <c r="BO3" s="275" t="s">
        <v>94</v>
      </c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313"/>
      <c r="CC3" s="313"/>
      <c r="CD3" s="313"/>
      <c r="CE3" s="313"/>
      <c r="CF3" s="313"/>
      <c r="CG3" s="314"/>
      <c r="CH3" s="314"/>
      <c r="CI3" s="278"/>
      <c r="CJ3" s="275" t="s">
        <v>95</v>
      </c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313"/>
      <c r="CX3" s="313"/>
      <c r="CY3" s="313"/>
      <c r="CZ3" s="313"/>
      <c r="DA3" s="313"/>
      <c r="DB3" s="314"/>
      <c r="DC3" s="314"/>
      <c r="DD3" s="278"/>
      <c r="DE3" s="275" t="s">
        <v>96</v>
      </c>
      <c r="DF3" s="276"/>
      <c r="DG3" s="276"/>
      <c r="DH3" s="276"/>
      <c r="DI3" s="276"/>
      <c r="DJ3" s="276"/>
      <c r="DK3" s="276"/>
      <c r="DL3" s="276"/>
      <c r="DM3" s="276"/>
      <c r="DN3" s="276"/>
      <c r="DO3" s="276"/>
      <c r="DP3" s="276"/>
      <c r="DQ3" s="276"/>
      <c r="DR3" s="313"/>
      <c r="DS3" s="313"/>
      <c r="DT3" s="276"/>
      <c r="DU3" s="313"/>
      <c r="DV3" s="313"/>
      <c r="DW3" s="314"/>
      <c r="DX3" s="314"/>
      <c r="DY3" s="278"/>
      <c r="DZ3" s="275" t="s">
        <v>97</v>
      </c>
      <c r="EA3" s="276"/>
      <c r="EB3" s="276"/>
      <c r="EC3" s="276"/>
      <c r="ED3" s="276"/>
      <c r="EE3" s="276"/>
      <c r="EF3" s="276"/>
      <c r="EG3" s="276"/>
      <c r="EH3" s="276"/>
      <c r="EI3" s="276"/>
      <c r="EJ3" s="276"/>
      <c r="EK3" s="313"/>
      <c r="EL3" s="313"/>
      <c r="EM3" s="313"/>
      <c r="EN3" s="276"/>
      <c r="EO3" s="276"/>
      <c r="EP3" s="313"/>
      <c r="EQ3" s="313"/>
      <c r="ER3" s="314"/>
      <c r="ES3" s="277"/>
      <c r="ET3" s="278"/>
      <c r="EU3" s="275" t="s">
        <v>98</v>
      </c>
      <c r="EV3" s="276"/>
      <c r="EW3" s="276"/>
      <c r="EX3" s="276"/>
      <c r="EY3" s="276"/>
      <c r="EZ3" s="276"/>
      <c r="FA3" s="276"/>
      <c r="FB3" s="276"/>
      <c r="FC3" s="276"/>
      <c r="FD3" s="276"/>
      <c r="FE3" s="276"/>
      <c r="FF3" s="276"/>
      <c r="FG3" s="276"/>
      <c r="FH3" s="313"/>
      <c r="FI3" s="313"/>
      <c r="FJ3" s="313"/>
      <c r="FK3" s="276"/>
      <c r="FL3" s="276"/>
      <c r="FM3" s="277"/>
      <c r="FN3" s="277"/>
      <c r="FO3" s="278"/>
    </row>
    <row r="4" spans="1:171" s="274" customFormat="1" ht="25.5" customHeight="1">
      <c r="A4" s="339"/>
      <c r="B4" s="339"/>
      <c r="C4" s="341"/>
      <c r="D4" s="357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27"/>
      <c r="S4" s="327"/>
      <c r="T4" s="354"/>
      <c r="U4" s="356"/>
      <c r="V4" s="356"/>
      <c r="W4" s="356"/>
      <c r="X4" s="356"/>
      <c r="Y4" s="357" t="s">
        <v>3</v>
      </c>
      <c r="Z4" s="353" t="s">
        <v>73</v>
      </c>
      <c r="AA4" s="353" t="s">
        <v>74</v>
      </c>
      <c r="AB4" s="353" t="s">
        <v>75</v>
      </c>
      <c r="AC4" s="353" t="s">
        <v>76</v>
      </c>
      <c r="AD4" s="353" t="s">
        <v>77</v>
      </c>
      <c r="AE4" s="355" t="s">
        <v>6</v>
      </c>
      <c r="AF4" s="353" t="s">
        <v>78</v>
      </c>
      <c r="AG4" s="355" t="s">
        <v>89</v>
      </c>
      <c r="AH4" s="353" t="s">
        <v>79</v>
      </c>
      <c r="AI4" s="353" t="s">
        <v>80</v>
      </c>
      <c r="AJ4" s="353" t="s">
        <v>81</v>
      </c>
      <c r="AK4" s="353" t="s">
        <v>82</v>
      </c>
      <c r="AL4" s="353" t="s">
        <v>83</v>
      </c>
      <c r="AM4" s="355" t="s">
        <v>84</v>
      </c>
      <c r="AN4" s="353" t="s">
        <v>91</v>
      </c>
      <c r="AO4" s="353" t="s">
        <v>85</v>
      </c>
      <c r="AP4" s="355" t="s">
        <v>86</v>
      </c>
      <c r="AQ4" s="355" t="s">
        <v>87</v>
      </c>
      <c r="AR4" s="355" t="s">
        <v>88</v>
      </c>
      <c r="AS4" s="355" t="s">
        <v>67</v>
      </c>
      <c r="AT4" s="357" t="s">
        <v>3</v>
      </c>
      <c r="AU4" s="353" t="s">
        <v>73</v>
      </c>
      <c r="AV4" s="353" t="s">
        <v>74</v>
      </c>
      <c r="AW4" s="353" t="s">
        <v>75</v>
      </c>
      <c r="AX4" s="353" t="s">
        <v>76</v>
      </c>
      <c r="AY4" s="353" t="s">
        <v>77</v>
      </c>
      <c r="AZ4" s="355" t="s">
        <v>6</v>
      </c>
      <c r="BA4" s="353" t="s">
        <v>78</v>
      </c>
      <c r="BB4" s="355" t="s">
        <v>89</v>
      </c>
      <c r="BC4" s="353" t="s">
        <v>79</v>
      </c>
      <c r="BD4" s="353" t="s">
        <v>80</v>
      </c>
      <c r="BE4" s="353" t="s">
        <v>81</v>
      </c>
      <c r="BF4" s="353" t="s">
        <v>82</v>
      </c>
      <c r="BG4" s="353" t="s">
        <v>83</v>
      </c>
      <c r="BH4" s="355" t="s">
        <v>84</v>
      </c>
      <c r="BI4" s="353" t="s">
        <v>91</v>
      </c>
      <c r="BJ4" s="353" t="s">
        <v>85</v>
      </c>
      <c r="BK4" s="355" t="s">
        <v>86</v>
      </c>
      <c r="BL4" s="355" t="s">
        <v>87</v>
      </c>
      <c r="BM4" s="355" t="s">
        <v>88</v>
      </c>
      <c r="BN4" s="355" t="s">
        <v>67</v>
      </c>
      <c r="BO4" s="357" t="s">
        <v>3</v>
      </c>
      <c r="BP4" s="353" t="s">
        <v>73</v>
      </c>
      <c r="BQ4" s="353" t="s">
        <v>74</v>
      </c>
      <c r="BR4" s="353" t="s">
        <v>75</v>
      </c>
      <c r="BS4" s="353" t="s">
        <v>76</v>
      </c>
      <c r="BT4" s="353" t="s">
        <v>77</v>
      </c>
      <c r="BU4" s="355" t="s">
        <v>6</v>
      </c>
      <c r="BV4" s="353" t="s">
        <v>78</v>
      </c>
      <c r="BW4" s="355" t="s">
        <v>89</v>
      </c>
      <c r="BX4" s="353" t="s">
        <v>79</v>
      </c>
      <c r="BY4" s="353" t="s">
        <v>80</v>
      </c>
      <c r="BZ4" s="353" t="s">
        <v>81</v>
      </c>
      <c r="CA4" s="353" t="s">
        <v>82</v>
      </c>
      <c r="CB4" s="353" t="s">
        <v>83</v>
      </c>
      <c r="CC4" s="355" t="s">
        <v>84</v>
      </c>
      <c r="CD4" s="353" t="s">
        <v>91</v>
      </c>
      <c r="CE4" s="353" t="s">
        <v>85</v>
      </c>
      <c r="CF4" s="355" t="s">
        <v>86</v>
      </c>
      <c r="CG4" s="355" t="s">
        <v>87</v>
      </c>
      <c r="CH4" s="355" t="s">
        <v>88</v>
      </c>
      <c r="CI4" s="355" t="s">
        <v>67</v>
      </c>
      <c r="CJ4" s="357" t="s">
        <v>3</v>
      </c>
      <c r="CK4" s="353" t="s">
        <v>73</v>
      </c>
      <c r="CL4" s="353" t="s">
        <v>74</v>
      </c>
      <c r="CM4" s="353" t="s">
        <v>75</v>
      </c>
      <c r="CN4" s="353" t="s">
        <v>76</v>
      </c>
      <c r="CO4" s="353" t="s">
        <v>77</v>
      </c>
      <c r="CP4" s="355" t="s">
        <v>6</v>
      </c>
      <c r="CQ4" s="353" t="s">
        <v>78</v>
      </c>
      <c r="CR4" s="355" t="s">
        <v>89</v>
      </c>
      <c r="CS4" s="353" t="s">
        <v>79</v>
      </c>
      <c r="CT4" s="353" t="s">
        <v>80</v>
      </c>
      <c r="CU4" s="353" t="s">
        <v>81</v>
      </c>
      <c r="CV4" s="353" t="s">
        <v>82</v>
      </c>
      <c r="CW4" s="353" t="s">
        <v>83</v>
      </c>
      <c r="CX4" s="355" t="s">
        <v>84</v>
      </c>
      <c r="CY4" s="353" t="s">
        <v>91</v>
      </c>
      <c r="CZ4" s="353" t="s">
        <v>85</v>
      </c>
      <c r="DA4" s="355" t="s">
        <v>86</v>
      </c>
      <c r="DB4" s="355" t="s">
        <v>87</v>
      </c>
      <c r="DC4" s="355" t="s">
        <v>88</v>
      </c>
      <c r="DD4" s="355" t="s">
        <v>67</v>
      </c>
      <c r="DE4" s="357" t="s">
        <v>3</v>
      </c>
      <c r="DF4" s="353" t="s">
        <v>73</v>
      </c>
      <c r="DG4" s="353" t="s">
        <v>74</v>
      </c>
      <c r="DH4" s="353" t="s">
        <v>75</v>
      </c>
      <c r="DI4" s="353" t="s">
        <v>76</v>
      </c>
      <c r="DJ4" s="353" t="s">
        <v>77</v>
      </c>
      <c r="DK4" s="355" t="s">
        <v>6</v>
      </c>
      <c r="DL4" s="353" t="s">
        <v>78</v>
      </c>
      <c r="DM4" s="355" t="s">
        <v>89</v>
      </c>
      <c r="DN4" s="353" t="s">
        <v>79</v>
      </c>
      <c r="DO4" s="353" t="s">
        <v>80</v>
      </c>
      <c r="DP4" s="353" t="s">
        <v>81</v>
      </c>
      <c r="DQ4" s="353" t="s">
        <v>82</v>
      </c>
      <c r="DR4" s="353" t="s">
        <v>83</v>
      </c>
      <c r="DS4" s="355" t="s">
        <v>84</v>
      </c>
      <c r="DT4" s="353" t="s">
        <v>91</v>
      </c>
      <c r="DU4" s="353" t="s">
        <v>85</v>
      </c>
      <c r="DV4" s="355" t="s">
        <v>86</v>
      </c>
      <c r="DW4" s="355" t="s">
        <v>87</v>
      </c>
      <c r="DX4" s="355" t="s">
        <v>88</v>
      </c>
      <c r="DY4" s="355" t="s">
        <v>67</v>
      </c>
      <c r="DZ4" s="357" t="s">
        <v>3</v>
      </c>
      <c r="EA4" s="353" t="s">
        <v>73</v>
      </c>
      <c r="EB4" s="353" t="s">
        <v>74</v>
      </c>
      <c r="EC4" s="353" t="s">
        <v>75</v>
      </c>
      <c r="ED4" s="353" t="s">
        <v>76</v>
      </c>
      <c r="EE4" s="353" t="s">
        <v>77</v>
      </c>
      <c r="EF4" s="355" t="s">
        <v>6</v>
      </c>
      <c r="EG4" s="353" t="s">
        <v>78</v>
      </c>
      <c r="EH4" s="355" t="s">
        <v>89</v>
      </c>
      <c r="EI4" s="353" t="s">
        <v>79</v>
      </c>
      <c r="EJ4" s="353" t="s">
        <v>80</v>
      </c>
      <c r="EK4" s="353" t="s">
        <v>81</v>
      </c>
      <c r="EL4" s="353" t="s">
        <v>82</v>
      </c>
      <c r="EM4" s="353" t="s">
        <v>83</v>
      </c>
      <c r="EN4" s="355" t="s">
        <v>84</v>
      </c>
      <c r="EO4" s="353" t="s">
        <v>91</v>
      </c>
      <c r="EP4" s="353" t="s">
        <v>85</v>
      </c>
      <c r="EQ4" s="355" t="s">
        <v>86</v>
      </c>
      <c r="ER4" s="355" t="s">
        <v>87</v>
      </c>
      <c r="ES4" s="355" t="s">
        <v>88</v>
      </c>
      <c r="ET4" s="355" t="s">
        <v>67</v>
      </c>
      <c r="EU4" s="357" t="s">
        <v>3</v>
      </c>
      <c r="EV4" s="353" t="s">
        <v>73</v>
      </c>
      <c r="EW4" s="353" t="s">
        <v>74</v>
      </c>
      <c r="EX4" s="353" t="s">
        <v>75</v>
      </c>
      <c r="EY4" s="353" t="s">
        <v>76</v>
      </c>
      <c r="EZ4" s="353" t="s">
        <v>77</v>
      </c>
      <c r="FA4" s="355" t="s">
        <v>6</v>
      </c>
      <c r="FB4" s="353" t="s">
        <v>78</v>
      </c>
      <c r="FC4" s="355" t="s">
        <v>89</v>
      </c>
      <c r="FD4" s="353" t="s">
        <v>79</v>
      </c>
      <c r="FE4" s="353" t="s">
        <v>80</v>
      </c>
      <c r="FF4" s="353" t="s">
        <v>81</v>
      </c>
      <c r="FG4" s="353" t="s">
        <v>82</v>
      </c>
      <c r="FH4" s="353" t="s">
        <v>83</v>
      </c>
      <c r="FI4" s="355" t="s">
        <v>84</v>
      </c>
      <c r="FJ4" s="353" t="s">
        <v>91</v>
      </c>
      <c r="FK4" s="353" t="s">
        <v>85</v>
      </c>
      <c r="FL4" s="355" t="s">
        <v>86</v>
      </c>
      <c r="FM4" s="355" t="s">
        <v>87</v>
      </c>
      <c r="FN4" s="355" t="s">
        <v>88</v>
      </c>
      <c r="FO4" s="355" t="s">
        <v>67</v>
      </c>
    </row>
    <row r="5" spans="1:171" s="274" customFormat="1" ht="22.5" customHeight="1">
      <c r="A5" s="339"/>
      <c r="B5" s="339"/>
      <c r="C5" s="341"/>
      <c r="D5" s="357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27"/>
      <c r="S5" s="327"/>
      <c r="T5" s="354"/>
      <c r="U5" s="356"/>
      <c r="V5" s="356"/>
      <c r="W5" s="356"/>
      <c r="X5" s="356"/>
      <c r="Y5" s="357"/>
      <c r="Z5" s="354"/>
      <c r="AA5" s="354"/>
      <c r="AB5" s="354"/>
      <c r="AC5" s="354"/>
      <c r="AD5" s="354"/>
      <c r="AE5" s="354"/>
      <c r="AF5" s="354"/>
      <c r="AG5" s="354"/>
      <c r="AH5" s="354"/>
      <c r="AI5" s="354"/>
      <c r="AJ5" s="354"/>
      <c r="AK5" s="354"/>
      <c r="AL5" s="354"/>
      <c r="AM5" s="354"/>
      <c r="AN5" s="354"/>
      <c r="AO5" s="354"/>
      <c r="AP5" s="354"/>
      <c r="AQ5" s="356"/>
      <c r="AR5" s="356"/>
      <c r="AS5" s="356"/>
      <c r="AT5" s="357"/>
      <c r="AU5" s="354"/>
      <c r="AV5" s="354"/>
      <c r="AW5" s="354"/>
      <c r="AX5" s="354"/>
      <c r="AY5" s="354"/>
      <c r="AZ5" s="354"/>
      <c r="BA5" s="354"/>
      <c r="BB5" s="354"/>
      <c r="BC5" s="354"/>
      <c r="BD5" s="354"/>
      <c r="BE5" s="354"/>
      <c r="BF5" s="354"/>
      <c r="BG5" s="354"/>
      <c r="BH5" s="354"/>
      <c r="BI5" s="354"/>
      <c r="BJ5" s="354"/>
      <c r="BK5" s="354"/>
      <c r="BL5" s="356"/>
      <c r="BM5" s="356"/>
      <c r="BN5" s="356"/>
      <c r="BO5" s="357"/>
      <c r="BP5" s="354"/>
      <c r="BQ5" s="354"/>
      <c r="BR5" s="354"/>
      <c r="BS5" s="354"/>
      <c r="BT5" s="354"/>
      <c r="BU5" s="354"/>
      <c r="BV5" s="354"/>
      <c r="BW5" s="354"/>
      <c r="BX5" s="354"/>
      <c r="BY5" s="354"/>
      <c r="BZ5" s="354"/>
      <c r="CA5" s="354"/>
      <c r="CB5" s="354"/>
      <c r="CC5" s="354"/>
      <c r="CD5" s="354"/>
      <c r="CE5" s="354"/>
      <c r="CF5" s="354"/>
      <c r="CG5" s="356"/>
      <c r="CH5" s="356"/>
      <c r="CI5" s="356"/>
      <c r="CJ5" s="357"/>
      <c r="CK5" s="354"/>
      <c r="CL5" s="354"/>
      <c r="CM5" s="354"/>
      <c r="CN5" s="354"/>
      <c r="CO5" s="354"/>
      <c r="CP5" s="354"/>
      <c r="CQ5" s="354"/>
      <c r="CR5" s="354"/>
      <c r="CS5" s="354"/>
      <c r="CT5" s="354"/>
      <c r="CU5" s="354"/>
      <c r="CV5" s="354"/>
      <c r="CW5" s="354"/>
      <c r="CX5" s="354"/>
      <c r="CY5" s="354"/>
      <c r="CZ5" s="354"/>
      <c r="DA5" s="354"/>
      <c r="DB5" s="356"/>
      <c r="DC5" s="356"/>
      <c r="DD5" s="356"/>
      <c r="DE5" s="357"/>
      <c r="DF5" s="354"/>
      <c r="DG5" s="354"/>
      <c r="DH5" s="354"/>
      <c r="DI5" s="354"/>
      <c r="DJ5" s="354"/>
      <c r="DK5" s="354"/>
      <c r="DL5" s="354"/>
      <c r="DM5" s="354"/>
      <c r="DN5" s="354"/>
      <c r="DO5" s="354"/>
      <c r="DP5" s="354"/>
      <c r="DQ5" s="354"/>
      <c r="DR5" s="354"/>
      <c r="DS5" s="354"/>
      <c r="DT5" s="354"/>
      <c r="DU5" s="354"/>
      <c r="DV5" s="354"/>
      <c r="DW5" s="356"/>
      <c r="DX5" s="356"/>
      <c r="DY5" s="356"/>
      <c r="DZ5" s="357"/>
      <c r="EA5" s="354"/>
      <c r="EB5" s="354"/>
      <c r="EC5" s="354"/>
      <c r="ED5" s="354"/>
      <c r="EE5" s="354"/>
      <c r="EF5" s="354"/>
      <c r="EG5" s="354"/>
      <c r="EH5" s="354"/>
      <c r="EI5" s="354"/>
      <c r="EJ5" s="354"/>
      <c r="EK5" s="354"/>
      <c r="EL5" s="354"/>
      <c r="EM5" s="354"/>
      <c r="EN5" s="354"/>
      <c r="EO5" s="354"/>
      <c r="EP5" s="354"/>
      <c r="EQ5" s="354"/>
      <c r="ER5" s="356"/>
      <c r="ES5" s="356"/>
      <c r="ET5" s="356"/>
      <c r="EU5" s="357"/>
      <c r="EV5" s="354"/>
      <c r="EW5" s="354"/>
      <c r="EX5" s="354"/>
      <c r="EY5" s="354"/>
      <c r="EZ5" s="354"/>
      <c r="FA5" s="354"/>
      <c r="FB5" s="354"/>
      <c r="FC5" s="354"/>
      <c r="FD5" s="354"/>
      <c r="FE5" s="354"/>
      <c r="FF5" s="354"/>
      <c r="FG5" s="354"/>
      <c r="FH5" s="354"/>
      <c r="FI5" s="354"/>
      <c r="FJ5" s="354"/>
      <c r="FK5" s="354"/>
      <c r="FL5" s="354"/>
      <c r="FM5" s="356"/>
      <c r="FN5" s="356"/>
      <c r="FO5" s="356"/>
    </row>
    <row r="6" spans="1:171" s="280" customFormat="1" ht="13.5" customHeight="1">
      <c r="A6" s="339"/>
      <c r="B6" s="339"/>
      <c r="C6" s="341"/>
      <c r="D6" s="279" t="s">
        <v>742</v>
      </c>
      <c r="E6" s="267" t="s">
        <v>742</v>
      </c>
      <c r="F6" s="267" t="s">
        <v>742</v>
      </c>
      <c r="G6" s="267" t="s">
        <v>742</v>
      </c>
      <c r="H6" s="267" t="s">
        <v>742</v>
      </c>
      <c r="I6" s="267" t="s">
        <v>742</v>
      </c>
      <c r="J6" s="267" t="s">
        <v>742</v>
      </c>
      <c r="K6" s="267" t="s">
        <v>742</v>
      </c>
      <c r="L6" s="267"/>
      <c r="M6" s="267" t="s">
        <v>742</v>
      </c>
      <c r="N6" s="267" t="s">
        <v>742</v>
      </c>
      <c r="O6" s="267" t="s">
        <v>742</v>
      </c>
      <c r="P6" s="267" t="s">
        <v>742</v>
      </c>
      <c r="Q6" s="267" t="s">
        <v>742</v>
      </c>
      <c r="R6" s="267" t="s">
        <v>742</v>
      </c>
      <c r="S6" s="267" t="s">
        <v>742</v>
      </c>
      <c r="T6" s="267" t="s">
        <v>742</v>
      </c>
      <c r="U6" s="268" t="s">
        <v>742</v>
      </c>
      <c r="V6" s="267" t="s">
        <v>742</v>
      </c>
      <c r="W6" s="267" t="s">
        <v>742</v>
      </c>
      <c r="X6" s="267" t="s">
        <v>742</v>
      </c>
      <c r="Y6" s="267" t="s">
        <v>742</v>
      </c>
      <c r="Z6" s="267" t="s">
        <v>742</v>
      </c>
      <c r="AA6" s="267" t="s">
        <v>742</v>
      </c>
      <c r="AB6" s="267" t="s">
        <v>742</v>
      </c>
      <c r="AC6" s="267" t="s">
        <v>742</v>
      </c>
      <c r="AD6" s="267" t="s">
        <v>742</v>
      </c>
      <c r="AE6" s="267" t="s">
        <v>742</v>
      </c>
      <c r="AF6" s="267" t="s">
        <v>742</v>
      </c>
      <c r="AG6" s="267" t="s">
        <v>742</v>
      </c>
      <c r="AH6" s="267" t="s">
        <v>742</v>
      </c>
      <c r="AI6" s="267" t="s">
        <v>742</v>
      </c>
      <c r="AJ6" s="267" t="s">
        <v>742</v>
      </c>
      <c r="AK6" s="267" t="s">
        <v>742</v>
      </c>
      <c r="AL6" s="267" t="s">
        <v>742</v>
      </c>
      <c r="AM6" s="267" t="s">
        <v>742</v>
      </c>
      <c r="AN6" s="267" t="s">
        <v>742</v>
      </c>
      <c r="AO6" s="267" t="s">
        <v>742</v>
      </c>
      <c r="AP6" s="268" t="s">
        <v>742</v>
      </c>
      <c r="AQ6" s="267" t="s">
        <v>742</v>
      </c>
      <c r="AR6" s="267" t="s">
        <v>742</v>
      </c>
      <c r="AS6" s="267" t="s">
        <v>742</v>
      </c>
      <c r="AT6" s="267" t="s">
        <v>742</v>
      </c>
      <c r="AU6" s="267" t="s">
        <v>742</v>
      </c>
      <c r="AV6" s="267" t="s">
        <v>742</v>
      </c>
      <c r="AW6" s="267" t="s">
        <v>742</v>
      </c>
      <c r="AX6" s="267" t="s">
        <v>742</v>
      </c>
      <c r="AY6" s="267" t="s">
        <v>742</v>
      </c>
      <c r="AZ6" s="267" t="s">
        <v>742</v>
      </c>
      <c r="BA6" s="267" t="s">
        <v>742</v>
      </c>
      <c r="BB6" s="267" t="s">
        <v>742</v>
      </c>
      <c r="BC6" s="267" t="s">
        <v>742</v>
      </c>
      <c r="BD6" s="267" t="s">
        <v>742</v>
      </c>
      <c r="BE6" s="267" t="s">
        <v>742</v>
      </c>
      <c r="BF6" s="267" t="s">
        <v>742</v>
      </c>
      <c r="BG6" s="267" t="s">
        <v>742</v>
      </c>
      <c r="BH6" s="267" t="s">
        <v>742</v>
      </c>
      <c r="BI6" s="267" t="s">
        <v>742</v>
      </c>
      <c r="BJ6" s="267" t="s">
        <v>742</v>
      </c>
      <c r="BK6" s="268" t="s">
        <v>742</v>
      </c>
      <c r="BL6" s="267" t="s">
        <v>742</v>
      </c>
      <c r="BM6" s="267" t="s">
        <v>742</v>
      </c>
      <c r="BN6" s="267" t="s">
        <v>742</v>
      </c>
      <c r="BO6" s="267" t="s">
        <v>742</v>
      </c>
      <c r="BP6" s="267" t="s">
        <v>742</v>
      </c>
      <c r="BQ6" s="267" t="s">
        <v>742</v>
      </c>
      <c r="BR6" s="267" t="s">
        <v>742</v>
      </c>
      <c r="BS6" s="267" t="s">
        <v>742</v>
      </c>
      <c r="BT6" s="267" t="s">
        <v>742</v>
      </c>
      <c r="BU6" s="267" t="s">
        <v>742</v>
      </c>
      <c r="BV6" s="267" t="s">
        <v>742</v>
      </c>
      <c r="BW6" s="267" t="s">
        <v>742</v>
      </c>
      <c r="BX6" s="267" t="s">
        <v>742</v>
      </c>
      <c r="BY6" s="267" t="s">
        <v>742</v>
      </c>
      <c r="BZ6" s="267" t="s">
        <v>742</v>
      </c>
      <c r="CA6" s="267" t="s">
        <v>742</v>
      </c>
      <c r="CB6" s="267" t="s">
        <v>742</v>
      </c>
      <c r="CC6" s="267" t="s">
        <v>742</v>
      </c>
      <c r="CD6" s="267" t="s">
        <v>742</v>
      </c>
      <c r="CE6" s="267" t="s">
        <v>742</v>
      </c>
      <c r="CF6" s="268" t="s">
        <v>742</v>
      </c>
      <c r="CG6" s="267" t="s">
        <v>742</v>
      </c>
      <c r="CH6" s="267" t="s">
        <v>742</v>
      </c>
      <c r="CI6" s="267" t="s">
        <v>742</v>
      </c>
      <c r="CJ6" s="267" t="s">
        <v>742</v>
      </c>
      <c r="CK6" s="267" t="s">
        <v>742</v>
      </c>
      <c r="CL6" s="267" t="s">
        <v>742</v>
      </c>
      <c r="CM6" s="267" t="s">
        <v>742</v>
      </c>
      <c r="CN6" s="267" t="s">
        <v>742</v>
      </c>
      <c r="CO6" s="267" t="s">
        <v>742</v>
      </c>
      <c r="CP6" s="267" t="s">
        <v>742</v>
      </c>
      <c r="CQ6" s="267" t="s">
        <v>742</v>
      </c>
      <c r="CR6" s="267" t="s">
        <v>742</v>
      </c>
      <c r="CS6" s="267" t="s">
        <v>742</v>
      </c>
      <c r="CT6" s="267" t="s">
        <v>742</v>
      </c>
      <c r="CU6" s="267" t="s">
        <v>742</v>
      </c>
      <c r="CV6" s="267" t="s">
        <v>742</v>
      </c>
      <c r="CW6" s="267" t="s">
        <v>742</v>
      </c>
      <c r="CX6" s="267" t="s">
        <v>742</v>
      </c>
      <c r="CY6" s="267" t="s">
        <v>742</v>
      </c>
      <c r="CZ6" s="267" t="s">
        <v>742</v>
      </c>
      <c r="DA6" s="268" t="s">
        <v>742</v>
      </c>
      <c r="DB6" s="267" t="s">
        <v>742</v>
      </c>
      <c r="DC6" s="267" t="s">
        <v>742</v>
      </c>
      <c r="DD6" s="267" t="s">
        <v>742</v>
      </c>
      <c r="DE6" s="267" t="s">
        <v>742</v>
      </c>
      <c r="DF6" s="267" t="s">
        <v>742</v>
      </c>
      <c r="DG6" s="267" t="s">
        <v>742</v>
      </c>
      <c r="DH6" s="267" t="s">
        <v>742</v>
      </c>
      <c r="DI6" s="267" t="s">
        <v>742</v>
      </c>
      <c r="DJ6" s="267" t="s">
        <v>742</v>
      </c>
      <c r="DK6" s="267" t="s">
        <v>742</v>
      </c>
      <c r="DL6" s="267" t="s">
        <v>742</v>
      </c>
      <c r="DM6" s="267" t="s">
        <v>742</v>
      </c>
      <c r="DN6" s="267" t="s">
        <v>742</v>
      </c>
      <c r="DO6" s="267" t="s">
        <v>742</v>
      </c>
      <c r="DP6" s="267" t="s">
        <v>742</v>
      </c>
      <c r="DQ6" s="267" t="s">
        <v>742</v>
      </c>
      <c r="DR6" s="267" t="s">
        <v>742</v>
      </c>
      <c r="DS6" s="267" t="s">
        <v>742</v>
      </c>
      <c r="DT6" s="267" t="s">
        <v>742</v>
      </c>
      <c r="DU6" s="267" t="s">
        <v>742</v>
      </c>
      <c r="DV6" s="268" t="s">
        <v>742</v>
      </c>
      <c r="DW6" s="267" t="s">
        <v>742</v>
      </c>
      <c r="DX6" s="267" t="s">
        <v>742</v>
      </c>
      <c r="DY6" s="267" t="s">
        <v>742</v>
      </c>
      <c r="DZ6" s="267" t="s">
        <v>742</v>
      </c>
      <c r="EA6" s="267" t="s">
        <v>742</v>
      </c>
      <c r="EB6" s="267" t="s">
        <v>742</v>
      </c>
      <c r="EC6" s="267" t="s">
        <v>742</v>
      </c>
      <c r="ED6" s="267" t="s">
        <v>742</v>
      </c>
      <c r="EE6" s="267" t="s">
        <v>742</v>
      </c>
      <c r="EF6" s="267" t="s">
        <v>742</v>
      </c>
      <c r="EG6" s="267" t="s">
        <v>742</v>
      </c>
      <c r="EH6" s="267" t="s">
        <v>742</v>
      </c>
      <c r="EI6" s="267" t="s">
        <v>742</v>
      </c>
      <c r="EJ6" s="267" t="s">
        <v>742</v>
      </c>
      <c r="EK6" s="267" t="s">
        <v>742</v>
      </c>
      <c r="EL6" s="267" t="s">
        <v>742</v>
      </c>
      <c r="EM6" s="267" t="s">
        <v>742</v>
      </c>
      <c r="EN6" s="267" t="s">
        <v>742</v>
      </c>
      <c r="EO6" s="267" t="s">
        <v>742</v>
      </c>
      <c r="EP6" s="267" t="s">
        <v>742</v>
      </c>
      <c r="EQ6" s="268" t="s">
        <v>742</v>
      </c>
      <c r="ER6" s="267" t="s">
        <v>742</v>
      </c>
      <c r="ES6" s="267" t="s">
        <v>742</v>
      </c>
      <c r="ET6" s="267" t="s">
        <v>742</v>
      </c>
      <c r="EU6" s="267" t="s">
        <v>742</v>
      </c>
      <c r="EV6" s="267" t="s">
        <v>742</v>
      </c>
      <c r="EW6" s="267" t="s">
        <v>742</v>
      </c>
      <c r="EX6" s="267" t="s">
        <v>742</v>
      </c>
      <c r="EY6" s="267" t="s">
        <v>742</v>
      </c>
      <c r="EZ6" s="267" t="s">
        <v>742</v>
      </c>
      <c r="FA6" s="267" t="s">
        <v>742</v>
      </c>
      <c r="FB6" s="267" t="s">
        <v>742</v>
      </c>
      <c r="FC6" s="267" t="s">
        <v>742</v>
      </c>
      <c r="FD6" s="267" t="s">
        <v>742</v>
      </c>
      <c r="FE6" s="267" t="s">
        <v>742</v>
      </c>
      <c r="FF6" s="267" t="s">
        <v>742</v>
      </c>
      <c r="FG6" s="267" t="s">
        <v>742</v>
      </c>
      <c r="FH6" s="267" t="s">
        <v>742</v>
      </c>
      <c r="FI6" s="267" t="s">
        <v>742</v>
      </c>
      <c r="FJ6" s="267" t="s">
        <v>742</v>
      </c>
      <c r="FK6" s="267" t="s">
        <v>742</v>
      </c>
      <c r="FL6" s="268" t="s">
        <v>742</v>
      </c>
      <c r="FM6" s="267" t="s">
        <v>742</v>
      </c>
      <c r="FN6" s="267" t="s">
        <v>742</v>
      </c>
      <c r="FO6" s="267" t="s">
        <v>742</v>
      </c>
    </row>
    <row r="7" spans="1:171" s="301" customFormat="1" ht="13.5" customHeight="1">
      <c r="A7" s="302" t="str">
        <f>ごみ処理概要!A7</f>
        <v>奈良県</v>
      </c>
      <c r="B7" s="303" t="str">
        <f>ごみ処理概要!B7</f>
        <v>29000</v>
      </c>
      <c r="C7" s="304" t="s">
        <v>3</v>
      </c>
      <c r="D7" s="306">
        <f t="shared" ref="D7:X7" si="0">SUM(Y7,AT7,BO7,CJ7,DE7,DZ7,EU7)</f>
        <v>21453</v>
      </c>
      <c r="E7" s="306">
        <f t="shared" si="0"/>
        <v>232</v>
      </c>
      <c r="F7" s="306">
        <f t="shared" si="0"/>
        <v>23</v>
      </c>
      <c r="G7" s="306">
        <f t="shared" si="0"/>
        <v>139</v>
      </c>
      <c r="H7" s="306">
        <f t="shared" si="0"/>
        <v>5798</v>
      </c>
      <c r="I7" s="306">
        <f t="shared" si="0"/>
        <v>5899</v>
      </c>
      <c r="J7" s="306">
        <f t="shared" si="0"/>
        <v>1281</v>
      </c>
      <c r="K7" s="306">
        <f t="shared" si="0"/>
        <v>15</v>
      </c>
      <c r="L7" s="306">
        <f t="shared" si="0"/>
        <v>1362</v>
      </c>
      <c r="M7" s="306">
        <f t="shared" si="0"/>
        <v>593</v>
      </c>
      <c r="N7" s="306">
        <f t="shared" si="0"/>
        <v>183</v>
      </c>
      <c r="O7" s="306">
        <f t="shared" si="0"/>
        <v>244</v>
      </c>
      <c r="P7" s="306">
        <f t="shared" si="0"/>
        <v>0</v>
      </c>
      <c r="Q7" s="306">
        <f t="shared" si="0"/>
        <v>0</v>
      </c>
      <c r="R7" s="306">
        <f t="shared" si="0"/>
        <v>0</v>
      </c>
      <c r="S7" s="306">
        <f t="shared" si="0"/>
        <v>0</v>
      </c>
      <c r="T7" s="306">
        <f t="shared" si="0"/>
        <v>702</v>
      </c>
      <c r="U7" s="306">
        <f t="shared" si="0"/>
        <v>0</v>
      </c>
      <c r="V7" s="306">
        <f t="shared" si="0"/>
        <v>0</v>
      </c>
      <c r="W7" s="306">
        <f t="shared" si="0"/>
        <v>12</v>
      </c>
      <c r="X7" s="306">
        <f t="shared" si="0"/>
        <v>4970</v>
      </c>
      <c r="Y7" s="306">
        <f t="shared" ref="Y7:Y46" si="1">SUM(Z7:AS7)</f>
        <v>2533</v>
      </c>
      <c r="Z7" s="306">
        <f>SUM(Z$8:Z$46)</f>
        <v>0</v>
      </c>
      <c r="AA7" s="306">
        <f>SUM(AA$8:AA$46)</f>
        <v>0</v>
      </c>
      <c r="AB7" s="306">
        <f>SUM(AB$8:AB$46)</f>
        <v>0</v>
      </c>
      <c r="AC7" s="306">
        <f>SUM(AC$8:AC$46)</f>
        <v>570</v>
      </c>
      <c r="AD7" s="306">
        <f>SUM(AD$8:AD$46)</f>
        <v>0</v>
      </c>
      <c r="AE7" s="306">
        <f>SUM(AE$8:AE$46)</f>
        <v>0</v>
      </c>
      <c r="AF7" s="306">
        <f>SUM(AF$8:AF$46)</f>
        <v>0</v>
      </c>
      <c r="AG7" s="306">
        <f>SUM(AG$8:AG$46)</f>
        <v>0</v>
      </c>
      <c r="AH7" s="306">
        <f>SUM(AH$8:AH$46)</f>
        <v>0</v>
      </c>
      <c r="AI7" s="306">
        <f>SUM(AI$8:AI$46)</f>
        <v>0</v>
      </c>
      <c r="AJ7" s="310" t="s">
        <v>739</v>
      </c>
      <c r="AK7" s="310" t="s">
        <v>739</v>
      </c>
      <c r="AL7" s="306">
        <f>SUM(AL$8:AL$46)</f>
        <v>0</v>
      </c>
      <c r="AM7" s="310" t="s">
        <v>739</v>
      </c>
      <c r="AN7" s="310" t="s">
        <v>739</v>
      </c>
      <c r="AO7" s="306">
        <f>SUM(AO$8:AO$46)</f>
        <v>702</v>
      </c>
      <c r="AP7" s="310" t="s">
        <v>739</v>
      </c>
      <c r="AQ7" s="306">
        <f>SUM(AQ$8:AQ$46)</f>
        <v>0</v>
      </c>
      <c r="AR7" s="310" t="s">
        <v>739</v>
      </c>
      <c r="AS7" s="306">
        <f>SUM(AS$8:AS$46)</f>
        <v>1261</v>
      </c>
      <c r="AT7" s="306">
        <f t="shared" ref="AT7:AT46" si="2">SUM(AU7:BN7)</f>
        <v>4218</v>
      </c>
      <c r="AU7" s="306">
        <f>SUM(AU$8:AU$46)</f>
        <v>0</v>
      </c>
      <c r="AV7" s="306">
        <f>SUM(AV$8:AV$46)</f>
        <v>0</v>
      </c>
      <c r="AW7" s="306">
        <f>SUM(AW$8:AW$46)</f>
        <v>0</v>
      </c>
      <c r="AX7" s="306">
        <f>SUM(AX$8:AX$46)</f>
        <v>3223</v>
      </c>
      <c r="AY7" s="306">
        <f>SUM(AY$8:AY$46)</f>
        <v>883</v>
      </c>
      <c r="AZ7" s="306">
        <f>SUM(AZ$8:AZ$46)</f>
        <v>0</v>
      </c>
      <c r="BA7" s="306">
        <f>SUM(BA$8:BA$46)</f>
        <v>0</v>
      </c>
      <c r="BB7" s="306">
        <f>SUM(BB$8:BB$46)</f>
        <v>0</v>
      </c>
      <c r="BC7" s="306">
        <f>SUM(BC$8:BC$46)</f>
        <v>10</v>
      </c>
      <c r="BD7" s="306">
        <f>SUM(BD$8:BD$46)</f>
        <v>3</v>
      </c>
      <c r="BE7" s="310" t="s">
        <v>739</v>
      </c>
      <c r="BF7" s="310" t="s">
        <v>739</v>
      </c>
      <c r="BG7" s="310" t="s">
        <v>739</v>
      </c>
      <c r="BH7" s="310" t="s">
        <v>739</v>
      </c>
      <c r="BI7" s="310" t="s">
        <v>739</v>
      </c>
      <c r="BJ7" s="310" t="s">
        <v>739</v>
      </c>
      <c r="BK7" s="310" t="s">
        <v>739</v>
      </c>
      <c r="BL7" s="310" t="s">
        <v>739</v>
      </c>
      <c r="BM7" s="310" t="s">
        <v>739</v>
      </c>
      <c r="BN7" s="306">
        <f>SUM(BN$8:BN$46)</f>
        <v>99</v>
      </c>
      <c r="BO7" s="306">
        <f t="shared" ref="BO7:BO46" si="3">SUM(BP7:CI7)</f>
        <v>126</v>
      </c>
      <c r="BP7" s="306">
        <f>SUM(BP$8:BP$46)</f>
        <v>0</v>
      </c>
      <c r="BQ7" s="306">
        <f>SUM(BQ$8:BQ$46)</f>
        <v>0</v>
      </c>
      <c r="BR7" s="306">
        <f>SUM(BR$8:BR$46)</f>
        <v>0</v>
      </c>
      <c r="BS7" s="306">
        <f>SUM(BS$8:BS$46)</f>
        <v>0</v>
      </c>
      <c r="BT7" s="306">
        <f>SUM(BT$8:BT$46)</f>
        <v>0</v>
      </c>
      <c r="BU7" s="306">
        <f>SUM(BU$8:BU$46)</f>
        <v>0</v>
      </c>
      <c r="BV7" s="306">
        <f>SUM(BV$8:BV$46)</f>
        <v>0</v>
      </c>
      <c r="BW7" s="306">
        <f>SUM(BW$8:BW$46)</f>
        <v>0</v>
      </c>
      <c r="BX7" s="306">
        <f>SUM(BX$8:BX$46)</f>
        <v>0</v>
      </c>
      <c r="BY7" s="306">
        <f>SUM(BY$8:BY$46)</f>
        <v>0</v>
      </c>
      <c r="BZ7" s="306">
        <f>SUM(BZ$8:BZ$46)</f>
        <v>126</v>
      </c>
      <c r="CA7" s="306">
        <f>SUM(CA$8:CA$46)</f>
        <v>0</v>
      </c>
      <c r="CB7" s="310" t="s">
        <v>739</v>
      </c>
      <c r="CC7" s="310" t="s">
        <v>739</v>
      </c>
      <c r="CD7" s="310" t="s">
        <v>739</v>
      </c>
      <c r="CE7" s="310" t="s">
        <v>739</v>
      </c>
      <c r="CF7" s="310" t="s">
        <v>739</v>
      </c>
      <c r="CG7" s="310" t="s">
        <v>739</v>
      </c>
      <c r="CH7" s="310" t="s">
        <v>739</v>
      </c>
      <c r="CI7" s="306">
        <f>SUM(CI$8:CI$46)</f>
        <v>0</v>
      </c>
      <c r="CJ7" s="306">
        <f t="shared" ref="CJ7:CJ46" si="4">SUM(CK7:DD7)</f>
        <v>0</v>
      </c>
      <c r="CK7" s="306">
        <f>SUM(CK$8:CK$46)</f>
        <v>0</v>
      </c>
      <c r="CL7" s="306">
        <f>SUM(CL$8:CL$46)</f>
        <v>0</v>
      </c>
      <c r="CM7" s="306">
        <f>SUM(CM$8:CM$46)</f>
        <v>0</v>
      </c>
      <c r="CN7" s="306">
        <f>SUM(CN$8:CN$46)</f>
        <v>0</v>
      </c>
      <c r="CO7" s="306">
        <f>SUM(CO$8:CO$46)</f>
        <v>0</v>
      </c>
      <c r="CP7" s="306">
        <f>SUM(CP$8:CP$46)</f>
        <v>0</v>
      </c>
      <c r="CQ7" s="306">
        <f>SUM(CQ$8:CQ$46)</f>
        <v>0</v>
      </c>
      <c r="CR7" s="306">
        <f>SUM(CR$8:CR$46)</f>
        <v>0</v>
      </c>
      <c r="CS7" s="306">
        <f>SUM(CS$8:CS$46)</f>
        <v>0</v>
      </c>
      <c r="CT7" s="306">
        <f>SUM(CT$8:CT$46)</f>
        <v>0</v>
      </c>
      <c r="CU7" s="306">
        <f>SUM(CU$8:CU$46)</f>
        <v>0</v>
      </c>
      <c r="CV7" s="306">
        <f>SUM(CV$8:CV$46)</f>
        <v>0</v>
      </c>
      <c r="CW7" s="310" t="s">
        <v>739</v>
      </c>
      <c r="CX7" s="310" t="s">
        <v>739</v>
      </c>
      <c r="CY7" s="310" t="s">
        <v>739</v>
      </c>
      <c r="CZ7" s="310" t="s">
        <v>739</v>
      </c>
      <c r="DA7" s="310" t="s">
        <v>739</v>
      </c>
      <c r="DB7" s="310" t="s">
        <v>739</v>
      </c>
      <c r="DC7" s="310" t="s">
        <v>739</v>
      </c>
      <c r="DD7" s="306">
        <f>SUM(DD$8:DD$46)</f>
        <v>0</v>
      </c>
      <c r="DE7" s="306">
        <f t="shared" ref="DE7:DE46" si="5">SUM(DF7:DY7)</f>
        <v>0</v>
      </c>
      <c r="DF7" s="306">
        <f>SUM(DF$8:DF$46)</f>
        <v>0</v>
      </c>
      <c r="DG7" s="306">
        <f>SUM(DG$8:DG$46)</f>
        <v>0</v>
      </c>
      <c r="DH7" s="306">
        <f>SUM(DH$8:DH$46)</f>
        <v>0</v>
      </c>
      <c r="DI7" s="306">
        <f>SUM(DI$8:DI$46)</f>
        <v>0</v>
      </c>
      <c r="DJ7" s="306">
        <f>SUM(DJ$8:DJ$46)</f>
        <v>0</v>
      </c>
      <c r="DK7" s="306">
        <f>SUM(DK$8:DK$46)</f>
        <v>0</v>
      </c>
      <c r="DL7" s="306">
        <f>SUM(DL$8:DL$46)</f>
        <v>0</v>
      </c>
      <c r="DM7" s="306">
        <f>SUM(DM$8:DM$46)</f>
        <v>0</v>
      </c>
      <c r="DN7" s="306">
        <f>SUM(DN$8:DN$46)</f>
        <v>0</v>
      </c>
      <c r="DO7" s="306">
        <f>SUM(DO$8:DO$46)</f>
        <v>0</v>
      </c>
      <c r="DP7" s="306">
        <f>SUM(DP$8:DP$46)</f>
        <v>0</v>
      </c>
      <c r="DQ7" s="306">
        <f>SUM(DQ$8:DQ$46)</f>
        <v>0</v>
      </c>
      <c r="DR7" s="310" t="s">
        <v>739</v>
      </c>
      <c r="DS7" s="310" t="s">
        <v>739</v>
      </c>
      <c r="DT7" s="306">
        <f>SUM(DT$8:DT$46)</f>
        <v>0</v>
      </c>
      <c r="DU7" s="310" t="s">
        <v>739</v>
      </c>
      <c r="DV7" s="310" t="s">
        <v>739</v>
      </c>
      <c r="DW7" s="310" t="s">
        <v>739</v>
      </c>
      <c r="DX7" s="310" t="s">
        <v>739</v>
      </c>
      <c r="DY7" s="306">
        <f>SUM(DY$8:DY$46)</f>
        <v>0</v>
      </c>
      <c r="DZ7" s="306">
        <f t="shared" ref="DZ7:DZ46" si="6">SUM(EA7:ET7)</f>
        <v>0</v>
      </c>
      <c r="EA7" s="306">
        <f>SUM(EA$8:EA$46)</f>
        <v>0</v>
      </c>
      <c r="EB7" s="306">
        <f>SUM(EB$8:EB$46)</f>
        <v>0</v>
      </c>
      <c r="EC7" s="306">
        <f>SUM(EC$8:EC$46)</f>
        <v>0</v>
      </c>
      <c r="ED7" s="306">
        <f>SUM(ED$8:ED$46)</f>
        <v>0</v>
      </c>
      <c r="EE7" s="306">
        <f>SUM(EE$8:EE$46)</f>
        <v>0</v>
      </c>
      <c r="EF7" s="306">
        <f>SUM(EF$8:EF$46)</f>
        <v>0</v>
      </c>
      <c r="EG7" s="306">
        <f>SUM(EG$8:EG$46)</f>
        <v>0</v>
      </c>
      <c r="EH7" s="306">
        <f>SUM(EH$8:EH$46)</f>
        <v>0</v>
      </c>
      <c r="EI7" s="306">
        <f>SUM(EI$8:EI$46)</f>
        <v>0</v>
      </c>
      <c r="EJ7" s="306">
        <f>SUM(EJ$8:EJ$46)</f>
        <v>0</v>
      </c>
      <c r="EK7" s="310" t="s">
        <v>739</v>
      </c>
      <c r="EL7" s="310" t="s">
        <v>739</v>
      </c>
      <c r="EM7" s="310" t="s">
        <v>739</v>
      </c>
      <c r="EN7" s="306">
        <f>SUM(EN$8:EN$46)</f>
        <v>0</v>
      </c>
      <c r="EO7" s="306">
        <f>SUM(EO$8:EO$46)</f>
        <v>0</v>
      </c>
      <c r="EP7" s="310" t="s">
        <v>739</v>
      </c>
      <c r="EQ7" s="310" t="s">
        <v>739</v>
      </c>
      <c r="ER7" s="310" t="s">
        <v>739</v>
      </c>
      <c r="ES7" s="306">
        <f>SUM(ES$8:ES$46)</f>
        <v>0</v>
      </c>
      <c r="ET7" s="306">
        <f>SUM(ET$8:ET$46)</f>
        <v>0</v>
      </c>
      <c r="EU7" s="306">
        <f t="shared" ref="EU7:EU46" si="7">SUM(EV7:FO7)</f>
        <v>14576</v>
      </c>
      <c r="EV7" s="306">
        <f>SUM(EV$8:EV$46)</f>
        <v>232</v>
      </c>
      <c r="EW7" s="306">
        <f>SUM(EW$8:EW$46)</f>
        <v>23</v>
      </c>
      <c r="EX7" s="306">
        <f>SUM(EX$8:EX$46)</f>
        <v>139</v>
      </c>
      <c r="EY7" s="306">
        <f>SUM(EY$8:EY$46)</f>
        <v>2005</v>
      </c>
      <c r="EZ7" s="306">
        <f>SUM(EZ$8:EZ$46)</f>
        <v>5016</v>
      </c>
      <c r="FA7" s="306">
        <f>SUM(FA$8:FA$46)</f>
        <v>1281</v>
      </c>
      <c r="FB7" s="306">
        <f>SUM(FB$8:FB$46)</f>
        <v>15</v>
      </c>
      <c r="FC7" s="306">
        <f>SUM(FC$8:FC$46)</f>
        <v>1362</v>
      </c>
      <c r="FD7" s="306">
        <f>SUM(FD$8:FD$46)</f>
        <v>583</v>
      </c>
      <c r="FE7" s="306">
        <f>SUM(FE$8:FE$46)</f>
        <v>180</v>
      </c>
      <c r="FF7" s="306">
        <f>SUM(FF$8:FF$46)</f>
        <v>118</v>
      </c>
      <c r="FG7" s="306">
        <f>SUM(FG$8:FG$46)</f>
        <v>0</v>
      </c>
      <c r="FH7" s="310" t="s">
        <v>739</v>
      </c>
      <c r="FI7" s="310" t="s">
        <v>739</v>
      </c>
      <c r="FJ7" s="310" t="s">
        <v>739</v>
      </c>
      <c r="FK7" s="306">
        <f>SUM(FK$8:FK$46)</f>
        <v>0</v>
      </c>
      <c r="FL7" s="306">
        <f>SUM(FL$8:FL$46)</f>
        <v>0</v>
      </c>
      <c r="FM7" s="306">
        <f>SUM(FM$8:FM$46)</f>
        <v>0</v>
      </c>
      <c r="FN7" s="306">
        <f>SUM(FN$8:FN$46)</f>
        <v>12</v>
      </c>
      <c r="FO7" s="306">
        <f>SUM(FO$8:FO$46)</f>
        <v>3610</v>
      </c>
    </row>
    <row r="8" spans="1:171" s="224" customFormat="1" ht="13.5" customHeight="1">
      <c r="A8" s="290" t="s">
        <v>745</v>
      </c>
      <c r="B8" s="291" t="s">
        <v>759</v>
      </c>
      <c r="C8" s="290" t="s">
        <v>760</v>
      </c>
      <c r="D8" s="292">
        <f t="shared" ref="D8:D46" si="8">SUM(Y8,AT8,BO8,CJ8,DE8,DZ8,EU8)</f>
        <v>4685</v>
      </c>
      <c r="E8" s="292">
        <f t="shared" ref="E8:E46" si="9">SUM(Z8,AU8,BP8,CK8,DF8,EA8,EV8)</f>
        <v>0</v>
      </c>
      <c r="F8" s="292">
        <f t="shared" ref="F8:F46" si="10">SUM(AA8,AV8,BQ8,CL8,DG8,EB8,EW8)</f>
        <v>0</v>
      </c>
      <c r="G8" s="292">
        <f t="shared" ref="G8:G46" si="11">SUM(AB8,AW8,BR8,CM8,DH8,EC8,EX8)</f>
        <v>0</v>
      </c>
      <c r="H8" s="292">
        <f t="shared" ref="H8:H46" si="12">SUM(AC8,AX8,BS8,CN8,DI8,ED8,EY8)</f>
        <v>1370</v>
      </c>
      <c r="I8" s="292">
        <f t="shared" ref="I8:I46" si="13">SUM(AD8,AY8,BT8,CO8,DJ8,EE8,EZ8)</f>
        <v>1730</v>
      </c>
      <c r="J8" s="292">
        <f t="shared" ref="J8:J46" si="14">SUM(AE8,AZ8,BU8,CP8,DK8,EF8,FA8)</f>
        <v>449</v>
      </c>
      <c r="K8" s="292">
        <f t="shared" ref="K8:K46" si="15">SUM(AF8,BA8,BV8,CQ8,DL8,EG8,FB8)</f>
        <v>0</v>
      </c>
      <c r="L8" s="292">
        <f t="shared" ref="L8:L46" si="16">SUM(AG8,BB8,BW8,CR8,DM8,EH8,FC8)</f>
        <v>0</v>
      </c>
      <c r="M8" s="292">
        <f t="shared" ref="M8:M46" si="17">SUM(AH8,BC8,BX8,CS8,DN8,EI8,FD8)</f>
        <v>0</v>
      </c>
      <c r="N8" s="292">
        <f t="shared" ref="N8:N46" si="18">SUM(AI8,BD8,BY8,CT8,DO8,EJ8,FE8)</f>
        <v>0</v>
      </c>
      <c r="O8" s="292">
        <f t="shared" ref="O8:O46" si="19">SUM(AJ8,BE8,BZ8,CU8,DP8,EK8,FF8)</f>
        <v>118</v>
      </c>
      <c r="P8" s="292">
        <f t="shared" ref="P8:P46" si="20">SUM(AK8,BF8,CA8,CV8,DQ8,EL8,FG8)</f>
        <v>0</v>
      </c>
      <c r="Q8" s="292">
        <f t="shared" ref="Q8:Q46" si="21">SUM(AL8,BG8,CB8,CW8,DR8,EM8,FH8)</f>
        <v>0</v>
      </c>
      <c r="R8" s="292">
        <f t="shared" ref="R8:R46" si="22">SUM(AM8,BH8,CC8,CX8,DS8,EN8,FI8)</f>
        <v>0</v>
      </c>
      <c r="S8" s="292">
        <f t="shared" ref="S8:S46" si="23">SUM(AN8,BI8,CD8,CY8,DT8,EO8,FJ8)</f>
        <v>0</v>
      </c>
      <c r="T8" s="292">
        <f t="shared" ref="T8:T46" si="24">SUM(AO8,BJ8,CE8,CZ8,DU8,EP8,FK8)</f>
        <v>0</v>
      </c>
      <c r="U8" s="292">
        <f t="shared" ref="U8:U46" si="25">SUM(AP8,BK8,CF8,DA8,DV8,EQ8,FL8)</f>
        <v>0</v>
      </c>
      <c r="V8" s="292">
        <f t="shared" ref="V8:V46" si="26">SUM(AQ8,BL8,CG8,DB8,DW8,ER8,FM8)</f>
        <v>0</v>
      </c>
      <c r="W8" s="292">
        <f t="shared" ref="W8:W46" si="27">SUM(AR8,BM8,CH8,DC8,DX8,ES8,FN8)</f>
        <v>0</v>
      </c>
      <c r="X8" s="292">
        <f t="shared" ref="X8:X46" si="28">SUM(AS8,BN8,CI8,DD8,DY8,ET8,FO8)</f>
        <v>1018</v>
      </c>
      <c r="Y8" s="292">
        <f t="shared" si="1"/>
        <v>0</v>
      </c>
      <c r="Z8" s="292">
        <v>0</v>
      </c>
      <c r="AA8" s="292">
        <v>0</v>
      </c>
      <c r="AB8" s="292">
        <v>0</v>
      </c>
      <c r="AC8" s="292">
        <v>0</v>
      </c>
      <c r="AD8" s="292">
        <v>0</v>
      </c>
      <c r="AE8" s="292">
        <v>0</v>
      </c>
      <c r="AF8" s="292">
        <v>0</v>
      </c>
      <c r="AG8" s="292">
        <v>0</v>
      </c>
      <c r="AH8" s="292">
        <v>0</v>
      </c>
      <c r="AI8" s="292">
        <v>0</v>
      </c>
      <c r="AJ8" s="295" t="s">
        <v>840</v>
      </c>
      <c r="AK8" s="295" t="s">
        <v>840</v>
      </c>
      <c r="AL8" s="292">
        <v>0</v>
      </c>
      <c r="AM8" s="295" t="s">
        <v>840</v>
      </c>
      <c r="AN8" s="295" t="s">
        <v>840</v>
      </c>
      <c r="AO8" s="292">
        <v>0</v>
      </c>
      <c r="AP8" s="295" t="s">
        <v>840</v>
      </c>
      <c r="AQ8" s="292">
        <v>0</v>
      </c>
      <c r="AR8" s="295" t="s">
        <v>840</v>
      </c>
      <c r="AS8" s="292">
        <v>0</v>
      </c>
      <c r="AT8" s="292">
        <f t="shared" si="2"/>
        <v>915</v>
      </c>
      <c r="AU8" s="292">
        <v>0</v>
      </c>
      <c r="AV8" s="292">
        <v>0</v>
      </c>
      <c r="AW8" s="292">
        <v>0</v>
      </c>
      <c r="AX8" s="292">
        <v>897</v>
      </c>
      <c r="AY8" s="292">
        <v>0</v>
      </c>
      <c r="AZ8" s="292">
        <v>0</v>
      </c>
      <c r="BA8" s="292">
        <v>0</v>
      </c>
      <c r="BB8" s="292">
        <v>0</v>
      </c>
      <c r="BC8" s="292">
        <v>0</v>
      </c>
      <c r="BD8" s="292">
        <v>0</v>
      </c>
      <c r="BE8" s="295" t="s">
        <v>840</v>
      </c>
      <c r="BF8" s="295" t="s">
        <v>840</v>
      </c>
      <c r="BG8" s="295" t="s">
        <v>840</v>
      </c>
      <c r="BH8" s="295" t="s">
        <v>840</v>
      </c>
      <c r="BI8" s="295" t="s">
        <v>840</v>
      </c>
      <c r="BJ8" s="295" t="s">
        <v>840</v>
      </c>
      <c r="BK8" s="295" t="s">
        <v>840</v>
      </c>
      <c r="BL8" s="295" t="s">
        <v>840</v>
      </c>
      <c r="BM8" s="295" t="s">
        <v>840</v>
      </c>
      <c r="BN8" s="292">
        <v>18</v>
      </c>
      <c r="BO8" s="292">
        <f t="shared" si="3"/>
        <v>0</v>
      </c>
      <c r="BP8" s="292">
        <v>0</v>
      </c>
      <c r="BQ8" s="292">
        <v>0</v>
      </c>
      <c r="BR8" s="292">
        <v>0</v>
      </c>
      <c r="BS8" s="292">
        <v>0</v>
      </c>
      <c r="BT8" s="292">
        <v>0</v>
      </c>
      <c r="BU8" s="292">
        <v>0</v>
      </c>
      <c r="BV8" s="292">
        <v>0</v>
      </c>
      <c r="BW8" s="292">
        <v>0</v>
      </c>
      <c r="BX8" s="292">
        <v>0</v>
      </c>
      <c r="BY8" s="292">
        <v>0</v>
      </c>
      <c r="BZ8" s="292">
        <v>0</v>
      </c>
      <c r="CA8" s="292">
        <v>0</v>
      </c>
      <c r="CB8" s="295" t="s">
        <v>840</v>
      </c>
      <c r="CC8" s="295" t="s">
        <v>840</v>
      </c>
      <c r="CD8" s="295" t="s">
        <v>840</v>
      </c>
      <c r="CE8" s="295" t="s">
        <v>840</v>
      </c>
      <c r="CF8" s="295" t="s">
        <v>840</v>
      </c>
      <c r="CG8" s="295" t="s">
        <v>840</v>
      </c>
      <c r="CH8" s="295" t="s">
        <v>840</v>
      </c>
      <c r="CI8" s="292">
        <v>0</v>
      </c>
      <c r="CJ8" s="292">
        <f t="shared" si="4"/>
        <v>0</v>
      </c>
      <c r="CK8" s="292">
        <v>0</v>
      </c>
      <c r="CL8" s="292">
        <v>0</v>
      </c>
      <c r="CM8" s="292">
        <v>0</v>
      </c>
      <c r="CN8" s="292">
        <v>0</v>
      </c>
      <c r="CO8" s="292">
        <v>0</v>
      </c>
      <c r="CP8" s="292">
        <v>0</v>
      </c>
      <c r="CQ8" s="292">
        <v>0</v>
      </c>
      <c r="CR8" s="292">
        <v>0</v>
      </c>
      <c r="CS8" s="292">
        <v>0</v>
      </c>
      <c r="CT8" s="292">
        <v>0</v>
      </c>
      <c r="CU8" s="292">
        <v>0</v>
      </c>
      <c r="CV8" s="292">
        <v>0</v>
      </c>
      <c r="CW8" s="295" t="s">
        <v>840</v>
      </c>
      <c r="CX8" s="295" t="s">
        <v>840</v>
      </c>
      <c r="CY8" s="295" t="s">
        <v>840</v>
      </c>
      <c r="CZ8" s="295" t="s">
        <v>840</v>
      </c>
      <c r="DA8" s="295" t="s">
        <v>840</v>
      </c>
      <c r="DB8" s="295" t="s">
        <v>840</v>
      </c>
      <c r="DC8" s="295" t="s">
        <v>840</v>
      </c>
      <c r="DD8" s="292">
        <v>0</v>
      </c>
      <c r="DE8" s="292">
        <f t="shared" si="5"/>
        <v>0</v>
      </c>
      <c r="DF8" s="292">
        <v>0</v>
      </c>
      <c r="DG8" s="292">
        <v>0</v>
      </c>
      <c r="DH8" s="292">
        <v>0</v>
      </c>
      <c r="DI8" s="292">
        <v>0</v>
      </c>
      <c r="DJ8" s="292">
        <v>0</v>
      </c>
      <c r="DK8" s="292">
        <v>0</v>
      </c>
      <c r="DL8" s="292">
        <v>0</v>
      </c>
      <c r="DM8" s="292">
        <v>0</v>
      </c>
      <c r="DN8" s="292">
        <v>0</v>
      </c>
      <c r="DO8" s="292">
        <v>0</v>
      </c>
      <c r="DP8" s="292">
        <v>0</v>
      </c>
      <c r="DQ8" s="292">
        <v>0</v>
      </c>
      <c r="DR8" s="295" t="s">
        <v>840</v>
      </c>
      <c r="DS8" s="295" t="s">
        <v>840</v>
      </c>
      <c r="DT8" s="292">
        <v>0</v>
      </c>
      <c r="DU8" s="295" t="s">
        <v>840</v>
      </c>
      <c r="DV8" s="295" t="s">
        <v>840</v>
      </c>
      <c r="DW8" s="295" t="s">
        <v>840</v>
      </c>
      <c r="DX8" s="295" t="s">
        <v>840</v>
      </c>
      <c r="DY8" s="292">
        <v>0</v>
      </c>
      <c r="DZ8" s="292">
        <f t="shared" si="6"/>
        <v>0</v>
      </c>
      <c r="EA8" s="292">
        <v>0</v>
      </c>
      <c r="EB8" s="292">
        <v>0</v>
      </c>
      <c r="EC8" s="292">
        <v>0</v>
      </c>
      <c r="ED8" s="292">
        <v>0</v>
      </c>
      <c r="EE8" s="292">
        <v>0</v>
      </c>
      <c r="EF8" s="292">
        <v>0</v>
      </c>
      <c r="EG8" s="292">
        <v>0</v>
      </c>
      <c r="EH8" s="292">
        <v>0</v>
      </c>
      <c r="EI8" s="292">
        <v>0</v>
      </c>
      <c r="EJ8" s="292">
        <v>0</v>
      </c>
      <c r="EK8" s="295" t="s">
        <v>840</v>
      </c>
      <c r="EL8" s="295" t="s">
        <v>840</v>
      </c>
      <c r="EM8" s="295" t="s">
        <v>840</v>
      </c>
      <c r="EN8" s="292">
        <v>0</v>
      </c>
      <c r="EO8" s="292">
        <v>0</v>
      </c>
      <c r="EP8" s="295" t="s">
        <v>840</v>
      </c>
      <c r="EQ8" s="295" t="s">
        <v>840</v>
      </c>
      <c r="ER8" s="295" t="s">
        <v>840</v>
      </c>
      <c r="ES8" s="292">
        <v>0</v>
      </c>
      <c r="ET8" s="292">
        <v>0</v>
      </c>
      <c r="EU8" s="292">
        <f t="shared" si="7"/>
        <v>3770</v>
      </c>
      <c r="EV8" s="292">
        <v>0</v>
      </c>
      <c r="EW8" s="292">
        <v>0</v>
      </c>
      <c r="EX8" s="292">
        <v>0</v>
      </c>
      <c r="EY8" s="292">
        <v>473</v>
      </c>
      <c r="EZ8" s="292">
        <v>1730</v>
      </c>
      <c r="FA8" s="292">
        <v>449</v>
      </c>
      <c r="FB8" s="292">
        <v>0</v>
      </c>
      <c r="FC8" s="292">
        <v>0</v>
      </c>
      <c r="FD8" s="292">
        <v>0</v>
      </c>
      <c r="FE8" s="292">
        <v>0</v>
      </c>
      <c r="FF8" s="292">
        <v>118</v>
      </c>
      <c r="FG8" s="292">
        <v>0</v>
      </c>
      <c r="FH8" s="295" t="s">
        <v>840</v>
      </c>
      <c r="FI8" s="295" t="s">
        <v>840</v>
      </c>
      <c r="FJ8" s="295" t="s">
        <v>840</v>
      </c>
      <c r="FK8" s="292">
        <v>0</v>
      </c>
      <c r="FL8" s="292">
        <v>0</v>
      </c>
      <c r="FM8" s="292">
        <v>0</v>
      </c>
      <c r="FN8" s="292">
        <v>0</v>
      </c>
      <c r="FO8" s="292">
        <v>1000</v>
      </c>
    </row>
    <row r="9" spans="1:171" s="224" customFormat="1" ht="13.5" customHeight="1">
      <c r="A9" s="290" t="s">
        <v>745</v>
      </c>
      <c r="B9" s="291" t="s">
        <v>762</v>
      </c>
      <c r="C9" s="290" t="s">
        <v>763</v>
      </c>
      <c r="D9" s="292">
        <f t="shared" si="8"/>
        <v>792</v>
      </c>
      <c r="E9" s="292">
        <f t="shared" si="9"/>
        <v>0</v>
      </c>
      <c r="F9" s="292">
        <f t="shared" si="10"/>
        <v>0</v>
      </c>
      <c r="G9" s="292">
        <f t="shared" si="11"/>
        <v>0</v>
      </c>
      <c r="H9" s="292">
        <f t="shared" si="12"/>
        <v>353</v>
      </c>
      <c r="I9" s="292">
        <f t="shared" si="13"/>
        <v>360</v>
      </c>
      <c r="J9" s="292">
        <f t="shared" si="14"/>
        <v>79</v>
      </c>
      <c r="K9" s="292">
        <f t="shared" si="15"/>
        <v>0</v>
      </c>
      <c r="L9" s="292">
        <f t="shared" si="16"/>
        <v>0</v>
      </c>
      <c r="M9" s="292">
        <f t="shared" si="17"/>
        <v>0</v>
      </c>
      <c r="N9" s="292">
        <f t="shared" si="18"/>
        <v>0</v>
      </c>
      <c r="O9" s="292">
        <f t="shared" si="19"/>
        <v>0</v>
      </c>
      <c r="P9" s="292">
        <f t="shared" si="20"/>
        <v>0</v>
      </c>
      <c r="Q9" s="292">
        <f t="shared" si="21"/>
        <v>0</v>
      </c>
      <c r="R9" s="292">
        <f t="shared" si="22"/>
        <v>0</v>
      </c>
      <c r="S9" s="292">
        <f t="shared" si="23"/>
        <v>0</v>
      </c>
      <c r="T9" s="292">
        <f t="shared" si="24"/>
        <v>0</v>
      </c>
      <c r="U9" s="292">
        <f t="shared" si="25"/>
        <v>0</v>
      </c>
      <c r="V9" s="292">
        <f t="shared" si="26"/>
        <v>0</v>
      </c>
      <c r="W9" s="292">
        <f t="shared" si="27"/>
        <v>0</v>
      </c>
      <c r="X9" s="292">
        <f t="shared" si="28"/>
        <v>0</v>
      </c>
      <c r="Y9" s="292">
        <f t="shared" si="1"/>
        <v>0</v>
      </c>
      <c r="Z9" s="292">
        <v>0</v>
      </c>
      <c r="AA9" s="292">
        <v>0</v>
      </c>
      <c r="AB9" s="292">
        <v>0</v>
      </c>
      <c r="AC9" s="292">
        <v>0</v>
      </c>
      <c r="AD9" s="292">
        <v>0</v>
      </c>
      <c r="AE9" s="292">
        <v>0</v>
      </c>
      <c r="AF9" s="292">
        <v>0</v>
      </c>
      <c r="AG9" s="292">
        <v>0</v>
      </c>
      <c r="AH9" s="292">
        <v>0</v>
      </c>
      <c r="AI9" s="292">
        <v>0</v>
      </c>
      <c r="AJ9" s="295" t="s">
        <v>840</v>
      </c>
      <c r="AK9" s="295" t="s">
        <v>840</v>
      </c>
      <c r="AL9" s="292">
        <v>0</v>
      </c>
      <c r="AM9" s="295" t="s">
        <v>840</v>
      </c>
      <c r="AN9" s="295" t="s">
        <v>840</v>
      </c>
      <c r="AO9" s="292">
        <v>0</v>
      </c>
      <c r="AP9" s="295" t="s">
        <v>840</v>
      </c>
      <c r="AQ9" s="292">
        <v>0</v>
      </c>
      <c r="AR9" s="295" t="s">
        <v>840</v>
      </c>
      <c r="AS9" s="292">
        <v>0</v>
      </c>
      <c r="AT9" s="292">
        <f t="shared" si="2"/>
        <v>204</v>
      </c>
      <c r="AU9" s="292">
        <v>0</v>
      </c>
      <c r="AV9" s="292">
        <v>0</v>
      </c>
      <c r="AW9" s="292">
        <v>0</v>
      </c>
      <c r="AX9" s="292">
        <v>204</v>
      </c>
      <c r="AY9" s="292">
        <v>0</v>
      </c>
      <c r="AZ9" s="292">
        <v>0</v>
      </c>
      <c r="BA9" s="292">
        <v>0</v>
      </c>
      <c r="BB9" s="292">
        <v>0</v>
      </c>
      <c r="BC9" s="292">
        <v>0</v>
      </c>
      <c r="BD9" s="292">
        <v>0</v>
      </c>
      <c r="BE9" s="295" t="s">
        <v>840</v>
      </c>
      <c r="BF9" s="295" t="s">
        <v>840</v>
      </c>
      <c r="BG9" s="295" t="s">
        <v>840</v>
      </c>
      <c r="BH9" s="295" t="s">
        <v>840</v>
      </c>
      <c r="BI9" s="295" t="s">
        <v>840</v>
      </c>
      <c r="BJ9" s="295" t="s">
        <v>840</v>
      </c>
      <c r="BK9" s="295" t="s">
        <v>840</v>
      </c>
      <c r="BL9" s="295" t="s">
        <v>840</v>
      </c>
      <c r="BM9" s="295" t="s">
        <v>840</v>
      </c>
      <c r="BN9" s="292">
        <v>0</v>
      </c>
      <c r="BO9" s="292">
        <f t="shared" si="3"/>
        <v>0</v>
      </c>
      <c r="BP9" s="292">
        <v>0</v>
      </c>
      <c r="BQ9" s="292">
        <v>0</v>
      </c>
      <c r="BR9" s="292">
        <v>0</v>
      </c>
      <c r="BS9" s="292">
        <v>0</v>
      </c>
      <c r="BT9" s="292">
        <v>0</v>
      </c>
      <c r="BU9" s="292">
        <v>0</v>
      </c>
      <c r="BV9" s="292">
        <v>0</v>
      </c>
      <c r="BW9" s="292">
        <v>0</v>
      </c>
      <c r="BX9" s="292">
        <v>0</v>
      </c>
      <c r="BY9" s="292">
        <v>0</v>
      </c>
      <c r="BZ9" s="292">
        <v>0</v>
      </c>
      <c r="CA9" s="292">
        <v>0</v>
      </c>
      <c r="CB9" s="295" t="s">
        <v>840</v>
      </c>
      <c r="CC9" s="295" t="s">
        <v>840</v>
      </c>
      <c r="CD9" s="295" t="s">
        <v>840</v>
      </c>
      <c r="CE9" s="295" t="s">
        <v>840</v>
      </c>
      <c r="CF9" s="295" t="s">
        <v>840</v>
      </c>
      <c r="CG9" s="295" t="s">
        <v>840</v>
      </c>
      <c r="CH9" s="295" t="s">
        <v>840</v>
      </c>
      <c r="CI9" s="292">
        <v>0</v>
      </c>
      <c r="CJ9" s="292">
        <f t="shared" si="4"/>
        <v>0</v>
      </c>
      <c r="CK9" s="292">
        <v>0</v>
      </c>
      <c r="CL9" s="292">
        <v>0</v>
      </c>
      <c r="CM9" s="292">
        <v>0</v>
      </c>
      <c r="CN9" s="292">
        <v>0</v>
      </c>
      <c r="CO9" s="292">
        <v>0</v>
      </c>
      <c r="CP9" s="292">
        <v>0</v>
      </c>
      <c r="CQ9" s="292">
        <v>0</v>
      </c>
      <c r="CR9" s="292">
        <v>0</v>
      </c>
      <c r="CS9" s="292">
        <v>0</v>
      </c>
      <c r="CT9" s="292">
        <v>0</v>
      </c>
      <c r="CU9" s="292">
        <v>0</v>
      </c>
      <c r="CV9" s="292">
        <v>0</v>
      </c>
      <c r="CW9" s="295" t="s">
        <v>840</v>
      </c>
      <c r="CX9" s="295" t="s">
        <v>840</v>
      </c>
      <c r="CY9" s="295" t="s">
        <v>840</v>
      </c>
      <c r="CZ9" s="295" t="s">
        <v>840</v>
      </c>
      <c r="DA9" s="295" t="s">
        <v>840</v>
      </c>
      <c r="DB9" s="295" t="s">
        <v>840</v>
      </c>
      <c r="DC9" s="295" t="s">
        <v>840</v>
      </c>
      <c r="DD9" s="292">
        <v>0</v>
      </c>
      <c r="DE9" s="292">
        <f t="shared" si="5"/>
        <v>0</v>
      </c>
      <c r="DF9" s="292">
        <v>0</v>
      </c>
      <c r="DG9" s="292">
        <v>0</v>
      </c>
      <c r="DH9" s="292">
        <v>0</v>
      </c>
      <c r="DI9" s="292">
        <v>0</v>
      </c>
      <c r="DJ9" s="292">
        <v>0</v>
      </c>
      <c r="DK9" s="292">
        <v>0</v>
      </c>
      <c r="DL9" s="292">
        <v>0</v>
      </c>
      <c r="DM9" s="292">
        <v>0</v>
      </c>
      <c r="DN9" s="292">
        <v>0</v>
      </c>
      <c r="DO9" s="292">
        <v>0</v>
      </c>
      <c r="DP9" s="292">
        <v>0</v>
      </c>
      <c r="DQ9" s="292">
        <v>0</v>
      </c>
      <c r="DR9" s="295" t="s">
        <v>840</v>
      </c>
      <c r="DS9" s="295" t="s">
        <v>840</v>
      </c>
      <c r="DT9" s="292">
        <v>0</v>
      </c>
      <c r="DU9" s="295" t="s">
        <v>840</v>
      </c>
      <c r="DV9" s="295" t="s">
        <v>840</v>
      </c>
      <c r="DW9" s="295" t="s">
        <v>840</v>
      </c>
      <c r="DX9" s="295" t="s">
        <v>840</v>
      </c>
      <c r="DY9" s="292">
        <v>0</v>
      </c>
      <c r="DZ9" s="292">
        <f t="shared" si="6"/>
        <v>0</v>
      </c>
      <c r="EA9" s="292">
        <v>0</v>
      </c>
      <c r="EB9" s="292">
        <v>0</v>
      </c>
      <c r="EC9" s="292">
        <v>0</v>
      </c>
      <c r="ED9" s="292">
        <v>0</v>
      </c>
      <c r="EE9" s="292">
        <v>0</v>
      </c>
      <c r="EF9" s="292">
        <v>0</v>
      </c>
      <c r="EG9" s="292">
        <v>0</v>
      </c>
      <c r="EH9" s="292">
        <v>0</v>
      </c>
      <c r="EI9" s="292">
        <v>0</v>
      </c>
      <c r="EJ9" s="292">
        <v>0</v>
      </c>
      <c r="EK9" s="295" t="s">
        <v>840</v>
      </c>
      <c r="EL9" s="295" t="s">
        <v>840</v>
      </c>
      <c r="EM9" s="295" t="s">
        <v>840</v>
      </c>
      <c r="EN9" s="292">
        <v>0</v>
      </c>
      <c r="EO9" s="292">
        <v>0</v>
      </c>
      <c r="EP9" s="295" t="s">
        <v>840</v>
      </c>
      <c r="EQ9" s="295" t="s">
        <v>840</v>
      </c>
      <c r="ER9" s="295" t="s">
        <v>840</v>
      </c>
      <c r="ES9" s="292">
        <v>0</v>
      </c>
      <c r="ET9" s="292">
        <v>0</v>
      </c>
      <c r="EU9" s="292">
        <f t="shared" si="7"/>
        <v>588</v>
      </c>
      <c r="EV9" s="292">
        <v>0</v>
      </c>
      <c r="EW9" s="292">
        <v>0</v>
      </c>
      <c r="EX9" s="292">
        <v>0</v>
      </c>
      <c r="EY9" s="292">
        <v>149</v>
      </c>
      <c r="EZ9" s="292">
        <v>360</v>
      </c>
      <c r="FA9" s="292">
        <v>79</v>
      </c>
      <c r="FB9" s="292">
        <v>0</v>
      </c>
      <c r="FC9" s="292">
        <v>0</v>
      </c>
      <c r="FD9" s="292">
        <v>0</v>
      </c>
      <c r="FE9" s="292">
        <v>0</v>
      </c>
      <c r="FF9" s="292">
        <v>0</v>
      </c>
      <c r="FG9" s="292">
        <v>0</v>
      </c>
      <c r="FH9" s="295" t="s">
        <v>840</v>
      </c>
      <c r="FI9" s="295" t="s">
        <v>840</v>
      </c>
      <c r="FJ9" s="295" t="s">
        <v>840</v>
      </c>
      <c r="FK9" s="292">
        <v>0</v>
      </c>
      <c r="FL9" s="292">
        <v>0</v>
      </c>
      <c r="FM9" s="292">
        <v>0</v>
      </c>
      <c r="FN9" s="292">
        <v>0</v>
      </c>
      <c r="FO9" s="292">
        <v>0</v>
      </c>
    </row>
    <row r="10" spans="1:171" s="224" customFormat="1" ht="13.5" customHeight="1">
      <c r="A10" s="290" t="s">
        <v>745</v>
      </c>
      <c r="B10" s="291" t="s">
        <v>764</v>
      </c>
      <c r="C10" s="290" t="s">
        <v>765</v>
      </c>
      <c r="D10" s="292">
        <f t="shared" si="8"/>
        <v>1148</v>
      </c>
      <c r="E10" s="292">
        <f t="shared" si="9"/>
        <v>0</v>
      </c>
      <c r="F10" s="292">
        <f t="shared" si="10"/>
        <v>0</v>
      </c>
      <c r="G10" s="292">
        <f t="shared" si="11"/>
        <v>0</v>
      </c>
      <c r="H10" s="292">
        <f t="shared" si="12"/>
        <v>514</v>
      </c>
      <c r="I10" s="292">
        <f t="shared" si="13"/>
        <v>511</v>
      </c>
      <c r="J10" s="292">
        <f t="shared" si="14"/>
        <v>119</v>
      </c>
      <c r="K10" s="292">
        <f t="shared" si="15"/>
        <v>0</v>
      </c>
      <c r="L10" s="292">
        <f t="shared" si="16"/>
        <v>0</v>
      </c>
      <c r="M10" s="292">
        <f t="shared" si="17"/>
        <v>1</v>
      </c>
      <c r="N10" s="292">
        <f t="shared" si="18"/>
        <v>3</v>
      </c>
      <c r="O10" s="292">
        <f t="shared" si="19"/>
        <v>0</v>
      </c>
      <c r="P10" s="292">
        <f t="shared" si="20"/>
        <v>0</v>
      </c>
      <c r="Q10" s="292">
        <f t="shared" si="21"/>
        <v>0</v>
      </c>
      <c r="R10" s="292">
        <f t="shared" si="22"/>
        <v>0</v>
      </c>
      <c r="S10" s="292">
        <f t="shared" si="23"/>
        <v>0</v>
      </c>
      <c r="T10" s="292">
        <f t="shared" si="24"/>
        <v>0</v>
      </c>
      <c r="U10" s="292">
        <f t="shared" si="25"/>
        <v>0</v>
      </c>
      <c r="V10" s="292">
        <f t="shared" si="26"/>
        <v>0</v>
      </c>
      <c r="W10" s="292">
        <f t="shared" si="27"/>
        <v>0</v>
      </c>
      <c r="X10" s="292">
        <f t="shared" si="28"/>
        <v>0</v>
      </c>
      <c r="Y10" s="292">
        <f t="shared" si="1"/>
        <v>244</v>
      </c>
      <c r="Z10" s="292">
        <v>0</v>
      </c>
      <c r="AA10" s="292">
        <v>0</v>
      </c>
      <c r="AB10" s="292">
        <v>0</v>
      </c>
      <c r="AC10" s="292">
        <v>244</v>
      </c>
      <c r="AD10" s="292">
        <v>0</v>
      </c>
      <c r="AE10" s="292">
        <v>0</v>
      </c>
      <c r="AF10" s="292">
        <v>0</v>
      </c>
      <c r="AG10" s="292">
        <v>0</v>
      </c>
      <c r="AH10" s="292">
        <v>0</v>
      </c>
      <c r="AI10" s="292">
        <v>0</v>
      </c>
      <c r="AJ10" s="295" t="s">
        <v>840</v>
      </c>
      <c r="AK10" s="295" t="s">
        <v>840</v>
      </c>
      <c r="AL10" s="292">
        <v>0</v>
      </c>
      <c r="AM10" s="295" t="s">
        <v>840</v>
      </c>
      <c r="AN10" s="295" t="s">
        <v>840</v>
      </c>
      <c r="AO10" s="292">
        <v>0</v>
      </c>
      <c r="AP10" s="295" t="s">
        <v>840</v>
      </c>
      <c r="AQ10" s="292">
        <v>0</v>
      </c>
      <c r="AR10" s="295" t="s">
        <v>840</v>
      </c>
      <c r="AS10" s="292">
        <v>0</v>
      </c>
      <c r="AT10" s="292">
        <f t="shared" si="2"/>
        <v>77</v>
      </c>
      <c r="AU10" s="292">
        <v>0</v>
      </c>
      <c r="AV10" s="292">
        <v>0</v>
      </c>
      <c r="AW10" s="292">
        <v>0</v>
      </c>
      <c r="AX10" s="292">
        <v>74</v>
      </c>
      <c r="AY10" s="292">
        <v>0</v>
      </c>
      <c r="AZ10" s="292">
        <v>0</v>
      </c>
      <c r="BA10" s="292">
        <v>0</v>
      </c>
      <c r="BB10" s="292">
        <v>0</v>
      </c>
      <c r="BC10" s="292">
        <v>0</v>
      </c>
      <c r="BD10" s="292">
        <v>3</v>
      </c>
      <c r="BE10" s="295" t="s">
        <v>840</v>
      </c>
      <c r="BF10" s="295" t="s">
        <v>840</v>
      </c>
      <c r="BG10" s="295" t="s">
        <v>840</v>
      </c>
      <c r="BH10" s="295" t="s">
        <v>840</v>
      </c>
      <c r="BI10" s="295" t="s">
        <v>840</v>
      </c>
      <c r="BJ10" s="295" t="s">
        <v>840</v>
      </c>
      <c r="BK10" s="295" t="s">
        <v>840</v>
      </c>
      <c r="BL10" s="295" t="s">
        <v>840</v>
      </c>
      <c r="BM10" s="295" t="s">
        <v>840</v>
      </c>
      <c r="BN10" s="292">
        <v>0</v>
      </c>
      <c r="BO10" s="292">
        <f t="shared" si="3"/>
        <v>0</v>
      </c>
      <c r="BP10" s="292">
        <v>0</v>
      </c>
      <c r="BQ10" s="292">
        <v>0</v>
      </c>
      <c r="BR10" s="292">
        <v>0</v>
      </c>
      <c r="BS10" s="292">
        <v>0</v>
      </c>
      <c r="BT10" s="292">
        <v>0</v>
      </c>
      <c r="BU10" s="292">
        <v>0</v>
      </c>
      <c r="BV10" s="292">
        <v>0</v>
      </c>
      <c r="BW10" s="292">
        <v>0</v>
      </c>
      <c r="BX10" s="292">
        <v>0</v>
      </c>
      <c r="BY10" s="292">
        <v>0</v>
      </c>
      <c r="BZ10" s="292">
        <v>0</v>
      </c>
      <c r="CA10" s="292">
        <v>0</v>
      </c>
      <c r="CB10" s="295" t="s">
        <v>840</v>
      </c>
      <c r="CC10" s="295" t="s">
        <v>840</v>
      </c>
      <c r="CD10" s="295" t="s">
        <v>840</v>
      </c>
      <c r="CE10" s="295" t="s">
        <v>840</v>
      </c>
      <c r="CF10" s="295" t="s">
        <v>840</v>
      </c>
      <c r="CG10" s="295" t="s">
        <v>840</v>
      </c>
      <c r="CH10" s="295" t="s">
        <v>840</v>
      </c>
      <c r="CI10" s="292">
        <v>0</v>
      </c>
      <c r="CJ10" s="292">
        <f t="shared" si="4"/>
        <v>0</v>
      </c>
      <c r="CK10" s="292">
        <v>0</v>
      </c>
      <c r="CL10" s="292">
        <v>0</v>
      </c>
      <c r="CM10" s="292">
        <v>0</v>
      </c>
      <c r="CN10" s="292">
        <v>0</v>
      </c>
      <c r="CO10" s="292">
        <v>0</v>
      </c>
      <c r="CP10" s="292">
        <v>0</v>
      </c>
      <c r="CQ10" s="292">
        <v>0</v>
      </c>
      <c r="CR10" s="292">
        <v>0</v>
      </c>
      <c r="CS10" s="292">
        <v>0</v>
      </c>
      <c r="CT10" s="292">
        <v>0</v>
      </c>
      <c r="CU10" s="292">
        <v>0</v>
      </c>
      <c r="CV10" s="292">
        <v>0</v>
      </c>
      <c r="CW10" s="295" t="s">
        <v>840</v>
      </c>
      <c r="CX10" s="295" t="s">
        <v>840</v>
      </c>
      <c r="CY10" s="295" t="s">
        <v>840</v>
      </c>
      <c r="CZ10" s="295" t="s">
        <v>840</v>
      </c>
      <c r="DA10" s="295" t="s">
        <v>840</v>
      </c>
      <c r="DB10" s="295" t="s">
        <v>840</v>
      </c>
      <c r="DC10" s="295" t="s">
        <v>840</v>
      </c>
      <c r="DD10" s="292">
        <v>0</v>
      </c>
      <c r="DE10" s="292">
        <f t="shared" si="5"/>
        <v>0</v>
      </c>
      <c r="DF10" s="292">
        <v>0</v>
      </c>
      <c r="DG10" s="292">
        <v>0</v>
      </c>
      <c r="DH10" s="292">
        <v>0</v>
      </c>
      <c r="DI10" s="292">
        <v>0</v>
      </c>
      <c r="DJ10" s="292">
        <v>0</v>
      </c>
      <c r="DK10" s="292">
        <v>0</v>
      </c>
      <c r="DL10" s="292">
        <v>0</v>
      </c>
      <c r="DM10" s="292">
        <v>0</v>
      </c>
      <c r="DN10" s="292">
        <v>0</v>
      </c>
      <c r="DO10" s="292">
        <v>0</v>
      </c>
      <c r="DP10" s="292">
        <v>0</v>
      </c>
      <c r="DQ10" s="292">
        <v>0</v>
      </c>
      <c r="DR10" s="295" t="s">
        <v>840</v>
      </c>
      <c r="DS10" s="295" t="s">
        <v>840</v>
      </c>
      <c r="DT10" s="292">
        <v>0</v>
      </c>
      <c r="DU10" s="295" t="s">
        <v>840</v>
      </c>
      <c r="DV10" s="295" t="s">
        <v>840</v>
      </c>
      <c r="DW10" s="295" t="s">
        <v>840</v>
      </c>
      <c r="DX10" s="295" t="s">
        <v>840</v>
      </c>
      <c r="DY10" s="292">
        <v>0</v>
      </c>
      <c r="DZ10" s="292">
        <f t="shared" si="6"/>
        <v>0</v>
      </c>
      <c r="EA10" s="292">
        <v>0</v>
      </c>
      <c r="EB10" s="292">
        <v>0</v>
      </c>
      <c r="EC10" s="292">
        <v>0</v>
      </c>
      <c r="ED10" s="292">
        <v>0</v>
      </c>
      <c r="EE10" s="292">
        <v>0</v>
      </c>
      <c r="EF10" s="292">
        <v>0</v>
      </c>
      <c r="EG10" s="292">
        <v>0</v>
      </c>
      <c r="EH10" s="292">
        <v>0</v>
      </c>
      <c r="EI10" s="292">
        <v>0</v>
      </c>
      <c r="EJ10" s="292">
        <v>0</v>
      </c>
      <c r="EK10" s="295" t="s">
        <v>840</v>
      </c>
      <c r="EL10" s="295" t="s">
        <v>840</v>
      </c>
      <c r="EM10" s="295" t="s">
        <v>840</v>
      </c>
      <c r="EN10" s="292">
        <v>0</v>
      </c>
      <c r="EO10" s="292">
        <v>0</v>
      </c>
      <c r="EP10" s="295" t="s">
        <v>840</v>
      </c>
      <c r="EQ10" s="295" t="s">
        <v>840</v>
      </c>
      <c r="ER10" s="295" t="s">
        <v>840</v>
      </c>
      <c r="ES10" s="292">
        <v>0</v>
      </c>
      <c r="ET10" s="292">
        <v>0</v>
      </c>
      <c r="EU10" s="292">
        <f t="shared" si="7"/>
        <v>827</v>
      </c>
      <c r="EV10" s="292">
        <v>0</v>
      </c>
      <c r="EW10" s="292">
        <v>0</v>
      </c>
      <c r="EX10" s="292">
        <v>0</v>
      </c>
      <c r="EY10" s="292">
        <v>196</v>
      </c>
      <c r="EZ10" s="292">
        <v>511</v>
      </c>
      <c r="FA10" s="292">
        <v>119</v>
      </c>
      <c r="FB10" s="292">
        <v>0</v>
      </c>
      <c r="FC10" s="292">
        <v>0</v>
      </c>
      <c r="FD10" s="292">
        <v>1</v>
      </c>
      <c r="FE10" s="292">
        <v>0</v>
      </c>
      <c r="FF10" s="292">
        <v>0</v>
      </c>
      <c r="FG10" s="292">
        <v>0</v>
      </c>
      <c r="FH10" s="295" t="s">
        <v>840</v>
      </c>
      <c r="FI10" s="295" t="s">
        <v>840</v>
      </c>
      <c r="FJ10" s="295" t="s">
        <v>840</v>
      </c>
      <c r="FK10" s="292">
        <v>0</v>
      </c>
      <c r="FL10" s="292">
        <v>0</v>
      </c>
      <c r="FM10" s="292">
        <v>0</v>
      </c>
      <c r="FN10" s="292">
        <v>0</v>
      </c>
      <c r="FO10" s="292">
        <v>0</v>
      </c>
    </row>
    <row r="11" spans="1:171" s="224" customFormat="1" ht="13.5" customHeight="1">
      <c r="A11" s="290" t="s">
        <v>745</v>
      </c>
      <c r="B11" s="291" t="s">
        <v>766</v>
      </c>
      <c r="C11" s="290" t="s">
        <v>767</v>
      </c>
      <c r="D11" s="292">
        <f t="shared" si="8"/>
        <v>736</v>
      </c>
      <c r="E11" s="292">
        <f t="shared" si="9"/>
        <v>0</v>
      </c>
      <c r="F11" s="292">
        <f t="shared" si="10"/>
        <v>13</v>
      </c>
      <c r="G11" s="292">
        <f t="shared" si="11"/>
        <v>0</v>
      </c>
      <c r="H11" s="292">
        <f t="shared" si="12"/>
        <v>483</v>
      </c>
      <c r="I11" s="292">
        <f t="shared" si="13"/>
        <v>240</v>
      </c>
      <c r="J11" s="292">
        <f t="shared" si="14"/>
        <v>0</v>
      </c>
      <c r="K11" s="292">
        <f t="shared" si="15"/>
        <v>0</v>
      </c>
      <c r="L11" s="292">
        <f t="shared" si="16"/>
        <v>0</v>
      </c>
      <c r="M11" s="292">
        <f t="shared" si="17"/>
        <v>0</v>
      </c>
      <c r="N11" s="292">
        <f t="shared" si="18"/>
        <v>0</v>
      </c>
      <c r="O11" s="292">
        <f t="shared" si="19"/>
        <v>0</v>
      </c>
      <c r="P11" s="292">
        <f t="shared" si="20"/>
        <v>0</v>
      </c>
      <c r="Q11" s="292">
        <f t="shared" si="21"/>
        <v>0</v>
      </c>
      <c r="R11" s="292">
        <f t="shared" si="22"/>
        <v>0</v>
      </c>
      <c r="S11" s="292">
        <f t="shared" si="23"/>
        <v>0</v>
      </c>
      <c r="T11" s="292">
        <f t="shared" si="24"/>
        <v>0</v>
      </c>
      <c r="U11" s="292">
        <f t="shared" si="25"/>
        <v>0</v>
      </c>
      <c r="V11" s="292">
        <f t="shared" si="26"/>
        <v>0</v>
      </c>
      <c r="W11" s="292">
        <f t="shared" si="27"/>
        <v>0</v>
      </c>
      <c r="X11" s="292">
        <f t="shared" si="28"/>
        <v>0</v>
      </c>
      <c r="Y11" s="292">
        <f t="shared" si="1"/>
        <v>33</v>
      </c>
      <c r="Z11" s="292">
        <v>0</v>
      </c>
      <c r="AA11" s="292">
        <v>0</v>
      </c>
      <c r="AB11" s="292">
        <v>0</v>
      </c>
      <c r="AC11" s="292">
        <v>33</v>
      </c>
      <c r="AD11" s="292">
        <v>0</v>
      </c>
      <c r="AE11" s="292">
        <v>0</v>
      </c>
      <c r="AF11" s="292">
        <v>0</v>
      </c>
      <c r="AG11" s="292">
        <v>0</v>
      </c>
      <c r="AH11" s="292">
        <v>0</v>
      </c>
      <c r="AI11" s="292">
        <v>0</v>
      </c>
      <c r="AJ11" s="295" t="s">
        <v>840</v>
      </c>
      <c r="AK11" s="295" t="s">
        <v>840</v>
      </c>
      <c r="AL11" s="292">
        <v>0</v>
      </c>
      <c r="AM11" s="295" t="s">
        <v>840</v>
      </c>
      <c r="AN11" s="295" t="s">
        <v>840</v>
      </c>
      <c r="AO11" s="292">
        <v>0</v>
      </c>
      <c r="AP11" s="295" t="s">
        <v>840</v>
      </c>
      <c r="AQ11" s="292">
        <v>0</v>
      </c>
      <c r="AR11" s="295" t="s">
        <v>840</v>
      </c>
      <c r="AS11" s="292">
        <v>0</v>
      </c>
      <c r="AT11" s="292">
        <f t="shared" si="2"/>
        <v>372</v>
      </c>
      <c r="AU11" s="292">
        <v>0</v>
      </c>
      <c r="AV11" s="292">
        <v>0</v>
      </c>
      <c r="AW11" s="292">
        <v>0</v>
      </c>
      <c r="AX11" s="292">
        <v>372</v>
      </c>
      <c r="AY11" s="292">
        <v>0</v>
      </c>
      <c r="AZ11" s="292">
        <v>0</v>
      </c>
      <c r="BA11" s="292">
        <v>0</v>
      </c>
      <c r="BB11" s="292">
        <v>0</v>
      </c>
      <c r="BC11" s="292">
        <v>0</v>
      </c>
      <c r="BD11" s="292">
        <v>0</v>
      </c>
      <c r="BE11" s="295" t="s">
        <v>840</v>
      </c>
      <c r="BF11" s="295" t="s">
        <v>840</v>
      </c>
      <c r="BG11" s="295" t="s">
        <v>840</v>
      </c>
      <c r="BH11" s="295" t="s">
        <v>840</v>
      </c>
      <c r="BI11" s="295" t="s">
        <v>840</v>
      </c>
      <c r="BJ11" s="295" t="s">
        <v>840</v>
      </c>
      <c r="BK11" s="295" t="s">
        <v>840</v>
      </c>
      <c r="BL11" s="295" t="s">
        <v>840</v>
      </c>
      <c r="BM11" s="295" t="s">
        <v>840</v>
      </c>
      <c r="BN11" s="292">
        <v>0</v>
      </c>
      <c r="BO11" s="292">
        <f t="shared" si="3"/>
        <v>0</v>
      </c>
      <c r="BP11" s="292">
        <v>0</v>
      </c>
      <c r="BQ11" s="292">
        <v>0</v>
      </c>
      <c r="BR11" s="292">
        <v>0</v>
      </c>
      <c r="BS11" s="292">
        <v>0</v>
      </c>
      <c r="BT11" s="292">
        <v>0</v>
      </c>
      <c r="BU11" s="292">
        <v>0</v>
      </c>
      <c r="BV11" s="292">
        <v>0</v>
      </c>
      <c r="BW11" s="292">
        <v>0</v>
      </c>
      <c r="BX11" s="292">
        <v>0</v>
      </c>
      <c r="BY11" s="292">
        <v>0</v>
      </c>
      <c r="BZ11" s="292">
        <v>0</v>
      </c>
      <c r="CA11" s="292">
        <v>0</v>
      </c>
      <c r="CB11" s="295" t="s">
        <v>840</v>
      </c>
      <c r="CC11" s="295" t="s">
        <v>840</v>
      </c>
      <c r="CD11" s="295" t="s">
        <v>840</v>
      </c>
      <c r="CE11" s="295" t="s">
        <v>840</v>
      </c>
      <c r="CF11" s="295" t="s">
        <v>840</v>
      </c>
      <c r="CG11" s="295" t="s">
        <v>840</v>
      </c>
      <c r="CH11" s="295" t="s">
        <v>840</v>
      </c>
      <c r="CI11" s="292">
        <v>0</v>
      </c>
      <c r="CJ11" s="292">
        <f t="shared" si="4"/>
        <v>0</v>
      </c>
      <c r="CK11" s="292">
        <v>0</v>
      </c>
      <c r="CL11" s="292">
        <v>0</v>
      </c>
      <c r="CM11" s="292">
        <v>0</v>
      </c>
      <c r="CN11" s="292">
        <v>0</v>
      </c>
      <c r="CO11" s="292">
        <v>0</v>
      </c>
      <c r="CP11" s="292">
        <v>0</v>
      </c>
      <c r="CQ11" s="292">
        <v>0</v>
      </c>
      <c r="CR11" s="292">
        <v>0</v>
      </c>
      <c r="CS11" s="292">
        <v>0</v>
      </c>
      <c r="CT11" s="292">
        <v>0</v>
      </c>
      <c r="CU11" s="292">
        <v>0</v>
      </c>
      <c r="CV11" s="292">
        <v>0</v>
      </c>
      <c r="CW11" s="295" t="s">
        <v>840</v>
      </c>
      <c r="CX11" s="295" t="s">
        <v>840</v>
      </c>
      <c r="CY11" s="295" t="s">
        <v>840</v>
      </c>
      <c r="CZ11" s="295" t="s">
        <v>840</v>
      </c>
      <c r="DA11" s="295" t="s">
        <v>840</v>
      </c>
      <c r="DB11" s="295" t="s">
        <v>840</v>
      </c>
      <c r="DC11" s="295" t="s">
        <v>840</v>
      </c>
      <c r="DD11" s="292">
        <v>0</v>
      </c>
      <c r="DE11" s="292">
        <f t="shared" si="5"/>
        <v>0</v>
      </c>
      <c r="DF11" s="292">
        <v>0</v>
      </c>
      <c r="DG11" s="292">
        <v>0</v>
      </c>
      <c r="DH11" s="292">
        <v>0</v>
      </c>
      <c r="DI11" s="292">
        <v>0</v>
      </c>
      <c r="DJ11" s="292">
        <v>0</v>
      </c>
      <c r="DK11" s="292">
        <v>0</v>
      </c>
      <c r="DL11" s="292">
        <v>0</v>
      </c>
      <c r="DM11" s="292">
        <v>0</v>
      </c>
      <c r="DN11" s="292">
        <v>0</v>
      </c>
      <c r="DO11" s="292">
        <v>0</v>
      </c>
      <c r="DP11" s="292">
        <v>0</v>
      </c>
      <c r="DQ11" s="292">
        <v>0</v>
      </c>
      <c r="DR11" s="295" t="s">
        <v>840</v>
      </c>
      <c r="DS11" s="295" t="s">
        <v>840</v>
      </c>
      <c r="DT11" s="292">
        <v>0</v>
      </c>
      <c r="DU11" s="295" t="s">
        <v>840</v>
      </c>
      <c r="DV11" s="295" t="s">
        <v>840</v>
      </c>
      <c r="DW11" s="295" t="s">
        <v>840</v>
      </c>
      <c r="DX11" s="295" t="s">
        <v>840</v>
      </c>
      <c r="DY11" s="292">
        <v>0</v>
      </c>
      <c r="DZ11" s="292">
        <f t="shared" si="6"/>
        <v>0</v>
      </c>
      <c r="EA11" s="292">
        <v>0</v>
      </c>
      <c r="EB11" s="292">
        <v>0</v>
      </c>
      <c r="EC11" s="292">
        <v>0</v>
      </c>
      <c r="ED11" s="292">
        <v>0</v>
      </c>
      <c r="EE11" s="292">
        <v>0</v>
      </c>
      <c r="EF11" s="292">
        <v>0</v>
      </c>
      <c r="EG11" s="292">
        <v>0</v>
      </c>
      <c r="EH11" s="292">
        <v>0</v>
      </c>
      <c r="EI11" s="292">
        <v>0</v>
      </c>
      <c r="EJ11" s="292">
        <v>0</v>
      </c>
      <c r="EK11" s="295" t="s">
        <v>840</v>
      </c>
      <c r="EL11" s="295" t="s">
        <v>840</v>
      </c>
      <c r="EM11" s="295" t="s">
        <v>840</v>
      </c>
      <c r="EN11" s="292">
        <v>0</v>
      </c>
      <c r="EO11" s="292">
        <v>0</v>
      </c>
      <c r="EP11" s="295" t="s">
        <v>840</v>
      </c>
      <c r="EQ11" s="295" t="s">
        <v>840</v>
      </c>
      <c r="ER11" s="295" t="s">
        <v>840</v>
      </c>
      <c r="ES11" s="292">
        <v>0</v>
      </c>
      <c r="ET11" s="292">
        <v>0</v>
      </c>
      <c r="EU11" s="292">
        <f t="shared" si="7"/>
        <v>331</v>
      </c>
      <c r="EV11" s="292">
        <v>0</v>
      </c>
      <c r="EW11" s="292">
        <v>13</v>
      </c>
      <c r="EX11" s="292">
        <v>0</v>
      </c>
      <c r="EY11" s="292">
        <v>78</v>
      </c>
      <c r="EZ11" s="292">
        <v>240</v>
      </c>
      <c r="FA11" s="292">
        <v>0</v>
      </c>
      <c r="FB11" s="292">
        <v>0</v>
      </c>
      <c r="FC11" s="292">
        <v>0</v>
      </c>
      <c r="FD11" s="292">
        <v>0</v>
      </c>
      <c r="FE11" s="292">
        <v>0</v>
      </c>
      <c r="FF11" s="292">
        <v>0</v>
      </c>
      <c r="FG11" s="292">
        <v>0</v>
      </c>
      <c r="FH11" s="295" t="s">
        <v>840</v>
      </c>
      <c r="FI11" s="295" t="s">
        <v>840</v>
      </c>
      <c r="FJ11" s="295" t="s">
        <v>840</v>
      </c>
      <c r="FK11" s="292">
        <v>0</v>
      </c>
      <c r="FL11" s="292">
        <v>0</v>
      </c>
      <c r="FM11" s="292">
        <v>0</v>
      </c>
      <c r="FN11" s="292">
        <v>0</v>
      </c>
      <c r="FO11" s="292">
        <v>0</v>
      </c>
    </row>
    <row r="12" spans="1:171" s="224" customFormat="1" ht="13.5" customHeight="1">
      <c r="A12" s="290" t="s">
        <v>745</v>
      </c>
      <c r="B12" s="291" t="s">
        <v>768</v>
      </c>
      <c r="C12" s="290" t="s">
        <v>769</v>
      </c>
      <c r="D12" s="292">
        <f t="shared" si="8"/>
        <v>1424</v>
      </c>
      <c r="E12" s="292">
        <f t="shared" si="9"/>
        <v>0</v>
      </c>
      <c r="F12" s="292">
        <f t="shared" si="10"/>
        <v>0</v>
      </c>
      <c r="G12" s="292">
        <f t="shared" si="11"/>
        <v>0</v>
      </c>
      <c r="H12" s="292">
        <f t="shared" si="12"/>
        <v>587</v>
      </c>
      <c r="I12" s="292">
        <f t="shared" si="13"/>
        <v>698</v>
      </c>
      <c r="J12" s="292">
        <f t="shared" si="14"/>
        <v>102</v>
      </c>
      <c r="K12" s="292">
        <f t="shared" si="15"/>
        <v>0</v>
      </c>
      <c r="L12" s="292">
        <f t="shared" si="16"/>
        <v>3</v>
      </c>
      <c r="M12" s="292">
        <f t="shared" si="17"/>
        <v>0</v>
      </c>
      <c r="N12" s="292">
        <f t="shared" si="18"/>
        <v>0</v>
      </c>
      <c r="O12" s="292">
        <f t="shared" si="19"/>
        <v>0</v>
      </c>
      <c r="P12" s="292">
        <f t="shared" si="20"/>
        <v>0</v>
      </c>
      <c r="Q12" s="292">
        <f t="shared" si="21"/>
        <v>0</v>
      </c>
      <c r="R12" s="292">
        <f t="shared" si="22"/>
        <v>0</v>
      </c>
      <c r="S12" s="292">
        <f t="shared" si="23"/>
        <v>0</v>
      </c>
      <c r="T12" s="292">
        <f t="shared" si="24"/>
        <v>0</v>
      </c>
      <c r="U12" s="292">
        <f t="shared" si="25"/>
        <v>0</v>
      </c>
      <c r="V12" s="292">
        <f t="shared" si="26"/>
        <v>0</v>
      </c>
      <c r="W12" s="292">
        <f t="shared" si="27"/>
        <v>0</v>
      </c>
      <c r="X12" s="292">
        <f t="shared" si="28"/>
        <v>34</v>
      </c>
      <c r="Y12" s="292">
        <f t="shared" si="1"/>
        <v>11</v>
      </c>
      <c r="Z12" s="292">
        <v>0</v>
      </c>
      <c r="AA12" s="292">
        <v>0</v>
      </c>
      <c r="AB12" s="292">
        <v>0</v>
      </c>
      <c r="AC12" s="292">
        <v>11</v>
      </c>
      <c r="AD12" s="292">
        <v>0</v>
      </c>
      <c r="AE12" s="292">
        <v>0</v>
      </c>
      <c r="AF12" s="292">
        <v>0</v>
      </c>
      <c r="AG12" s="292">
        <v>0</v>
      </c>
      <c r="AH12" s="292">
        <v>0</v>
      </c>
      <c r="AI12" s="292">
        <v>0</v>
      </c>
      <c r="AJ12" s="295" t="s">
        <v>840</v>
      </c>
      <c r="AK12" s="295" t="s">
        <v>840</v>
      </c>
      <c r="AL12" s="292">
        <v>0</v>
      </c>
      <c r="AM12" s="295" t="s">
        <v>840</v>
      </c>
      <c r="AN12" s="295" t="s">
        <v>840</v>
      </c>
      <c r="AO12" s="292">
        <v>0</v>
      </c>
      <c r="AP12" s="295" t="s">
        <v>840</v>
      </c>
      <c r="AQ12" s="292">
        <v>0</v>
      </c>
      <c r="AR12" s="295" t="s">
        <v>840</v>
      </c>
      <c r="AS12" s="292">
        <v>0</v>
      </c>
      <c r="AT12" s="292">
        <f t="shared" si="2"/>
        <v>331</v>
      </c>
      <c r="AU12" s="292">
        <v>0</v>
      </c>
      <c r="AV12" s="292">
        <v>0</v>
      </c>
      <c r="AW12" s="292">
        <v>0</v>
      </c>
      <c r="AX12" s="292">
        <v>297</v>
      </c>
      <c r="AY12" s="292">
        <v>0</v>
      </c>
      <c r="AZ12" s="292">
        <v>0</v>
      </c>
      <c r="BA12" s="292">
        <v>0</v>
      </c>
      <c r="BB12" s="292">
        <v>0</v>
      </c>
      <c r="BC12" s="292">
        <v>0</v>
      </c>
      <c r="BD12" s="292">
        <v>0</v>
      </c>
      <c r="BE12" s="295" t="s">
        <v>840</v>
      </c>
      <c r="BF12" s="295" t="s">
        <v>840</v>
      </c>
      <c r="BG12" s="295" t="s">
        <v>840</v>
      </c>
      <c r="BH12" s="295" t="s">
        <v>840</v>
      </c>
      <c r="BI12" s="295" t="s">
        <v>840</v>
      </c>
      <c r="BJ12" s="295" t="s">
        <v>840</v>
      </c>
      <c r="BK12" s="295" t="s">
        <v>840</v>
      </c>
      <c r="BL12" s="295" t="s">
        <v>840</v>
      </c>
      <c r="BM12" s="295" t="s">
        <v>840</v>
      </c>
      <c r="BN12" s="292">
        <v>34</v>
      </c>
      <c r="BO12" s="292">
        <f t="shared" si="3"/>
        <v>0</v>
      </c>
      <c r="BP12" s="292">
        <v>0</v>
      </c>
      <c r="BQ12" s="292">
        <v>0</v>
      </c>
      <c r="BR12" s="292">
        <v>0</v>
      </c>
      <c r="BS12" s="292">
        <v>0</v>
      </c>
      <c r="BT12" s="292">
        <v>0</v>
      </c>
      <c r="BU12" s="292">
        <v>0</v>
      </c>
      <c r="BV12" s="292">
        <v>0</v>
      </c>
      <c r="BW12" s="292">
        <v>0</v>
      </c>
      <c r="BX12" s="292">
        <v>0</v>
      </c>
      <c r="BY12" s="292">
        <v>0</v>
      </c>
      <c r="BZ12" s="292">
        <v>0</v>
      </c>
      <c r="CA12" s="292">
        <v>0</v>
      </c>
      <c r="CB12" s="295" t="s">
        <v>840</v>
      </c>
      <c r="CC12" s="295" t="s">
        <v>840</v>
      </c>
      <c r="CD12" s="295" t="s">
        <v>840</v>
      </c>
      <c r="CE12" s="295" t="s">
        <v>840</v>
      </c>
      <c r="CF12" s="295" t="s">
        <v>840</v>
      </c>
      <c r="CG12" s="295" t="s">
        <v>840</v>
      </c>
      <c r="CH12" s="295" t="s">
        <v>840</v>
      </c>
      <c r="CI12" s="292">
        <v>0</v>
      </c>
      <c r="CJ12" s="292">
        <f t="shared" si="4"/>
        <v>0</v>
      </c>
      <c r="CK12" s="292">
        <v>0</v>
      </c>
      <c r="CL12" s="292">
        <v>0</v>
      </c>
      <c r="CM12" s="292">
        <v>0</v>
      </c>
      <c r="CN12" s="292">
        <v>0</v>
      </c>
      <c r="CO12" s="292">
        <v>0</v>
      </c>
      <c r="CP12" s="292">
        <v>0</v>
      </c>
      <c r="CQ12" s="292">
        <v>0</v>
      </c>
      <c r="CR12" s="292">
        <v>0</v>
      </c>
      <c r="CS12" s="292">
        <v>0</v>
      </c>
      <c r="CT12" s="292">
        <v>0</v>
      </c>
      <c r="CU12" s="292">
        <v>0</v>
      </c>
      <c r="CV12" s="292">
        <v>0</v>
      </c>
      <c r="CW12" s="295" t="s">
        <v>840</v>
      </c>
      <c r="CX12" s="295" t="s">
        <v>840</v>
      </c>
      <c r="CY12" s="295" t="s">
        <v>840</v>
      </c>
      <c r="CZ12" s="295" t="s">
        <v>840</v>
      </c>
      <c r="DA12" s="295" t="s">
        <v>840</v>
      </c>
      <c r="DB12" s="295" t="s">
        <v>840</v>
      </c>
      <c r="DC12" s="295" t="s">
        <v>840</v>
      </c>
      <c r="DD12" s="292">
        <v>0</v>
      </c>
      <c r="DE12" s="292">
        <f t="shared" si="5"/>
        <v>0</v>
      </c>
      <c r="DF12" s="292">
        <v>0</v>
      </c>
      <c r="DG12" s="292">
        <v>0</v>
      </c>
      <c r="DH12" s="292">
        <v>0</v>
      </c>
      <c r="DI12" s="292">
        <v>0</v>
      </c>
      <c r="DJ12" s="292">
        <v>0</v>
      </c>
      <c r="DK12" s="292">
        <v>0</v>
      </c>
      <c r="DL12" s="292">
        <v>0</v>
      </c>
      <c r="DM12" s="292">
        <v>0</v>
      </c>
      <c r="DN12" s="292">
        <v>0</v>
      </c>
      <c r="DO12" s="292">
        <v>0</v>
      </c>
      <c r="DP12" s="292">
        <v>0</v>
      </c>
      <c r="DQ12" s="292">
        <v>0</v>
      </c>
      <c r="DR12" s="295" t="s">
        <v>840</v>
      </c>
      <c r="DS12" s="295" t="s">
        <v>840</v>
      </c>
      <c r="DT12" s="292">
        <v>0</v>
      </c>
      <c r="DU12" s="295" t="s">
        <v>840</v>
      </c>
      <c r="DV12" s="295" t="s">
        <v>840</v>
      </c>
      <c r="DW12" s="295" t="s">
        <v>840</v>
      </c>
      <c r="DX12" s="295" t="s">
        <v>840</v>
      </c>
      <c r="DY12" s="292">
        <v>0</v>
      </c>
      <c r="DZ12" s="292">
        <f t="shared" si="6"/>
        <v>0</v>
      </c>
      <c r="EA12" s="292">
        <v>0</v>
      </c>
      <c r="EB12" s="292">
        <v>0</v>
      </c>
      <c r="EC12" s="292">
        <v>0</v>
      </c>
      <c r="ED12" s="292">
        <v>0</v>
      </c>
      <c r="EE12" s="292">
        <v>0</v>
      </c>
      <c r="EF12" s="292">
        <v>0</v>
      </c>
      <c r="EG12" s="292">
        <v>0</v>
      </c>
      <c r="EH12" s="292">
        <v>0</v>
      </c>
      <c r="EI12" s="292">
        <v>0</v>
      </c>
      <c r="EJ12" s="292">
        <v>0</v>
      </c>
      <c r="EK12" s="295" t="s">
        <v>840</v>
      </c>
      <c r="EL12" s="295" t="s">
        <v>840</v>
      </c>
      <c r="EM12" s="295" t="s">
        <v>840</v>
      </c>
      <c r="EN12" s="292">
        <v>0</v>
      </c>
      <c r="EO12" s="292">
        <v>0</v>
      </c>
      <c r="EP12" s="295" t="s">
        <v>840</v>
      </c>
      <c r="EQ12" s="295" t="s">
        <v>840</v>
      </c>
      <c r="ER12" s="295" t="s">
        <v>840</v>
      </c>
      <c r="ES12" s="292">
        <v>0</v>
      </c>
      <c r="ET12" s="292">
        <v>0</v>
      </c>
      <c r="EU12" s="292">
        <f t="shared" si="7"/>
        <v>1082</v>
      </c>
      <c r="EV12" s="292">
        <v>0</v>
      </c>
      <c r="EW12" s="292">
        <v>0</v>
      </c>
      <c r="EX12" s="292">
        <v>0</v>
      </c>
      <c r="EY12" s="292">
        <v>279</v>
      </c>
      <c r="EZ12" s="292">
        <v>698</v>
      </c>
      <c r="FA12" s="292">
        <v>102</v>
      </c>
      <c r="FB12" s="292">
        <v>0</v>
      </c>
      <c r="FC12" s="292">
        <v>3</v>
      </c>
      <c r="FD12" s="292">
        <v>0</v>
      </c>
      <c r="FE12" s="292">
        <v>0</v>
      </c>
      <c r="FF12" s="292">
        <v>0</v>
      </c>
      <c r="FG12" s="292">
        <v>0</v>
      </c>
      <c r="FH12" s="295" t="s">
        <v>840</v>
      </c>
      <c r="FI12" s="295" t="s">
        <v>840</v>
      </c>
      <c r="FJ12" s="295" t="s">
        <v>840</v>
      </c>
      <c r="FK12" s="292">
        <v>0</v>
      </c>
      <c r="FL12" s="292">
        <v>0</v>
      </c>
      <c r="FM12" s="292">
        <v>0</v>
      </c>
      <c r="FN12" s="292">
        <v>0</v>
      </c>
      <c r="FO12" s="292">
        <v>0</v>
      </c>
    </row>
    <row r="13" spans="1:171" s="224" customFormat="1" ht="13.5" customHeight="1">
      <c r="A13" s="290" t="s">
        <v>745</v>
      </c>
      <c r="B13" s="291" t="s">
        <v>770</v>
      </c>
      <c r="C13" s="290" t="s">
        <v>771</v>
      </c>
      <c r="D13" s="292">
        <f t="shared" si="8"/>
        <v>592</v>
      </c>
      <c r="E13" s="292">
        <f t="shared" si="9"/>
        <v>0</v>
      </c>
      <c r="F13" s="292">
        <f t="shared" si="10"/>
        <v>0</v>
      </c>
      <c r="G13" s="292">
        <f t="shared" si="11"/>
        <v>0</v>
      </c>
      <c r="H13" s="292">
        <f t="shared" si="12"/>
        <v>360</v>
      </c>
      <c r="I13" s="292">
        <f t="shared" si="13"/>
        <v>140</v>
      </c>
      <c r="J13" s="292">
        <f t="shared" si="14"/>
        <v>92</v>
      </c>
      <c r="K13" s="292">
        <f t="shared" si="15"/>
        <v>0</v>
      </c>
      <c r="L13" s="292">
        <f t="shared" si="16"/>
        <v>0</v>
      </c>
      <c r="M13" s="292">
        <f t="shared" si="17"/>
        <v>0</v>
      </c>
      <c r="N13" s="292">
        <f t="shared" si="18"/>
        <v>0</v>
      </c>
      <c r="O13" s="292">
        <f t="shared" si="19"/>
        <v>0</v>
      </c>
      <c r="P13" s="292">
        <f t="shared" si="20"/>
        <v>0</v>
      </c>
      <c r="Q13" s="292">
        <f t="shared" si="21"/>
        <v>0</v>
      </c>
      <c r="R13" s="292">
        <f t="shared" si="22"/>
        <v>0</v>
      </c>
      <c r="S13" s="292">
        <f t="shared" si="23"/>
        <v>0</v>
      </c>
      <c r="T13" s="292">
        <f t="shared" si="24"/>
        <v>0</v>
      </c>
      <c r="U13" s="292">
        <f t="shared" si="25"/>
        <v>0</v>
      </c>
      <c r="V13" s="292">
        <f t="shared" si="26"/>
        <v>0</v>
      </c>
      <c r="W13" s="292">
        <f t="shared" si="27"/>
        <v>0</v>
      </c>
      <c r="X13" s="292">
        <f t="shared" si="28"/>
        <v>0</v>
      </c>
      <c r="Y13" s="292">
        <f t="shared" si="1"/>
        <v>273</v>
      </c>
      <c r="Z13" s="292">
        <v>0</v>
      </c>
      <c r="AA13" s="292">
        <v>0</v>
      </c>
      <c r="AB13" s="292">
        <v>0</v>
      </c>
      <c r="AC13" s="292">
        <v>273</v>
      </c>
      <c r="AD13" s="292">
        <v>0</v>
      </c>
      <c r="AE13" s="292">
        <v>0</v>
      </c>
      <c r="AF13" s="292">
        <v>0</v>
      </c>
      <c r="AG13" s="292">
        <v>0</v>
      </c>
      <c r="AH13" s="292">
        <v>0</v>
      </c>
      <c r="AI13" s="292">
        <v>0</v>
      </c>
      <c r="AJ13" s="295" t="s">
        <v>840</v>
      </c>
      <c r="AK13" s="295" t="s">
        <v>840</v>
      </c>
      <c r="AL13" s="292">
        <v>0</v>
      </c>
      <c r="AM13" s="295" t="s">
        <v>840</v>
      </c>
      <c r="AN13" s="295" t="s">
        <v>840</v>
      </c>
      <c r="AO13" s="292">
        <v>0</v>
      </c>
      <c r="AP13" s="295" t="s">
        <v>840</v>
      </c>
      <c r="AQ13" s="292">
        <v>0</v>
      </c>
      <c r="AR13" s="295" t="s">
        <v>840</v>
      </c>
      <c r="AS13" s="292">
        <v>0</v>
      </c>
      <c r="AT13" s="292">
        <f t="shared" si="2"/>
        <v>5</v>
      </c>
      <c r="AU13" s="292">
        <v>0</v>
      </c>
      <c r="AV13" s="292">
        <v>0</v>
      </c>
      <c r="AW13" s="292">
        <v>0</v>
      </c>
      <c r="AX13" s="292">
        <v>5</v>
      </c>
      <c r="AY13" s="292">
        <v>0</v>
      </c>
      <c r="AZ13" s="292">
        <v>0</v>
      </c>
      <c r="BA13" s="292">
        <v>0</v>
      </c>
      <c r="BB13" s="292">
        <v>0</v>
      </c>
      <c r="BC13" s="292">
        <v>0</v>
      </c>
      <c r="BD13" s="292">
        <v>0</v>
      </c>
      <c r="BE13" s="295" t="s">
        <v>840</v>
      </c>
      <c r="BF13" s="295" t="s">
        <v>840</v>
      </c>
      <c r="BG13" s="295" t="s">
        <v>840</v>
      </c>
      <c r="BH13" s="295" t="s">
        <v>840</v>
      </c>
      <c r="BI13" s="295" t="s">
        <v>840</v>
      </c>
      <c r="BJ13" s="295" t="s">
        <v>840</v>
      </c>
      <c r="BK13" s="295" t="s">
        <v>840</v>
      </c>
      <c r="BL13" s="295" t="s">
        <v>840</v>
      </c>
      <c r="BM13" s="295" t="s">
        <v>840</v>
      </c>
      <c r="BN13" s="292">
        <v>0</v>
      </c>
      <c r="BO13" s="292">
        <f t="shared" si="3"/>
        <v>0</v>
      </c>
      <c r="BP13" s="292">
        <v>0</v>
      </c>
      <c r="BQ13" s="292">
        <v>0</v>
      </c>
      <c r="BR13" s="292">
        <v>0</v>
      </c>
      <c r="BS13" s="292">
        <v>0</v>
      </c>
      <c r="BT13" s="292">
        <v>0</v>
      </c>
      <c r="BU13" s="292">
        <v>0</v>
      </c>
      <c r="BV13" s="292">
        <v>0</v>
      </c>
      <c r="BW13" s="292">
        <v>0</v>
      </c>
      <c r="BX13" s="292">
        <v>0</v>
      </c>
      <c r="BY13" s="292">
        <v>0</v>
      </c>
      <c r="BZ13" s="292">
        <v>0</v>
      </c>
      <c r="CA13" s="292">
        <v>0</v>
      </c>
      <c r="CB13" s="295" t="s">
        <v>840</v>
      </c>
      <c r="CC13" s="295" t="s">
        <v>840</v>
      </c>
      <c r="CD13" s="295" t="s">
        <v>840</v>
      </c>
      <c r="CE13" s="295" t="s">
        <v>840</v>
      </c>
      <c r="CF13" s="295" t="s">
        <v>840</v>
      </c>
      <c r="CG13" s="295" t="s">
        <v>840</v>
      </c>
      <c r="CH13" s="295" t="s">
        <v>840</v>
      </c>
      <c r="CI13" s="292">
        <v>0</v>
      </c>
      <c r="CJ13" s="292">
        <f t="shared" si="4"/>
        <v>0</v>
      </c>
      <c r="CK13" s="292">
        <v>0</v>
      </c>
      <c r="CL13" s="292">
        <v>0</v>
      </c>
      <c r="CM13" s="292">
        <v>0</v>
      </c>
      <c r="CN13" s="292">
        <v>0</v>
      </c>
      <c r="CO13" s="292">
        <v>0</v>
      </c>
      <c r="CP13" s="292">
        <v>0</v>
      </c>
      <c r="CQ13" s="292">
        <v>0</v>
      </c>
      <c r="CR13" s="292">
        <v>0</v>
      </c>
      <c r="CS13" s="292">
        <v>0</v>
      </c>
      <c r="CT13" s="292">
        <v>0</v>
      </c>
      <c r="CU13" s="292">
        <v>0</v>
      </c>
      <c r="CV13" s="292">
        <v>0</v>
      </c>
      <c r="CW13" s="295" t="s">
        <v>840</v>
      </c>
      <c r="CX13" s="295" t="s">
        <v>840</v>
      </c>
      <c r="CY13" s="295" t="s">
        <v>840</v>
      </c>
      <c r="CZ13" s="295" t="s">
        <v>840</v>
      </c>
      <c r="DA13" s="295" t="s">
        <v>840</v>
      </c>
      <c r="DB13" s="295" t="s">
        <v>840</v>
      </c>
      <c r="DC13" s="295" t="s">
        <v>840</v>
      </c>
      <c r="DD13" s="292">
        <v>0</v>
      </c>
      <c r="DE13" s="292">
        <f t="shared" si="5"/>
        <v>0</v>
      </c>
      <c r="DF13" s="292">
        <v>0</v>
      </c>
      <c r="DG13" s="292">
        <v>0</v>
      </c>
      <c r="DH13" s="292">
        <v>0</v>
      </c>
      <c r="DI13" s="292">
        <v>0</v>
      </c>
      <c r="DJ13" s="292">
        <v>0</v>
      </c>
      <c r="DK13" s="292">
        <v>0</v>
      </c>
      <c r="DL13" s="292">
        <v>0</v>
      </c>
      <c r="DM13" s="292">
        <v>0</v>
      </c>
      <c r="DN13" s="292">
        <v>0</v>
      </c>
      <c r="DO13" s="292">
        <v>0</v>
      </c>
      <c r="DP13" s="292">
        <v>0</v>
      </c>
      <c r="DQ13" s="292">
        <v>0</v>
      </c>
      <c r="DR13" s="295" t="s">
        <v>840</v>
      </c>
      <c r="DS13" s="295" t="s">
        <v>840</v>
      </c>
      <c r="DT13" s="292">
        <v>0</v>
      </c>
      <c r="DU13" s="295" t="s">
        <v>840</v>
      </c>
      <c r="DV13" s="295" t="s">
        <v>840</v>
      </c>
      <c r="DW13" s="295" t="s">
        <v>840</v>
      </c>
      <c r="DX13" s="295" t="s">
        <v>840</v>
      </c>
      <c r="DY13" s="292">
        <v>0</v>
      </c>
      <c r="DZ13" s="292">
        <f t="shared" si="6"/>
        <v>0</v>
      </c>
      <c r="EA13" s="292">
        <v>0</v>
      </c>
      <c r="EB13" s="292">
        <v>0</v>
      </c>
      <c r="EC13" s="292">
        <v>0</v>
      </c>
      <c r="ED13" s="292">
        <v>0</v>
      </c>
      <c r="EE13" s="292">
        <v>0</v>
      </c>
      <c r="EF13" s="292">
        <v>0</v>
      </c>
      <c r="EG13" s="292">
        <v>0</v>
      </c>
      <c r="EH13" s="292">
        <v>0</v>
      </c>
      <c r="EI13" s="292">
        <v>0</v>
      </c>
      <c r="EJ13" s="292">
        <v>0</v>
      </c>
      <c r="EK13" s="295" t="s">
        <v>840</v>
      </c>
      <c r="EL13" s="295" t="s">
        <v>840</v>
      </c>
      <c r="EM13" s="295" t="s">
        <v>840</v>
      </c>
      <c r="EN13" s="292">
        <v>0</v>
      </c>
      <c r="EO13" s="292">
        <v>0</v>
      </c>
      <c r="EP13" s="295" t="s">
        <v>840</v>
      </c>
      <c r="EQ13" s="295" t="s">
        <v>840</v>
      </c>
      <c r="ER13" s="295" t="s">
        <v>840</v>
      </c>
      <c r="ES13" s="292">
        <v>0</v>
      </c>
      <c r="ET13" s="292">
        <v>0</v>
      </c>
      <c r="EU13" s="292">
        <f t="shared" si="7"/>
        <v>314</v>
      </c>
      <c r="EV13" s="292">
        <v>0</v>
      </c>
      <c r="EW13" s="292">
        <v>0</v>
      </c>
      <c r="EX13" s="292">
        <v>0</v>
      </c>
      <c r="EY13" s="292">
        <v>82</v>
      </c>
      <c r="EZ13" s="292">
        <v>140</v>
      </c>
      <c r="FA13" s="292">
        <v>92</v>
      </c>
      <c r="FB13" s="292">
        <v>0</v>
      </c>
      <c r="FC13" s="292">
        <v>0</v>
      </c>
      <c r="FD13" s="292">
        <v>0</v>
      </c>
      <c r="FE13" s="292">
        <v>0</v>
      </c>
      <c r="FF13" s="292">
        <v>0</v>
      </c>
      <c r="FG13" s="292">
        <v>0</v>
      </c>
      <c r="FH13" s="295" t="s">
        <v>840</v>
      </c>
      <c r="FI13" s="295" t="s">
        <v>840</v>
      </c>
      <c r="FJ13" s="295" t="s">
        <v>840</v>
      </c>
      <c r="FK13" s="292">
        <v>0</v>
      </c>
      <c r="FL13" s="292">
        <v>0</v>
      </c>
      <c r="FM13" s="292">
        <v>0</v>
      </c>
      <c r="FN13" s="292">
        <v>0</v>
      </c>
      <c r="FO13" s="292">
        <v>0</v>
      </c>
    </row>
    <row r="14" spans="1:171" s="224" customFormat="1" ht="13.5" customHeight="1">
      <c r="A14" s="290" t="s">
        <v>745</v>
      </c>
      <c r="B14" s="291" t="s">
        <v>772</v>
      </c>
      <c r="C14" s="290" t="s">
        <v>773</v>
      </c>
      <c r="D14" s="292">
        <f t="shared" si="8"/>
        <v>640</v>
      </c>
      <c r="E14" s="292">
        <f t="shared" si="9"/>
        <v>142</v>
      </c>
      <c r="F14" s="292">
        <f t="shared" si="10"/>
        <v>4</v>
      </c>
      <c r="G14" s="292">
        <f t="shared" si="11"/>
        <v>0</v>
      </c>
      <c r="H14" s="292">
        <f t="shared" si="12"/>
        <v>211</v>
      </c>
      <c r="I14" s="292">
        <f t="shared" si="13"/>
        <v>206</v>
      </c>
      <c r="J14" s="292">
        <f t="shared" si="14"/>
        <v>43</v>
      </c>
      <c r="K14" s="292">
        <f t="shared" si="15"/>
        <v>0</v>
      </c>
      <c r="L14" s="292">
        <f t="shared" si="16"/>
        <v>34</v>
      </c>
      <c r="M14" s="292">
        <f t="shared" si="17"/>
        <v>0</v>
      </c>
      <c r="N14" s="292">
        <f t="shared" si="18"/>
        <v>0</v>
      </c>
      <c r="O14" s="292">
        <f t="shared" si="19"/>
        <v>0</v>
      </c>
      <c r="P14" s="292">
        <f t="shared" si="20"/>
        <v>0</v>
      </c>
      <c r="Q14" s="292">
        <f t="shared" si="21"/>
        <v>0</v>
      </c>
      <c r="R14" s="292">
        <f t="shared" si="22"/>
        <v>0</v>
      </c>
      <c r="S14" s="292">
        <f t="shared" si="23"/>
        <v>0</v>
      </c>
      <c r="T14" s="292">
        <f t="shared" si="24"/>
        <v>0</v>
      </c>
      <c r="U14" s="292">
        <f t="shared" si="25"/>
        <v>0</v>
      </c>
      <c r="V14" s="292">
        <f t="shared" si="26"/>
        <v>0</v>
      </c>
      <c r="W14" s="292">
        <f t="shared" si="27"/>
        <v>0</v>
      </c>
      <c r="X14" s="292">
        <f t="shared" si="28"/>
        <v>0</v>
      </c>
      <c r="Y14" s="292">
        <f t="shared" si="1"/>
        <v>0</v>
      </c>
      <c r="Z14" s="292">
        <v>0</v>
      </c>
      <c r="AA14" s="292">
        <v>0</v>
      </c>
      <c r="AB14" s="292">
        <v>0</v>
      </c>
      <c r="AC14" s="292">
        <v>0</v>
      </c>
      <c r="AD14" s="292">
        <v>0</v>
      </c>
      <c r="AE14" s="292">
        <v>0</v>
      </c>
      <c r="AF14" s="292">
        <v>0</v>
      </c>
      <c r="AG14" s="292">
        <v>0</v>
      </c>
      <c r="AH14" s="292">
        <v>0</v>
      </c>
      <c r="AI14" s="292">
        <v>0</v>
      </c>
      <c r="AJ14" s="295" t="s">
        <v>840</v>
      </c>
      <c r="AK14" s="295" t="s">
        <v>840</v>
      </c>
      <c r="AL14" s="292">
        <v>0</v>
      </c>
      <c r="AM14" s="295" t="s">
        <v>840</v>
      </c>
      <c r="AN14" s="295" t="s">
        <v>840</v>
      </c>
      <c r="AO14" s="292">
        <v>0</v>
      </c>
      <c r="AP14" s="295" t="s">
        <v>840</v>
      </c>
      <c r="AQ14" s="292">
        <v>0</v>
      </c>
      <c r="AR14" s="295" t="s">
        <v>840</v>
      </c>
      <c r="AS14" s="292">
        <v>0</v>
      </c>
      <c r="AT14" s="292">
        <f t="shared" si="2"/>
        <v>211</v>
      </c>
      <c r="AU14" s="292">
        <v>0</v>
      </c>
      <c r="AV14" s="292">
        <v>0</v>
      </c>
      <c r="AW14" s="292">
        <v>0</v>
      </c>
      <c r="AX14" s="292">
        <v>211</v>
      </c>
      <c r="AY14" s="292">
        <v>0</v>
      </c>
      <c r="AZ14" s="292">
        <v>0</v>
      </c>
      <c r="BA14" s="292">
        <v>0</v>
      </c>
      <c r="BB14" s="292">
        <v>0</v>
      </c>
      <c r="BC14" s="292">
        <v>0</v>
      </c>
      <c r="BD14" s="292">
        <v>0</v>
      </c>
      <c r="BE14" s="295" t="s">
        <v>840</v>
      </c>
      <c r="BF14" s="295" t="s">
        <v>840</v>
      </c>
      <c r="BG14" s="295" t="s">
        <v>840</v>
      </c>
      <c r="BH14" s="295" t="s">
        <v>840</v>
      </c>
      <c r="BI14" s="295" t="s">
        <v>840</v>
      </c>
      <c r="BJ14" s="295" t="s">
        <v>840</v>
      </c>
      <c r="BK14" s="295" t="s">
        <v>840</v>
      </c>
      <c r="BL14" s="295" t="s">
        <v>840</v>
      </c>
      <c r="BM14" s="295" t="s">
        <v>840</v>
      </c>
      <c r="BN14" s="292">
        <v>0</v>
      </c>
      <c r="BO14" s="292">
        <f t="shared" si="3"/>
        <v>0</v>
      </c>
      <c r="BP14" s="292">
        <v>0</v>
      </c>
      <c r="BQ14" s="292">
        <v>0</v>
      </c>
      <c r="BR14" s="292">
        <v>0</v>
      </c>
      <c r="BS14" s="292">
        <v>0</v>
      </c>
      <c r="BT14" s="292">
        <v>0</v>
      </c>
      <c r="BU14" s="292">
        <v>0</v>
      </c>
      <c r="BV14" s="292">
        <v>0</v>
      </c>
      <c r="BW14" s="292">
        <v>0</v>
      </c>
      <c r="BX14" s="292">
        <v>0</v>
      </c>
      <c r="BY14" s="292">
        <v>0</v>
      </c>
      <c r="BZ14" s="292">
        <v>0</v>
      </c>
      <c r="CA14" s="292">
        <v>0</v>
      </c>
      <c r="CB14" s="295" t="s">
        <v>840</v>
      </c>
      <c r="CC14" s="295" t="s">
        <v>840</v>
      </c>
      <c r="CD14" s="295" t="s">
        <v>840</v>
      </c>
      <c r="CE14" s="295" t="s">
        <v>840</v>
      </c>
      <c r="CF14" s="295" t="s">
        <v>840</v>
      </c>
      <c r="CG14" s="295" t="s">
        <v>840</v>
      </c>
      <c r="CH14" s="295" t="s">
        <v>840</v>
      </c>
      <c r="CI14" s="292">
        <v>0</v>
      </c>
      <c r="CJ14" s="292">
        <f t="shared" si="4"/>
        <v>0</v>
      </c>
      <c r="CK14" s="292">
        <v>0</v>
      </c>
      <c r="CL14" s="292">
        <v>0</v>
      </c>
      <c r="CM14" s="292">
        <v>0</v>
      </c>
      <c r="CN14" s="292">
        <v>0</v>
      </c>
      <c r="CO14" s="292">
        <v>0</v>
      </c>
      <c r="CP14" s="292">
        <v>0</v>
      </c>
      <c r="CQ14" s="292">
        <v>0</v>
      </c>
      <c r="CR14" s="292">
        <v>0</v>
      </c>
      <c r="CS14" s="292">
        <v>0</v>
      </c>
      <c r="CT14" s="292">
        <v>0</v>
      </c>
      <c r="CU14" s="292">
        <v>0</v>
      </c>
      <c r="CV14" s="292">
        <v>0</v>
      </c>
      <c r="CW14" s="295" t="s">
        <v>840</v>
      </c>
      <c r="CX14" s="295" t="s">
        <v>840</v>
      </c>
      <c r="CY14" s="295" t="s">
        <v>840</v>
      </c>
      <c r="CZ14" s="295" t="s">
        <v>840</v>
      </c>
      <c r="DA14" s="295" t="s">
        <v>840</v>
      </c>
      <c r="DB14" s="295" t="s">
        <v>840</v>
      </c>
      <c r="DC14" s="295" t="s">
        <v>840</v>
      </c>
      <c r="DD14" s="292">
        <v>0</v>
      </c>
      <c r="DE14" s="292">
        <f t="shared" si="5"/>
        <v>0</v>
      </c>
      <c r="DF14" s="292">
        <v>0</v>
      </c>
      <c r="DG14" s="292">
        <v>0</v>
      </c>
      <c r="DH14" s="292">
        <v>0</v>
      </c>
      <c r="DI14" s="292">
        <v>0</v>
      </c>
      <c r="DJ14" s="292">
        <v>0</v>
      </c>
      <c r="DK14" s="292">
        <v>0</v>
      </c>
      <c r="DL14" s="292">
        <v>0</v>
      </c>
      <c r="DM14" s="292">
        <v>0</v>
      </c>
      <c r="DN14" s="292">
        <v>0</v>
      </c>
      <c r="DO14" s="292">
        <v>0</v>
      </c>
      <c r="DP14" s="292">
        <v>0</v>
      </c>
      <c r="DQ14" s="292">
        <v>0</v>
      </c>
      <c r="DR14" s="295" t="s">
        <v>840</v>
      </c>
      <c r="DS14" s="295" t="s">
        <v>840</v>
      </c>
      <c r="DT14" s="292">
        <v>0</v>
      </c>
      <c r="DU14" s="295" t="s">
        <v>840</v>
      </c>
      <c r="DV14" s="295" t="s">
        <v>840</v>
      </c>
      <c r="DW14" s="295" t="s">
        <v>840</v>
      </c>
      <c r="DX14" s="295" t="s">
        <v>840</v>
      </c>
      <c r="DY14" s="292">
        <v>0</v>
      </c>
      <c r="DZ14" s="292">
        <f t="shared" si="6"/>
        <v>0</v>
      </c>
      <c r="EA14" s="292">
        <v>0</v>
      </c>
      <c r="EB14" s="292">
        <v>0</v>
      </c>
      <c r="EC14" s="292">
        <v>0</v>
      </c>
      <c r="ED14" s="292">
        <v>0</v>
      </c>
      <c r="EE14" s="292">
        <v>0</v>
      </c>
      <c r="EF14" s="292">
        <v>0</v>
      </c>
      <c r="EG14" s="292">
        <v>0</v>
      </c>
      <c r="EH14" s="292">
        <v>0</v>
      </c>
      <c r="EI14" s="292">
        <v>0</v>
      </c>
      <c r="EJ14" s="292">
        <v>0</v>
      </c>
      <c r="EK14" s="295" t="s">
        <v>840</v>
      </c>
      <c r="EL14" s="295" t="s">
        <v>840</v>
      </c>
      <c r="EM14" s="295" t="s">
        <v>840</v>
      </c>
      <c r="EN14" s="292">
        <v>0</v>
      </c>
      <c r="EO14" s="292">
        <v>0</v>
      </c>
      <c r="EP14" s="295" t="s">
        <v>840</v>
      </c>
      <c r="EQ14" s="295" t="s">
        <v>840</v>
      </c>
      <c r="ER14" s="295" t="s">
        <v>840</v>
      </c>
      <c r="ES14" s="292">
        <v>0</v>
      </c>
      <c r="ET14" s="292">
        <v>0</v>
      </c>
      <c r="EU14" s="292">
        <f t="shared" si="7"/>
        <v>429</v>
      </c>
      <c r="EV14" s="292">
        <v>142</v>
      </c>
      <c r="EW14" s="292">
        <v>4</v>
      </c>
      <c r="EX14" s="292">
        <v>0</v>
      </c>
      <c r="EY14" s="292">
        <v>0</v>
      </c>
      <c r="EZ14" s="292">
        <v>206</v>
      </c>
      <c r="FA14" s="292">
        <v>43</v>
      </c>
      <c r="FB14" s="292">
        <v>0</v>
      </c>
      <c r="FC14" s="292">
        <v>34</v>
      </c>
      <c r="FD14" s="292">
        <v>0</v>
      </c>
      <c r="FE14" s="292">
        <v>0</v>
      </c>
      <c r="FF14" s="292">
        <v>0</v>
      </c>
      <c r="FG14" s="292">
        <v>0</v>
      </c>
      <c r="FH14" s="295" t="s">
        <v>840</v>
      </c>
      <c r="FI14" s="295" t="s">
        <v>840</v>
      </c>
      <c r="FJ14" s="295" t="s">
        <v>840</v>
      </c>
      <c r="FK14" s="292">
        <v>0</v>
      </c>
      <c r="FL14" s="292">
        <v>0</v>
      </c>
      <c r="FM14" s="292">
        <v>0</v>
      </c>
      <c r="FN14" s="292">
        <v>0</v>
      </c>
      <c r="FO14" s="292">
        <v>0</v>
      </c>
    </row>
    <row r="15" spans="1:171" s="224" customFormat="1" ht="13.5" customHeight="1">
      <c r="A15" s="290" t="s">
        <v>745</v>
      </c>
      <c r="B15" s="291" t="s">
        <v>774</v>
      </c>
      <c r="C15" s="290" t="s">
        <v>775</v>
      </c>
      <c r="D15" s="292">
        <f t="shared" si="8"/>
        <v>0</v>
      </c>
      <c r="E15" s="292">
        <f t="shared" si="9"/>
        <v>0</v>
      </c>
      <c r="F15" s="292">
        <f t="shared" si="10"/>
        <v>0</v>
      </c>
      <c r="G15" s="292">
        <f t="shared" si="11"/>
        <v>0</v>
      </c>
      <c r="H15" s="292">
        <f t="shared" si="12"/>
        <v>0</v>
      </c>
      <c r="I15" s="292">
        <f t="shared" si="13"/>
        <v>0</v>
      </c>
      <c r="J15" s="292">
        <f t="shared" si="14"/>
        <v>0</v>
      </c>
      <c r="K15" s="292">
        <f t="shared" si="15"/>
        <v>0</v>
      </c>
      <c r="L15" s="292">
        <f t="shared" si="16"/>
        <v>0</v>
      </c>
      <c r="M15" s="292">
        <f t="shared" si="17"/>
        <v>0</v>
      </c>
      <c r="N15" s="292">
        <f t="shared" si="18"/>
        <v>0</v>
      </c>
      <c r="O15" s="292">
        <f t="shared" si="19"/>
        <v>0</v>
      </c>
      <c r="P15" s="292">
        <f t="shared" si="20"/>
        <v>0</v>
      </c>
      <c r="Q15" s="292">
        <f t="shared" si="21"/>
        <v>0</v>
      </c>
      <c r="R15" s="292">
        <f t="shared" si="22"/>
        <v>0</v>
      </c>
      <c r="S15" s="292">
        <f t="shared" si="23"/>
        <v>0</v>
      </c>
      <c r="T15" s="292">
        <f t="shared" si="24"/>
        <v>0</v>
      </c>
      <c r="U15" s="292">
        <f t="shared" si="25"/>
        <v>0</v>
      </c>
      <c r="V15" s="292">
        <f t="shared" si="26"/>
        <v>0</v>
      </c>
      <c r="W15" s="292">
        <f t="shared" si="27"/>
        <v>0</v>
      </c>
      <c r="X15" s="292">
        <f t="shared" si="28"/>
        <v>0</v>
      </c>
      <c r="Y15" s="292">
        <f t="shared" si="1"/>
        <v>0</v>
      </c>
      <c r="Z15" s="292">
        <v>0</v>
      </c>
      <c r="AA15" s="292">
        <v>0</v>
      </c>
      <c r="AB15" s="292">
        <v>0</v>
      </c>
      <c r="AC15" s="292">
        <v>0</v>
      </c>
      <c r="AD15" s="292">
        <v>0</v>
      </c>
      <c r="AE15" s="292">
        <v>0</v>
      </c>
      <c r="AF15" s="292">
        <v>0</v>
      </c>
      <c r="AG15" s="292">
        <v>0</v>
      </c>
      <c r="AH15" s="292">
        <v>0</v>
      </c>
      <c r="AI15" s="292">
        <v>0</v>
      </c>
      <c r="AJ15" s="295" t="s">
        <v>840</v>
      </c>
      <c r="AK15" s="295" t="s">
        <v>840</v>
      </c>
      <c r="AL15" s="292">
        <v>0</v>
      </c>
      <c r="AM15" s="295" t="s">
        <v>840</v>
      </c>
      <c r="AN15" s="295" t="s">
        <v>840</v>
      </c>
      <c r="AO15" s="292">
        <v>0</v>
      </c>
      <c r="AP15" s="295" t="s">
        <v>840</v>
      </c>
      <c r="AQ15" s="292">
        <v>0</v>
      </c>
      <c r="AR15" s="295" t="s">
        <v>840</v>
      </c>
      <c r="AS15" s="292">
        <v>0</v>
      </c>
      <c r="AT15" s="292">
        <f t="shared" si="2"/>
        <v>0</v>
      </c>
      <c r="AU15" s="292">
        <v>0</v>
      </c>
      <c r="AV15" s="292">
        <v>0</v>
      </c>
      <c r="AW15" s="292">
        <v>0</v>
      </c>
      <c r="AX15" s="292">
        <v>0</v>
      </c>
      <c r="AY15" s="292">
        <v>0</v>
      </c>
      <c r="AZ15" s="292">
        <v>0</v>
      </c>
      <c r="BA15" s="292">
        <v>0</v>
      </c>
      <c r="BB15" s="292">
        <v>0</v>
      </c>
      <c r="BC15" s="292">
        <v>0</v>
      </c>
      <c r="BD15" s="292">
        <v>0</v>
      </c>
      <c r="BE15" s="295" t="s">
        <v>840</v>
      </c>
      <c r="BF15" s="295" t="s">
        <v>840</v>
      </c>
      <c r="BG15" s="295" t="s">
        <v>840</v>
      </c>
      <c r="BH15" s="295" t="s">
        <v>840</v>
      </c>
      <c r="BI15" s="295" t="s">
        <v>840</v>
      </c>
      <c r="BJ15" s="295" t="s">
        <v>840</v>
      </c>
      <c r="BK15" s="295" t="s">
        <v>840</v>
      </c>
      <c r="BL15" s="295" t="s">
        <v>840</v>
      </c>
      <c r="BM15" s="295" t="s">
        <v>840</v>
      </c>
      <c r="BN15" s="292">
        <v>0</v>
      </c>
      <c r="BO15" s="292">
        <f t="shared" si="3"/>
        <v>0</v>
      </c>
      <c r="BP15" s="292">
        <v>0</v>
      </c>
      <c r="BQ15" s="292">
        <v>0</v>
      </c>
      <c r="BR15" s="292">
        <v>0</v>
      </c>
      <c r="BS15" s="292">
        <v>0</v>
      </c>
      <c r="BT15" s="292">
        <v>0</v>
      </c>
      <c r="BU15" s="292">
        <v>0</v>
      </c>
      <c r="BV15" s="292">
        <v>0</v>
      </c>
      <c r="BW15" s="292">
        <v>0</v>
      </c>
      <c r="BX15" s="292">
        <v>0</v>
      </c>
      <c r="BY15" s="292">
        <v>0</v>
      </c>
      <c r="BZ15" s="292">
        <v>0</v>
      </c>
      <c r="CA15" s="292">
        <v>0</v>
      </c>
      <c r="CB15" s="295" t="s">
        <v>840</v>
      </c>
      <c r="CC15" s="295" t="s">
        <v>840</v>
      </c>
      <c r="CD15" s="295" t="s">
        <v>840</v>
      </c>
      <c r="CE15" s="295" t="s">
        <v>840</v>
      </c>
      <c r="CF15" s="295" t="s">
        <v>840</v>
      </c>
      <c r="CG15" s="295" t="s">
        <v>840</v>
      </c>
      <c r="CH15" s="295" t="s">
        <v>840</v>
      </c>
      <c r="CI15" s="292">
        <v>0</v>
      </c>
      <c r="CJ15" s="292">
        <f t="shared" si="4"/>
        <v>0</v>
      </c>
      <c r="CK15" s="292">
        <v>0</v>
      </c>
      <c r="CL15" s="292">
        <v>0</v>
      </c>
      <c r="CM15" s="292">
        <v>0</v>
      </c>
      <c r="CN15" s="292">
        <v>0</v>
      </c>
      <c r="CO15" s="292">
        <v>0</v>
      </c>
      <c r="CP15" s="292">
        <v>0</v>
      </c>
      <c r="CQ15" s="292">
        <v>0</v>
      </c>
      <c r="CR15" s="292">
        <v>0</v>
      </c>
      <c r="CS15" s="292">
        <v>0</v>
      </c>
      <c r="CT15" s="292">
        <v>0</v>
      </c>
      <c r="CU15" s="292">
        <v>0</v>
      </c>
      <c r="CV15" s="292">
        <v>0</v>
      </c>
      <c r="CW15" s="295" t="s">
        <v>840</v>
      </c>
      <c r="CX15" s="295" t="s">
        <v>840</v>
      </c>
      <c r="CY15" s="295" t="s">
        <v>840</v>
      </c>
      <c r="CZ15" s="295" t="s">
        <v>840</v>
      </c>
      <c r="DA15" s="295" t="s">
        <v>840</v>
      </c>
      <c r="DB15" s="295" t="s">
        <v>840</v>
      </c>
      <c r="DC15" s="295" t="s">
        <v>840</v>
      </c>
      <c r="DD15" s="292">
        <v>0</v>
      </c>
      <c r="DE15" s="292">
        <f t="shared" si="5"/>
        <v>0</v>
      </c>
      <c r="DF15" s="292">
        <v>0</v>
      </c>
      <c r="DG15" s="292">
        <v>0</v>
      </c>
      <c r="DH15" s="292">
        <v>0</v>
      </c>
      <c r="DI15" s="292">
        <v>0</v>
      </c>
      <c r="DJ15" s="292">
        <v>0</v>
      </c>
      <c r="DK15" s="292">
        <v>0</v>
      </c>
      <c r="DL15" s="292">
        <v>0</v>
      </c>
      <c r="DM15" s="292">
        <v>0</v>
      </c>
      <c r="DN15" s="292">
        <v>0</v>
      </c>
      <c r="DO15" s="292">
        <v>0</v>
      </c>
      <c r="DP15" s="292">
        <v>0</v>
      </c>
      <c r="DQ15" s="292">
        <v>0</v>
      </c>
      <c r="DR15" s="295" t="s">
        <v>840</v>
      </c>
      <c r="DS15" s="295" t="s">
        <v>840</v>
      </c>
      <c r="DT15" s="292">
        <v>0</v>
      </c>
      <c r="DU15" s="295" t="s">
        <v>840</v>
      </c>
      <c r="DV15" s="295" t="s">
        <v>840</v>
      </c>
      <c r="DW15" s="295" t="s">
        <v>840</v>
      </c>
      <c r="DX15" s="295" t="s">
        <v>840</v>
      </c>
      <c r="DY15" s="292">
        <v>0</v>
      </c>
      <c r="DZ15" s="292">
        <f t="shared" si="6"/>
        <v>0</v>
      </c>
      <c r="EA15" s="292">
        <v>0</v>
      </c>
      <c r="EB15" s="292">
        <v>0</v>
      </c>
      <c r="EC15" s="292">
        <v>0</v>
      </c>
      <c r="ED15" s="292">
        <v>0</v>
      </c>
      <c r="EE15" s="292">
        <v>0</v>
      </c>
      <c r="EF15" s="292">
        <v>0</v>
      </c>
      <c r="EG15" s="292">
        <v>0</v>
      </c>
      <c r="EH15" s="292">
        <v>0</v>
      </c>
      <c r="EI15" s="292">
        <v>0</v>
      </c>
      <c r="EJ15" s="292">
        <v>0</v>
      </c>
      <c r="EK15" s="295" t="s">
        <v>840</v>
      </c>
      <c r="EL15" s="295" t="s">
        <v>840</v>
      </c>
      <c r="EM15" s="295" t="s">
        <v>840</v>
      </c>
      <c r="EN15" s="292">
        <v>0</v>
      </c>
      <c r="EO15" s="292">
        <v>0</v>
      </c>
      <c r="EP15" s="295" t="s">
        <v>840</v>
      </c>
      <c r="EQ15" s="295" t="s">
        <v>840</v>
      </c>
      <c r="ER15" s="295" t="s">
        <v>840</v>
      </c>
      <c r="ES15" s="292">
        <v>0</v>
      </c>
      <c r="ET15" s="292">
        <v>0</v>
      </c>
      <c r="EU15" s="292">
        <f t="shared" si="7"/>
        <v>0</v>
      </c>
      <c r="EV15" s="292">
        <v>0</v>
      </c>
      <c r="EW15" s="292">
        <v>0</v>
      </c>
      <c r="EX15" s="292">
        <v>0</v>
      </c>
      <c r="EY15" s="292">
        <v>0</v>
      </c>
      <c r="EZ15" s="292">
        <v>0</v>
      </c>
      <c r="FA15" s="292">
        <v>0</v>
      </c>
      <c r="FB15" s="292">
        <v>0</v>
      </c>
      <c r="FC15" s="292">
        <v>0</v>
      </c>
      <c r="FD15" s="292">
        <v>0</v>
      </c>
      <c r="FE15" s="292">
        <v>0</v>
      </c>
      <c r="FF15" s="292">
        <v>0</v>
      </c>
      <c r="FG15" s="292">
        <v>0</v>
      </c>
      <c r="FH15" s="295" t="s">
        <v>840</v>
      </c>
      <c r="FI15" s="295" t="s">
        <v>840</v>
      </c>
      <c r="FJ15" s="295" t="s">
        <v>840</v>
      </c>
      <c r="FK15" s="292">
        <v>0</v>
      </c>
      <c r="FL15" s="292">
        <v>0</v>
      </c>
      <c r="FM15" s="292">
        <v>0</v>
      </c>
      <c r="FN15" s="292">
        <v>0</v>
      </c>
      <c r="FO15" s="292">
        <v>0</v>
      </c>
    </row>
    <row r="16" spans="1:171" s="224" customFormat="1" ht="13.5" customHeight="1">
      <c r="A16" s="290" t="s">
        <v>745</v>
      </c>
      <c r="B16" s="291" t="s">
        <v>776</v>
      </c>
      <c r="C16" s="290" t="s">
        <v>777</v>
      </c>
      <c r="D16" s="292">
        <f t="shared" si="8"/>
        <v>1100</v>
      </c>
      <c r="E16" s="292">
        <f t="shared" si="9"/>
        <v>0</v>
      </c>
      <c r="F16" s="292">
        <f t="shared" si="10"/>
        <v>0</v>
      </c>
      <c r="G16" s="292">
        <f t="shared" si="11"/>
        <v>0</v>
      </c>
      <c r="H16" s="292">
        <f t="shared" si="12"/>
        <v>0</v>
      </c>
      <c r="I16" s="292">
        <f t="shared" si="13"/>
        <v>0</v>
      </c>
      <c r="J16" s="292">
        <f t="shared" si="14"/>
        <v>0</v>
      </c>
      <c r="K16" s="292">
        <f t="shared" si="15"/>
        <v>0</v>
      </c>
      <c r="L16" s="292">
        <f t="shared" si="16"/>
        <v>879</v>
      </c>
      <c r="M16" s="292">
        <f t="shared" si="17"/>
        <v>0</v>
      </c>
      <c r="N16" s="292">
        <f t="shared" si="18"/>
        <v>0</v>
      </c>
      <c r="O16" s="292">
        <f t="shared" si="19"/>
        <v>0</v>
      </c>
      <c r="P16" s="292">
        <f t="shared" si="20"/>
        <v>0</v>
      </c>
      <c r="Q16" s="292">
        <f t="shared" si="21"/>
        <v>0</v>
      </c>
      <c r="R16" s="292">
        <f t="shared" si="22"/>
        <v>0</v>
      </c>
      <c r="S16" s="292">
        <f t="shared" si="23"/>
        <v>0</v>
      </c>
      <c r="T16" s="292">
        <f t="shared" si="24"/>
        <v>0</v>
      </c>
      <c r="U16" s="292">
        <f t="shared" si="25"/>
        <v>0</v>
      </c>
      <c r="V16" s="292">
        <f t="shared" si="26"/>
        <v>0</v>
      </c>
      <c r="W16" s="292">
        <f t="shared" si="27"/>
        <v>0</v>
      </c>
      <c r="X16" s="292">
        <f t="shared" si="28"/>
        <v>221</v>
      </c>
      <c r="Y16" s="292">
        <f t="shared" si="1"/>
        <v>0</v>
      </c>
      <c r="Z16" s="292">
        <v>0</v>
      </c>
      <c r="AA16" s="292">
        <v>0</v>
      </c>
      <c r="AB16" s="292">
        <v>0</v>
      </c>
      <c r="AC16" s="292">
        <v>0</v>
      </c>
      <c r="AD16" s="292">
        <v>0</v>
      </c>
      <c r="AE16" s="292">
        <v>0</v>
      </c>
      <c r="AF16" s="292">
        <v>0</v>
      </c>
      <c r="AG16" s="292">
        <v>0</v>
      </c>
      <c r="AH16" s="292">
        <v>0</v>
      </c>
      <c r="AI16" s="292">
        <v>0</v>
      </c>
      <c r="AJ16" s="295" t="s">
        <v>840</v>
      </c>
      <c r="AK16" s="295" t="s">
        <v>840</v>
      </c>
      <c r="AL16" s="292">
        <v>0</v>
      </c>
      <c r="AM16" s="295" t="s">
        <v>840</v>
      </c>
      <c r="AN16" s="295" t="s">
        <v>840</v>
      </c>
      <c r="AO16" s="292">
        <v>0</v>
      </c>
      <c r="AP16" s="295" t="s">
        <v>840</v>
      </c>
      <c r="AQ16" s="292">
        <v>0</v>
      </c>
      <c r="AR16" s="295" t="s">
        <v>840</v>
      </c>
      <c r="AS16" s="292">
        <v>0</v>
      </c>
      <c r="AT16" s="292">
        <f t="shared" si="2"/>
        <v>0</v>
      </c>
      <c r="AU16" s="292">
        <v>0</v>
      </c>
      <c r="AV16" s="292">
        <v>0</v>
      </c>
      <c r="AW16" s="292">
        <v>0</v>
      </c>
      <c r="AX16" s="292">
        <v>0</v>
      </c>
      <c r="AY16" s="292">
        <v>0</v>
      </c>
      <c r="AZ16" s="292">
        <v>0</v>
      </c>
      <c r="BA16" s="292">
        <v>0</v>
      </c>
      <c r="BB16" s="292">
        <v>0</v>
      </c>
      <c r="BC16" s="292">
        <v>0</v>
      </c>
      <c r="BD16" s="292">
        <v>0</v>
      </c>
      <c r="BE16" s="295" t="s">
        <v>840</v>
      </c>
      <c r="BF16" s="295" t="s">
        <v>840</v>
      </c>
      <c r="BG16" s="295" t="s">
        <v>840</v>
      </c>
      <c r="BH16" s="295" t="s">
        <v>840</v>
      </c>
      <c r="BI16" s="295" t="s">
        <v>840</v>
      </c>
      <c r="BJ16" s="295" t="s">
        <v>840</v>
      </c>
      <c r="BK16" s="295" t="s">
        <v>840</v>
      </c>
      <c r="BL16" s="295" t="s">
        <v>840</v>
      </c>
      <c r="BM16" s="295" t="s">
        <v>840</v>
      </c>
      <c r="BN16" s="292">
        <v>0</v>
      </c>
      <c r="BO16" s="292">
        <f t="shared" si="3"/>
        <v>0</v>
      </c>
      <c r="BP16" s="292">
        <v>0</v>
      </c>
      <c r="BQ16" s="292">
        <v>0</v>
      </c>
      <c r="BR16" s="292">
        <v>0</v>
      </c>
      <c r="BS16" s="292">
        <v>0</v>
      </c>
      <c r="BT16" s="292">
        <v>0</v>
      </c>
      <c r="BU16" s="292">
        <v>0</v>
      </c>
      <c r="BV16" s="292">
        <v>0</v>
      </c>
      <c r="BW16" s="292">
        <v>0</v>
      </c>
      <c r="BX16" s="292">
        <v>0</v>
      </c>
      <c r="BY16" s="292">
        <v>0</v>
      </c>
      <c r="BZ16" s="292">
        <v>0</v>
      </c>
      <c r="CA16" s="292">
        <v>0</v>
      </c>
      <c r="CB16" s="295" t="s">
        <v>840</v>
      </c>
      <c r="CC16" s="295" t="s">
        <v>840</v>
      </c>
      <c r="CD16" s="295" t="s">
        <v>840</v>
      </c>
      <c r="CE16" s="295" t="s">
        <v>840</v>
      </c>
      <c r="CF16" s="295" t="s">
        <v>840</v>
      </c>
      <c r="CG16" s="295" t="s">
        <v>840</v>
      </c>
      <c r="CH16" s="295" t="s">
        <v>840</v>
      </c>
      <c r="CI16" s="292">
        <v>0</v>
      </c>
      <c r="CJ16" s="292">
        <f t="shared" si="4"/>
        <v>0</v>
      </c>
      <c r="CK16" s="292">
        <v>0</v>
      </c>
      <c r="CL16" s="292">
        <v>0</v>
      </c>
      <c r="CM16" s="292">
        <v>0</v>
      </c>
      <c r="CN16" s="292">
        <v>0</v>
      </c>
      <c r="CO16" s="292">
        <v>0</v>
      </c>
      <c r="CP16" s="292">
        <v>0</v>
      </c>
      <c r="CQ16" s="292">
        <v>0</v>
      </c>
      <c r="CR16" s="292">
        <v>0</v>
      </c>
      <c r="CS16" s="292">
        <v>0</v>
      </c>
      <c r="CT16" s="292">
        <v>0</v>
      </c>
      <c r="CU16" s="292">
        <v>0</v>
      </c>
      <c r="CV16" s="292">
        <v>0</v>
      </c>
      <c r="CW16" s="295" t="s">
        <v>840</v>
      </c>
      <c r="CX16" s="295" t="s">
        <v>840</v>
      </c>
      <c r="CY16" s="295" t="s">
        <v>840</v>
      </c>
      <c r="CZ16" s="295" t="s">
        <v>840</v>
      </c>
      <c r="DA16" s="295" t="s">
        <v>840</v>
      </c>
      <c r="DB16" s="295" t="s">
        <v>840</v>
      </c>
      <c r="DC16" s="295" t="s">
        <v>840</v>
      </c>
      <c r="DD16" s="292">
        <v>0</v>
      </c>
      <c r="DE16" s="292">
        <f t="shared" si="5"/>
        <v>0</v>
      </c>
      <c r="DF16" s="292">
        <v>0</v>
      </c>
      <c r="DG16" s="292">
        <v>0</v>
      </c>
      <c r="DH16" s="292">
        <v>0</v>
      </c>
      <c r="DI16" s="292">
        <v>0</v>
      </c>
      <c r="DJ16" s="292">
        <v>0</v>
      </c>
      <c r="DK16" s="292">
        <v>0</v>
      </c>
      <c r="DL16" s="292">
        <v>0</v>
      </c>
      <c r="DM16" s="292">
        <v>0</v>
      </c>
      <c r="DN16" s="292">
        <v>0</v>
      </c>
      <c r="DO16" s="292">
        <v>0</v>
      </c>
      <c r="DP16" s="292">
        <v>0</v>
      </c>
      <c r="DQ16" s="292">
        <v>0</v>
      </c>
      <c r="DR16" s="295" t="s">
        <v>840</v>
      </c>
      <c r="DS16" s="295" t="s">
        <v>840</v>
      </c>
      <c r="DT16" s="292">
        <v>0</v>
      </c>
      <c r="DU16" s="295" t="s">
        <v>840</v>
      </c>
      <c r="DV16" s="295" t="s">
        <v>840</v>
      </c>
      <c r="DW16" s="295" t="s">
        <v>840</v>
      </c>
      <c r="DX16" s="295" t="s">
        <v>840</v>
      </c>
      <c r="DY16" s="292">
        <v>0</v>
      </c>
      <c r="DZ16" s="292">
        <f t="shared" si="6"/>
        <v>0</v>
      </c>
      <c r="EA16" s="292">
        <v>0</v>
      </c>
      <c r="EB16" s="292">
        <v>0</v>
      </c>
      <c r="EC16" s="292">
        <v>0</v>
      </c>
      <c r="ED16" s="292">
        <v>0</v>
      </c>
      <c r="EE16" s="292">
        <v>0</v>
      </c>
      <c r="EF16" s="292">
        <v>0</v>
      </c>
      <c r="EG16" s="292">
        <v>0</v>
      </c>
      <c r="EH16" s="292">
        <v>0</v>
      </c>
      <c r="EI16" s="292">
        <v>0</v>
      </c>
      <c r="EJ16" s="292">
        <v>0</v>
      </c>
      <c r="EK16" s="295" t="s">
        <v>840</v>
      </c>
      <c r="EL16" s="295" t="s">
        <v>840</v>
      </c>
      <c r="EM16" s="295" t="s">
        <v>840</v>
      </c>
      <c r="EN16" s="292">
        <v>0</v>
      </c>
      <c r="EO16" s="292">
        <v>0</v>
      </c>
      <c r="EP16" s="295" t="s">
        <v>840</v>
      </c>
      <c r="EQ16" s="295" t="s">
        <v>840</v>
      </c>
      <c r="ER16" s="295" t="s">
        <v>840</v>
      </c>
      <c r="ES16" s="292">
        <v>0</v>
      </c>
      <c r="ET16" s="292">
        <v>0</v>
      </c>
      <c r="EU16" s="292">
        <f t="shared" si="7"/>
        <v>1100</v>
      </c>
      <c r="EV16" s="292">
        <v>0</v>
      </c>
      <c r="EW16" s="292">
        <v>0</v>
      </c>
      <c r="EX16" s="292">
        <v>0</v>
      </c>
      <c r="EY16" s="292">
        <v>0</v>
      </c>
      <c r="EZ16" s="292">
        <v>0</v>
      </c>
      <c r="FA16" s="292">
        <v>0</v>
      </c>
      <c r="FB16" s="292">
        <v>0</v>
      </c>
      <c r="FC16" s="292">
        <v>879</v>
      </c>
      <c r="FD16" s="292">
        <v>0</v>
      </c>
      <c r="FE16" s="292">
        <v>0</v>
      </c>
      <c r="FF16" s="292">
        <v>0</v>
      </c>
      <c r="FG16" s="292">
        <v>0</v>
      </c>
      <c r="FH16" s="295" t="s">
        <v>840</v>
      </c>
      <c r="FI16" s="295" t="s">
        <v>840</v>
      </c>
      <c r="FJ16" s="295" t="s">
        <v>840</v>
      </c>
      <c r="FK16" s="292">
        <v>0</v>
      </c>
      <c r="FL16" s="292">
        <v>0</v>
      </c>
      <c r="FM16" s="292">
        <v>0</v>
      </c>
      <c r="FN16" s="292">
        <v>0</v>
      </c>
      <c r="FO16" s="292">
        <v>221</v>
      </c>
    </row>
    <row r="17" spans="1:171" s="224" customFormat="1" ht="13.5" customHeight="1">
      <c r="A17" s="290" t="s">
        <v>745</v>
      </c>
      <c r="B17" s="291" t="s">
        <v>778</v>
      </c>
      <c r="C17" s="290" t="s">
        <v>779</v>
      </c>
      <c r="D17" s="292">
        <f t="shared" si="8"/>
        <v>971</v>
      </c>
      <c r="E17" s="292">
        <f t="shared" si="9"/>
        <v>0</v>
      </c>
      <c r="F17" s="292">
        <f t="shared" si="10"/>
        <v>5</v>
      </c>
      <c r="G17" s="292">
        <f t="shared" si="11"/>
        <v>0</v>
      </c>
      <c r="H17" s="292">
        <f t="shared" si="12"/>
        <v>395</v>
      </c>
      <c r="I17" s="292">
        <f t="shared" si="13"/>
        <v>489</v>
      </c>
      <c r="J17" s="292">
        <f t="shared" si="14"/>
        <v>81</v>
      </c>
      <c r="K17" s="292">
        <f t="shared" si="15"/>
        <v>1</v>
      </c>
      <c r="L17" s="292">
        <f t="shared" si="16"/>
        <v>0</v>
      </c>
      <c r="M17" s="292">
        <f t="shared" si="17"/>
        <v>0</v>
      </c>
      <c r="N17" s="292">
        <f t="shared" si="18"/>
        <v>0</v>
      </c>
      <c r="O17" s="292">
        <f t="shared" si="19"/>
        <v>0</v>
      </c>
      <c r="P17" s="292">
        <f t="shared" si="20"/>
        <v>0</v>
      </c>
      <c r="Q17" s="292">
        <f t="shared" si="21"/>
        <v>0</v>
      </c>
      <c r="R17" s="292">
        <f t="shared" si="22"/>
        <v>0</v>
      </c>
      <c r="S17" s="292">
        <f t="shared" si="23"/>
        <v>0</v>
      </c>
      <c r="T17" s="292">
        <f t="shared" si="24"/>
        <v>0</v>
      </c>
      <c r="U17" s="292">
        <f t="shared" si="25"/>
        <v>0</v>
      </c>
      <c r="V17" s="292">
        <f t="shared" si="26"/>
        <v>0</v>
      </c>
      <c r="W17" s="292">
        <f t="shared" si="27"/>
        <v>0</v>
      </c>
      <c r="X17" s="292">
        <f t="shared" si="28"/>
        <v>0</v>
      </c>
      <c r="Y17" s="292">
        <f t="shared" si="1"/>
        <v>0</v>
      </c>
      <c r="Z17" s="292">
        <v>0</v>
      </c>
      <c r="AA17" s="292">
        <v>0</v>
      </c>
      <c r="AB17" s="292">
        <v>0</v>
      </c>
      <c r="AC17" s="292">
        <v>0</v>
      </c>
      <c r="AD17" s="292">
        <v>0</v>
      </c>
      <c r="AE17" s="292">
        <v>0</v>
      </c>
      <c r="AF17" s="292">
        <v>0</v>
      </c>
      <c r="AG17" s="292">
        <v>0</v>
      </c>
      <c r="AH17" s="292">
        <v>0</v>
      </c>
      <c r="AI17" s="292">
        <v>0</v>
      </c>
      <c r="AJ17" s="295" t="s">
        <v>840</v>
      </c>
      <c r="AK17" s="295" t="s">
        <v>840</v>
      </c>
      <c r="AL17" s="292">
        <v>0</v>
      </c>
      <c r="AM17" s="295" t="s">
        <v>840</v>
      </c>
      <c r="AN17" s="295" t="s">
        <v>840</v>
      </c>
      <c r="AO17" s="292">
        <v>0</v>
      </c>
      <c r="AP17" s="295" t="s">
        <v>840</v>
      </c>
      <c r="AQ17" s="292">
        <v>0</v>
      </c>
      <c r="AR17" s="295" t="s">
        <v>840</v>
      </c>
      <c r="AS17" s="292">
        <v>0</v>
      </c>
      <c r="AT17" s="292">
        <f t="shared" si="2"/>
        <v>883</v>
      </c>
      <c r="AU17" s="292">
        <v>0</v>
      </c>
      <c r="AV17" s="292">
        <v>0</v>
      </c>
      <c r="AW17" s="292">
        <v>0</v>
      </c>
      <c r="AX17" s="292">
        <v>394</v>
      </c>
      <c r="AY17" s="292">
        <v>489</v>
      </c>
      <c r="AZ17" s="292">
        <v>0</v>
      </c>
      <c r="BA17" s="292">
        <v>0</v>
      </c>
      <c r="BB17" s="292">
        <v>0</v>
      </c>
      <c r="BC17" s="292">
        <v>0</v>
      </c>
      <c r="BD17" s="292">
        <v>0</v>
      </c>
      <c r="BE17" s="295" t="s">
        <v>840</v>
      </c>
      <c r="BF17" s="295" t="s">
        <v>840</v>
      </c>
      <c r="BG17" s="295" t="s">
        <v>840</v>
      </c>
      <c r="BH17" s="295" t="s">
        <v>840</v>
      </c>
      <c r="BI17" s="295" t="s">
        <v>840</v>
      </c>
      <c r="BJ17" s="295" t="s">
        <v>840</v>
      </c>
      <c r="BK17" s="295" t="s">
        <v>840</v>
      </c>
      <c r="BL17" s="295" t="s">
        <v>840</v>
      </c>
      <c r="BM17" s="295" t="s">
        <v>840</v>
      </c>
      <c r="BN17" s="292">
        <v>0</v>
      </c>
      <c r="BO17" s="292">
        <f t="shared" si="3"/>
        <v>0</v>
      </c>
      <c r="BP17" s="292">
        <v>0</v>
      </c>
      <c r="BQ17" s="292">
        <v>0</v>
      </c>
      <c r="BR17" s="292">
        <v>0</v>
      </c>
      <c r="BS17" s="292">
        <v>0</v>
      </c>
      <c r="BT17" s="292">
        <v>0</v>
      </c>
      <c r="BU17" s="292">
        <v>0</v>
      </c>
      <c r="BV17" s="292">
        <v>0</v>
      </c>
      <c r="BW17" s="292">
        <v>0</v>
      </c>
      <c r="BX17" s="292">
        <v>0</v>
      </c>
      <c r="BY17" s="292">
        <v>0</v>
      </c>
      <c r="BZ17" s="292">
        <v>0</v>
      </c>
      <c r="CA17" s="292">
        <v>0</v>
      </c>
      <c r="CB17" s="295" t="s">
        <v>840</v>
      </c>
      <c r="CC17" s="295" t="s">
        <v>840</v>
      </c>
      <c r="CD17" s="295" t="s">
        <v>840</v>
      </c>
      <c r="CE17" s="295" t="s">
        <v>840</v>
      </c>
      <c r="CF17" s="295" t="s">
        <v>840</v>
      </c>
      <c r="CG17" s="295" t="s">
        <v>840</v>
      </c>
      <c r="CH17" s="295" t="s">
        <v>840</v>
      </c>
      <c r="CI17" s="292">
        <v>0</v>
      </c>
      <c r="CJ17" s="292">
        <f t="shared" si="4"/>
        <v>0</v>
      </c>
      <c r="CK17" s="292">
        <v>0</v>
      </c>
      <c r="CL17" s="292">
        <v>0</v>
      </c>
      <c r="CM17" s="292">
        <v>0</v>
      </c>
      <c r="CN17" s="292">
        <v>0</v>
      </c>
      <c r="CO17" s="292">
        <v>0</v>
      </c>
      <c r="CP17" s="292">
        <v>0</v>
      </c>
      <c r="CQ17" s="292">
        <v>0</v>
      </c>
      <c r="CR17" s="292">
        <v>0</v>
      </c>
      <c r="CS17" s="292">
        <v>0</v>
      </c>
      <c r="CT17" s="292">
        <v>0</v>
      </c>
      <c r="CU17" s="292">
        <v>0</v>
      </c>
      <c r="CV17" s="292">
        <v>0</v>
      </c>
      <c r="CW17" s="295" t="s">
        <v>840</v>
      </c>
      <c r="CX17" s="295" t="s">
        <v>840</v>
      </c>
      <c r="CY17" s="295" t="s">
        <v>840</v>
      </c>
      <c r="CZ17" s="295" t="s">
        <v>840</v>
      </c>
      <c r="DA17" s="295" t="s">
        <v>840</v>
      </c>
      <c r="DB17" s="295" t="s">
        <v>840</v>
      </c>
      <c r="DC17" s="295" t="s">
        <v>840</v>
      </c>
      <c r="DD17" s="292">
        <v>0</v>
      </c>
      <c r="DE17" s="292">
        <f t="shared" si="5"/>
        <v>0</v>
      </c>
      <c r="DF17" s="292">
        <v>0</v>
      </c>
      <c r="DG17" s="292">
        <v>0</v>
      </c>
      <c r="DH17" s="292">
        <v>0</v>
      </c>
      <c r="DI17" s="292">
        <v>0</v>
      </c>
      <c r="DJ17" s="292">
        <v>0</v>
      </c>
      <c r="DK17" s="292">
        <v>0</v>
      </c>
      <c r="DL17" s="292">
        <v>0</v>
      </c>
      <c r="DM17" s="292">
        <v>0</v>
      </c>
      <c r="DN17" s="292">
        <v>0</v>
      </c>
      <c r="DO17" s="292">
        <v>0</v>
      </c>
      <c r="DP17" s="292">
        <v>0</v>
      </c>
      <c r="DQ17" s="292">
        <v>0</v>
      </c>
      <c r="DR17" s="295" t="s">
        <v>840</v>
      </c>
      <c r="DS17" s="295" t="s">
        <v>840</v>
      </c>
      <c r="DT17" s="292">
        <v>0</v>
      </c>
      <c r="DU17" s="295" t="s">
        <v>840</v>
      </c>
      <c r="DV17" s="295" t="s">
        <v>840</v>
      </c>
      <c r="DW17" s="295" t="s">
        <v>840</v>
      </c>
      <c r="DX17" s="295" t="s">
        <v>840</v>
      </c>
      <c r="DY17" s="292">
        <v>0</v>
      </c>
      <c r="DZ17" s="292">
        <f t="shared" si="6"/>
        <v>0</v>
      </c>
      <c r="EA17" s="292">
        <v>0</v>
      </c>
      <c r="EB17" s="292">
        <v>0</v>
      </c>
      <c r="EC17" s="292">
        <v>0</v>
      </c>
      <c r="ED17" s="292">
        <v>0</v>
      </c>
      <c r="EE17" s="292">
        <v>0</v>
      </c>
      <c r="EF17" s="292">
        <v>0</v>
      </c>
      <c r="EG17" s="292">
        <v>0</v>
      </c>
      <c r="EH17" s="292">
        <v>0</v>
      </c>
      <c r="EI17" s="292">
        <v>0</v>
      </c>
      <c r="EJ17" s="292">
        <v>0</v>
      </c>
      <c r="EK17" s="295" t="s">
        <v>840</v>
      </c>
      <c r="EL17" s="295" t="s">
        <v>840</v>
      </c>
      <c r="EM17" s="295" t="s">
        <v>840</v>
      </c>
      <c r="EN17" s="292">
        <v>0</v>
      </c>
      <c r="EO17" s="292">
        <v>0</v>
      </c>
      <c r="EP17" s="295" t="s">
        <v>840</v>
      </c>
      <c r="EQ17" s="295" t="s">
        <v>840</v>
      </c>
      <c r="ER17" s="295" t="s">
        <v>840</v>
      </c>
      <c r="ES17" s="292">
        <v>0</v>
      </c>
      <c r="ET17" s="292">
        <v>0</v>
      </c>
      <c r="EU17" s="292">
        <f t="shared" si="7"/>
        <v>88</v>
      </c>
      <c r="EV17" s="292">
        <v>0</v>
      </c>
      <c r="EW17" s="292">
        <v>5</v>
      </c>
      <c r="EX17" s="292">
        <v>0</v>
      </c>
      <c r="EY17" s="292">
        <v>1</v>
      </c>
      <c r="EZ17" s="292">
        <v>0</v>
      </c>
      <c r="FA17" s="292">
        <v>81</v>
      </c>
      <c r="FB17" s="292">
        <v>1</v>
      </c>
      <c r="FC17" s="292">
        <v>0</v>
      </c>
      <c r="FD17" s="292">
        <v>0</v>
      </c>
      <c r="FE17" s="292">
        <v>0</v>
      </c>
      <c r="FF17" s="292">
        <v>0</v>
      </c>
      <c r="FG17" s="292">
        <v>0</v>
      </c>
      <c r="FH17" s="295" t="s">
        <v>840</v>
      </c>
      <c r="FI17" s="295" t="s">
        <v>840</v>
      </c>
      <c r="FJ17" s="295" t="s">
        <v>840</v>
      </c>
      <c r="FK17" s="292">
        <v>0</v>
      </c>
      <c r="FL17" s="292">
        <v>0</v>
      </c>
      <c r="FM17" s="292">
        <v>0</v>
      </c>
      <c r="FN17" s="292">
        <v>0</v>
      </c>
      <c r="FO17" s="292">
        <v>0</v>
      </c>
    </row>
    <row r="18" spans="1:171" s="224" customFormat="1" ht="13.5" customHeight="1">
      <c r="A18" s="290" t="s">
        <v>745</v>
      </c>
      <c r="B18" s="291" t="s">
        <v>781</v>
      </c>
      <c r="C18" s="290" t="s">
        <v>782</v>
      </c>
      <c r="D18" s="292">
        <f t="shared" si="8"/>
        <v>792</v>
      </c>
      <c r="E18" s="292">
        <f t="shared" si="9"/>
        <v>0</v>
      </c>
      <c r="F18" s="292">
        <f t="shared" si="10"/>
        <v>0</v>
      </c>
      <c r="G18" s="292">
        <f t="shared" si="11"/>
        <v>0</v>
      </c>
      <c r="H18" s="292">
        <f t="shared" si="12"/>
        <v>301</v>
      </c>
      <c r="I18" s="292">
        <f t="shared" si="13"/>
        <v>394</v>
      </c>
      <c r="J18" s="292">
        <f t="shared" si="14"/>
        <v>0</v>
      </c>
      <c r="K18" s="292">
        <f t="shared" si="15"/>
        <v>0</v>
      </c>
      <c r="L18" s="292">
        <f t="shared" si="16"/>
        <v>0</v>
      </c>
      <c r="M18" s="292">
        <f t="shared" si="17"/>
        <v>0</v>
      </c>
      <c r="N18" s="292">
        <f t="shared" si="18"/>
        <v>0</v>
      </c>
      <c r="O18" s="292">
        <f t="shared" si="19"/>
        <v>97</v>
      </c>
      <c r="P18" s="292">
        <f t="shared" si="20"/>
        <v>0</v>
      </c>
      <c r="Q18" s="292">
        <f t="shared" si="21"/>
        <v>0</v>
      </c>
      <c r="R18" s="292">
        <f t="shared" si="22"/>
        <v>0</v>
      </c>
      <c r="S18" s="292">
        <f t="shared" si="23"/>
        <v>0</v>
      </c>
      <c r="T18" s="292">
        <f t="shared" si="24"/>
        <v>0</v>
      </c>
      <c r="U18" s="292">
        <f t="shared" si="25"/>
        <v>0</v>
      </c>
      <c r="V18" s="292">
        <f t="shared" si="26"/>
        <v>0</v>
      </c>
      <c r="W18" s="292">
        <f t="shared" si="27"/>
        <v>0</v>
      </c>
      <c r="X18" s="292">
        <f t="shared" si="28"/>
        <v>0</v>
      </c>
      <c r="Y18" s="292">
        <f t="shared" si="1"/>
        <v>0</v>
      </c>
      <c r="Z18" s="292">
        <v>0</v>
      </c>
      <c r="AA18" s="292">
        <v>0</v>
      </c>
      <c r="AB18" s="292">
        <v>0</v>
      </c>
      <c r="AC18" s="292">
        <v>0</v>
      </c>
      <c r="AD18" s="292">
        <v>0</v>
      </c>
      <c r="AE18" s="292">
        <v>0</v>
      </c>
      <c r="AF18" s="292">
        <v>0</v>
      </c>
      <c r="AG18" s="292">
        <v>0</v>
      </c>
      <c r="AH18" s="292">
        <v>0</v>
      </c>
      <c r="AI18" s="292">
        <v>0</v>
      </c>
      <c r="AJ18" s="295" t="s">
        <v>840</v>
      </c>
      <c r="AK18" s="295" t="s">
        <v>840</v>
      </c>
      <c r="AL18" s="292">
        <v>0</v>
      </c>
      <c r="AM18" s="295" t="s">
        <v>840</v>
      </c>
      <c r="AN18" s="295" t="s">
        <v>840</v>
      </c>
      <c r="AO18" s="292">
        <v>0</v>
      </c>
      <c r="AP18" s="295" t="s">
        <v>840</v>
      </c>
      <c r="AQ18" s="292">
        <v>0</v>
      </c>
      <c r="AR18" s="295" t="s">
        <v>840</v>
      </c>
      <c r="AS18" s="292">
        <v>0</v>
      </c>
      <c r="AT18" s="292">
        <f t="shared" si="2"/>
        <v>695</v>
      </c>
      <c r="AU18" s="292">
        <v>0</v>
      </c>
      <c r="AV18" s="292">
        <v>0</v>
      </c>
      <c r="AW18" s="292">
        <v>0</v>
      </c>
      <c r="AX18" s="292">
        <v>301</v>
      </c>
      <c r="AY18" s="292">
        <v>394</v>
      </c>
      <c r="AZ18" s="292">
        <v>0</v>
      </c>
      <c r="BA18" s="292">
        <v>0</v>
      </c>
      <c r="BB18" s="292">
        <v>0</v>
      </c>
      <c r="BC18" s="292">
        <v>0</v>
      </c>
      <c r="BD18" s="292">
        <v>0</v>
      </c>
      <c r="BE18" s="295" t="s">
        <v>840</v>
      </c>
      <c r="BF18" s="295" t="s">
        <v>840</v>
      </c>
      <c r="BG18" s="295" t="s">
        <v>840</v>
      </c>
      <c r="BH18" s="295" t="s">
        <v>840</v>
      </c>
      <c r="BI18" s="295" t="s">
        <v>840</v>
      </c>
      <c r="BJ18" s="295" t="s">
        <v>840</v>
      </c>
      <c r="BK18" s="295" t="s">
        <v>840</v>
      </c>
      <c r="BL18" s="295" t="s">
        <v>840</v>
      </c>
      <c r="BM18" s="295" t="s">
        <v>840</v>
      </c>
      <c r="BN18" s="292">
        <v>0</v>
      </c>
      <c r="BO18" s="292">
        <f t="shared" si="3"/>
        <v>97</v>
      </c>
      <c r="BP18" s="292">
        <v>0</v>
      </c>
      <c r="BQ18" s="292">
        <v>0</v>
      </c>
      <c r="BR18" s="292">
        <v>0</v>
      </c>
      <c r="BS18" s="292">
        <v>0</v>
      </c>
      <c r="BT18" s="292">
        <v>0</v>
      </c>
      <c r="BU18" s="292">
        <v>0</v>
      </c>
      <c r="BV18" s="292">
        <v>0</v>
      </c>
      <c r="BW18" s="292">
        <v>0</v>
      </c>
      <c r="BX18" s="292">
        <v>0</v>
      </c>
      <c r="BY18" s="292">
        <v>0</v>
      </c>
      <c r="BZ18" s="292">
        <v>97</v>
      </c>
      <c r="CA18" s="292">
        <v>0</v>
      </c>
      <c r="CB18" s="295" t="s">
        <v>840</v>
      </c>
      <c r="CC18" s="295" t="s">
        <v>840</v>
      </c>
      <c r="CD18" s="295" t="s">
        <v>840</v>
      </c>
      <c r="CE18" s="295" t="s">
        <v>840</v>
      </c>
      <c r="CF18" s="295" t="s">
        <v>840</v>
      </c>
      <c r="CG18" s="295" t="s">
        <v>840</v>
      </c>
      <c r="CH18" s="295" t="s">
        <v>840</v>
      </c>
      <c r="CI18" s="292">
        <v>0</v>
      </c>
      <c r="CJ18" s="292">
        <f t="shared" si="4"/>
        <v>0</v>
      </c>
      <c r="CK18" s="292">
        <v>0</v>
      </c>
      <c r="CL18" s="292">
        <v>0</v>
      </c>
      <c r="CM18" s="292">
        <v>0</v>
      </c>
      <c r="CN18" s="292">
        <v>0</v>
      </c>
      <c r="CO18" s="292">
        <v>0</v>
      </c>
      <c r="CP18" s="292">
        <v>0</v>
      </c>
      <c r="CQ18" s="292">
        <v>0</v>
      </c>
      <c r="CR18" s="292">
        <v>0</v>
      </c>
      <c r="CS18" s="292">
        <v>0</v>
      </c>
      <c r="CT18" s="292">
        <v>0</v>
      </c>
      <c r="CU18" s="292">
        <v>0</v>
      </c>
      <c r="CV18" s="292">
        <v>0</v>
      </c>
      <c r="CW18" s="295" t="s">
        <v>840</v>
      </c>
      <c r="CX18" s="295" t="s">
        <v>840</v>
      </c>
      <c r="CY18" s="295" t="s">
        <v>840</v>
      </c>
      <c r="CZ18" s="295" t="s">
        <v>840</v>
      </c>
      <c r="DA18" s="295" t="s">
        <v>840</v>
      </c>
      <c r="DB18" s="295" t="s">
        <v>840</v>
      </c>
      <c r="DC18" s="295" t="s">
        <v>840</v>
      </c>
      <c r="DD18" s="292">
        <v>0</v>
      </c>
      <c r="DE18" s="292">
        <f t="shared" si="5"/>
        <v>0</v>
      </c>
      <c r="DF18" s="292">
        <v>0</v>
      </c>
      <c r="DG18" s="292">
        <v>0</v>
      </c>
      <c r="DH18" s="292">
        <v>0</v>
      </c>
      <c r="DI18" s="292">
        <v>0</v>
      </c>
      <c r="DJ18" s="292">
        <v>0</v>
      </c>
      <c r="DK18" s="292">
        <v>0</v>
      </c>
      <c r="DL18" s="292">
        <v>0</v>
      </c>
      <c r="DM18" s="292">
        <v>0</v>
      </c>
      <c r="DN18" s="292">
        <v>0</v>
      </c>
      <c r="DO18" s="292">
        <v>0</v>
      </c>
      <c r="DP18" s="292">
        <v>0</v>
      </c>
      <c r="DQ18" s="292">
        <v>0</v>
      </c>
      <c r="DR18" s="295" t="s">
        <v>840</v>
      </c>
      <c r="DS18" s="295" t="s">
        <v>840</v>
      </c>
      <c r="DT18" s="292">
        <v>0</v>
      </c>
      <c r="DU18" s="295" t="s">
        <v>840</v>
      </c>
      <c r="DV18" s="295" t="s">
        <v>840</v>
      </c>
      <c r="DW18" s="295" t="s">
        <v>840</v>
      </c>
      <c r="DX18" s="295" t="s">
        <v>840</v>
      </c>
      <c r="DY18" s="292">
        <v>0</v>
      </c>
      <c r="DZ18" s="292">
        <f t="shared" si="6"/>
        <v>0</v>
      </c>
      <c r="EA18" s="292">
        <v>0</v>
      </c>
      <c r="EB18" s="292">
        <v>0</v>
      </c>
      <c r="EC18" s="292">
        <v>0</v>
      </c>
      <c r="ED18" s="292">
        <v>0</v>
      </c>
      <c r="EE18" s="292">
        <v>0</v>
      </c>
      <c r="EF18" s="292">
        <v>0</v>
      </c>
      <c r="EG18" s="292">
        <v>0</v>
      </c>
      <c r="EH18" s="292">
        <v>0</v>
      </c>
      <c r="EI18" s="292">
        <v>0</v>
      </c>
      <c r="EJ18" s="292">
        <v>0</v>
      </c>
      <c r="EK18" s="295" t="s">
        <v>840</v>
      </c>
      <c r="EL18" s="295" t="s">
        <v>840</v>
      </c>
      <c r="EM18" s="295" t="s">
        <v>840</v>
      </c>
      <c r="EN18" s="292">
        <v>0</v>
      </c>
      <c r="EO18" s="292">
        <v>0</v>
      </c>
      <c r="EP18" s="295" t="s">
        <v>840</v>
      </c>
      <c r="EQ18" s="295" t="s">
        <v>840</v>
      </c>
      <c r="ER18" s="295" t="s">
        <v>840</v>
      </c>
      <c r="ES18" s="292">
        <v>0</v>
      </c>
      <c r="ET18" s="292">
        <v>0</v>
      </c>
      <c r="EU18" s="292">
        <f t="shared" si="7"/>
        <v>0</v>
      </c>
      <c r="EV18" s="292">
        <v>0</v>
      </c>
      <c r="EW18" s="292">
        <v>0</v>
      </c>
      <c r="EX18" s="292">
        <v>0</v>
      </c>
      <c r="EY18" s="292">
        <v>0</v>
      </c>
      <c r="EZ18" s="292">
        <v>0</v>
      </c>
      <c r="FA18" s="292">
        <v>0</v>
      </c>
      <c r="FB18" s="292">
        <v>0</v>
      </c>
      <c r="FC18" s="292">
        <v>0</v>
      </c>
      <c r="FD18" s="292">
        <v>0</v>
      </c>
      <c r="FE18" s="292">
        <v>0</v>
      </c>
      <c r="FF18" s="292">
        <v>0</v>
      </c>
      <c r="FG18" s="292">
        <v>0</v>
      </c>
      <c r="FH18" s="295" t="s">
        <v>840</v>
      </c>
      <c r="FI18" s="295" t="s">
        <v>840</v>
      </c>
      <c r="FJ18" s="295" t="s">
        <v>840</v>
      </c>
      <c r="FK18" s="292">
        <v>0</v>
      </c>
      <c r="FL18" s="292">
        <v>0</v>
      </c>
      <c r="FM18" s="292">
        <v>0</v>
      </c>
      <c r="FN18" s="292">
        <v>0</v>
      </c>
      <c r="FO18" s="292">
        <v>0</v>
      </c>
    </row>
    <row r="19" spans="1:171" s="224" customFormat="1" ht="13.5" customHeight="1">
      <c r="A19" s="290" t="s">
        <v>745</v>
      </c>
      <c r="B19" s="291" t="s">
        <v>783</v>
      </c>
      <c r="C19" s="290" t="s">
        <v>784</v>
      </c>
      <c r="D19" s="292">
        <f t="shared" si="8"/>
        <v>1327</v>
      </c>
      <c r="E19" s="292">
        <f t="shared" si="9"/>
        <v>0</v>
      </c>
      <c r="F19" s="292">
        <f t="shared" si="10"/>
        <v>0</v>
      </c>
      <c r="G19" s="292">
        <f t="shared" si="11"/>
        <v>0</v>
      </c>
      <c r="H19" s="292">
        <f t="shared" si="12"/>
        <v>110</v>
      </c>
      <c r="I19" s="292">
        <f t="shared" si="13"/>
        <v>251</v>
      </c>
      <c r="J19" s="292">
        <f t="shared" si="14"/>
        <v>24</v>
      </c>
      <c r="K19" s="292">
        <f t="shared" si="15"/>
        <v>0</v>
      </c>
      <c r="L19" s="292">
        <f t="shared" si="16"/>
        <v>0</v>
      </c>
      <c r="M19" s="292">
        <f t="shared" si="17"/>
        <v>0</v>
      </c>
      <c r="N19" s="292">
        <f t="shared" si="18"/>
        <v>118</v>
      </c>
      <c r="O19" s="292">
        <f t="shared" si="19"/>
        <v>0</v>
      </c>
      <c r="P19" s="292">
        <f t="shared" si="20"/>
        <v>0</v>
      </c>
      <c r="Q19" s="292">
        <f t="shared" si="21"/>
        <v>0</v>
      </c>
      <c r="R19" s="292">
        <f t="shared" si="22"/>
        <v>0</v>
      </c>
      <c r="S19" s="292">
        <f t="shared" si="23"/>
        <v>0</v>
      </c>
      <c r="T19" s="292">
        <f t="shared" si="24"/>
        <v>0</v>
      </c>
      <c r="U19" s="292">
        <f t="shared" si="25"/>
        <v>0</v>
      </c>
      <c r="V19" s="292">
        <f t="shared" si="26"/>
        <v>0</v>
      </c>
      <c r="W19" s="292">
        <f t="shared" si="27"/>
        <v>0</v>
      </c>
      <c r="X19" s="292">
        <f t="shared" si="28"/>
        <v>824</v>
      </c>
      <c r="Y19" s="292">
        <f t="shared" si="1"/>
        <v>0</v>
      </c>
      <c r="Z19" s="292">
        <v>0</v>
      </c>
      <c r="AA19" s="292">
        <v>0</v>
      </c>
      <c r="AB19" s="292">
        <v>0</v>
      </c>
      <c r="AC19" s="292">
        <v>0</v>
      </c>
      <c r="AD19" s="292">
        <v>0</v>
      </c>
      <c r="AE19" s="292">
        <v>0</v>
      </c>
      <c r="AF19" s="292">
        <v>0</v>
      </c>
      <c r="AG19" s="292">
        <v>0</v>
      </c>
      <c r="AH19" s="292">
        <v>0</v>
      </c>
      <c r="AI19" s="292">
        <v>0</v>
      </c>
      <c r="AJ19" s="295" t="s">
        <v>840</v>
      </c>
      <c r="AK19" s="295" t="s">
        <v>840</v>
      </c>
      <c r="AL19" s="292">
        <v>0</v>
      </c>
      <c r="AM19" s="295" t="s">
        <v>840</v>
      </c>
      <c r="AN19" s="295" t="s">
        <v>840</v>
      </c>
      <c r="AO19" s="292">
        <v>0</v>
      </c>
      <c r="AP19" s="295" t="s">
        <v>840</v>
      </c>
      <c r="AQ19" s="292">
        <v>0</v>
      </c>
      <c r="AR19" s="295" t="s">
        <v>840</v>
      </c>
      <c r="AS19" s="292">
        <v>0</v>
      </c>
      <c r="AT19" s="292">
        <f t="shared" si="2"/>
        <v>0</v>
      </c>
      <c r="AU19" s="292">
        <v>0</v>
      </c>
      <c r="AV19" s="292">
        <v>0</v>
      </c>
      <c r="AW19" s="292">
        <v>0</v>
      </c>
      <c r="AX19" s="292">
        <v>0</v>
      </c>
      <c r="AY19" s="292">
        <v>0</v>
      </c>
      <c r="AZ19" s="292">
        <v>0</v>
      </c>
      <c r="BA19" s="292">
        <v>0</v>
      </c>
      <c r="BB19" s="292">
        <v>0</v>
      </c>
      <c r="BC19" s="292">
        <v>0</v>
      </c>
      <c r="BD19" s="292">
        <v>0</v>
      </c>
      <c r="BE19" s="295" t="s">
        <v>840</v>
      </c>
      <c r="BF19" s="295" t="s">
        <v>840</v>
      </c>
      <c r="BG19" s="295" t="s">
        <v>840</v>
      </c>
      <c r="BH19" s="295" t="s">
        <v>840</v>
      </c>
      <c r="BI19" s="295" t="s">
        <v>840</v>
      </c>
      <c r="BJ19" s="295" t="s">
        <v>840</v>
      </c>
      <c r="BK19" s="295" t="s">
        <v>840</v>
      </c>
      <c r="BL19" s="295" t="s">
        <v>840</v>
      </c>
      <c r="BM19" s="295" t="s">
        <v>840</v>
      </c>
      <c r="BN19" s="292">
        <v>0</v>
      </c>
      <c r="BO19" s="292">
        <f t="shared" si="3"/>
        <v>0</v>
      </c>
      <c r="BP19" s="292">
        <v>0</v>
      </c>
      <c r="BQ19" s="292">
        <v>0</v>
      </c>
      <c r="BR19" s="292">
        <v>0</v>
      </c>
      <c r="BS19" s="292">
        <v>0</v>
      </c>
      <c r="BT19" s="292">
        <v>0</v>
      </c>
      <c r="BU19" s="292">
        <v>0</v>
      </c>
      <c r="BV19" s="292">
        <v>0</v>
      </c>
      <c r="BW19" s="292">
        <v>0</v>
      </c>
      <c r="BX19" s="292">
        <v>0</v>
      </c>
      <c r="BY19" s="292">
        <v>0</v>
      </c>
      <c r="BZ19" s="292">
        <v>0</v>
      </c>
      <c r="CA19" s="292">
        <v>0</v>
      </c>
      <c r="CB19" s="295" t="s">
        <v>840</v>
      </c>
      <c r="CC19" s="295" t="s">
        <v>840</v>
      </c>
      <c r="CD19" s="295" t="s">
        <v>840</v>
      </c>
      <c r="CE19" s="295" t="s">
        <v>840</v>
      </c>
      <c r="CF19" s="295" t="s">
        <v>840</v>
      </c>
      <c r="CG19" s="295" t="s">
        <v>840</v>
      </c>
      <c r="CH19" s="295" t="s">
        <v>840</v>
      </c>
      <c r="CI19" s="292">
        <v>0</v>
      </c>
      <c r="CJ19" s="292">
        <f t="shared" si="4"/>
        <v>0</v>
      </c>
      <c r="CK19" s="292">
        <v>0</v>
      </c>
      <c r="CL19" s="292">
        <v>0</v>
      </c>
      <c r="CM19" s="292">
        <v>0</v>
      </c>
      <c r="CN19" s="292">
        <v>0</v>
      </c>
      <c r="CO19" s="292">
        <v>0</v>
      </c>
      <c r="CP19" s="292">
        <v>0</v>
      </c>
      <c r="CQ19" s="292">
        <v>0</v>
      </c>
      <c r="CR19" s="292">
        <v>0</v>
      </c>
      <c r="CS19" s="292">
        <v>0</v>
      </c>
      <c r="CT19" s="292">
        <v>0</v>
      </c>
      <c r="CU19" s="292">
        <v>0</v>
      </c>
      <c r="CV19" s="292">
        <v>0</v>
      </c>
      <c r="CW19" s="295" t="s">
        <v>840</v>
      </c>
      <c r="CX19" s="295" t="s">
        <v>840</v>
      </c>
      <c r="CY19" s="295" t="s">
        <v>840</v>
      </c>
      <c r="CZ19" s="295" t="s">
        <v>840</v>
      </c>
      <c r="DA19" s="295" t="s">
        <v>840</v>
      </c>
      <c r="DB19" s="295" t="s">
        <v>840</v>
      </c>
      <c r="DC19" s="295" t="s">
        <v>840</v>
      </c>
      <c r="DD19" s="292">
        <v>0</v>
      </c>
      <c r="DE19" s="292">
        <f t="shared" si="5"/>
        <v>0</v>
      </c>
      <c r="DF19" s="292">
        <v>0</v>
      </c>
      <c r="DG19" s="292">
        <v>0</v>
      </c>
      <c r="DH19" s="292">
        <v>0</v>
      </c>
      <c r="DI19" s="292">
        <v>0</v>
      </c>
      <c r="DJ19" s="292">
        <v>0</v>
      </c>
      <c r="DK19" s="292">
        <v>0</v>
      </c>
      <c r="DL19" s="292">
        <v>0</v>
      </c>
      <c r="DM19" s="292">
        <v>0</v>
      </c>
      <c r="DN19" s="292">
        <v>0</v>
      </c>
      <c r="DO19" s="292">
        <v>0</v>
      </c>
      <c r="DP19" s="292">
        <v>0</v>
      </c>
      <c r="DQ19" s="292">
        <v>0</v>
      </c>
      <c r="DR19" s="295" t="s">
        <v>840</v>
      </c>
      <c r="DS19" s="295" t="s">
        <v>840</v>
      </c>
      <c r="DT19" s="292">
        <v>0</v>
      </c>
      <c r="DU19" s="295" t="s">
        <v>840</v>
      </c>
      <c r="DV19" s="295" t="s">
        <v>840</v>
      </c>
      <c r="DW19" s="295" t="s">
        <v>840</v>
      </c>
      <c r="DX19" s="295" t="s">
        <v>840</v>
      </c>
      <c r="DY19" s="292">
        <v>0</v>
      </c>
      <c r="DZ19" s="292">
        <f t="shared" si="6"/>
        <v>0</v>
      </c>
      <c r="EA19" s="292">
        <v>0</v>
      </c>
      <c r="EB19" s="292">
        <v>0</v>
      </c>
      <c r="EC19" s="292">
        <v>0</v>
      </c>
      <c r="ED19" s="292">
        <v>0</v>
      </c>
      <c r="EE19" s="292">
        <v>0</v>
      </c>
      <c r="EF19" s="292">
        <v>0</v>
      </c>
      <c r="EG19" s="292">
        <v>0</v>
      </c>
      <c r="EH19" s="292">
        <v>0</v>
      </c>
      <c r="EI19" s="292">
        <v>0</v>
      </c>
      <c r="EJ19" s="292">
        <v>0</v>
      </c>
      <c r="EK19" s="295" t="s">
        <v>840</v>
      </c>
      <c r="EL19" s="295" t="s">
        <v>840</v>
      </c>
      <c r="EM19" s="295" t="s">
        <v>840</v>
      </c>
      <c r="EN19" s="292">
        <v>0</v>
      </c>
      <c r="EO19" s="292">
        <v>0</v>
      </c>
      <c r="EP19" s="295" t="s">
        <v>840</v>
      </c>
      <c r="EQ19" s="295" t="s">
        <v>840</v>
      </c>
      <c r="ER19" s="295" t="s">
        <v>840</v>
      </c>
      <c r="ES19" s="292">
        <v>0</v>
      </c>
      <c r="ET19" s="292">
        <v>0</v>
      </c>
      <c r="EU19" s="292">
        <f t="shared" si="7"/>
        <v>1327</v>
      </c>
      <c r="EV19" s="292">
        <v>0</v>
      </c>
      <c r="EW19" s="292">
        <v>0</v>
      </c>
      <c r="EX19" s="292">
        <v>0</v>
      </c>
      <c r="EY19" s="292">
        <v>110</v>
      </c>
      <c r="EZ19" s="292">
        <v>251</v>
      </c>
      <c r="FA19" s="292">
        <v>24</v>
      </c>
      <c r="FB19" s="292">
        <v>0</v>
      </c>
      <c r="FC19" s="292">
        <v>0</v>
      </c>
      <c r="FD19" s="292">
        <v>0</v>
      </c>
      <c r="FE19" s="292">
        <v>118</v>
      </c>
      <c r="FF19" s="292">
        <v>0</v>
      </c>
      <c r="FG19" s="292">
        <v>0</v>
      </c>
      <c r="FH19" s="295" t="s">
        <v>840</v>
      </c>
      <c r="FI19" s="295" t="s">
        <v>840</v>
      </c>
      <c r="FJ19" s="295" t="s">
        <v>840</v>
      </c>
      <c r="FK19" s="292">
        <v>0</v>
      </c>
      <c r="FL19" s="292">
        <v>0</v>
      </c>
      <c r="FM19" s="292">
        <v>0</v>
      </c>
      <c r="FN19" s="292">
        <v>0</v>
      </c>
      <c r="FO19" s="292">
        <v>824</v>
      </c>
    </row>
    <row r="20" spans="1:171" s="224" customFormat="1" ht="13.5" customHeight="1">
      <c r="A20" s="290" t="s">
        <v>745</v>
      </c>
      <c r="B20" s="291" t="s">
        <v>785</v>
      </c>
      <c r="C20" s="290" t="s">
        <v>786</v>
      </c>
      <c r="D20" s="292">
        <f t="shared" si="8"/>
        <v>30</v>
      </c>
      <c r="E20" s="292">
        <f t="shared" si="9"/>
        <v>0</v>
      </c>
      <c r="F20" s="292">
        <f t="shared" si="10"/>
        <v>0</v>
      </c>
      <c r="G20" s="292">
        <f t="shared" si="11"/>
        <v>0</v>
      </c>
      <c r="H20" s="292">
        <f t="shared" si="12"/>
        <v>30</v>
      </c>
      <c r="I20" s="292">
        <f t="shared" si="13"/>
        <v>0</v>
      </c>
      <c r="J20" s="292">
        <f t="shared" si="14"/>
        <v>0</v>
      </c>
      <c r="K20" s="292">
        <f t="shared" si="15"/>
        <v>0</v>
      </c>
      <c r="L20" s="292">
        <f t="shared" si="16"/>
        <v>0</v>
      </c>
      <c r="M20" s="292">
        <f t="shared" si="17"/>
        <v>0</v>
      </c>
      <c r="N20" s="292">
        <f t="shared" si="18"/>
        <v>0</v>
      </c>
      <c r="O20" s="292">
        <f t="shared" si="19"/>
        <v>0</v>
      </c>
      <c r="P20" s="292">
        <f t="shared" si="20"/>
        <v>0</v>
      </c>
      <c r="Q20" s="292">
        <f t="shared" si="21"/>
        <v>0</v>
      </c>
      <c r="R20" s="292">
        <f t="shared" si="22"/>
        <v>0</v>
      </c>
      <c r="S20" s="292">
        <f t="shared" si="23"/>
        <v>0</v>
      </c>
      <c r="T20" s="292">
        <f t="shared" si="24"/>
        <v>0</v>
      </c>
      <c r="U20" s="292">
        <f t="shared" si="25"/>
        <v>0</v>
      </c>
      <c r="V20" s="292">
        <f t="shared" si="26"/>
        <v>0</v>
      </c>
      <c r="W20" s="292">
        <f t="shared" si="27"/>
        <v>0</v>
      </c>
      <c r="X20" s="292">
        <f t="shared" si="28"/>
        <v>0</v>
      </c>
      <c r="Y20" s="292">
        <f t="shared" si="1"/>
        <v>2</v>
      </c>
      <c r="Z20" s="292">
        <v>0</v>
      </c>
      <c r="AA20" s="292">
        <v>0</v>
      </c>
      <c r="AB20" s="292">
        <v>0</v>
      </c>
      <c r="AC20" s="292">
        <v>2</v>
      </c>
      <c r="AD20" s="292">
        <v>0</v>
      </c>
      <c r="AE20" s="292">
        <v>0</v>
      </c>
      <c r="AF20" s="292">
        <v>0</v>
      </c>
      <c r="AG20" s="292">
        <v>0</v>
      </c>
      <c r="AH20" s="292">
        <v>0</v>
      </c>
      <c r="AI20" s="292">
        <v>0</v>
      </c>
      <c r="AJ20" s="295" t="s">
        <v>840</v>
      </c>
      <c r="AK20" s="295" t="s">
        <v>840</v>
      </c>
      <c r="AL20" s="292">
        <v>0</v>
      </c>
      <c r="AM20" s="295" t="s">
        <v>840</v>
      </c>
      <c r="AN20" s="295" t="s">
        <v>840</v>
      </c>
      <c r="AO20" s="292">
        <v>0</v>
      </c>
      <c r="AP20" s="295" t="s">
        <v>840</v>
      </c>
      <c r="AQ20" s="292">
        <v>0</v>
      </c>
      <c r="AR20" s="295" t="s">
        <v>840</v>
      </c>
      <c r="AS20" s="292">
        <v>0</v>
      </c>
      <c r="AT20" s="292">
        <f t="shared" si="2"/>
        <v>28</v>
      </c>
      <c r="AU20" s="292">
        <v>0</v>
      </c>
      <c r="AV20" s="292">
        <v>0</v>
      </c>
      <c r="AW20" s="292">
        <v>0</v>
      </c>
      <c r="AX20" s="292">
        <v>28</v>
      </c>
      <c r="AY20" s="292">
        <v>0</v>
      </c>
      <c r="AZ20" s="292">
        <v>0</v>
      </c>
      <c r="BA20" s="292">
        <v>0</v>
      </c>
      <c r="BB20" s="292">
        <v>0</v>
      </c>
      <c r="BC20" s="292">
        <v>0</v>
      </c>
      <c r="BD20" s="292">
        <v>0</v>
      </c>
      <c r="BE20" s="295" t="s">
        <v>840</v>
      </c>
      <c r="BF20" s="295" t="s">
        <v>840</v>
      </c>
      <c r="BG20" s="295" t="s">
        <v>840</v>
      </c>
      <c r="BH20" s="295" t="s">
        <v>840</v>
      </c>
      <c r="BI20" s="295" t="s">
        <v>840</v>
      </c>
      <c r="BJ20" s="295" t="s">
        <v>840</v>
      </c>
      <c r="BK20" s="295" t="s">
        <v>840</v>
      </c>
      <c r="BL20" s="295" t="s">
        <v>840</v>
      </c>
      <c r="BM20" s="295" t="s">
        <v>840</v>
      </c>
      <c r="BN20" s="292">
        <v>0</v>
      </c>
      <c r="BO20" s="292">
        <f t="shared" si="3"/>
        <v>0</v>
      </c>
      <c r="BP20" s="292">
        <v>0</v>
      </c>
      <c r="BQ20" s="292">
        <v>0</v>
      </c>
      <c r="BR20" s="292">
        <v>0</v>
      </c>
      <c r="BS20" s="292">
        <v>0</v>
      </c>
      <c r="BT20" s="292">
        <v>0</v>
      </c>
      <c r="BU20" s="292">
        <v>0</v>
      </c>
      <c r="BV20" s="292">
        <v>0</v>
      </c>
      <c r="BW20" s="292">
        <v>0</v>
      </c>
      <c r="BX20" s="292">
        <v>0</v>
      </c>
      <c r="BY20" s="292">
        <v>0</v>
      </c>
      <c r="BZ20" s="292">
        <v>0</v>
      </c>
      <c r="CA20" s="292">
        <v>0</v>
      </c>
      <c r="CB20" s="295" t="s">
        <v>840</v>
      </c>
      <c r="CC20" s="295" t="s">
        <v>840</v>
      </c>
      <c r="CD20" s="295" t="s">
        <v>840</v>
      </c>
      <c r="CE20" s="295" t="s">
        <v>840</v>
      </c>
      <c r="CF20" s="295" t="s">
        <v>840</v>
      </c>
      <c r="CG20" s="295" t="s">
        <v>840</v>
      </c>
      <c r="CH20" s="295" t="s">
        <v>840</v>
      </c>
      <c r="CI20" s="292">
        <v>0</v>
      </c>
      <c r="CJ20" s="292">
        <f t="shared" si="4"/>
        <v>0</v>
      </c>
      <c r="CK20" s="292">
        <v>0</v>
      </c>
      <c r="CL20" s="292">
        <v>0</v>
      </c>
      <c r="CM20" s="292">
        <v>0</v>
      </c>
      <c r="CN20" s="292">
        <v>0</v>
      </c>
      <c r="CO20" s="292">
        <v>0</v>
      </c>
      <c r="CP20" s="292">
        <v>0</v>
      </c>
      <c r="CQ20" s="292">
        <v>0</v>
      </c>
      <c r="CR20" s="292">
        <v>0</v>
      </c>
      <c r="CS20" s="292">
        <v>0</v>
      </c>
      <c r="CT20" s="292">
        <v>0</v>
      </c>
      <c r="CU20" s="292">
        <v>0</v>
      </c>
      <c r="CV20" s="292">
        <v>0</v>
      </c>
      <c r="CW20" s="295" t="s">
        <v>840</v>
      </c>
      <c r="CX20" s="295" t="s">
        <v>840</v>
      </c>
      <c r="CY20" s="295" t="s">
        <v>840</v>
      </c>
      <c r="CZ20" s="295" t="s">
        <v>840</v>
      </c>
      <c r="DA20" s="295" t="s">
        <v>840</v>
      </c>
      <c r="DB20" s="295" t="s">
        <v>840</v>
      </c>
      <c r="DC20" s="295" t="s">
        <v>840</v>
      </c>
      <c r="DD20" s="292">
        <v>0</v>
      </c>
      <c r="DE20" s="292">
        <f t="shared" si="5"/>
        <v>0</v>
      </c>
      <c r="DF20" s="292">
        <v>0</v>
      </c>
      <c r="DG20" s="292">
        <v>0</v>
      </c>
      <c r="DH20" s="292">
        <v>0</v>
      </c>
      <c r="DI20" s="292">
        <v>0</v>
      </c>
      <c r="DJ20" s="292">
        <v>0</v>
      </c>
      <c r="DK20" s="292">
        <v>0</v>
      </c>
      <c r="DL20" s="292">
        <v>0</v>
      </c>
      <c r="DM20" s="292">
        <v>0</v>
      </c>
      <c r="DN20" s="292">
        <v>0</v>
      </c>
      <c r="DO20" s="292">
        <v>0</v>
      </c>
      <c r="DP20" s="292">
        <v>0</v>
      </c>
      <c r="DQ20" s="292">
        <v>0</v>
      </c>
      <c r="DR20" s="295" t="s">
        <v>840</v>
      </c>
      <c r="DS20" s="295" t="s">
        <v>840</v>
      </c>
      <c r="DT20" s="292">
        <v>0</v>
      </c>
      <c r="DU20" s="295" t="s">
        <v>840</v>
      </c>
      <c r="DV20" s="295" t="s">
        <v>840</v>
      </c>
      <c r="DW20" s="295" t="s">
        <v>840</v>
      </c>
      <c r="DX20" s="295" t="s">
        <v>840</v>
      </c>
      <c r="DY20" s="292">
        <v>0</v>
      </c>
      <c r="DZ20" s="292">
        <f t="shared" si="6"/>
        <v>0</v>
      </c>
      <c r="EA20" s="292">
        <v>0</v>
      </c>
      <c r="EB20" s="292">
        <v>0</v>
      </c>
      <c r="EC20" s="292">
        <v>0</v>
      </c>
      <c r="ED20" s="292">
        <v>0</v>
      </c>
      <c r="EE20" s="292">
        <v>0</v>
      </c>
      <c r="EF20" s="292">
        <v>0</v>
      </c>
      <c r="EG20" s="292">
        <v>0</v>
      </c>
      <c r="EH20" s="292">
        <v>0</v>
      </c>
      <c r="EI20" s="292">
        <v>0</v>
      </c>
      <c r="EJ20" s="292">
        <v>0</v>
      </c>
      <c r="EK20" s="295" t="s">
        <v>840</v>
      </c>
      <c r="EL20" s="295" t="s">
        <v>840</v>
      </c>
      <c r="EM20" s="295" t="s">
        <v>840</v>
      </c>
      <c r="EN20" s="292">
        <v>0</v>
      </c>
      <c r="EO20" s="292">
        <v>0</v>
      </c>
      <c r="EP20" s="295" t="s">
        <v>840</v>
      </c>
      <c r="EQ20" s="295" t="s">
        <v>840</v>
      </c>
      <c r="ER20" s="295" t="s">
        <v>840</v>
      </c>
      <c r="ES20" s="292">
        <v>0</v>
      </c>
      <c r="ET20" s="292">
        <v>0</v>
      </c>
      <c r="EU20" s="292">
        <f t="shared" si="7"/>
        <v>0</v>
      </c>
      <c r="EV20" s="292">
        <v>0</v>
      </c>
      <c r="EW20" s="292">
        <v>0</v>
      </c>
      <c r="EX20" s="292">
        <v>0</v>
      </c>
      <c r="EY20" s="292">
        <v>0</v>
      </c>
      <c r="EZ20" s="292">
        <v>0</v>
      </c>
      <c r="FA20" s="292">
        <v>0</v>
      </c>
      <c r="FB20" s="292">
        <v>0</v>
      </c>
      <c r="FC20" s="292">
        <v>0</v>
      </c>
      <c r="FD20" s="292">
        <v>0</v>
      </c>
      <c r="FE20" s="292">
        <v>0</v>
      </c>
      <c r="FF20" s="292">
        <v>0</v>
      </c>
      <c r="FG20" s="292">
        <v>0</v>
      </c>
      <c r="FH20" s="295" t="s">
        <v>840</v>
      </c>
      <c r="FI20" s="295" t="s">
        <v>840</v>
      </c>
      <c r="FJ20" s="295" t="s">
        <v>840</v>
      </c>
      <c r="FK20" s="292">
        <v>0</v>
      </c>
      <c r="FL20" s="292">
        <v>0</v>
      </c>
      <c r="FM20" s="292">
        <v>0</v>
      </c>
      <c r="FN20" s="292">
        <v>0</v>
      </c>
      <c r="FO20" s="292">
        <v>0</v>
      </c>
    </row>
    <row r="21" spans="1:171" s="224" customFormat="1" ht="13.5" customHeight="1">
      <c r="A21" s="290" t="s">
        <v>745</v>
      </c>
      <c r="B21" s="291" t="s">
        <v>787</v>
      </c>
      <c r="C21" s="290" t="s">
        <v>788</v>
      </c>
      <c r="D21" s="292">
        <f t="shared" si="8"/>
        <v>375</v>
      </c>
      <c r="E21" s="292">
        <f t="shared" si="9"/>
        <v>0</v>
      </c>
      <c r="F21" s="292">
        <f t="shared" si="10"/>
        <v>0</v>
      </c>
      <c r="G21" s="292">
        <f t="shared" si="11"/>
        <v>0</v>
      </c>
      <c r="H21" s="292">
        <f t="shared" si="12"/>
        <v>33</v>
      </c>
      <c r="I21" s="292">
        <f t="shared" si="13"/>
        <v>98</v>
      </c>
      <c r="J21" s="292">
        <f t="shared" si="14"/>
        <v>33</v>
      </c>
      <c r="K21" s="292">
        <f t="shared" si="15"/>
        <v>7</v>
      </c>
      <c r="L21" s="292">
        <f t="shared" si="16"/>
        <v>166</v>
      </c>
      <c r="M21" s="292">
        <f t="shared" si="17"/>
        <v>0</v>
      </c>
      <c r="N21" s="292">
        <f t="shared" si="18"/>
        <v>0</v>
      </c>
      <c r="O21" s="292">
        <f t="shared" si="19"/>
        <v>29</v>
      </c>
      <c r="P21" s="292">
        <f t="shared" si="20"/>
        <v>0</v>
      </c>
      <c r="Q21" s="292">
        <f t="shared" si="21"/>
        <v>0</v>
      </c>
      <c r="R21" s="292">
        <f t="shared" si="22"/>
        <v>0</v>
      </c>
      <c r="S21" s="292">
        <f t="shared" si="23"/>
        <v>0</v>
      </c>
      <c r="T21" s="292">
        <f t="shared" si="24"/>
        <v>0</v>
      </c>
      <c r="U21" s="292">
        <f t="shared" si="25"/>
        <v>0</v>
      </c>
      <c r="V21" s="292">
        <f t="shared" si="26"/>
        <v>0</v>
      </c>
      <c r="W21" s="292">
        <f t="shared" si="27"/>
        <v>0</v>
      </c>
      <c r="X21" s="292">
        <f t="shared" si="28"/>
        <v>9</v>
      </c>
      <c r="Y21" s="292">
        <f t="shared" si="1"/>
        <v>0</v>
      </c>
      <c r="Z21" s="292">
        <v>0</v>
      </c>
      <c r="AA21" s="292">
        <v>0</v>
      </c>
      <c r="AB21" s="292">
        <v>0</v>
      </c>
      <c r="AC21" s="292">
        <v>0</v>
      </c>
      <c r="AD21" s="292">
        <v>0</v>
      </c>
      <c r="AE21" s="292">
        <v>0</v>
      </c>
      <c r="AF21" s="292">
        <v>0</v>
      </c>
      <c r="AG21" s="292">
        <v>0</v>
      </c>
      <c r="AH21" s="292">
        <v>0</v>
      </c>
      <c r="AI21" s="292">
        <v>0</v>
      </c>
      <c r="AJ21" s="295" t="s">
        <v>840</v>
      </c>
      <c r="AK21" s="295" t="s">
        <v>840</v>
      </c>
      <c r="AL21" s="292">
        <v>0</v>
      </c>
      <c r="AM21" s="295" t="s">
        <v>840</v>
      </c>
      <c r="AN21" s="295" t="s">
        <v>840</v>
      </c>
      <c r="AO21" s="292">
        <v>0</v>
      </c>
      <c r="AP21" s="295" t="s">
        <v>840</v>
      </c>
      <c r="AQ21" s="292">
        <v>0</v>
      </c>
      <c r="AR21" s="295" t="s">
        <v>840</v>
      </c>
      <c r="AS21" s="292">
        <v>0</v>
      </c>
      <c r="AT21" s="292">
        <f t="shared" si="2"/>
        <v>14</v>
      </c>
      <c r="AU21" s="292">
        <v>0</v>
      </c>
      <c r="AV21" s="292">
        <v>0</v>
      </c>
      <c r="AW21" s="292">
        <v>0</v>
      </c>
      <c r="AX21" s="292">
        <v>14</v>
      </c>
      <c r="AY21" s="292">
        <v>0</v>
      </c>
      <c r="AZ21" s="292">
        <v>0</v>
      </c>
      <c r="BA21" s="292">
        <v>0</v>
      </c>
      <c r="BB21" s="292">
        <v>0</v>
      </c>
      <c r="BC21" s="292">
        <v>0</v>
      </c>
      <c r="BD21" s="292">
        <v>0</v>
      </c>
      <c r="BE21" s="295" t="s">
        <v>840</v>
      </c>
      <c r="BF21" s="295" t="s">
        <v>840</v>
      </c>
      <c r="BG21" s="295" t="s">
        <v>840</v>
      </c>
      <c r="BH21" s="295" t="s">
        <v>840</v>
      </c>
      <c r="BI21" s="295" t="s">
        <v>840</v>
      </c>
      <c r="BJ21" s="295" t="s">
        <v>840</v>
      </c>
      <c r="BK21" s="295" t="s">
        <v>840</v>
      </c>
      <c r="BL21" s="295" t="s">
        <v>840</v>
      </c>
      <c r="BM21" s="295" t="s">
        <v>840</v>
      </c>
      <c r="BN21" s="292">
        <v>0</v>
      </c>
      <c r="BO21" s="292">
        <f t="shared" si="3"/>
        <v>29</v>
      </c>
      <c r="BP21" s="292">
        <v>0</v>
      </c>
      <c r="BQ21" s="292">
        <v>0</v>
      </c>
      <c r="BR21" s="292">
        <v>0</v>
      </c>
      <c r="BS21" s="292">
        <v>0</v>
      </c>
      <c r="BT21" s="292">
        <v>0</v>
      </c>
      <c r="BU21" s="292">
        <v>0</v>
      </c>
      <c r="BV21" s="292">
        <v>0</v>
      </c>
      <c r="BW21" s="292">
        <v>0</v>
      </c>
      <c r="BX21" s="292">
        <v>0</v>
      </c>
      <c r="BY21" s="292">
        <v>0</v>
      </c>
      <c r="BZ21" s="292">
        <v>29</v>
      </c>
      <c r="CA21" s="292">
        <v>0</v>
      </c>
      <c r="CB21" s="295" t="s">
        <v>840</v>
      </c>
      <c r="CC21" s="295" t="s">
        <v>840</v>
      </c>
      <c r="CD21" s="295" t="s">
        <v>840</v>
      </c>
      <c r="CE21" s="295" t="s">
        <v>840</v>
      </c>
      <c r="CF21" s="295" t="s">
        <v>840</v>
      </c>
      <c r="CG21" s="295" t="s">
        <v>840</v>
      </c>
      <c r="CH21" s="295" t="s">
        <v>840</v>
      </c>
      <c r="CI21" s="292">
        <v>0</v>
      </c>
      <c r="CJ21" s="292">
        <f t="shared" si="4"/>
        <v>0</v>
      </c>
      <c r="CK21" s="292">
        <v>0</v>
      </c>
      <c r="CL21" s="292">
        <v>0</v>
      </c>
      <c r="CM21" s="292">
        <v>0</v>
      </c>
      <c r="CN21" s="292">
        <v>0</v>
      </c>
      <c r="CO21" s="292">
        <v>0</v>
      </c>
      <c r="CP21" s="292">
        <v>0</v>
      </c>
      <c r="CQ21" s="292">
        <v>0</v>
      </c>
      <c r="CR21" s="292">
        <v>0</v>
      </c>
      <c r="CS21" s="292">
        <v>0</v>
      </c>
      <c r="CT21" s="292">
        <v>0</v>
      </c>
      <c r="CU21" s="292">
        <v>0</v>
      </c>
      <c r="CV21" s="292">
        <v>0</v>
      </c>
      <c r="CW21" s="295" t="s">
        <v>840</v>
      </c>
      <c r="CX21" s="295" t="s">
        <v>840</v>
      </c>
      <c r="CY21" s="295" t="s">
        <v>840</v>
      </c>
      <c r="CZ21" s="295" t="s">
        <v>840</v>
      </c>
      <c r="DA21" s="295" t="s">
        <v>840</v>
      </c>
      <c r="DB21" s="295" t="s">
        <v>840</v>
      </c>
      <c r="DC21" s="295" t="s">
        <v>840</v>
      </c>
      <c r="DD21" s="292">
        <v>0</v>
      </c>
      <c r="DE21" s="292">
        <f t="shared" si="5"/>
        <v>0</v>
      </c>
      <c r="DF21" s="292">
        <v>0</v>
      </c>
      <c r="DG21" s="292">
        <v>0</v>
      </c>
      <c r="DH21" s="292">
        <v>0</v>
      </c>
      <c r="DI21" s="292">
        <v>0</v>
      </c>
      <c r="DJ21" s="292">
        <v>0</v>
      </c>
      <c r="DK21" s="292">
        <v>0</v>
      </c>
      <c r="DL21" s="292">
        <v>0</v>
      </c>
      <c r="DM21" s="292">
        <v>0</v>
      </c>
      <c r="DN21" s="292">
        <v>0</v>
      </c>
      <c r="DO21" s="292">
        <v>0</v>
      </c>
      <c r="DP21" s="292">
        <v>0</v>
      </c>
      <c r="DQ21" s="292">
        <v>0</v>
      </c>
      <c r="DR21" s="295" t="s">
        <v>840</v>
      </c>
      <c r="DS21" s="295" t="s">
        <v>840</v>
      </c>
      <c r="DT21" s="292">
        <v>0</v>
      </c>
      <c r="DU21" s="295" t="s">
        <v>840</v>
      </c>
      <c r="DV21" s="295" t="s">
        <v>840</v>
      </c>
      <c r="DW21" s="295" t="s">
        <v>840</v>
      </c>
      <c r="DX21" s="295" t="s">
        <v>840</v>
      </c>
      <c r="DY21" s="292">
        <v>0</v>
      </c>
      <c r="DZ21" s="292">
        <f t="shared" si="6"/>
        <v>0</v>
      </c>
      <c r="EA21" s="292">
        <v>0</v>
      </c>
      <c r="EB21" s="292">
        <v>0</v>
      </c>
      <c r="EC21" s="292">
        <v>0</v>
      </c>
      <c r="ED21" s="292">
        <v>0</v>
      </c>
      <c r="EE21" s="292">
        <v>0</v>
      </c>
      <c r="EF21" s="292">
        <v>0</v>
      </c>
      <c r="EG21" s="292">
        <v>0</v>
      </c>
      <c r="EH21" s="292">
        <v>0</v>
      </c>
      <c r="EI21" s="292">
        <v>0</v>
      </c>
      <c r="EJ21" s="292">
        <v>0</v>
      </c>
      <c r="EK21" s="295" t="s">
        <v>840</v>
      </c>
      <c r="EL21" s="295" t="s">
        <v>840</v>
      </c>
      <c r="EM21" s="295" t="s">
        <v>840</v>
      </c>
      <c r="EN21" s="292">
        <v>0</v>
      </c>
      <c r="EO21" s="292">
        <v>0</v>
      </c>
      <c r="EP21" s="295" t="s">
        <v>840</v>
      </c>
      <c r="EQ21" s="295" t="s">
        <v>840</v>
      </c>
      <c r="ER21" s="295" t="s">
        <v>840</v>
      </c>
      <c r="ES21" s="292">
        <v>0</v>
      </c>
      <c r="ET21" s="292">
        <v>0</v>
      </c>
      <c r="EU21" s="292">
        <f t="shared" si="7"/>
        <v>332</v>
      </c>
      <c r="EV21" s="292">
        <v>0</v>
      </c>
      <c r="EW21" s="292">
        <v>0</v>
      </c>
      <c r="EX21" s="292">
        <v>0</v>
      </c>
      <c r="EY21" s="292">
        <v>19</v>
      </c>
      <c r="EZ21" s="292">
        <v>98</v>
      </c>
      <c r="FA21" s="292">
        <v>33</v>
      </c>
      <c r="FB21" s="292">
        <v>7</v>
      </c>
      <c r="FC21" s="292">
        <v>166</v>
      </c>
      <c r="FD21" s="292">
        <v>0</v>
      </c>
      <c r="FE21" s="292">
        <v>0</v>
      </c>
      <c r="FF21" s="292">
        <v>0</v>
      </c>
      <c r="FG21" s="292">
        <v>0</v>
      </c>
      <c r="FH21" s="295" t="s">
        <v>840</v>
      </c>
      <c r="FI21" s="295" t="s">
        <v>840</v>
      </c>
      <c r="FJ21" s="295" t="s">
        <v>840</v>
      </c>
      <c r="FK21" s="292">
        <v>0</v>
      </c>
      <c r="FL21" s="292">
        <v>0</v>
      </c>
      <c r="FM21" s="292">
        <v>0</v>
      </c>
      <c r="FN21" s="292">
        <v>0</v>
      </c>
      <c r="FO21" s="292">
        <v>9</v>
      </c>
    </row>
    <row r="22" spans="1:171" s="224" customFormat="1" ht="13.5" customHeight="1">
      <c r="A22" s="290" t="s">
        <v>745</v>
      </c>
      <c r="B22" s="291" t="s">
        <v>789</v>
      </c>
      <c r="C22" s="290" t="s">
        <v>790</v>
      </c>
      <c r="D22" s="292">
        <f t="shared" si="8"/>
        <v>0</v>
      </c>
      <c r="E22" s="292">
        <f t="shared" si="9"/>
        <v>0</v>
      </c>
      <c r="F22" s="292">
        <f t="shared" si="10"/>
        <v>0</v>
      </c>
      <c r="G22" s="292">
        <f t="shared" si="11"/>
        <v>0</v>
      </c>
      <c r="H22" s="292">
        <f t="shared" si="12"/>
        <v>0</v>
      </c>
      <c r="I22" s="292">
        <f t="shared" si="13"/>
        <v>0</v>
      </c>
      <c r="J22" s="292">
        <f t="shared" si="14"/>
        <v>0</v>
      </c>
      <c r="K22" s="292">
        <f t="shared" si="15"/>
        <v>0</v>
      </c>
      <c r="L22" s="292">
        <f t="shared" si="16"/>
        <v>0</v>
      </c>
      <c r="M22" s="292">
        <f t="shared" si="17"/>
        <v>0</v>
      </c>
      <c r="N22" s="292">
        <f t="shared" si="18"/>
        <v>0</v>
      </c>
      <c r="O22" s="292">
        <f t="shared" si="19"/>
        <v>0</v>
      </c>
      <c r="P22" s="292">
        <f t="shared" si="20"/>
        <v>0</v>
      </c>
      <c r="Q22" s="292">
        <f t="shared" si="21"/>
        <v>0</v>
      </c>
      <c r="R22" s="292">
        <f t="shared" si="22"/>
        <v>0</v>
      </c>
      <c r="S22" s="292">
        <f t="shared" si="23"/>
        <v>0</v>
      </c>
      <c r="T22" s="292">
        <f t="shared" si="24"/>
        <v>0</v>
      </c>
      <c r="U22" s="292">
        <f t="shared" si="25"/>
        <v>0</v>
      </c>
      <c r="V22" s="292">
        <f t="shared" si="26"/>
        <v>0</v>
      </c>
      <c r="W22" s="292">
        <f t="shared" si="27"/>
        <v>0</v>
      </c>
      <c r="X22" s="292">
        <f t="shared" si="28"/>
        <v>0</v>
      </c>
      <c r="Y22" s="292">
        <f t="shared" si="1"/>
        <v>0</v>
      </c>
      <c r="Z22" s="292">
        <v>0</v>
      </c>
      <c r="AA22" s="292">
        <v>0</v>
      </c>
      <c r="AB22" s="292">
        <v>0</v>
      </c>
      <c r="AC22" s="292">
        <v>0</v>
      </c>
      <c r="AD22" s="292">
        <v>0</v>
      </c>
      <c r="AE22" s="292">
        <v>0</v>
      </c>
      <c r="AF22" s="292">
        <v>0</v>
      </c>
      <c r="AG22" s="292">
        <v>0</v>
      </c>
      <c r="AH22" s="292">
        <v>0</v>
      </c>
      <c r="AI22" s="292">
        <v>0</v>
      </c>
      <c r="AJ22" s="295" t="s">
        <v>840</v>
      </c>
      <c r="AK22" s="295" t="s">
        <v>840</v>
      </c>
      <c r="AL22" s="292">
        <v>0</v>
      </c>
      <c r="AM22" s="295" t="s">
        <v>840</v>
      </c>
      <c r="AN22" s="295" t="s">
        <v>840</v>
      </c>
      <c r="AO22" s="292">
        <v>0</v>
      </c>
      <c r="AP22" s="295" t="s">
        <v>840</v>
      </c>
      <c r="AQ22" s="292">
        <v>0</v>
      </c>
      <c r="AR22" s="295" t="s">
        <v>840</v>
      </c>
      <c r="AS22" s="292">
        <v>0</v>
      </c>
      <c r="AT22" s="292">
        <f t="shared" si="2"/>
        <v>0</v>
      </c>
      <c r="AU22" s="292">
        <v>0</v>
      </c>
      <c r="AV22" s="292">
        <v>0</v>
      </c>
      <c r="AW22" s="292">
        <v>0</v>
      </c>
      <c r="AX22" s="292">
        <v>0</v>
      </c>
      <c r="AY22" s="292">
        <v>0</v>
      </c>
      <c r="AZ22" s="292">
        <v>0</v>
      </c>
      <c r="BA22" s="292">
        <v>0</v>
      </c>
      <c r="BB22" s="292">
        <v>0</v>
      </c>
      <c r="BC22" s="292">
        <v>0</v>
      </c>
      <c r="BD22" s="292">
        <v>0</v>
      </c>
      <c r="BE22" s="295" t="s">
        <v>840</v>
      </c>
      <c r="BF22" s="295" t="s">
        <v>840</v>
      </c>
      <c r="BG22" s="295" t="s">
        <v>840</v>
      </c>
      <c r="BH22" s="295" t="s">
        <v>840</v>
      </c>
      <c r="BI22" s="295" t="s">
        <v>840</v>
      </c>
      <c r="BJ22" s="295" t="s">
        <v>840</v>
      </c>
      <c r="BK22" s="295" t="s">
        <v>840</v>
      </c>
      <c r="BL22" s="295" t="s">
        <v>840</v>
      </c>
      <c r="BM22" s="295" t="s">
        <v>840</v>
      </c>
      <c r="BN22" s="292">
        <v>0</v>
      </c>
      <c r="BO22" s="292">
        <f t="shared" si="3"/>
        <v>0</v>
      </c>
      <c r="BP22" s="292">
        <v>0</v>
      </c>
      <c r="BQ22" s="292">
        <v>0</v>
      </c>
      <c r="BR22" s="292">
        <v>0</v>
      </c>
      <c r="BS22" s="292">
        <v>0</v>
      </c>
      <c r="BT22" s="292">
        <v>0</v>
      </c>
      <c r="BU22" s="292">
        <v>0</v>
      </c>
      <c r="BV22" s="292">
        <v>0</v>
      </c>
      <c r="BW22" s="292">
        <v>0</v>
      </c>
      <c r="BX22" s="292">
        <v>0</v>
      </c>
      <c r="BY22" s="292">
        <v>0</v>
      </c>
      <c r="BZ22" s="292">
        <v>0</v>
      </c>
      <c r="CA22" s="292">
        <v>0</v>
      </c>
      <c r="CB22" s="295" t="s">
        <v>840</v>
      </c>
      <c r="CC22" s="295" t="s">
        <v>840</v>
      </c>
      <c r="CD22" s="295" t="s">
        <v>840</v>
      </c>
      <c r="CE22" s="295" t="s">
        <v>840</v>
      </c>
      <c r="CF22" s="295" t="s">
        <v>840</v>
      </c>
      <c r="CG22" s="295" t="s">
        <v>840</v>
      </c>
      <c r="CH22" s="295" t="s">
        <v>840</v>
      </c>
      <c r="CI22" s="292">
        <v>0</v>
      </c>
      <c r="CJ22" s="292">
        <f t="shared" si="4"/>
        <v>0</v>
      </c>
      <c r="CK22" s="292">
        <v>0</v>
      </c>
      <c r="CL22" s="292">
        <v>0</v>
      </c>
      <c r="CM22" s="292">
        <v>0</v>
      </c>
      <c r="CN22" s="292">
        <v>0</v>
      </c>
      <c r="CO22" s="292">
        <v>0</v>
      </c>
      <c r="CP22" s="292">
        <v>0</v>
      </c>
      <c r="CQ22" s="292">
        <v>0</v>
      </c>
      <c r="CR22" s="292">
        <v>0</v>
      </c>
      <c r="CS22" s="292">
        <v>0</v>
      </c>
      <c r="CT22" s="292">
        <v>0</v>
      </c>
      <c r="CU22" s="292">
        <v>0</v>
      </c>
      <c r="CV22" s="292">
        <v>0</v>
      </c>
      <c r="CW22" s="295" t="s">
        <v>840</v>
      </c>
      <c r="CX22" s="295" t="s">
        <v>840</v>
      </c>
      <c r="CY22" s="295" t="s">
        <v>840</v>
      </c>
      <c r="CZ22" s="295" t="s">
        <v>840</v>
      </c>
      <c r="DA22" s="295" t="s">
        <v>840</v>
      </c>
      <c r="DB22" s="295" t="s">
        <v>840</v>
      </c>
      <c r="DC22" s="295" t="s">
        <v>840</v>
      </c>
      <c r="DD22" s="292">
        <v>0</v>
      </c>
      <c r="DE22" s="292">
        <f t="shared" si="5"/>
        <v>0</v>
      </c>
      <c r="DF22" s="292">
        <v>0</v>
      </c>
      <c r="DG22" s="292">
        <v>0</v>
      </c>
      <c r="DH22" s="292">
        <v>0</v>
      </c>
      <c r="DI22" s="292">
        <v>0</v>
      </c>
      <c r="DJ22" s="292">
        <v>0</v>
      </c>
      <c r="DK22" s="292">
        <v>0</v>
      </c>
      <c r="DL22" s="292">
        <v>0</v>
      </c>
      <c r="DM22" s="292">
        <v>0</v>
      </c>
      <c r="DN22" s="292">
        <v>0</v>
      </c>
      <c r="DO22" s="292">
        <v>0</v>
      </c>
      <c r="DP22" s="292">
        <v>0</v>
      </c>
      <c r="DQ22" s="292">
        <v>0</v>
      </c>
      <c r="DR22" s="295" t="s">
        <v>840</v>
      </c>
      <c r="DS22" s="295" t="s">
        <v>840</v>
      </c>
      <c r="DT22" s="292">
        <v>0</v>
      </c>
      <c r="DU22" s="295" t="s">
        <v>840</v>
      </c>
      <c r="DV22" s="295" t="s">
        <v>840</v>
      </c>
      <c r="DW22" s="295" t="s">
        <v>840</v>
      </c>
      <c r="DX22" s="295" t="s">
        <v>840</v>
      </c>
      <c r="DY22" s="292">
        <v>0</v>
      </c>
      <c r="DZ22" s="292">
        <f t="shared" si="6"/>
        <v>0</v>
      </c>
      <c r="EA22" s="292">
        <v>0</v>
      </c>
      <c r="EB22" s="292">
        <v>0</v>
      </c>
      <c r="EC22" s="292">
        <v>0</v>
      </c>
      <c r="ED22" s="292">
        <v>0</v>
      </c>
      <c r="EE22" s="292">
        <v>0</v>
      </c>
      <c r="EF22" s="292">
        <v>0</v>
      </c>
      <c r="EG22" s="292">
        <v>0</v>
      </c>
      <c r="EH22" s="292">
        <v>0</v>
      </c>
      <c r="EI22" s="292">
        <v>0</v>
      </c>
      <c r="EJ22" s="292">
        <v>0</v>
      </c>
      <c r="EK22" s="295" t="s">
        <v>840</v>
      </c>
      <c r="EL22" s="295" t="s">
        <v>840</v>
      </c>
      <c r="EM22" s="295" t="s">
        <v>840</v>
      </c>
      <c r="EN22" s="292">
        <v>0</v>
      </c>
      <c r="EO22" s="292">
        <v>0</v>
      </c>
      <c r="EP22" s="295" t="s">
        <v>840</v>
      </c>
      <c r="EQ22" s="295" t="s">
        <v>840</v>
      </c>
      <c r="ER22" s="295" t="s">
        <v>840</v>
      </c>
      <c r="ES22" s="292">
        <v>0</v>
      </c>
      <c r="ET22" s="292">
        <v>0</v>
      </c>
      <c r="EU22" s="292">
        <f t="shared" si="7"/>
        <v>0</v>
      </c>
      <c r="EV22" s="292">
        <v>0</v>
      </c>
      <c r="EW22" s="292">
        <v>0</v>
      </c>
      <c r="EX22" s="292">
        <v>0</v>
      </c>
      <c r="EY22" s="292">
        <v>0</v>
      </c>
      <c r="EZ22" s="292">
        <v>0</v>
      </c>
      <c r="FA22" s="292">
        <v>0</v>
      </c>
      <c r="FB22" s="292">
        <v>0</v>
      </c>
      <c r="FC22" s="292">
        <v>0</v>
      </c>
      <c r="FD22" s="292">
        <v>0</v>
      </c>
      <c r="FE22" s="292">
        <v>0</v>
      </c>
      <c r="FF22" s="292">
        <v>0</v>
      </c>
      <c r="FG22" s="292">
        <v>0</v>
      </c>
      <c r="FH22" s="295" t="s">
        <v>840</v>
      </c>
      <c r="FI22" s="295" t="s">
        <v>840</v>
      </c>
      <c r="FJ22" s="295" t="s">
        <v>840</v>
      </c>
      <c r="FK22" s="292">
        <v>0</v>
      </c>
      <c r="FL22" s="292">
        <v>0</v>
      </c>
      <c r="FM22" s="292">
        <v>0</v>
      </c>
      <c r="FN22" s="292">
        <v>0</v>
      </c>
      <c r="FO22" s="292">
        <v>0</v>
      </c>
    </row>
    <row r="23" spans="1:171" s="224" customFormat="1" ht="13.5" customHeight="1">
      <c r="A23" s="290" t="s">
        <v>745</v>
      </c>
      <c r="B23" s="291" t="s">
        <v>791</v>
      </c>
      <c r="C23" s="290" t="s">
        <v>792</v>
      </c>
      <c r="D23" s="292">
        <f t="shared" si="8"/>
        <v>2927</v>
      </c>
      <c r="E23" s="292">
        <f t="shared" si="9"/>
        <v>0</v>
      </c>
      <c r="F23" s="292">
        <f t="shared" si="10"/>
        <v>0</v>
      </c>
      <c r="G23" s="292">
        <f t="shared" si="11"/>
        <v>0</v>
      </c>
      <c r="H23" s="292">
        <f t="shared" si="12"/>
        <v>209</v>
      </c>
      <c r="I23" s="292">
        <f t="shared" si="13"/>
        <v>181</v>
      </c>
      <c r="J23" s="292">
        <f t="shared" si="14"/>
        <v>55</v>
      </c>
      <c r="K23" s="292">
        <f t="shared" si="15"/>
        <v>1</v>
      </c>
      <c r="L23" s="292">
        <f t="shared" si="16"/>
        <v>0</v>
      </c>
      <c r="M23" s="292">
        <f t="shared" si="17"/>
        <v>582</v>
      </c>
      <c r="N23" s="292">
        <f t="shared" si="18"/>
        <v>0</v>
      </c>
      <c r="O23" s="292">
        <f t="shared" si="19"/>
        <v>0</v>
      </c>
      <c r="P23" s="292">
        <f t="shared" si="20"/>
        <v>0</v>
      </c>
      <c r="Q23" s="292">
        <f t="shared" si="21"/>
        <v>0</v>
      </c>
      <c r="R23" s="292">
        <f t="shared" si="22"/>
        <v>0</v>
      </c>
      <c r="S23" s="292">
        <f t="shared" si="23"/>
        <v>0</v>
      </c>
      <c r="T23" s="292">
        <f t="shared" si="24"/>
        <v>349</v>
      </c>
      <c r="U23" s="292">
        <f t="shared" si="25"/>
        <v>0</v>
      </c>
      <c r="V23" s="292">
        <f t="shared" si="26"/>
        <v>0</v>
      </c>
      <c r="W23" s="292">
        <f t="shared" si="27"/>
        <v>12</v>
      </c>
      <c r="X23" s="292">
        <f t="shared" si="28"/>
        <v>1538</v>
      </c>
      <c r="Y23" s="292">
        <f t="shared" si="1"/>
        <v>349</v>
      </c>
      <c r="Z23" s="292">
        <v>0</v>
      </c>
      <c r="AA23" s="292">
        <v>0</v>
      </c>
      <c r="AB23" s="292">
        <v>0</v>
      </c>
      <c r="AC23" s="292">
        <v>0</v>
      </c>
      <c r="AD23" s="292">
        <v>0</v>
      </c>
      <c r="AE23" s="292">
        <v>0</v>
      </c>
      <c r="AF23" s="292">
        <v>0</v>
      </c>
      <c r="AG23" s="292">
        <v>0</v>
      </c>
      <c r="AH23" s="292">
        <v>0</v>
      </c>
      <c r="AI23" s="292">
        <v>0</v>
      </c>
      <c r="AJ23" s="295" t="s">
        <v>840</v>
      </c>
      <c r="AK23" s="295" t="s">
        <v>840</v>
      </c>
      <c r="AL23" s="292">
        <v>0</v>
      </c>
      <c r="AM23" s="295" t="s">
        <v>840</v>
      </c>
      <c r="AN23" s="295" t="s">
        <v>840</v>
      </c>
      <c r="AO23" s="292">
        <v>349</v>
      </c>
      <c r="AP23" s="295" t="s">
        <v>840</v>
      </c>
      <c r="AQ23" s="292">
        <v>0</v>
      </c>
      <c r="AR23" s="295" t="s">
        <v>840</v>
      </c>
      <c r="AS23" s="292">
        <v>0</v>
      </c>
      <c r="AT23" s="292">
        <f t="shared" si="2"/>
        <v>0</v>
      </c>
      <c r="AU23" s="292">
        <v>0</v>
      </c>
      <c r="AV23" s="292">
        <v>0</v>
      </c>
      <c r="AW23" s="292">
        <v>0</v>
      </c>
      <c r="AX23" s="292">
        <v>0</v>
      </c>
      <c r="AY23" s="292">
        <v>0</v>
      </c>
      <c r="AZ23" s="292">
        <v>0</v>
      </c>
      <c r="BA23" s="292">
        <v>0</v>
      </c>
      <c r="BB23" s="292">
        <v>0</v>
      </c>
      <c r="BC23" s="292">
        <v>0</v>
      </c>
      <c r="BD23" s="292">
        <v>0</v>
      </c>
      <c r="BE23" s="295" t="s">
        <v>840</v>
      </c>
      <c r="BF23" s="295" t="s">
        <v>840</v>
      </c>
      <c r="BG23" s="295" t="s">
        <v>840</v>
      </c>
      <c r="BH23" s="295" t="s">
        <v>840</v>
      </c>
      <c r="BI23" s="295" t="s">
        <v>840</v>
      </c>
      <c r="BJ23" s="295" t="s">
        <v>840</v>
      </c>
      <c r="BK23" s="295" t="s">
        <v>840</v>
      </c>
      <c r="BL23" s="295" t="s">
        <v>840</v>
      </c>
      <c r="BM23" s="295" t="s">
        <v>840</v>
      </c>
      <c r="BN23" s="292">
        <v>0</v>
      </c>
      <c r="BO23" s="292">
        <f t="shared" si="3"/>
        <v>0</v>
      </c>
      <c r="BP23" s="292">
        <v>0</v>
      </c>
      <c r="BQ23" s="292">
        <v>0</v>
      </c>
      <c r="BR23" s="292">
        <v>0</v>
      </c>
      <c r="BS23" s="292">
        <v>0</v>
      </c>
      <c r="BT23" s="292">
        <v>0</v>
      </c>
      <c r="BU23" s="292">
        <v>0</v>
      </c>
      <c r="BV23" s="292">
        <v>0</v>
      </c>
      <c r="BW23" s="292">
        <v>0</v>
      </c>
      <c r="BX23" s="292">
        <v>0</v>
      </c>
      <c r="BY23" s="292">
        <v>0</v>
      </c>
      <c r="BZ23" s="292">
        <v>0</v>
      </c>
      <c r="CA23" s="292">
        <v>0</v>
      </c>
      <c r="CB23" s="295" t="s">
        <v>840</v>
      </c>
      <c r="CC23" s="295" t="s">
        <v>840</v>
      </c>
      <c r="CD23" s="295" t="s">
        <v>840</v>
      </c>
      <c r="CE23" s="295" t="s">
        <v>840</v>
      </c>
      <c r="CF23" s="295" t="s">
        <v>840</v>
      </c>
      <c r="CG23" s="295" t="s">
        <v>840</v>
      </c>
      <c r="CH23" s="295" t="s">
        <v>840</v>
      </c>
      <c r="CI23" s="292">
        <v>0</v>
      </c>
      <c r="CJ23" s="292">
        <f t="shared" si="4"/>
        <v>0</v>
      </c>
      <c r="CK23" s="292">
        <v>0</v>
      </c>
      <c r="CL23" s="292">
        <v>0</v>
      </c>
      <c r="CM23" s="292">
        <v>0</v>
      </c>
      <c r="CN23" s="292">
        <v>0</v>
      </c>
      <c r="CO23" s="292">
        <v>0</v>
      </c>
      <c r="CP23" s="292">
        <v>0</v>
      </c>
      <c r="CQ23" s="292">
        <v>0</v>
      </c>
      <c r="CR23" s="292">
        <v>0</v>
      </c>
      <c r="CS23" s="292">
        <v>0</v>
      </c>
      <c r="CT23" s="292">
        <v>0</v>
      </c>
      <c r="CU23" s="292">
        <v>0</v>
      </c>
      <c r="CV23" s="292">
        <v>0</v>
      </c>
      <c r="CW23" s="295" t="s">
        <v>840</v>
      </c>
      <c r="CX23" s="295" t="s">
        <v>840</v>
      </c>
      <c r="CY23" s="295" t="s">
        <v>840</v>
      </c>
      <c r="CZ23" s="295" t="s">
        <v>840</v>
      </c>
      <c r="DA23" s="295" t="s">
        <v>840</v>
      </c>
      <c r="DB23" s="295" t="s">
        <v>840</v>
      </c>
      <c r="DC23" s="295" t="s">
        <v>840</v>
      </c>
      <c r="DD23" s="292">
        <v>0</v>
      </c>
      <c r="DE23" s="292">
        <f t="shared" si="5"/>
        <v>0</v>
      </c>
      <c r="DF23" s="292">
        <v>0</v>
      </c>
      <c r="DG23" s="292">
        <v>0</v>
      </c>
      <c r="DH23" s="292">
        <v>0</v>
      </c>
      <c r="DI23" s="292">
        <v>0</v>
      </c>
      <c r="DJ23" s="292">
        <v>0</v>
      </c>
      <c r="DK23" s="292">
        <v>0</v>
      </c>
      <c r="DL23" s="292">
        <v>0</v>
      </c>
      <c r="DM23" s="292">
        <v>0</v>
      </c>
      <c r="DN23" s="292">
        <v>0</v>
      </c>
      <c r="DO23" s="292">
        <v>0</v>
      </c>
      <c r="DP23" s="292">
        <v>0</v>
      </c>
      <c r="DQ23" s="292">
        <v>0</v>
      </c>
      <c r="DR23" s="295" t="s">
        <v>840</v>
      </c>
      <c r="DS23" s="295" t="s">
        <v>840</v>
      </c>
      <c r="DT23" s="292">
        <v>0</v>
      </c>
      <c r="DU23" s="295" t="s">
        <v>840</v>
      </c>
      <c r="DV23" s="295" t="s">
        <v>840</v>
      </c>
      <c r="DW23" s="295" t="s">
        <v>840</v>
      </c>
      <c r="DX23" s="295" t="s">
        <v>840</v>
      </c>
      <c r="DY23" s="292">
        <v>0</v>
      </c>
      <c r="DZ23" s="292">
        <f t="shared" si="6"/>
        <v>0</v>
      </c>
      <c r="EA23" s="292">
        <v>0</v>
      </c>
      <c r="EB23" s="292">
        <v>0</v>
      </c>
      <c r="EC23" s="292">
        <v>0</v>
      </c>
      <c r="ED23" s="292">
        <v>0</v>
      </c>
      <c r="EE23" s="292">
        <v>0</v>
      </c>
      <c r="EF23" s="292">
        <v>0</v>
      </c>
      <c r="EG23" s="292">
        <v>0</v>
      </c>
      <c r="EH23" s="292">
        <v>0</v>
      </c>
      <c r="EI23" s="292">
        <v>0</v>
      </c>
      <c r="EJ23" s="292">
        <v>0</v>
      </c>
      <c r="EK23" s="295" t="s">
        <v>840</v>
      </c>
      <c r="EL23" s="295" t="s">
        <v>840</v>
      </c>
      <c r="EM23" s="295" t="s">
        <v>840</v>
      </c>
      <c r="EN23" s="292">
        <v>0</v>
      </c>
      <c r="EO23" s="292">
        <v>0</v>
      </c>
      <c r="EP23" s="295" t="s">
        <v>840</v>
      </c>
      <c r="EQ23" s="295" t="s">
        <v>840</v>
      </c>
      <c r="ER23" s="295" t="s">
        <v>840</v>
      </c>
      <c r="ES23" s="292">
        <v>0</v>
      </c>
      <c r="ET23" s="292">
        <v>0</v>
      </c>
      <c r="EU23" s="292">
        <f t="shared" si="7"/>
        <v>2578</v>
      </c>
      <c r="EV23" s="292">
        <v>0</v>
      </c>
      <c r="EW23" s="292">
        <v>0</v>
      </c>
      <c r="EX23" s="292">
        <v>0</v>
      </c>
      <c r="EY23" s="292">
        <v>209</v>
      </c>
      <c r="EZ23" s="292">
        <v>181</v>
      </c>
      <c r="FA23" s="292">
        <v>55</v>
      </c>
      <c r="FB23" s="292">
        <v>1</v>
      </c>
      <c r="FC23" s="292">
        <v>0</v>
      </c>
      <c r="FD23" s="292">
        <v>582</v>
      </c>
      <c r="FE23" s="292">
        <v>0</v>
      </c>
      <c r="FF23" s="292">
        <v>0</v>
      </c>
      <c r="FG23" s="292">
        <v>0</v>
      </c>
      <c r="FH23" s="295" t="s">
        <v>840</v>
      </c>
      <c r="FI23" s="295" t="s">
        <v>840</v>
      </c>
      <c r="FJ23" s="295" t="s">
        <v>840</v>
      </c>
      <c r="FK23" s="292">
        <v>0</v>
      </c>
      <c r="FL23" s="292">
        <v>0</v>
      </c>
      <c r="FM23" s="292">
        <v>0</v>
      </c>
      <c r="FN23" s="292">
        <v>12</v>
      </c>
      <c r="FO23" s="292">
        <v>1538</v>
      </c>
    </row>
    <row r="24" spans="1:171" s="224" customFormat="1" ht="13.5" customHeight="1">
      <c r="A24" s="290" t="s">
        <v>745</v>
      </c>
      <c r="B24" s="291" t="s">
        <v>793</v>
      </c>
      <c r="C24" s="290" t="s">
        <v>794</v>
      </c>
      <c r="D24" s="292">
        <f t="shared" si="8"/>
        <v>141</v>
      </c>
      <c r="E24" s="292">
        <f t="shared" si="9"/>
        <v>0</v>
      </c>
      <c r="F24" s="292">
        <f t="shared" si="10"/>
        <v>0</v>
      </c>
      <c r="G24" s="292">
        <f t="shared" si="11"/>
        <v>0</v>
      </c>
      <c r="H24" s="292">
        <f t="shared" si="12"/>
        <v>55</v>
      </c>
      <c r="I24" s="292">
        <f t="shared" si="13"/>
        <v>86</v>
      </c>
      <c r="J24" s="292">
        <f t="shared" si="14"/>
        <v>0</v>
      </c>
      <c r="K24" s="292">
        <f t="shared" si="15"/>
        <v>0</v>
      </c>
      <c r="L24" s="292">
        <f t="shared" si="16"/>
        <v>0</v>
      </c>
      <c r="M24" s="292">
        <f t="shared" si="17"/>
        <v>0</v>
      </c>
      <c r="N24" s="292">
        <f t="shared" si="18"/>
        <v>0</v>
      </c>
      <c r="O24" s="292">
        <f t="shared" si="19"/>
        <v>0</v>
      </c>
      <c r="P24" s="292">
        <f t="shared" si="20"/>
        <v>0</v>
      </c>
      <c r="Q24" s="292">
        <f t="shared" si="21"/>
        <v>0</v>
      </c>
      <c r="R24" s="292">
        <f t="shared" si="22"/>
        <v>0</v>
      </c>
      <c r="S24" s="292">
        <f t="shared" si="23"/>
        <v>0</v>
      </c>
      <c r="T24" s="292">
        <f t="shared" si="24"/>
        <v>0</v>
      </c>
      <c r="U24" s="292">
        <f t="shared" si="25"/>
        <v>0</v>
      </c>
      <c r="V24" s="292">
        <f t="shared" si="26"/>
        <v>0</v>
      </c>
      <c r="W24" s="292">
        <f t="shared" si="27"/>
        <v>0</v>
      </c>
      <c r="X24" s="292">
        <f t="shared" si="28"/>
        <v>0</v>
      </c>
      <c r="Y24" s="292">
        <f t="shared" si="1"/>
        <v>0</v>
      </c>
      <c r="Z24" s="292">
        <v>0</v>
      </c>
      <c r="AA24" s="292">
        <v>0</v>
      </c>
      <c r="AB24" s="292">
        <v>0</v>
      </c>
      <c r="AC24" s="292">
        <v>0</v>
      </c>
      <c r="AD24" s="292">
        <v>0</v>
      </c>
      <c r="AE24" s="292">
        <v>0</v>
      </c>
      <c r="AF24" s="292">
        <v>0</v>
      </c>
      <c r="AG24" s="292">
        <v>0</v>
      </c>
      <c r="AH24" s="292">
        <v>0</v>
      </c>
      <c r="AI24" s="292">
        <v>0</v>
      </c>
      <c r="AJ24" s="295" t="s">
        <v>840</v>
      </c>
      <c r="AK24" s="295" t="s">
        <v>840</v>
      </c>
      <c r="AL24" s="292">
        <v>0</v>
      </c>
      <c r="AM24" s="295" t="s">
        <v>840</v>
      </c>
      <c r="AN24" s="295" t="s">
        <v>840</v>
      </c>
      <c r="AO24" s="292">
        <v>0</v>
      </c>
      <c r="AP24" s="295" t="s">
        <v>840</v>
      </c>
      <c r="AQ24" s="292">
        <v>0</v>
      </c>
      <c r="AR24" s="295" t="s">
        <v>840</v>
      </c>
      <c r="AS24" s="292">
        <v>0</v>
      </c>
      <c r="AT24" s="292">
        <f t="shared" si="2"/>
        <v>0</v>
      </c>
      <c r="AU24" s="292">
        <v>0</v>
      </c>
      <c r="AV24" s="292">
        <v>0</v>
      </c>
      <c r="AW24" s="292">
        <v>0</v>
      </c>
      <c r="AX24" s="292">
        <v>0</v>
      </c>
      <c r="AY24" s="292">
        <v>0</v>
      </c>
      <c r="AZ24" s="292">
        <v>0</v>
      </c>
      <c r="BA24" s="292">
        <v>0</v>
      </c>
      <c r="BB24" s="292">
        <v>0</v>
      </c>
      <c r="BC24" s="292">
        <v>0</v>
      </c>
      <c r="BD24" s="292">
        <v>0</v>
      </c>
      <c r="BE24" s="295" t="s">
        <v>840</v>
      </c>
      <c r="BF24" s="295" t="s">
        <v>840</v>
      </c>
      <c r="BG24" s="295" t="s">
        <v>840</v>
      </c>
      <c r="BH24" s="295" t="s">
        <v>840</v>
      </c>
      <c r="BI24" s="295" t="s">
        <v>840</v>
      </c>
      <c r="BJ24" s="295" t="s">
        <v>840</v>
      </c>
      <c r="BK24" s="295" t="s">
        <v>840</v>
      </c>
      <c r="BL24" s="295" t="s">
        <v>840</v>
      </c>
      <c r="BM24" s="295" t="s">
        <v>840</v>
      </c>
      <c r="BN24" s="292">
        <v>0</v>
      </c>
      <c r="BO24" s="292">
        <f t="shared" si="3"/>
        <v>0</v>
      </c>
      <c r="BP24" s="292">
        <v>0</v>
      </c>
      <c r="BQ24" s="292">
        <v>0</v>
      </c>
      <c r="BR24" s="292">
        <v>0</v>
      </c>
      <c r="BS24" s="292">
        <v>0</v>
      </c>
      <c r="BT24" s="292">
        <v>0</v>
      </c>
      <c r="BU24" s="292">
        <v>0</v>
      </c>
      <c r="BV24" s="292">
        <v>0</v>
      </c>
      <c r="BW24" s="292">
        <v>0</v>
      </c>
      <c r="BX24" s="292">
        <v>0</v>
      </c>
      <c r="BY24" s="292">
        <v>0</v>
      </c>
      <c r="BZ24" s="292">
        <v>0</v>
      </c>
      <c r="CA24" s="292">
        <v>0</v>
      </c>
      <c r="CB24" s="295" t="s">
        <v>840</v>
      </c>
      <c r="CC24" s="295" t="s">
        <v>840</v>
      </c>
      <c r="CD24" s="295" t="s">
        <v>840</v>
      </c>
      <c r="CE24" s="295" t="s">
        <v>840</v>
      </c>
      <c r="CF24" s="295" t="s">
        <v>840</v>
      </c>
      <c r="CG24" s="295" t="s">
        <v>840</v>
      </c>
      <c r="CH24" s="295" t="s">
        <v>840</v>
      </c>
      <c r="CI24" s="292">
        <v>0</v>
      </c>
      <c r="CJ24" s="292">
        <f t="shared" si="4"/>
        <v>0</v>
      </c>
      <c r="CK24" s="292">
        <v>0</v>
      </c>
      <c r="CL24" s="292">
        <v>0</v>
      </c>
      <c r="CM24" s="292">
        <v>0</v>
      </c>
      <c r="CN24" s="292">
        <v>0</v>
      </c>
      <c r="CO24" s="292">
        <v>0</v>
      </c>
      <c r="CP24" s="292">
        <v>0</v>
      </c>
      <c r="CQ24" s="292">
        <v>0</v>
      </c>
      <c r="CR24" s="292">
        <v>0</v>
      </c>
      <c r="CS24" s="292">
        <v>0</v>
      </c>
      <c r="CT24" s="292">
        <v>0</v>
      </c>
      <c r="CU24" s="292">
        <v>0</v>
      </c>
      <c r="CV24" s="292">
        <v>0</v>
      </c>
      <c r="CW24" s="295" t="s">
        <v>840</v>
      </c>
      <c r="CX24" s="295" t="s">
        <v>840</v>
      </c>
      <c r="CY24" s="295" t="s">
        <v>840</v>
      </c>
      <c r="CZ24" s="295" t="s">
        <v>840</v>
      </c>
      <c r="DA24" s="295" t="s">
        <v>840</v>
      </c>
      <c r="DB24" s="295" t="s">
        <v>840</v>
      </c>
      <c r="DC24" s="295" t="s">
        <v>840</v>
      </c>
      <c r="DD24" s="292">
        <v>0</v>
      </c>
      <c r="DE24" s="292">
        <f t="shared" si="5"/>
        <v>0</v>
      </c>
      <c r="DF24" s="292">
        <v>0</v>
      </c>
      <c r="DG24" s="292">
        <v>0</v>
      </c>
      <c r="DH24" s="292">
        <v>0</v>
      </c>
      <c r="DI24" s="292">
        <v>0</v>
      </c>
      <c r="DJ24" s="292">
        <v>0</v>
      </c>
      <c r="DK24" s="292">
        <v>0</v>
      </c>
      <c r="DL24" s="292">
        <v>0</v>
      </c>
      <c r="DM24" s="292">
        <v>0</v>
      </c>
      <c r="DN24" s="292">
        <v>0</v>
      </c>
      <c r="DO24" s="292">
        <v>0</v>
      </c>
      <c r="DP24" s="292">
        <v>0</v>
      </c>
      <c r="DQ24" s="292">
        <v>0</v>
      </c>
      <c r="DR24" s="295" t="s">
        <v>840</v>
      </c>
      <c r="DS24" s="295" t="s">
        <v>840</v>
      </c>
      <c r="DT24" s="292">
        <v>0</v>
      </c>
      <c r="DU24" s="295" t="s">
        <v>840</v>
      </c>
      <c r="DV24" s="295" t="s">
        <v>840</v>
      </c>
      <c r="DW24" s="295" t="s">
        <v>840</v>
      </c>
      <c r="DX24" s="295" t="s">
        <v>840</v>
      </c>
      <c r="DY24" s="292">
        <v>0</v>
      </c>
      <c r="DZ24" s="292">
        <f t="shared" si="6"/>
        <v>0</v>
      </c>
      <c r="EA24" s="292">
        <v>0</v>
      </c>
      <c r="EB24" s="292">
        <v>0</v>
      </c>
      <c r="EC24" s="292">
        <v>0</v>
      </c>
      <c r="ED24" s="292">
        <v>0</v>
      </c>
      <c r="EE24" s="292">
        <v>0</v>
      </c>
      <c r="EF24" s="292">
        <v>0</v>
      </c>
      <c r="EG24" s="292">
        <v>0</v>
      </c>
      <c r="EH24" s="292">
        <v>0</v>
      </c>
      <c r="EI24" s="292">
        <v>0</v>
      </c>
      <c r="EJ24" s="292">
        <v>0</v>
      </c>
      <c r="EK24" s="295" t="s">
        <v>840</v>
      </c>
      <c r="EL24" s="295" t="s">
        <v>840</v>
      </c>
      <c r="EM24" s="295" t="s">
        <v>840</v>
      </c>
      <c r="EN24" s="292">
        <v>0</v>
      </c>
      <c r="EO24" s="292">
        <v>0</v>
      </c>
      <c r="EP24" s="295" t="s">
        <v>840</v>
      </c>
      <c r="EQ24" s="295" t="s">
        <v>840</v>
      </c>
      <c r="ER24" s="295" t="s">
        <v>840</v>
      </c>
      <c r="ES24" s="292">
        <v>0</v>
      </c>
      <c r="ET24" s="292">
        <v>0</v>
      </c>
      <c r="EU24" s="292">
        <f t="shared" si="7"/>
        <v>141</v>
      </c>
      <c r="EV24" s="292">
        <v>0</v>
      </c>
      <c r="EW24" s="292">
        <v>0</v>
      </c>
      <c r="EX24" s="292">
        <v>0</v>
      </c>
      <c r="EY24" s="292">
        <v>55</v>
      </c>
      <c r="EZ24" s="292">
        <v>86</v>
      </c>
      <c r="FA24" s="292">
        <v>0</v>
      </c>
      <c r="FB24" s="292">
        <v>0</v>
      </c>
      <c r="FC24" s="292">
        <v>0</v>
      </c>
      <c r="FD24" s="292">
        <v>0</v>
      </c>
      <c r="FE24" s="292">
        <v>0</v>
      </c>
      <c r="FF24" s="292">
        <v>0</v>
      </c>
      <c r="FG24" s="292">
        <v>0</v>
      </c>
      <c r="FH24" s="295" t="s">
        <v>840</v>
      </c>
      <c r="FI24" s="295" t="s">
        <v>840</v>
      </c>
      <c r="FJ24" s="295" t="s">
        <v>840</v>
      </c>
      <c r="FK24" s="292">
        <v>0</v>
      </c>
      <c r="FL24" s="292">
        <v>0</v>
      </c>
      <c r="FM24" s="292">
        <v>0</v>
      </c>
      <c r="FN24" s="292">
        <v>0</v>
      </c>
      <c r="FO24" s="292">
        <v>0</v>
      </c>
    </row>
    <row r="25" spans="1:171" s="224" customFormat="1" ht="13.5" customHeight="1">
      <c r="A25" s="290" t="s">
        <v>745</v>
      </c>
      <c r="B25" s="291" t="s">
        <v>795</v>
      </c>
      <c r="C25" s="290" t="s">
        <v>796</v>
      </c>
      <c r="D25" s="292">
        <f t="shared" si="8"/>
        <v>102</v>
      </c>
      <c r="E25" s="292">
        <f t="shared" si="9"/>
        <v>0</v>
      </c>
      <c r="F25" s="292">
        <f t="shared" si="10"/>
        <v>0</v>
      </c>
      <c r="G25" s="292">
        <f t="shared" si="11"/>
        <v>0</v>
      </c>
      <c r="H25" s="292">
        <f t="shared" si="12"/>
        <v>49</v>
      </c>
      <c r="I25" s="292">
        <f t="shared" si="13"/>
        <v>0</v>
      </c>
      <c r="J25" s="292">
        <f t="shared" si="14"/>
        <v>0</v>
      </c>
      <c r="K25" s="292">
        <f t="shared" si="15"/>
        <v>2</v>
      </c>
      <c r="L25" s="292">
        <f t="shared" si="16"/>
        <v>51</v>
      </c>
      <c r="M25" s="292">
        <f t="shared" si="17"/>
        <v>0</v>
      </c>
      <c r="N25" s="292">
        <f t="shared" si="18"/>
        <v>0</v>
      </c>
      <c r="O25" s="292">
        <f t="shared" si="19"/>
        <v>0</v>
      </c>
      <c r="P25" s="292">
        <f t="shared" si="20"/>
        <v>0</v>
      </c>
      <c r="Q25" s="292">
        <f t="shared" si="21"/>
        <v>0</v>
      </c>
      <c r="R25" s="292">
        <f t="shared" si="22"/>
        <v>0</v>
      </c>
      <c r="S25" s="292">
        <f t="shared" si="23"/>
        <v>0</v>
      </c>
      <c r="T25" s="292">
        <f t="shared" si="24"/>
        <v>0</v>
      </c>
      <c r="U25" s="292">
        <f t="shared" si="25"/>
        <v>0</v>
      </c>
      <c r="V25" s="292">
        <f t="shared" si="26"/>
        <v>0</v>
      </c>
      <c r="W25" s="292">
        <f t="shared" si="27"/>
        <v>0</v>
      </c>
      <c r="X25" s="292">
        <f t="shared" si="28"/>
        <v>0</v>
      </c>
      <c r="Y25" s="292">
        <f t="shared" si="1"/>
        <v>4</v>
      </c>
      <c r="Z25" s="292">
        <v>0</v>
      </c>
      <c r="AA25" s="292">
        <v>0</v>
      </c>
      <c r="AB25" s="292">
        <v>0</v>
      </c>
      <c r="AC25" s="292">
        <v>4</v>
      </c>
      <c r="AD25" s="292">
        <v>0</v>
      </c>
      <c r="AE25" s="292">
        <v>0</v>
      </c>
      <c r="AF25" s="292">
        <v>0</v>
      </c>
      <c r="AG25" s="292">
        <v>0</v>
      </c>
      <c r="AH25" s="292">
        <v>0</v>
      </c>
      <c r="AI25" s="292">
        <v>0</v>
      </c>
      <c r="AJ25" s="295" t="s">
        <v>840</v>
      </c>
      <c r="AK25" s="295" t="s">
        <v>840</v>
      </c>
      <c r="AL25" s="292">
        <v>0</v>
      </c>
      <c r="AM25" s="295" t="s">
        <v>840</v>
      </c>
      <c r="AN25" s="295" t="s">
        <v>840</v>
      </c>
      <c r="AO25" s="292">
        <v>0</v>
      </c>
      <c r="AP25" s="295" t="s">
        <v>840</v>
      </c>
      <c r="AQ25" s="292">
        <v>0</v>
      </c>
      <c r="AR25" s="295" t="s">
        <v>840</v>
      </c>
      <c r="AS25" s="292">
        <v>0</v>
      </c>
      <c r="AT25" s="292">
        <f t="shared" si="2"/>
        <v>45</v>
      </c>
      <c r="AU25" s="292">
        <v>0</v>
      </c>
      <c r="AV25" s="292">
        <v>0</v>
      </c>
      <c r="AW25" s="292">
        <v>0</v>
      </c>
      <c r="AX25" s="292">
        <v>45</v>
      </c>
      <c r="AY25" s="292">
        <v>0</v>
      </c>
      <c r="AZ25" s="292">
        <v>0</v>
      </c>
      <c r="BA25" s="292">
        <v>0</v>
      </c>
      <c r="BB25" s="292">
        <v>0</v>
      </c>
      <c r="BC25" s="292">
        <v>0</v>
      </c>
      <c r="BD25" s="292">
        <v>0</v>
      </c>
      <c r="BE25" s="295" t="s">
        <v>840</v>
      </c>
      <c r="BF25" s="295" t="s">
        <v>840</v>
      </c>
      <c r="BG25" s="295" t="s">
        <v>840</v>
      </c>
      <c r="BH25" s="295" t="s">
        <v>840</v>
      </c>
      <c r="BI25" s="295" t="s">
        <v>840</v>
      </c>
      <c r="BJ25" s="295" t="s">
        <v>840</v>
      </c>
      <c r="BK25" s="295" t="s">
        <v>840</v>
      </c>
      <c r="BL25" s="295" t="s">
        <v>840</v>
      </c>
      <c r="BM25" s="295" t="s">
        <v>840</v>
      </c>
      <c r="BN25" s="292">
        <v>0</v>
      </c>
      <c r="BO25" s="292">
        <f t="shared" si="3"/>
        <v>0</v>
      </c>
      <c r="BP25" s="292">
        <v>0</v>
      </c>
      <c r="BQ25" s="292">
        <v>0</v>
      </c>
      <c r="BR25" s="292">
        <v>0</v>
      </c>
      <c r="BS25" s="292">
        <v>0</v>
      </c>
      <c r="BT25" s="292">
        <v>0</v>
      </c>
      <c r="BU25" s="292">
        <v>0</v>
      </c>
      <c r="BV25" s="292">
        <v>0</v>
      </c>
      <c r="BW25" s="292">
        <v>0</v>
      </c>
      <c r="BX25" s="292">
        <v>0</v>
      </c>
      <c r="BY25" s="292">
        <v>0</v>
      </c>
      <c r="BZ25" s="292">
        <v>0</v>
      </c>
      <c r="CA25" s="292">
        <v>0</v>
      </c>
      <c r="CB25" s="295" t="s">
        <v>840</v>
      </c>
      <c r="CC25" s="295" t="s">
        <v>840</v>
      </c>
      <c r="CD25" s="295" t="s">
        <v>840</v>
      </c>
      <c r="CE25" s="295" t="s">
        <v>840</v>
      </c>
      <c r="CF25" s="295" t="s">
        <v>840</v>
      </c>
      <c r="CG25" s="295" t="s">
        <v>840</v>
      </c>
      <c r="CH25" s="295" t="s">
        <v>840</v>
      </c>
      <c r="CI25" s="292">
        <v>0</v>
      </c>
      <c r="CJ25" s="292">
        <f t="shared" si="4"/>
        <v>0</v>
      </c>
      <c r="CK25" s="292">
        <v>0</v>
      </c>
      <c r="CL25" s="292">
        <v>0</v>
      </c>
      <c r="CM25" s="292">
        <v>0</v>
      </c>
      <c r="CN25" s="292">
        <v>0</v>
      </c>
      <c r="CO25" s="292">
        <v>0</v>
      </c>
      <c r="CP25" s="292">
        <v>0</v>
      </c>
      <c r="CQ25" s="292">
        <v>0</v>
      </c>
      <c r="CR25" s="292">
        <v>0</v>
      </c>
      <c r="CS25" s="292">
        <v>0</v>
      </c>
      <c r="CT25" s="292">
        <v>0</v>
      </c>
      <c r="CU25" s="292">
        <v>0</v>
      </c>
      <c r="CV25" s="292">
        <v>0</v>
      </c>
      <c r="CW25" s="295" t="s">
        <v>840</v>
      </c>
      <c r="CX25" s="295" t="s">
        <v>840</v>
      </c>
      <c r="CY25" s="295" t="s">
        <v>840</v>
      </c>
      <c r="CZ25" s="295" t="s">
        <v>840</v>
      </c>
      <c r="DA25" s="295" t="s">
        <v>840</v>
      </c>
      <c r="DB25" s="295" t="s">
        <v>840</v>
      </c>
      <c r="DC25" s="295" t="s">
        <v>840</v>
      </c>
      <c r="DD25" s="292">
        <v>0</v>
      </c>
      <c r="DE25" s="292">
        <f t="shared" si="5"/>
        <v>0</v>
      </c>
      <c r="DF25" s="292">
        <v>0</v>
      </c>
      <c r="DG25" s="292">
        <v>0</v>
      </c>
      <c r="DH25" s="292">
        <v>0</v>
      </c>
      <c r="DI25" s="292">
        <v>0</v>
      </c>
      <c r="DJ25" s="292">
        <v>0</v>
      </c>
      <c r="DK25" s="292">
        <v>0</v>
      </c>
      <c r="DL25" s="292">
        <v>0</v>
      </c>
      <c r="DM25" s="292">
        <v>0</v>
      </c>
      <c r="DN25" s="292">
        <v>0</v>
      </c>
      <c r="DO25" s="292">
        <v>0</v>
      </c>
      <c r="DP25" s="292">
        <v>0</v>
      </c>
      <c r="DQ25" s="292">
        <v>0</v>
      </c>
      <c r="DR25" s="295" t="s">
        <v>840</v>
      </c>
      <c r="DS25" s="295" t="s">
        <v>840</v>
      </c>
      <c r="DT25" s="292">
        <v>0</v>
      </c>
      <c r="DU25" s="295" t="s">
        <v>840</v>
      </c>
      <c r="DV25" s="295" t="s">
        <v>840</v>
      </c>
      <c r="DW25" s="295" t="s">
        <v>840</v>
      </c>
      <c r="DX25" s="295" t="s">
        <v>840</v>
      </c>
      <c r="DY25" s="292">
        <v>0</v>
      </c>
      <c r="DZ25" s="292">
        <f t="shared" si="6"/>
        <v>0</v>
      </c>
      <c r="EA25" s="292">
        <v>0</v>
      </c>
      <c r="EB25" s="292">
        <v>0</v>
      </c>
      <c r="EC25" s="292">
        <v>0</v>
      </c>
      <c r="ED25" s="292">
        <v>0</v>
      </c>
      <c r="EE25" s="292">
        <v>0</v>
      </c>
      <c r="EF25" s="292">
        <v>0</v>
      </c>
      <c r="EG25" s="292">
        <v>0</v>
      </c>
      <c r="EH25" s="292">
        <v>0</v>
      </c>
      <c r="EI25" s="292">
        <v>0</v>
      </c>
      <c r="EJ25" s="292">
        <v>0</v>
      </c>
      <c r="EK25" s="295" t="s">
        <v>840</v>
      </c>
      <c r="EL25" s="295" t="s">
        <v>840</v>
      </c>
      <c r="EM25" s="295" t="s">
        <v>840</v>
      </c>
      <c r="EN25" s="292">
        <v>0</v>
      </c>
      <c r="EO25" s="292">
        <v>0</v>
      </c>
      <c r="EP25" s="295" t="s">
        <v>840</v>
      </c>
      <c r="EQ25" s="295" t="s">
        <v>840</v>
      </c>
      <c r="ER25" s="295" t="s">
        <v>840</v>
      </c>
      <c r="ES25" s="292">
        <v>0</v>
      </c>
      <c r="ET25" s="292">
        <v>0</v>
      </c>
      <c r="EU25" s="292">
        <f t="shared" si="7"/>
        <v>53</v>
      </c>
      <c r="EV25" s="292">
        <v>0</v>
      </c>
      <c r="EW25" s="292">
        <v>0</v>
      </c>
      <c r="EX25" s="292">
        <v>0</v>
      </c>
      <c r="EY25" s="292">
        <v>0</v>
      </c>
      <c r="EZ25" s="292">
        <v>0</v>
      </c>
      <c r="FA25" s="292">
        <v>0</v>
      </c>
      <c r="FB25" s="292">
        <v>2</v>
      </c>
      <c r="FC25" s="292">
        <v>51</v>
      </c>
      <c r="FD25" s="292">
        <v>0</v>
      </c>
      <c r="FE25" s="292">
        <v>0</v>
      </c>
      <c r="FF25" s="292">
        <v>0</v>
      </c>
      <c r="FG25" s="292">
        <v>0</v>
      </c>
      <c r="FH25" s="295" t="s">
        <v>840</v>
      </c>
      <c r="FI25" s="295" t="s">
        <v>840</v>
      </c>
      <c r="FJ25" s="295" t="s">
        <v>840</v>
      </c>
      <c r="FK25" s="292">
        <v>0</v>
      </c>
      <c r="FL25" s="292">
        <v>0</v>
      </c>
      <c r="FM25" s="292">
        <v>0</v>
      </c>
      <c r="FN25" s="292">
        <v>0</v>
      </c>
      <c r="FO25" s="292">
        <v>0</v>
      </c>
    </row>
    <row r="26" spans="1:171" s="224" customFormat="1" ht="13.5" customHeight="1">
      <c r="A26" s="290" t="s">
        <v>745</v>
      </c>
      <c r="B26" s="291" t="s">
        <v>797</v>
      </c>
      <c r="C26" s="290" t="s">
        <v>798</v>
      </c>
      <c r="D26" s="292">
        <f t="shared" si="8"/>
        <v>70</v>
      </c>
      <c r="E26" s="292">
        <f t="shared" si="9"/>
        <v>0</v>
      </c>
      <c r="F26" s="292">
        <f t="shared" si="10"/>
        <v>0</v>
      </c>
      <c r="G26" s="292">
        <f t="shared" si="11"/>
        <v>0</v>
      </c>
      <c r="H26" s="292">
        <f t="shared" si="12"/>
        <v>48</v>
      </c>
      <c r="I26" s="292">
        <f t="shared" si="13"/>
        <v>22</v>
      </c>
      <c r="J26" s="292">
        <f t="shared" si="14"/>
        <v>0</v>
      </c>
      <c r="K26" s="292">
        <f t="shared" si="15"/>
        <v>0</v>
      </c>
      <c r="L26" s="292">
        <f t="shared" si="16"/>
        <v>0</v>
      </c>
      <c r="M26" s="292">
        <f t="shared" si="17"/>
        <v>0</v>
      </c>
      <c r="N26" s="292">
        <f t="shared" si="18"/>
        <v>0</v>
      </c>
      <c r="O26" s="292">
        <f t="shared" si="19"/>
        <v>0</v>
      </c>
      <c r="P26" s="292">
        <f t="shared" si="20"/>
        <v>0</v>
      </c>
      <c r="Q26" s="292">
        <f t="shared" si="21"/>
        <v>0</v>
      </c>
      <c r="R26" s="292">
        <f t="shared" si="22"/>
        <v>0</v>
      </c>
      <c r="S26" s="292">
        <f t="shared" si="23"/>
        <v>0</v>
      </c>
      <c r="T26" s="292">
        <f t="shared" si="24"/>
        <v>0</v>
      </c>
      <c r="U26" s="292">
        <f t="shared" si="25"/>
        <v>0</v>
      </c>
      <c r="V26" s="292">
        <f t="shared" si="26"/>
        <v>0</v>
      </c>
      <c r="W26" s="292">
        <f t="shared" si="27"/>
        <v>0</v>
      </c>
      <c r="X26" s="292">
        <f t="shared" si="28"/>
        <v>0</v>
      </c>
      <c r="Y26" s="292">
        <f t="shared" si="1"/>
        <v>3</v>
      </c>
      <c r="Z26" s="292">
        <v>0</v>
      </c>
      <c r="AA26" s="292">
        <v>0</v>
      </c>
      <c r="AB26" s="292">
        <v>0</v>
      </c>
      <c r="AC26" s="292">
        <v>3</v>
      </c>
      <c r="AD26" s="292">
        <v>0</v>
      </c>
      <c r="AE26" s="292">
        <v>0</v>
      </c>
      <c r="AF26" s="292">
        <v>0</v>
      </c>
      <c r="AG26" s="292">
        <v>0</v>
      </c>
      <c r="AH26" s="292">
        <v>0</v>
      </c>
      <c r="AI26" s="292">
        <v>0</v>
      </c>
      <c r="AJ26" s="295" t="s">
        <v>840</v>
      </c>
      <c r="AK26" s="295" t="s">
        <v>840</v>
      </c>
      <c r="AL26" s="292">
        <v>0</v>
      </c>
      <c r="AM26" s="295" t="s">
        <v>840</v>
      </c>
      <c r="AN26" s="295" t="s">
        <v>840</v>
      </c>
      <c r="AO26" s="292">
        <v>0</v>
      </c>
      <c r="AP26" s="295" t="s">
        <v>840</v>
      </c>
      <c r="AQ26" s="292">
        <v>0</v>
      </c>
      <c r="AR26" s="295" t="s">
        <v>840</v>
      </c>
      <c r="AS26" s="292">
        <v>0</v>
      </c>
      <c r="AT26" s="292">
        <f t="shared" si="2"/>
        <v>34</v>
      </c>
      <c r="AU26" s="292">
        <v>0</v>
      </c>
      <c r="AV26" s="292">
        <v>0</v>
      </c>
      <c r="AW26" s="292">
        <v>0</v>
      </c>
      <c r="AX26" s="292">
        <v>34</v>
      </c>
      <c r="AY26" s="292">
        <v>0</v>
      </c>
      <c r="AZ26" s="292">
        <v>0</v>
      </c>
      <c r="BA26" s="292">
        <v>0</v>
      </c>
      <c r="BB26" s="292">
        <v>0</v>
      </c>
      <c r="BC26" s="292">
        <v>0</v>
      </c>
      <c r="BD26" s="292">
        <v>0</v>
      </c>
      <c r="BE26" s="295" t="s">
        <v>840</v>
      </c>
      <c r="BF26" s="295" t="s">
        <v>840</v>
      </c>
      <c r="BG26" s="295" t="s">
        <v>840</v>
      </c>
      <c r="BH26" s="295" t="s">
        <v>840</v>
      </c>
      <c r="BI26" s="295" t="s">
        <v>840</v>
      </c>
      <c r="BJ26" s="295" t="s">
        <v>840</v>
      </c>
      <c r="BK26" s="295" t="s">
        <v>840</v>
      </c>
      <c r="BL26" s="295" t="s">
        <v>840</v>
      </c>
      <c r="BM26" s="295" t="s">
        <v>840</v>
      </c>
      <c r="BN26" s="292">
        <v>0</v>
      </c>
      <c r="BO26" s="292">
        <f t="shared" si="3"/>
        <v>0</v>
      </c>
      <c r="BP26" s="292">
        <v>0</v>
      </c>
      <c r="BQ26" s="292">
        <v>0</v>
      </c>
      <c r="BR26" s="292">
        <v>0</v>
      </c>
      <c r="BS26" s="292">
        <v>0</v>
      </c>
      <c r="BT26" s="292">
        <v>0</v>
      </c>
      <c r="BU26" s="292">
        <v>0</v>
      </c>
      <c r="BV26" s="292">
        <v>0</v>
      </c>
      <c r="BW26" s="292">
        <v>0</v>
      </c>
      <c r="BX26" s="292">
        <v>0</v>
      </c>
      <c r="BY26" s="292">
        <v>0</v>
      </c>
      <c r="BZ26" s="292">
        <v>0</v>
      </c>
      <c r="CA26" s="292">
        <v>0</v>
      </c>
      <c r="CB26" s="295" t="s">
        <v>840</v>
      </c>
      <c r="CC26" s="295" t="s">
        <v>840</v>
      </c>
      <c r="CD26" s="295" t="s">
        <v>840</v>
      </c>
      <c r="CE26" s="295" t="s">
        <v>840</v>
      </c>
      <c r="CF26" s="295" t="s">
        <v>840</v>
      </c>
      <c r="CG26" s="295" t="s">
        <v>840</v>
      </c>
      <c r="CH26" s="295" t="s">
        <v>840</v>
      </c>
      <c r="CI26" s="292">
        <v>0</v>
      </c>
      <c r="CJ26" s="292">
        <f t="shared" si="4"/>
        <v>0</v>
      </c>
      <c r="CK26" s="292">
        <v>0</v>
      </c>
      <c r="CL26" s="292">
        <v>0</v>
      </c>
      <c r="CM26" s="292">
        <v>0</v>
      </c>
      <c r="CN26" s="292">
        <v>0</v>
      </c>
      <c r="CO26" s="292">
        <v>0</v>
      </c>
      <c r="CP26" s="292">
        <v>0</v>
      </c>
      <c r="CQ26" s="292">
        <v>0</v>
      </c>
      <c r="CR26" s="292">
        <v>0</v>
      </c>
      <c r="CS26" s="292">
        <v>0</v>
      </c>
      <c r="CT26" s="292">
        <v>0</v>
      </c>
      <c r="CU26" s="292">
        <v>0</v>
      </c>
      <c r="CV26" s="292">
        <v>0</v>
      </c>
      <c r="CW26" s="295" t="s">
        <v>840</v>
      </c>
      <c r="CX26" s="295" t="s">
        <v>840</v>
      </c>
      <c r="CY26" s="295" t="s">
        <v>840</v>
      </c>
      <c r="CZ26" s="295" t="s">
        <v>840</v>
      </c>
      <c r="DA26" s="295" t="s">
        <v>840</v>
      </c>
      <c r="DB26" s="295" t="s">
        <v>840</v>
      </c>
      <c r="DC26" s="295" t="s">
        <v>840</v>
      </c>
      <c r="DD26" s="292">
        <v>0</v>
      </c>
      <c r="DE26" s="292">
        <f t="shared" si="5"/>
        <v>0</v>
      </c>
      <c r="DF26" s="292">
        <v>0</v>
      </c>
      <c r="DG26" s="292">
        <v>0</v>
      </c>
      <c r="DH26" s="292">
        <v>0</v>
      </c>
      <c r="DI26" s="292">
        <v>0</v>
      </c>
      <c r="DJ26" s="292">
        <v>0</v>
      </c>
      <c r="DK26" s="292">
        <v>0</v>
      </c>
      <c r="DL26" s="292">
        <v>0</v>
      </c>
      <c r="DM26" s="292">
        <v>0</v>
      </c>
      <c r="DN26" s="292">
        <v>0</v>
      </c>
      <c r="DO26" s="292">
        <v>0</v>
      </c>
      <c r="DP26" s="292">
        <v>0</v>
      </c>
      <c r="DQ26" s="292">
        <v>0</v>
      </c>
      <c r="DR26" s="295" t="s">
        <v>840</v>
      </c>
      <c r="DS26" s="295" t="s">
        <v>840</v>
      </c>
      <c r="DT26" s="292">
        <v>0</v>
      </c>
      <c r="DU26" s="295" t="s">
        <v>840</v>
      </c>
      <c r="DV26" s="295" t="s">
        <v>840</v>
      </c>
      <c r="DW26" s="295" t="s">
        <v>840</v>
      </c>
      <c r="DX26" s="295" t="s">
        <v>840</v>
      </c>
      <c r="DY26" s="292">
        <v>0</v>
      </c>
      <c r="DZ26" s="292">
        <f t="shared" si="6"/>
        <v>0</v>
      </c>
      <c r="EA26" s="292">
        <v>0</v>
      </c>
      <c r="EB26" s="292">
        <v>0</v>
      </c>
      <c r="EC26" s="292">
        <v>0</v>
      </c>
      <c r="ED26" s="292">
        <v>0</v>
      </c>
      <c r="EE26" s="292">
        <v>0</v>
      </c>
      <c r="EF26" s="292">
        <v>0</v>
      </c>
      <c r="EG26" s="292">
        <v>0</v>
      </c>
      <c r="EH26" s="292">
        <v>0</v>
      </c>
      <c r="EI26" s="292">
        <v>0</v>
      </c>
      <c r="EJ26" s="292">
        <v>0</v>
      </c>
      <c r="EK26" s="295" t="s">
        <v>840</v>
      </c>
      <c r="EL26" s="295" t="s">
        <v>840</v>
      </c>
      <c r="EM26" s="295" t="s">
        <v>840</v>
      </c>
      <c r="EN26" s="292">
        <v>0</v>
      </c>
      <c r="EO26" s="292">
        <v>0</v>
      </c>
      <c r="EP26" s="295" t="s">
        <v>840</v>
      </c>
      <c r="EQ26" s="295" t="s">
        <v>840</v>
      </c>
      <c r="ER26" s="295" t="s">
        <v>840</v>
      </c>
      <c r="ES26" s="292">
        <v>0</v>
      </c>
      <c r="ET26" s="292">
        <v>0</v>
      </c>
      <c r="EU26" s="292">
        <f t="shared" si="7"/>
        <v>33</v>
      </c>
      <c r="EV26" s="292">
        <v>0</v>
      </c>
      <c r="EW26" s="292">
        <v>0</v>
      </c>
      <c r="EX26" s="292">
        <v>0</v>
      </c>
      <c r="EY26" s="292">
        <v>11</v>
      </c>
      <c r="EZ26" s="292">
        <v>22</v>
      </c>
      <c r="FA26" s="292">
        <v>0</v>
      </c>
      <c r="FB26" s="292">
        <v>0</v>
      </c>
      <c r="FC26" s="292">
        <v>0</v>
      </c>
      <c r="FD26" s="292">
        <v>0</v>
      </c>
      <c r="FE26" s="292">
        <v>0</v>
      </c>
      <c r="FF26" s="292">
        <v>0</v>
      </c>
      <c r="FG26" s="292">
        <v>0</v>
      </c>
      <c r="FH26" s="295" t="s">
        <v>840</v>
      </c>
      <c r="FI26" s="295" t="s">
        <v>840</v>
      </c>
      <c r="FJ26" s="295" t="s">
        <v>840</v>
      </c>
      <c r="FK26" s="292">
        <v>0</v>
      </c>
      <c r="FL26" s="292">
        <v>0</v>
      </c>
      <c r="FM26" s="292">
        <v>0</v>
      </c>
      <c r="FN26" s="292">
        <v>0</v>
      </c>
      <c r="FO26" s="292">
        <v>0</v>
      </c>
    </row>
    <row r="27" spans="1:171" s="224" customFormat="1" ht="13.5" customHeight="1">
      <c r="A27" s="290" t="s">
        <v>745</v>
      </c>
      <c r="B27" s="291" t="s">
        <v>799</v>
      </c>
      <c r="C27" s="290" t="s">
        <v>800</v>
      </c>
      <c r="D27" s="292">
        <f t="shared" si="8"/>
        <v>306</v>
      </c>
      <c r="E27" s="292">
        <f t="shared" si="9"/>
        <v>0</v>
      </c>
      <c r="F27" s="292">
        <f t="shared" si="10"/>
        <v>0</v>
      </c>
      <c r="G27" s="292">
        <f t="shared" si="11"/>
        <v>0</v>
      </c>
      <c r="H27" s="292">
        <f t="shared" si="12"/>
        <v>102</v>
      </c>
      <c r="I27" s="292">
        <f t="shared" si="13"/>
        <v>128</v>
      </c>
      <c r="J27" s="292">
        <f t="shared" si="14"/>
        <v>76</v>
      </c>
      <c r="K27" s="292">
        <f t="shared" si="15"/>
        <v>0</v>
      </c>
      <c r="L27" s="292">
        <f t="shared" si="16"/>
        <v>0</v>
      </c>
      <c r="M27" s="292">
        <f t="shared" si="17"/>
        <v>0</v>
      </c>
      <c r="N27" s="292">
        <f t="shared" si="18"/>
        <v>0</v>
      </c>
      <c r="O27" s="292">
        <f t="shared" si="19"/>
        <v>0</v>
      </c>
      <c r="P27" s="292">
        <f t="shared" si="20"/>
        <v>0</v>
      </c>
      <c r="Q27" s="292">
        <f t="shared" si="21"/>
        <v>0</v>
      </c>
      <c r="R27" s="292">
        <f t="shared" si="22"/>
        <v>0</v>
      </c>
      <c r="S27" s="292">
        <f t="shared" si="23"/>
        <v>0</v>
      </c>
      <c r="T27" s="292">
        <f t="shared" si="24"/>
        <v>0</v>
      </c>
      <c r="U27" s="292">
        <f t="shared" si="25"/>
        <v>0</v>
      </c>
      <c r="V27" s="292">
        <f t="shared" si="26"/>
        <v>0</v>
      </c>
      <c r="W27" s="292">
        <f t="shared" si="27"/>
        <v>0</v>
      </c>
      <c r="X27" s="292">
        <f t="shared" si="28"/>
        <v>0</v>
      </c>
      <c r="Y27" s="292">
        <f t="shared" si="1"/>
        <v>0</v>
      </c>
      <c r="Z27" s="292">
        <v>0</v>
      </c>
      <c r="AA27" s="292">
        <v>0</v>
      </c>
      <c r="AB27" s="292">
        <v>0</v>
      </c>
      <c r="AC27" s="292">
        <v>0</v>
      </c>
      <c r="AD27" s="292">
        <v>0</v>
      </c>
      <c r="AE27" s="292">
        <v>0</v>
      </c>
      <c r="AF27" s="292">
        <v>0</v>
      </c>
      <c r="AG27" s="292">
        <v>0</v>
      </c>
      <c r="AH27" s="292">
        <v>0</v>
      </c>
      <c r="AI27" s="292">
        <v>0</v>
      </c>
      <c r="AJ27" s="295" t="s">
        <v>840</v>
      </c>
      <c r="AK27" s="295" t="s">
        <v>840</v>
      </c>
      <c r="AL27" s="292">
        <v>0</v>
      </c>
      <c r="AM27" s="295" t="s">
        <v>840</v>
      </c>
      <c r="AN27" s="295" t="s">
        <v>840</v>
      </c>
      <c r="AO27" s="292">
        <v>0</v>
      </c>
      <c r="AP27" s="295" t="s">
        <v>840</v>
      </c>
      <c r="AQ27" s="292">
        <v>0</v>
      </c>
      <c r="AR27" s="295" t="s">
        <v>840</v>
      </c>
      <c r="AS27" s="292">
        <v>0</v>
      </c>
      <c r="AT27" s="292">
        <f t="shared" si="2"/>
        <v>41</v>
      </c>
      <c r="AU27" s="292">
        <v>0</v>
      </c>
      <c r="AV27" s="292">
        <v>0</v>
      </c>
      <c r="AW27" s="292">
        <v>0</v>
      </c>
      <c r="AX27" s="292">
        <v>41</v>
      </c>
      <c r="AY27" s="292">
        <v>0</v>
      </c>
      <c r="AZ27" s="292">
        <v>0</v>
      </c>
      <c r="BA27" s="292">
        <v>0</v>
      </c>
      <c r="BB27" s="292">
        <v>0</v>
      </c>
      <c r="BC27" s="292">
        <v>0</v>
      </c>
      <c r="BD27" s="292">
        <v>0</v>
      </c>
      <c r="BE27" s="295" t="s">
        <v>840</v>
      </c>
      <c r="BF27" s="295" t="s">
        <v>840</v>
      </c>
      <c r="BG27" s="295" t="s">
        <v>840</v>
      </c>
      <c r="BH27" s="295" t="s">
        <v>840</v>
      </c>
      <c r="BI27" s="295" t="s">
        <v>840</v>
      </c>
      <c r="BJ27" s="295" t="s">
        <v>840</v>
      </c>
      <c r="BK27" s="295" t="s">
        <v>840</v>
      </c>
      <c r="BL27" s="295" t="s">
        <v>840</v>
      </c>
      <c r="BM27" s="295" t="s">
        <v>840</v>
      </c>
      <c r="BN27" s="292">
        <v>0</v>
      </c>
      <c r="BO27" s="292">
        <f t="shared" si="3"/>
        <v>0</v>
      </c>
      <c r="BP27" s="292">
        <v>0</v>
      </c>
      <c r="BQ27" s="292">
        <v>0</v>
      </c>
      <c r="BR27" s="292">
        <v>0</v>
      </c>
      <c r="BS27" s="292">
        <v>0</v>
      </c>
      <c r="BT27" s="292">
        <v>0</v>
      </c>
      <c r="BU27" s="292">
        <v>0</v>
      </c>
      <c r="BV27" s="292">
        <v>0</v>
      </c>
      <c r="BW27" s="292">
        <v>0</v>
      </c>
      <c r="BX27" s="292">
        <v>0</v>
      </c>
      <c r="BY27" s="292">
        <v>0</v>
      </c>
      <c r="BZ27" s="292">
        <v>0</v>
      </c>
      <c r="CA27" s="292">
        <v>0</v>
      </c>
      <c r="CB27" s="295" t="s">
        <v>840</v>
      </c>
      <c r="CC27" s="295" t="s">
        <v>840</v>
      </c>
      <c r="CD27" s="295" t="s">
        <v>840</v>
      </c>
      <c r="CE27" s="295" t="s">
        <v>840</v>
      </c>
      <c r="CF27" s="295" t="s">
        <v>840</v>
      </c>
      <c r="CG27" s="295" t="s">
        <v>840</v>
      </c>
      <c r="CH27" s="295" t="s">
        <v>840</v>
      </c>
      <c r="CI27" s="292">
        <v>0</v>
      </c>
      <c r="CJ27" s="292">
        <f t="shared" si="4"/>
        <v>0</v>
      </c>
      <c r="CK27" s="292">
        <v>0</v>
      </c>
      <c r="CL27" s="292">
        <v>0</v>
      </c>
      <c r="CM27" s="292">
        <v>0</v>
      </c>
      <c r="CN27" s="292">
        <v>0</v>
      </c>
      <c r="CO27" s="292">
        <v>0</v>
      </c>
      <c r="CP27" s="292">
        <v>0</v>
      </c>
      <c r="CQ27" s="292">
        <v>0</v>
      </c>
      <c r="CR27" s="292">
        <v>0</v>
      </c>
      <c r="CS27" s="292">
        <v>0</v>
      </c>
      <c r="CT27" s="292">
        <v>0</v>
      </c>
      <c r="CU27" s="292">
        <v>0</v>
      </c>
      <c r="CV27" s="292">
        <v>0</v>
      </c>
      <c r="CW27" s="295" t="s">
        <v>840</v>
      </c>
      <c r="CX27" s="295" t="s">
        <v>840</v>
      </c>
      <c r="CY27" s="295" t="s">
        <v>840</v>
      </c>
      <c r="CZ27" s="295" t="s">
        <v>840</v>
      </c>
      <c r="DA27" s="295" t="s">
        <v>840</v>
      </c>
      <c r="DB27" s="295" t="s">
        <v>840</v>
      </c>
      <c r="DC27" s="295" t="s">
        <v>840</v>
      </c>
      <c r="DD27" s="292">
        <v>0</v>
      </c>
      <c r="DE27" s="292">
        <f t="shared" si="5"/>
        <v>0</v>
      </c>
      <c r="DF27" s="292">
        <v>0</v>
      </c>
      <c r="DG27" s="292">
        <v>0</v>
      </c>
      <c r="DH27" s="292">
        <v>0</v>
      </c>
      <c r="DI27" s="292">
        <v>0</v>
      </c>
      <c r="DJ27" s="292">
        <v>0</v>
      </c>
      <c r="DK27" s="292">
        <v>0</v>
      </c>
      <c r="DL27" s="292">
        <v>0</v>
      </c>
      <c r="DM27" s="292">
        <v>0</v>
      </c>
      <c r="DN27" s="292">
        <v>0</v>
      </c>
      <c r="DO27" s="292">
        <v>0</v>
      </c>
      <c r="DP27" s="292">
        <v>0</v>
      </c>
      <c r="DQ27" s="292">
        <v>0</v>
      </c>
      <c r="DR27" s="295" t="s">
        <v>840</v>
      </c>
      <c r="DS27" s="295" t="s">
        <v>840</v>
      </c>
      <c r="DT27" s="292">
        <v>0</v>
      </c>
      <c r="DU27" s="295" t="s">
        <v>840</v>
      </c>
      <c r="DV27" s="295" t="s">
        <v>840</v>
      </c>
      <c r="DW27" s="295" t="s">
        <v>840</v>
      </c>
      <c r="DX27" s="295" t="s">
        <v>840</v>
      </c>
      <c r="DY27" s="292">
        <v>0</v>
      </c>
      <c r="DZ27" s="292">
        <f t="shared" si="6"/>
        <v>0</v>
      </c>
      <c r="EA27" s="292">
        <v>0</v>
      </c>
      <c r="EB27" s="292">
        <v>0</v>
      </c>
      <c r="EC27" s="292">
        <v>0</v>
      </c>
      <c r="ED27" s="292">
        <v>0</v>
      </c>
      <c r="EE27" s="292">
        <v>0</v>
      </c>
      <c r="EF27" s="292">
        <v>0</v>
      </c>
      <c r="EG27" s="292">
        <v>0</v>
      </c>
      <c r="EH27" s="292">
        <v>0</v>
      </c>
      <c r="EI27" s="292">
        <v>0</v>
      </c>
      <c r="EJ27" s="292">
        <v>0</v>
      </c>
      <c r="EK27" s="295" t="s">
        <v>840</v>
      </c>
      <c r="EL27" s="295" t="s">
        <v>840</v>
      </c>
      <c r="EM27" s="295" t="s">
        <v>840</v>
      </c>
      <c r="EN27" s="292">
        <v>0</v>
      </c>
      <c r="EO27" s="292">
        <v>0</v>
      </c>
      <c r="EP27" s="295" t="s">
        <v>840</v>
      </c>
      <c r="EQ27" s="295" t="s">
        <v>840</v>
      </c>
      <c r="ER27" s="295" t="s">
        <v>840</v>
      </c>
      <c r="ES27" s="292">
        <v>0</v>
      </c>
      <c r="ET27" s="292">
        <v>0</v>
      </c>
      <c r="EU27" s="292">
        <f t="shared" si="7"/>
        <v>265</v>
      </c>
      <c r="EV27" s="292">
        <v>0</v>
      </c>
      <c r="EW27" s="292">
        <v>0</v>
      </c>
      <c r="EX27" s="292">
        <v>0</v>
      </c>
      <c r="EY27" s="292">
        <v>61</v>
      </c>
      <c r="EZ27" s="292">
        <v>128</v>
      </c>
      <c r="FA27" s="292">
        <v>76</v>
      </c>
      <c r="FB27" s="292">
        <v>0</v>
      </c>
      <c r="FC27" s="292">
        <v>0</v>
      </c>
      <c r="FD27" s="292">
        <v>0</v>
      </c>
      <c r="FE27" s="292">
        <v>0</v>
      </c>
      <c r="FF27" s="292">
        <v>0</v>
      </c>
      <c r="FG27" s="292">
        <v>0</v>
      </c>
      <c r="FH27" s="295" t="s">
        <v>840</v>
      </c>
      <c r="FI27" s="295" t="s">
        <v>840</v>
      </c>
      <c r="FJ27" s="295" t="s">
        <v>840</v>
      </c>
      <c r="FK27" s="292">
        <v>0</v>
      </c>
      <c r="FL27" s="292">
        <v>0</v>
      </c>
      <c r="FM27" s="292">
        <v>0</v>
      </c>
      <c r="FN27" s="292">
        <v>0</v>
      </c>
      <c r="FO27" s="292">
        <v>0</v>
      </c>
    </row>
    <row r="28" spans="1:171" s="224" customFormat="1" ht="13.5" customHeight="1">
      <c r="A28" s="290" t="s">
        <v>745</v>
      </c>
      <c r="B28" s="291" t="s">
        <v>801</v>
      </c>
      <c r="C28" s="290" t="s">
        <v>802</v>
      </c>
      <c r="D28" s="292">
        <f t="shared" si="8"/>
        <v>27</v>
      </c>
      <c r="E28" s="292">
        <f t="shared" si="9"/>
        <v>0</v>
      </c>
      <c r="F28" s="292">
        <f t="shared" si="10"/>
        <v>0</v>
      </c>
      <c r="G28" s="292">
        <f t="shared" si="11"/>
        <v>0</v>
      </c>
      <c r="H28" s="292">
        <f t="shared" si="12"/>
        <v>8</v>
      </c>
      <c r="I28" s="292">
        <f t="shared" si="13"/>
        <v>19</v>
      </c>
      <c r="J28" s="292">
        <f t="shared" si="14"/>
        <v>0</v>
      </c>
      <c r="K28" s="292">
        <f t="shared" si="15"/>
        <v>0</v>
      </c>
      <c r="L28" s="292">
        <f t="shared" si="16"/>
        <v>0</v>
      </c>
      <c r="M28" s="292">
        <f t="shared" si="17"/>
        <v>0</v>
      </c>
      <c r="N28" s="292">
        <f t="shared" si="18"/>
        <v>0</v>
      </c>
      <c r="O28" s="292">
        <f t="shared" si="19"/>
        <v>0</v>
      </c>
      <c r="P28" s="292">
        <f t="shared" si="20"/>
        <v>0</v>
      </c>
      <c r="Q28" s="292">
        <f t="shared" si="21"/>
        <v>0</v>
      </c>
      <c r="R28" s="292">
        <f t="shared" si="22"/>
        <v>0</v>
      </c>
      <c r="S28" s="292">
        <f t="shared" si="23"/>
        <v>0</v>
      </c>
      <c r="T28" s="292">
        <f t="shared" si="24"/>
        <v>0</v>
      </c>
      <c r="U28" s="292">
        <f t="shared" si="25"/>
        <v>0</v>
      </c>
      <c r="V28" s="292">
        <f t="shared" si="26"/>
        <v>0</v>
      </c>
      <c r="W28" s="292">
        <f t="shared" si="27"/>
        <v>0</v>
      </c>
      <c r="X28" s="292">
        <f t="shared" si="28"/>
        <v>0</v>
      </c>
      <c r="Y28" s="292">
        <f t="shared" si="1"/>
        <v>0</v>
      </c>
      <c r="Z28" s="292">
        <v>0</v>
      </c>
      <c r="AA28" s="292">
        <v>0</v>
      </c>
      <c r="AB28" s="292">
        <v>0</v>
      </c>
      <c r="AC28" s="292">
        <v>0</v>
      </c>
      <c r="AD28" s="292">
        <v>0</v>
      </c>
      <c r="AE28" s="292">
        <v>0</v>
      </c>
      <c r="AF28" s="292">
        <v>0</v>
      </c>
      <c r="AG28" s="292">
        <v>0</v>
      </c>
      <c r="AH28" s="292">
        <v>0</v>
      </c>
      <c r="AI28" s="292">
        <v>0</v>
      </c>
      <c r="AJ28" s="295" t="s">
        <v>840</v>
      </c>
      <c r="AK28" s="295" t="s">
        <v>840</v>
      </c>
      <c r="AL28" s="292">
        <v>0</v>
      </c>
      <c r="AM28" s="295" t="s">
        <v>840</v>
      </c>
      <c r="AN28" s="295" t="s">
        <v>840</v>
      </c>
      <c r="AO28" s="292">
        <v>0</v>
      </c>
      <c r="AP28" s="295" t="s">
        <v>840</v>
      </c>
      <c r="AQ28" s="292">
        <v>0</v>
      </c>
      <c r="AR28" s="295" t="s">
        <v>840</v>
      </c>
      <c r="AS28" s="292">
        <v>0</v>
      </c>
      <c r="AT28" s="292">
        <f t="shared" si="2"/>
        <v>0</v>
      </c>
      <c r="AU28" s="292">
        <v>0</v>
      </c>
      <c r="AV28" s="292">
        <v>0</v>
      </c>
      <c r="AW28" s="292">
        <v>0</v>
      </c>
      <c r="AX28" s="292">
        <v>0</v>
      </c>
      <c r="AY28" s="292">
        <v>0</v>
      </c>
      <c r="AZ28" s="292">
        <v>0</v>
      </c>
      <c r="BA28" s="292">
        <v>0</v>
      </c>
      <c r="BB28" s="292">
        <v>0</v>
      </c>
      <c r="BC28" s="292">
        <v>0</v>
      </c>
      <c r="BD28" s="292">
        <v>0</v>
      </c>
      <c r="BE28" s="295" t="s">
        <v>840</v>
      </c>
      <c r="BF28" s="295" t="s">
        <v>840</v>
      </c>
      <c r="BG28" s="295" t="s">
        <v>840</v>
      </c>
      <c r="BH28" s="295" t="s">
        <v>840</v>
      </c>
      <c r="BI28" s="295" t="s">
        <v>840</v>
      </c>
      <c r="BJ28" s="295" t="s">
        <v>840</v>
      </c>
      <c r="BK28" s="295" t="s">
        <v>840</v>
      </c>
      <c r="BL28" s="295" t="s">
        <v>840</v>
      </c>
      <c r="BM28" s="295" t="s">
        <v>840</v>
      </c>
      <c r="BN28" s="292">
        <v>0</v>
      </c>
      <c r="BO28" s="292">
        <f t="shared" si="3"/>
        <v>0</v>
      </c>
      <c r="BP28" s="292">
        <v>0</v>
      </c>
      <c r="BQ28" s="292">
        <v>0</v>
      </c>
      <c r="BR28" s="292">
        <v>0</v>
      </c>
      <c r="BS28" s="292">
        <v>0</v>
      </c>
      <c r="BT28" s="292">
        <v>0</v>
      </c>
      <c r="BU28" s="292">
        <v>0</v>
      </c>
      <c r="BV28" s="292">
        <v>0</v>
      </c>
      <c r="BW28" s="292">
        <v>0</v>
      </c>
      <c r="BX28" s="292">
        <v>0</v>
      </c>
      <c r="BY28" s="292">
        <v>0</v>
      </c>
      <c r="BZ28" s="292">
        <v>0</v>
      </c>
      <c r="CA28" s="292">
        <v>0</v>
      </c>
      <c r="CB28" s="295" t="s">
        <v>840</v>
      </c>
      <c r="CC28" s="295" t="s">
        <v>840</v>
      </c>
      <c r="CD28" s="295" t="s">
        <v>840</v>
      </c>
      <c r="CE28" s="295" t="s">
        <v>840</v>
      </c>
      <c r="CF28" s="295" t="s">
        <v>840</v>
      </c>
      <c r="CG28" s="295" t="s">
        <v>840</v>
      </c>
      <c r="CH28" s="295" t="s">
        <v>840</v>
      </c>
      <c r="CI28" s="292">
        <v>0</v>
      </c>
      <c r="CJ28" s="292">
        <f t="shared" si="4"/>
        <v>0</v>
      </c>
      <c r="CK28" s="292">
        <v>0</v>
      </c>
      <c r="CL28" s="292">
        <v>0</v>
      </c>
      <c r="CM28" s="292">
        <v>0</v>
      </c>
      <c r="CN28" s="292">
        <v>0</v>
      </c>
      <c r="CO28" s="292">
        <v>0</v>
      </c>
      <c r="CP28" s="292">
        <v>0</v>
      </c>
      <c r="CQ28" s="292">
        <v>0</v>
      </c>
      <c r="CR28" s="292">
        <v>0</v>
      </c>
      <c r="CS28" s="292">
        <v>0</v>
      </c>
      <c r="CT28" s="292">
        <v>0</v>
      </c>
      <c r="CU28" s="292">
        <v>0</v>
      </c>
      <c r="CV28" s="292">
        <v>0</v>
      </c>
      <c r="CW28" s="295" t="s">
        <v>840</v>
      </c>
      <c r="CX28" s="295" t="s">
        <v>840</v>
      </c>
      <c r="CY28" s="295" t="s">
        <v>840</v>
      </c>
      <c r="CZ28" s="295" t="s">
        <v>840</v>
      </c>
      <c r="DA28" s="295" t="s">
        <v>840</v>
      </c>
      <c r="DB28" s="295" t="s">
        <v>840</v>
      </c>
      <c r="DC28" s="295" t="s">
        <v>840</v>
      </c>
      <c r="DD28" s="292">
        <v>0</v>
      </c>
      <c r="DE28" s="292">
        <f t="shared" si="5"/>
        <v>0</v>
      </c>
      <c r="DF28" s="292">
        <v>0</v>
      </c>
      <c r="DG28" s="292">
        <v>0</v>
      </c>
      <c r="DH28" s="292">
        <v>0</v>
      </c>
      <c r="DI28" s="292">
        <v>0</v>
      </c>
      <c r="DJ28" s="292">
        <v>0</v>
      </c>
      <c r="DK28" s="292">
        <v>0</v>
      </c>
      <c r="DL28" s="292">
        <v>0</v>
      </c>
      <c r="DM28" s="292">
        <v>0</v>
      </c>
      <c r="DN28" s="292">
        <v>0</v>
      </c>
      <c r="DO28" s="292">
        <v>0</v>
      </c>
      <c r="DP28" s="292">
        <v>0</v>
      </c>
      <c r="DQ28" s="292">
        <v>0</v>
      </c>
      <c r="DR28" s="295" t="s">
        <v>840</v>
      </c>
      <c r="DS28" s="295" t="s">
        <v>840</v>
      </c>
      <c r="DT28" s="292">
        <v>0</v>
      </c>
      <c r="DU28" s="295" t="s">
        <v>840</v>
      </c>
      <c r="DV28" s="295" t="s">
        <v>840</v>
      </c>
      <c r="DW28" s="295" t="s">
        <v>840</v>
      </c>
      <c r="DX28" s="295" t="s">
        <v>840</v>
      </c>
      <c r="DY28" s="292">
        <v>0</v>
      </c>
      <c r="DZ28" s="292">
        <f t="shared" si="6"/>
        <v>0</v>
      </c>
      <c r="EA28" s="292">
        <v>0</v>
      </c>
      <c r="EB28" s="292">
        <v>0</v>
      </c>
      <c r="EC28" s="292">
        <v>0</v>
      </c>
      <c r="ED28" s="292">
        <v>0</v>
      </c>
      <c r="EE28" s="292">
        <v>0</v>
      </c>
      <c r="EF28" s="292">
        <v>0</v>
      </c>
      <c r="EG28" s="292">
        <v>0</v>
      </c>
      <c r="EH28" s="292">
        <v>0</v>
      </c>
      <c r="EI28" s="292">
        <v>0</v>
      </c>
      <c r="EJ28" s="292">
        <v>0</v>
      </c>
      <c r="EK28" s="295" t="s">
        <v>840</v>
      </c>
      <c r="EL28" s="295" t="s">
        <v>840</v>
      </c>
      <c r="EM28" s="295" t="s">
        <v>840</v>
      </c>
      <c r="EN28" s="292">
        <v>0</v>
      </c>
      <c r="EO28" s="292">
        <v>0</v>
      </c>
      <c r="EP28" s="295" t="s">
        <v>840</v>
      </c>
      <c r="EQ28" s="295" t="s">
        <v>840</v>
      </c>
      <c r="ER28" s="295" t="s">
        <v>840</v>
      </c>
      <c r="ES28" s="292">
        <v>0</v>
      </c>
      <c r="ET28" s="292">
        <v>0</v>
      </c>
      <c r="EU28" s="292">
        <f t="shared" si="7"/>
        <v>27</v>
      </c>
      <c r="EV28" s="292">
        <v>0</v>
      </c>
      <c r="EW28" s="292">
        <v>0</v>
      </c>
      <c r="EX28" s="292">
        <v>0</v>
      </c>
      <c r="EY28" s="292">
        <v>8</v>
      </c>
      <c r="EZ28" s="292">
        <v>19</v>
      </c>
      <c r="FA28" s="292">
        <v>0</v>
      </c>
      <c r="FB28" s="292">
        <v>0</v>
      </c>
      <c r="FC28" s="292">
        <v>0</v>
      </c>
      <c r="FD28" s="292">
        <v>0</v>
      </c>
      <c r="FE28" s="292">
        <v>0</v>
      </c>
      <c r="FF28" s="292">
        <v>0</v>
      </c>
      <c r="FG28" s="292">
        <v>0</v>
      </c>
      <c r="FH28" s="295" t="s">
        <v>840</v>
      </c>
      <c r="FI28" s="295" t="s">
        <v>840</v>
      </c>
      <c r="FJ28" s="295" t="s">
        <v>840</v>
      </c>
      <c r="FK28" s="292">
        <v>0</v>
      </c>
      <c r="FL28" s="292">
        <v>0</v>
      </c>
      <c r="FM28" s="292">
        <v>0</v>
      </c>
      <c r="FN28" s="292">
        <v>0</v>
      </c>
      <c r="FO28" s="292">
        <v>0</v>
      </c>
    </row>
    <row r="29" spans="1:171" s="224" customFormat="1" ht="13.5" customHeight="1">
      <c r="A29" s="290" t="s">
        <v>745</v>
      </c>
      <c r="B29" s="291" t="s">
        <v>803</v>
      </c>
      <c r="C29" s="290" t="s">
        <v>804</v>
      </c>
      <c r="D29" s="292">
        <f t="shared" si="8"/>
        <v>0</v>
      </c>
      <c r="E29" s="292">
        <f t="shared" si="9"/>
        <v>0</v>
      </c>
      <c r="F29" s="292">
        <f t="shared" si="10"/>
        <v>0</v>
      </c>
      <c r="G29" s="292">
        <f t="shared" si="11"/>
        <v>0</v>
      </c>
      <c r="H29" s="292">
        <f t="shared" si="12"/>
        <v>0</v>
      </c>
      <c r="I29" s="292">
        <f t="shared" si="13"/>
        <v>0</v>
      </c>
      <c r="J29" s="292">
        <f t="shared" si="14"/>
        <v>0</v>
      </c>
      <c r="K29" s="292">
        <f t="shared" si="15"/>
        <v>0</v>
      </c>
      <c r="L29" s="292">
        <f t="shared" si="16"/>
        <v>0</v>
      </c>
      <c r="M29" s="292">
        <f t="shared" si="17"/>
        <v>0</v>
      </c>
      <c r="N29" s="292">
        <f t="shared" si="18"/>
        <v>0</v>
      </c>
      <c r="O29" s="292">
        <f t="shared" si="19"/>
        <v>0</v>
      </c>
      <c r="P29" s="292">
        <f t="shared" si="20"/>
        <v>0</v>
      </c>
      <c r="Q29" s="292">
        <f t="shared" si="21"/>
        <v>0</v>
      </c>
      <c r="R29" s="292">
        <f t="shared" si="22"/>
        <v>0</v>
      </c>
      <c r="S29" s="292">
        <f t="shared" si="23"/>
        <v>0</v>
      </c>
      <c r="T29" s="292">
        <f t="shared" si="24"/>
        <v>0</v>
      </c>
      <c r="U29" s="292">
        <f t="shared" si="25"/>
        <v>0</v>
      </c>
      <c r="V29" s="292">
        <f t="shared" si="26"/>
        <v>0</v>
      </c>
      <c r="W29" s="292">
        <f t="shared" si="27"/>
        <v>0</v>
      </c>
      <c r="X29" s="292">
        <f t="shared" si="28"/>
        <v>0</v>
      </c>
      <c r="Y29" s="292">
        <f t="shared" si="1"/>
        <v>0</v>
      </c>
      <c r="Z29" s="292">
        <v>0</v>
      </c>
      <c r="AA29" s="292">
        <v>0</v>
      </c>
      <c r="AB29" s="292">
        <v>0</v>
      </c>
      <c r="AC29" s="292">
        <v>0</v>
      </c>
      <c r="AD29" s="292">
        <v>0</v>
      </c>
      <c r="AE29" s="292">
        <v>0</v>
      </c>
      <c r="AF29" s="292">
        <v>0</v>
      </c>
      <c r="AG29" s="292">
        <v>0</v>
      </c>
      <c r="AH29" s="292">
        <v>0</v>
      </c>
      <c r="AI29" s="292">
        <v>0</v>
      </c>
      <c r="AJ29" s="295" t="s">
        <v>840</v>
      </c>
      <c r="AK29" s="295" t="s">
        <v>840</v>
      </c>
      <c r="AL29" s="292">
        <v>0</v>
      </c>
      <c r="AM29" s="295" t="s">
        <v>840</v>
      </c>
      <c r="AN29" s="295" t="s">
        <v>840</v>
      </c>
      <c r="AO29" s="292">
        <v>0</v>
      </c>
      <c r="AP29" s="295" t="s">
        <v>840</v>
      </c>
      <c r="AQ29" s="292">
        <v>0</v>
      </c>
      <c r="AR29" s="295" t="s">
        <v>840</v>
      </c>
      <c r="AS29" s="292">
        <v>0</v>
      </c>
      <c r="AT29" s="292">
        <f t="shared" si="2"/>
        <v>0</v>
      </c>
      <c r="AU29" s="292">
        <v>0</v>
      </c>
      <c r="AV29" s="292">
        <v>0</v>
      </c>
      <c r="AW29" s="292">
        <v>0</v>
      </c>
      <c r="AX29" s="292">
        <v>0</v>
      </c>
      <c r="AY29" s="292">
        <v>0</v>
      </c>
      <c r="AZ29" s="292">
        <v>0</v>
      </c>
      <c r="BA29" s="292">
        <v>0</v>
      </c>
      <c r="BB29" s="292">
        <v>0</v>
      </c>
      <c r="BC29" s="292">
        <v>0</v>
      </c>
      <c r="BD29" s="292">
        <v>0</v>
      </c>
      <c r="BE29" s="295" t="s">
        <v>840</v>
      </c>
      <c r="BF29" s="295" t="s">
        <v>840</v>
      </c>
      <c r="BG29" s="295" t="s">
        <v>840</v>
      </c>
      <c r="BH29" s="295" t="s">
        <v>840</v>
      </c>
      <c r="BI29" s="295" t="s">
        <v>840</v>
      </c>
      <c r="BJ29" s="295" t="s">
        <v>840</v>
      </c>
      <c r="BK29" s="295" t="s">
        <v>840</v>
      </c>
      <c r="BL29" s="295" t="s">
        <v>840</v>
      </c>
      <c r="BM29" s="295" t="s">
        <v>840</v>
      </c>
      <c r="BN29" s="292">
        <v>0</v>
      </c>
      <c r="BO29" s="292">
        <f t="shared" si="3"/>
        <v>0</v>
      </c>
      <c r="BP29" s="292">
        <v>0</v>
      </c>
      <c r="BQ29" s="292">
        <v>0</v>
      </c>
      <c r="BR29" s="292">
        <v>0</v>
      </c>
      <c r="BS29" s="292">
        <v>0</v>
      </c>
      <c r="BT29" s="292">
        <v>0</v>
      </c>
      <c r="BU29" s="292">
        <v>0</v>
      </c>
      <c r="BV29" s="292">
        <v>0</v>
      </c>
      <c r="BW29" s="292">
        <v>0</v>
      </c>
      <c r="BX29" s="292">
        <v>0</v>
      </c>
      <c r="BY29" s="292">
        <v>0</v>
      </c>
      <c r="BZ29" s="292">
        <v>0</v>
      </c>
      <c r="CA29" s="292">
        <v>0</v>
      </c>
      <c r="CB29" s="295" t="s">
        <v>840</v>
      </c>
      <c r="CC29" s="295" t="s">
        <v>840</v>
      </c>
      <c r="CD29" s="295" t="s">
        <v>840</v>
      </c>
      <c r="CE29" s="295" t="s">
        <v>840</v>
      </c>
      <c r="CF29" s="295" t="s">
        <v>840</v>
      </c>
      <c r="CG29" s="295" t="s">
        <v>840</v>
      </c>
      <c r="CH29" s="295" t="s">
        <v>840</v>
      </c>
      <c r="CI29" s="292">
        <v>0</v>
      </c>
      <c r="CJ29" s="292">
        <f t="shared" si="4"/>
        <v>0</v>
      </c>
      <c r="CK29" s="292">
        <v>0</v>
      </c>
      <c r="CL29" s="292">
        <v>0</v>
      </c>
      <c r="CM29" s="292">
        <v>0</v>
      </c>
      <c r="CN29" s="292">
        <v>0</v>
      </c>
      <c r="CO29" s="292">
        <v>0</v>
      </c>
      <c r="CP29" s="292">
        <v>0</v>
      </c>
      <c r="CQ29" s="292">
        <v>0</v>
      </c>
      <c r="CR29" s="292">
        <v>0</v>
      </c>
      <c r="CS29" s="292">
        <v>0</v>
      </c>
      <c r="CT29" s="292">
        <v>0</v>
      </c>
      <c r="CU29" s="292">
        <v>0</v>
      </c>
      <c r="CV29" s="292">
        <v>0</v>
      </c>
      <c r="CW29" s="295" t="s">
        <v>840</v>
      </c>
      <c r="CX29" s="295" t="s">
        <v>840</v>
      </c>
      <c r="CY29" s="295" t="s">
        <v>840</v>
      </c>
      <c r="CZ29" s="295" t="s">
        <v>840</v>
      </c>
      <c r="DA29" s="295" t="s">
        <v>840</v>
      </c>
      <c r="DB29" s="295" t="s">
        <v>840</v>
      </c>
      <c r="DC29" s="295" t="s">
        <v>840</v>
      </c>
      <c r="DD29" s="292">
        <v>0</v>
      </c>
      <c r="DE29" s="292">
        <f t="shared" si="5"/>
        <v>0</v>
      </c>
      <c r="DF29" s="292">
        <v>0</v>
      </c>
      <c r="DG29" s="292">
        <v>0</v>
      </c>
      <c r="DH29" s="292">
        <v>0</v>
      </c>
      <c r="DI29" s="292">
        <v>0</v>
      </c>
      <c r="DJ29" s="292">
        <v>0</v>
      </c>
      <c r="DK29" s="292">
        <v>0</v>
      </c>
      <c r="DL29" s="292">
        <v>0</v>
      </c>
      <c r="DM29" s="292">
        <v>0</v>
      </c>
      <c r="DN29" s="292">
        <v>0</v>
      </c>
      <c r="DO29" s="292">
        <v>0</v>
      </c>
      <c r="DP29" s="292">
        <v>0</v>
      </c>
      <c r="DQ29" s="292">
        <v>0</v>
      </c>
      <c r="DR29" s="295" t="s">
        <v>840</v>
      </c>
      <c r="DS29" s="295" t="s">
        <v>840</v>
      </c>
      <c r="DT29" s="292">
        <v>0</v>
      </c>
      <c r="DU29" s="295" t="s">
        <v>840</v>
      </c>
      <c r="DV29" s="295" t="s">
        <v>840</v>
      </c>
      <c r="DW29" s="295" t="s">
        <v>840</v>
      </c>
      <c r="DX29" s="295" t="s">
        <v>840</v>
      </c>
      <c r="DY29" s="292">
        <v>0</v>
      </c>
      <c r="DZ29" s="292">
        <f t="shared" si="6"/>
        <v>0</v>
      </c>
      <c r="EA29" s="292">
        <v>0</v>
      </c>
      <c r="EB29" s="292">
        <v>0</v>
      </c>
      <c r="EC29" s="292">
        <v>0</v>
      </c>
      <c r="ED29" s="292">
        <v>0</v>
      </c>
      <c r="EE29" s="292">
        <v>0</v>
      </c>
      <c r="EF29" s="292">
        <v>0</v>
      </c>
      <c r="EG29" s="292">
        <v>0</v>
      </c>
      <c r="EH29" s="292">
        <v>0</v>
      </c>
      <c r="EI29" s="292">
        <v>0</v>
      </c>
      <c r="EJ29" s="292">
        <v>0</v>
      </c>
      <c r="EK29" s="295" t="s">
        <v>840</v>
      </c>
      <c r="EL29" s="295" t="s">
        <v>840</v>
      </c>
      <c r="EM29" s="295" t="s">
        <v>840</v>
      </c>
      <c r="EN29" s="292">
        <v>0</v>
      </c>
      <c r="EO29" s="292">
        <v>0</v>
      </c>
      <c r="EP29" s="295" t="s">
        <v>840</v>
      </c>
      <c r="EQ29" s="295" t="s">
        <v>840</v>
      </c>
      <c r="ER29" s="295" t="s">
        <v>840</v>
      </c>
      <c r="ES29" s="292">
        <v>0</v>
      </c>
      <c r="ET29" s="292">
        <v>0</v>
      </c>
      <c r="EU29" s="292">
        <f t="shared" si="7"/>
        <v>0</v>
      </c>
      <c r="EV29" s="292">
        <v>0</v>
      </c>
      <c r="EW29" s="292">
        <v>0</v>
      </c>
      <c r="EX29" s="292">
        <v>0</v>
      </c>
      <c r="EY29" s="292">
        <v>0</v>
      </c>
      <c r="EZ29" s="292">
        <v>0</v>
      </c>
      <c r="FA29" s="292">
        <v>0</v>
      </c>
      <c r="FB29" s="292">
        <v>0</v>
      </c>
      <c r="FC29" s="292">
        <v>0</v>
      </c>
      <c r="FD29" s="292">
        <v>0</v>
      </c>
      <c r="FE29" s="292">
        <v>0</v>
      </c>
      <c r="FF29" s="292">
        <v>0</v>
      </c>
      <c r="FG29" s="292">
        <v>0</v>
      </c>
      <c r="FH29" s="295" t="s">
        <v>840</v>
      </c>
      <c r="FI29" s="295" t="s">
        <v>840</v>
      </c>
      <c r="FJ29" s="295" t="s">
        <v>840</v>
      </c>
      <c r="FK29" s="292">
        <v>0</v>
      </c>
      <c r="FL29" s="292">
        <v>0</v>
      </c>
      <c r="FM29" s="292">
        <v>0</v>
      </c>
      <c r="FN29" s="292">
        <v>0</v>
      </c>
      <c r="FO29" s="292">
        <v>0</v>
      </c>
    </row>
    <row r="30" spans="1:171" s="224" customFormat="1" ht="13.5" customHeight="1">
      <c r="A30" s="290" t="s">
        <v>745</v>
      </c>
      <c r="B30" s="291" t="s">
        <v>805</v>
      </c>
      <c r="C30" s="290" t="s">
        <v>806</v>
      </c>
      <c r="D30" s="292">
        <f t="shared" si="8"/>
        <v>0</v>
      </c>
      <c r="E30" s="292">
        <f t="shared" si="9"/>
        <v>0</v>
      </c>
      <c r="F30" s="292">
        <f t="shared" si="10"/>
        <v>0</v>
      </c>
      <c r="G30" s="292">
        <f t="shared" si="11"/>
        <v>0</v>
      </c>
      <c r="H30" s="292">
        <f t="shared" si="12"/>
        <v>0</v>
      </c>
      <c r="I30" s="292">
        <f t="shared" si="13"/>
        <v>0</v>
      </c>
      <c r="J30" s="292">
        <f t="shared" si="14"/>
        <v>0</v>
      </c>
      <c r="K30" s="292">
        <f t="shared" si="15"/>
        <v>0</v>
      </c>
      <c r="L30" s="292">
        <f t="shared" si="16"/>
        <v>0</v>
      </c>
      <c r="M30" s="292">
        <f t="shared" si="17"/>
        <v>0</v>
      </c>
      <c r="N30" s="292">
        <f t="shared" si="18"/>
        <v>0</v>
      </c>
      <c r="O30" s="292">
        <f t="shared" si="19"/>
        <v>0</v>
      </c>
      <c r="P30" s="292">
        <f t="shared" si="20"/>
        <v>0</v>
      </c>
      <c r="Q30" s="292">
        <f t="shared" si="21"/>
        <v>0</v>
      </c>
      <c r="R30" s="292">
        <f t="shared" si="22"/>
        <v>0</v>
      </c>
      <c r="S30" s="292">
        <f t="shared" si="23"/>
        <v>0</v>
      </c>
      <c r="T30" s="292">
        <f t="shared" si="24"/>
        <v>0</v>
      </c>
      <c r="U30" s="292">
        <f t="shared" si="25"/>
        <v>0</v>
      </c>
      <c r="V30" s="292">
        <f t="shared" si="26"/>
        <v>0</v>
      </c>
      <c r="W30" s="292">
        <f t="shared" si="27"/>
        <v>0</v>
      </c>
      <c r="X30" s="292">
        <f t="shared" si="28"/>
        <v>0</v>
      </c>
      <c r="Y30" s="292">
        <f t="shared" si="1"/>
        <v>0</v>
      </c>
      <c r="Z30" s="292">
        <v>0</v>
      </c>
      <c r="AA30" s="292">
        <v>0</v>
      </c>
      <c r="AB30" s="292">
        <v>0</v>
      </c>
      <c r="AC30" s="292">
        <v>0</v>
      </c>
      <c r="AD30" s="292">
        <v>0</v>
      </c>
      <c r="AE30" s="292">
        <v>0</v>
      </c>
      <c r="AF30" s="292">
        <v>0</v>
      </c>
      <c r="AG30" s="292">
        <v>0</v>
      </c>
      <c r="AH30" s="292">
        <v>0</v>
      </c>
      <c r="AI30" s="292">
        <v>0</v>
      </c>
      <c r="AJ30" s="295" t="s">
        <v>840</v>
      </c>
      <c r="AK30" s="295" t="s">
        <v>840</v>
      </c>
      <c r="AL30" s="292">
        <v>0</v>
      </c>
      <c r="AM30" s="295" t="s">
        <v>840</v>
      </c>
      <c r="AN30" s="295" t="s">
        <v>840</v>
      </c>
      <c r="AO30" s="292">
        <v>0</v>
      </c>
      <c r="AP30" s="295" t="s">
        <v>840</v>
      </c>
      <c r="AQ30" s="292">
        <v>0</v>
      </c>
      <c r="AR30" s="295" t="s">
        <v>840</v>
      </c>
      <c r="AS30" s="292">
        <v>0</v>
      </c>
      <c r="AT30" s="292">
        <f t="shared" si="2"/>
        <v>0</v>
      </c>
      <c r="AU30" s="292">
        <v>0</v>
      </c>
      <c r="AV30" s="292">
        <v>0</v>
      </c>
      <c r="AW30" s="292">
        <v>0</v>
      </c>
      <c r="AX30" s="292">
        <v>0</v>
      </c>
      <c r="AY30" s="292">
        <v>0</v>
      </c>
      <c r="AZ30" s="292">
        <v>0</v>
      </c>
      <c r="BA30" s="292">
        <v>0</v>
      </c>
      <c r="BB30" s="292">
        <v>0</v>
      </c>
      <c r="BC30" s="292">
        <v>0</v>
      </c>
      <c r="BD30" s="292">
        <v>0</v>
      </c>
      <c r="BE30" s="295" t="s">
        <v>840</v>
      </c>
      <c r="BF30" s="295" t="s">
        <v>840</v>
      </c>
      <c r="BG30" s="295" t="s">
        <v>840</v>
      </c>
      <c r="BH30" s="295" t="s">
        <v>840</v>
      </c>
      <c r="BI30" s="295" t="s">
        <v>840</v>
      </c>
      <c r="BJ30" s="295" t="s">
        <v>840</v>
      </c>
      <c r="BK30" s="295" t="s">
        <v>840</v>
      </c>
      <c r="BL30" s="295" t="s">
        <v>840</v>
      </c>
      <c r="BM30" s="295" t="s">
        <v>840</v>
      </c>
      <c r="BN30" s="292">
        <v>0</v>
      </c>
      <c r="BO30" s="292">
        <f t="shared" si="3"/>
        <v>0</v>
      </c>
      <c r="BP30" s="292">
        <v>0</v>
      </c>
      <c r="BQ30" s="292">
        <v>0</v>
      </c>
      <c r="BR30" s="292">
        <v>0</v>
      </c>
      <c r="BS30" s="292">
        <v>0</v>
      </c>
      <c r="BT30" s="292">
        <v>0</v>
      </c>
      <c r="BU30" s="292">
        <v>0</v>
      </c>
      <c r="BV30" s="292">
        <v>0</v>
      </c>
      <c r="BW30" s="292">
        <v>0</v>
      </c>
      <c r="BX30" s="292">
        <v>0</v>
      </c>
      <c r="BY30" s="292">
        <v>0</v>
      </c>
      <c r="BZ30" s="292">
        <v>0</v>
      </c>
      <c r="CA30" s="292">
        <v>0</v>
      </c>
      <c r="CB30" s="295" t="s">
        <v>840</v>
      </c>
      <c r="CC30" s="295" t="s">
        <v>840</v>
      </c>
      <c r="CD30" s="295" t="s">
        <v>840</v>
      </c>
      <c r="CE30" s="295" t="s">
        <v>840</v>
      </c>
      <c r="CF30" s="295" t="s">
        <v>840</v>
      </c>
      <c r="CG30" s="295" t="s">
        <v>840</v>
      </c>
      <c r="CH30" s="295" t="s">
        <v>840</v>
      </c>
      <c r="CI30" s="292">
        <v>0</v>
      </c>
      <c r="CJ30" s="292">
        <f t="shared" si="4"/>
        <v>0</v>
      </c>
      <c r="CK30" s="292">
        <v>0</v>
      </c>
      <c r="CL30" s="292">
        <v>0</v>
      </c>
      <c r="CM30" s="292">
        <v>0</v>
      </c>
      <c r="CN30" s="292">
        <v>0</v>
      </c>
      <c r="CO30" s="292">
        <v>0</v>
      </c>
      <c r="CP30" s="292">
        <v>0</v>
      </c>
      <c r="CQ30" s="292">
        <v>0</v>
      </c>
      <c r="CR30" s="292">
        <v>0</v>
      </c>
      <c r="CS30" s="292">
        <v>0</v>
      </c>
      <c r="CT30" s="292">
        <v>0</v>
      </c>
      <c r="CU30" s="292">
        <v>0</v>
      </c>
      <c r="CV30" s="292">
        <v>0</v>
      </c>
      <c r="CW30" s="295" t="s">
        <v>840</v>
      </c>
      <c r="CX30" s="295" t="s">
        <v>840</v>
      </c>
      <c r="CY30" s="295" t="s">
        <v>840</v>
      </c>
      <c r="CZ30" s="295" t="s">
        <v>840</v>
      </c>
      <c r="DA30" s="295" t="s">
        <v>840</v>
      </c>
      <c r="DB30" s="295" t="s">
        <v>840</v>
      </c>
      <c r="DC30" s="295" t="s">
        <v>840</v>
      </c>
      <c r="DD30" s="292">
        <v>0</v>
      </c>
      <c r="DE30" s="292">
        <f t="shared" si="5"/>
        <v>0</v>
      </c>
      <c r="DF30" s="292">
        <v>0</v>
      </c>
      <c r="DG30" s="292">
        <v>0</v>
      </c>
      <c r="DH30" s="292">
        <v>0</v>
      </c>
      <c r="DI30" s="292">
        <v>0</v>
      </c>
      <c r="DJ30" s="292">
        <v>0</v>
      </c>
      <c r="DK30" s="292">
        <v>0</v>
      </c>
      <c r="DL30" s="292">
        <v>0</v>
      </c>
      <c r="DM30" s="292">
        <v>0</v>
      </c>
      <c r="DN30" s="292">
        <v>0</v>
      </c>
      <c r="DO30" s="292">
        <v>0</v>
      </c>
      <c r="DP30" s="292">
        <v>0</v>
      </c>
      <c r="DQ30" s="292">
        <v>0</v>
      </c>
      <c r="DR30" s="295" t="s">
        <v>840</v>
      </c>
      <c r="DS30" s="295" t="s">
        <v>840</v>
      </c>
      <c r="DT30" s="292">
        <v>0</v>
      </c>
      <c r="DU30" s="295" t="s">
        <v>840</v>
      </c>
      <c r="DV30" s="295" t="s">
        <v>840</v>
      </c>
      <c r="DW30" s="295" t="s">
        <v>840</v>
      </c>
      <c r="DX30" s="295" t="s">
        <v>840</v>
      </c>
      <c r="DY30" s="292">
        <v>0</v>
      </c>
      <c r="DZ30" s="292">
        <f t="shared" si="6"/>
        <v>0</v>
      </c>
      <c r="EA30" s="292">
        <v>0</v>
      </c>
      <c r="EB30" s="292">
        <v>0</v>
      </c>
      <c r="EC30" s="292">
        <v>0</v>
      </c>
      <c r="ED30" s="292">
        <v>0</v>
      </c>
      <c r="EE30" s="292">
        <v>0</v>
      </c>
      <c r="EF30" s="292">
        <v>0</v>
      </c>
      <c r="EG30" s="292">
        <v>0</v>
      </c>
      <c r="EH30" s="292">
        <v>0</v>
      </c>
      <c r="EI30" s="292">
        <v>0</v>
      </c>
      <c r="EJ30" s="292">
        <v>0</v>
      </c>
      <c r="EK30" s="295" t="s">
        <v>840</v>
      </c>
      <c r="EL30" s="295" t="s">
        <v>840</v>
      </c>
      <c r="EM30" s="295" t="s">
        <v>840</v>
      </c>
      <c r="EN30" s="292">
        <v>0</v>
      </c>
      <c r="EO30" s="292">
        <v>0</v>
      </c>
      <c r="EP30" s="295" t="s">
        <v>840</v>
      </c>
      <c r="EQ30" s="295" t="s">
        <v>840</v>
      </c>
      <c r="ER30" s="295" t="s">
        <v>840</v>
      </c>
      <c r="ES30" s="292">
        <v>0</v>
      </c>
      <c r="ET30" s="292">
        <v>0</v>
      </c>
      <c r="EU30" s="292">
        <f t="shared" si="7"/>
        <v>0</v>
      </c>
      <c r="EV30" s="292">
        <v>0</v>
      </c>
      <c r="EW30" s="292">
        <v>0</v>
      </c>
      <c r="EX30" s="292">
        <v>0</v>
      </c>
      <c r="EY30" s="292">
        <v>0</v>
      </c>
      <c r="EZ30" s="292">
        <v>0</v>
      </c>
      <c r="FA30" s="292">
        <v>0</v>
      </c>
      <c r="FB30" s="292">
        <v>0</v>
      </c>
      <c r="FC30" s="292">
        <v>0</v>
      </c>
      <c r="FD30" s="292">
        <v>0</v>
      </c>
      <c r="FE30" s="292">
        <v>0</v>
      </c>
      <c r="FF30" s="292">
        <v>0</v>
      </c>
      <c r="FG30" s="292">
        <v>0</v>
      </c>
      <c r="FH30" s="295" t="s">
        <v>840</v>
      </c>
      <c r="FI30" s="295" t="s">
        <v>840</v>
      </c>
      <c r="FJ30" s="295" t="s">
        <v>840</v>
      </c>
      <c r="FK30" s="292">
        <v>0</v>
      </c>
      <c r="FL30" s="292">
        <v>0</v>
      </c>
      <c r="FM30" s="292">
        <v>0</v>
      </c>
      <c r="FN30" s="292">
        <v>0</v>
      </c>
      <c r="FO30" s="292">
        <v>0</v>
      </c>
    </row>
    <row r="31" spans="1:171" s="224" customFormat="1" ht="13.5" customHeight="1">
      <c r="A31" s="290" t="s">
        <v>745</v>
      </c>
      <c r="B31" s="291" t="s">
        <v>807</v>
      </c>
      <c r="C31" s="290" t="s">
        <v>808</v>
      </c>
      <c r="D31" s="292">
        <f t="shared" si="8"/>
        <v>100</v>
      </c>
      <c r="E31" s="292">
        <f t="shared" si="9"/>
        <v>0</v>
      </c>
      <c r="F31" s="292">
        <f t="shared" si="10"/>
        <v>0</v>
      </c>
      <c r="G31" s="292">
        <f t="shared" si="11"/>
        <v>0</v>
      </c>
      <c r="H31" s="292">
        <f t="shared" si="12"/>
        <v>41</v>
      </c>
      <c r="I31" s="292">
        <f t="shared" si="13"/>
        <v>37</v>
      </c>
      <c r="J31" s="292">
        <f t="shared" si="14"/>
        <v>11</v>
      </c>
      <c r="K31" s="292">
        <f t="shared" si="15"/>
        <v>1</v>
      </c>
      <c r="L31" s="292">
        <f t="shared" si="16"/>
        <v>7</v>
      </c>
      <c r="M31" s="292">
        <f t="shared" si="17"/>
        <v>0</v>
      </c>
      <c r="N31" s="292">
        <f t="shared" si="18"/>
        <v>0</v>
      </c>
      <c r="O31" s="292">
        <f t="shared" si="19"/>
        <v>0</v>
      </c>
      <c r="P31" s="292">
        <f t="shared" si="20"/>
        <v>0</v>
      </c>
      <c r="Q31" s="292">
        <f t="shared" si="21"/>
        <v>0</v>
      </c>
      <c r="R31" s="292">
        <f t="shared" si="22"/>
        <v>0</v>
      </c>
      <c r="S31" s="292">
        <f t="shared" si="23"/>
        <v>0</v>
      </c>
      <c r="T31" s="292">
        <f t="shared" si="24"/>
        <v>0</v>
      </c>
      <c r="U31" s="292">
        <f t="shared" si="25"/>
        <v>0</v>
      </c>
      <c r="V31" s="292">
        <f t="shared" si="26"/>
        <v>0</v>
      </c>
      <c r="W31" s="292">
        <f t="shared" si="27"/>
        <v>0</v>
      </c>
      <c r="X31" s="292">
        <f t="shared" si="28"/>
        <v>3</v>
      </c>
      <c r="Y31" s="292">
        <f t="shared" si="1"/>
        <v>0</v>
      </c>
      <c r="Z31" s="292">
        <v>0</v>
      </c>
      <c r="AA31" s="292">
        <v>0</v>
      </c>
      <c r="AB31" s="292">
        <v>0</v>
      </c>
      <c r="AC31" s="292">
        <v>0</v>
      </c>
      <c r="AD31" s="292">
        <v>0</v>
      </c>
      <c r="AE31" s="292">
        <v>0</v>
      </c>
      <c r="AF31" s="292">
        <v>0</v>
      </c>
      <c r="AG31" s="292">
        <v>0</v>
      </c>
      <c r="AH31" s="292">
        <v>0</v>
      </c>
      <c r="AI31" s="292">
        <v>0</v>
      </c>
      <c r="AJ31" s="295" t="s">
        <v>840</v>
      </c>
      <c r="AK31" s="295" t="s">
        <v>840</v>
      </c>
      <c r="AL31" s="292">
        <v>0</v>
      </c>
      <c r="AM31" s="295" t="s">
        <v>840</v>
      </c>
      <c r="AN31" s="295" t="s">
        <v>840</v>
      </c>
      <c r="AO31" s="292">
        <v>0</v>
      </c>
      <c r="AP31" s="295" t="s">
        <v>840</v>
      </c>
      <c r="AQ31" s="292">
        <v>0</v>
      </c>
      <c r="AR31" s="295" t="s">
        <v>840</v>
      </c>
      <c r="AS31" s="292">
        <v>0</v>
      </c>
      <c r="AT31" s="292">
        <f t="shared" si="2"/>
        <v>0</v>
      </c>
      <c r="AU31" s="292">
        <v>0</v>
      </c>
      <c r="AV31" s="292">
        <v>0</v>
      </c>
      <c r="AW31" s="292">
        <v>0</v>
      </c>
      <c r="AX31" s="292">
        <v>0</v>
      </c>
      <c r="AY31" s="292">
        <v>0</v>
      </c>
      <c r="AZ31" s="292">
        <v>0</v>
      </c>
      <c r="BA31" s="292">
        <v>0</v>
      </c>
      <c r="BB31" s="292">
        <v>0</v>
      </c>
      <c r="BC31" s="292">
        <v>0</v>
      </c>
      <c r="BD31" s="292">
        <v>0</v>
      </c>
      <c r="BE31" s="295" t="s">
        <v>840</v>
      </c>
      <c r="BF31" s="295" t="s">
        <v>840</v>
      </c>
      <c r="BG31" s="295" t="s">
        <v>840</v>
      </c>
      <c r="BH31" s="295" t="s">
        <v>840</v>
      </c>
      <c r="BI31" s="295" t="s">
        <v>840</v>
      </c>
      <c r="BJ31" s="295" t="s">
        <v>840</v>
      </c>
      <c r="BK31" s="295" t="s">
        <v>840</v>
      </c>
      <c r="BL31" s="295" t="s">
        <v>840</v>
      </c>
      <c r="BM31" s="295" t="s">
        <v>840</v>
      </c>
      <c r="BN31" s="292">
        <v>0</v>
      </c>
      <c r="BO31" s="292">
        <f t="shared" si="3"/>
        <v>0</v>
      </c>
      <c r="BP31" s="292">
        <v>0</v>
      </c>
      <c r="BQ31" s="292">
        <v>0</v>
      </c>
      <c r="BR31" s="292">
        <v>0</v>
      </c>
      <c r="BS31" s="292">
        <v>0</v>
      </c>
      <c r="BT31" s="292">
        <v>0</v>
      </c>
      <c r="BU31" s="292">
        <v>0</v>
      </c>
      <c r="BV31" s="292">
        <v>0</v>
      </c>
      <c r="BW31" s="292">
        <v>0</v>
      </c>
      <c r="BX31" s="292">
        <v>0</v>
      </c>
      <c r="BY31" s="292">
        <v>0</v>
      </c>
      <c r="BZ31" s="292">
        <v>0</v>
      </c>
      <c r="CA31" s="292">
        <v>0</v>
      </c>
      <c r="CB31" s="295" t="s">
        <v>840</v>
      </c>
      <c r="CC31" s="295" t="s">
        <v>840</v>
      </c>
      <c r="CD31" s="295" t="s">
        <v>840</v>
      </c>
      <c r="CE31" s="295" t="s">
        <v>840</v>
      </c>
      <c r="CF31" s="295" t="s">
        <v>840</v>
      </c>
      <c r="CG31" s="295" t="s">
        <v>840</v>
      </c>
      <c r="CH31" s="295" t="s">
        <v>840</v>
      </c>
      <c r="CI31" s="292">
        <v>0</v>
      </c>
      <c r="CJ31" s="292">
        <f t="shared" si="4"/>
        <v>0</v>
      </c>
      <c r="CK31" s="292">
        <v>0</v>
      </c>
      <c r="CL31" s="292">
        <v>0</v>
      </c>
      <c r="CM31" s="292">
        <v>0</v>
      </c>
      <c r="CN31" s="292">
        <v>0</v>
      </c>
      <c r="CO31" s="292">
        <v>0</v>
      </c>
      <c r="CP31" s="292">
        <v>0</v>
      </c>
      <c r="CQ31" s="292">
        <v>0</v>
      </c>
      <c r="CR31" s="292">
        <v>0</v>
      </c>
      <c r="CS31" s="292">
        <v>0</v>
      </c>
      <c r="CT31" s="292">
        <v>0</v>
      </c>
      <c r="CU31" s="292">
        <v>0</v>
      </c>
      <c r="CV31" s="292">
        <v>0</v>
      </c>
      <c r="CW31" s="295" t="s">
        <v>840</v>
      </c>
      <c r="CX31" s="295" t="s">
        <v>840</v>
      </c>
      <c r="CY31" s="295" t="s">
        <v>840</v>
      </c>
      <c r="CZ31" s="295" t="s">
        <v>840</v>
      </c>
      <c r="DA31" s="295" t="s">
        <v>840</v>
      </c>
      <c r="DB31" s="295" t="s">
        <v>840</v>
      </c>
      <c r="DC31" s="295" t="s">
        <v>840</v>
      </c>
      <c r="DD31" s="292">
        <v>0</v>
      </c>
      <c r="DE31" s="292">
        <f t="shared" si="5"/>
        <v>0</v>
      </c>
      <c r="DF31" s="292">
        <v>0</v>
      </c>
      <c r="DG31" s="292">
        <v>0</v>
      </c>
      <c r="DH31" s="292">
        <v>0</v>
      </c>
      <c r="DI31" s="292">
        <v>0</v>
      </c>
      <c r="DJ31" s="292">
        <v>0</v>
      </c>
      <c r="DK31" s="292">
        <v>0</v>
      </c>
      <c r="DL31" s="292">
        <v>0</v>
      </c>
      <c r="DM31" s="292">
        <v>0</v>
      </c>
      <c r="DN31" s="292">
        <v>0</v>
      </c>
      <c r="DO31" s="292">
        <v>0</v>
      </c>
      <c r="DP31" s="292">
        <v>0</v>
      </c>
      <c r="DQ31" s="292">
        <v>0</v>
      </c>
      <c r="DR31" s="295" t="s">
        <v>840</v>
      </c>
      <c r="DS31" s="295" t="s">
        <v>840</v>
      </c>
      <c r="DT31" s="292">
        <v>0</v>
      </c>
      <c r="DU31" s="295" t="s">
        <v>840</v>
      </c>
      <c r="DV31" s="295" t="s">
        <v>840</v>
      </c>
      <c r="DW31" s="295" t="s">
        <v>840</v>
      </c>
      <c r="DX31" s="295" t="s">
        <v>840</v>
      </c>
      <c r="DY31" s="292">
        <v>0</v>
      </c>
      <c r="DZ31" s="292">
        <f t="shared" si="6"/>
        <v>0</v>
      </c>
      <c r="EA31" s="292">
        <v>0</v>
      </c>
      <c r="EB31" s="292">
        <v>0</v>
      </c>
      <c r="EC31" s="292">
        <v>0</v>
      </c>
      <c r="ED31" s="292">
        <v>0</v>
      </c>
      <c r="EE31" s="292">
        <v>0</v>
      </c>
      <c r="EF31" s="292">
        <v>0</v>
      </c>
      <c r="EG31" s="292">
        <v>0</v>
      </c>
      <c r="EH31" s="292">
        <v>0</v>
      </c>
      <c r="EI31" s="292">
        <v>0</v>
      </c>
      <c r="EJ31" s="292">
        <v>0</v>
      </c>
      <c r="EK31" s="295" t="s">
        <v>840</v>
      </c>
      <c r="EL31" s="295" t="s">
        <v>840</v>
      </c>
      <c r="EM31" s="295" t="s">
        <v>840</v>
      </c>
      <c r="EN31" s="292">
        <v>0</v>
      </c>
      <c r="EO31" s="292">
        <v>0</v>
      </c>
      <c r="EP31" s="295" t="s">
        <v>840</v>
      </c>
      <c r="EQ31" s="295" t="s">
        <v>840</v>
      </c>
      <c r="ER31" s="295" t="s">
        <v>840</v>
      </c>
      <c r="ES31" s="292">
        <v>0</v>
      </c>
      <c r="ET31" s="292">
        <v>0</v>
      </c>
      <c r="EU31" s="292">
        <f t="shared" si="7"/>
        <v>100</v>
      </c>
      <c r="EV31" s="292">
        <v>0</v>
      </c>
      <c r="EW31" s="292">
        <v>0</v>
      </c>
      <c r="EX31" s="292">
        <v>0</v>
      </c>
      <c r="EY31" s="292">
        <v>41</v>
      </c>
      <c r="EZ31" s="292">
        <v>37</v>
      </c>
      <c r="FA31" s="292">
        <v>11</v>
      </c>
      <c r="FB31" s="292">
        <v>1</v>
      </c>
      <c r="FC31" s="292">
        <v>7</v>
      </c>
      <c r="FD31" s="292">
        <v>0</v>
      </c>
      <c r="FE31" s="292">
        <v>0</v>
      </c>
      <c r="FF31" s="292">
        <v>0</v>
      </c>
      <c r="FG31" s="292">
        <v>0</v>
      </c>
      <c r="FH31" s="295" t="s">
        <v>840</v>
      </c>
      <c r="FI31" s="295" t="s">
        <v>840</v>
      </c>
      <c r="FJ31" s="295" t="s">
        <v>840</v>
      </c>
      <c r="FK31" s="292">
        <v>0</v>
      </c>
      <c r="FL31" s="292">
        <v>0</v>
      </c>
      <c r="FM31" s="292">
        <v>0</v>
      </c>
      <c r="FN31" s="292">
        <v>0</v>
      </c>
      <c r="FO31" s="292">
        <v>3</v>
      </c>
    </row>
    <row r="32" spans="1:171" s="224" customFormat="1" ht="13.5" customHeight="1">
      <c r="A32" s="290" t="s">
        <v>745</v>
      </c>
      <c r="B32" s="291" t="s">
        <v>809</v>
      </c>
      <c r="C32" s="290" t="s">
        <v>810</v>
      </c>
      <c r="D32" s="292">
        <f t="shared" si="8"/>
        <v>558</v>
      </c>
      <c r="E32" s="292">
        <f t="shared" si="9"/>
        <v>16</v>
      </c>
      <c r="F32" s="292">
        <f t="shared" si="10"/>
        <v>0</v>
      </c>
      <c r="G32" s="292">
        <f t="shared" si="11"/>
        <v>0</v>
      </c>
      <c r="H32" s="292">
        <f t="shared" si="12"/>
        <v>41</v>
      </c>
      <c r="I32" s="292">
        <f t="shared" si="13"/>
        <v>102</v>
      </c>
      <c r="J32" s="292">
        <f t="shared" si="14"/>
        <v>34</v>
      </c>
      <c r="K32" s="292">
        <f t="shared" si="15"/>
        <v>2</v>
      </c>
      <c r="L32" s="292">
        <f t="shared" si="16"/>
        <v>0</v>
      </c>
      <c r="M32" s="292">
        <f t="shared" si="17"/>
        <v>10</v>
      </c>
      <c r="N32" s="292">
        <f t="shared" si="18"/>
        <v>0</v>
      </c>
      <c r="O32" s="292">
        <f t="shared" si="19"/>
        <v>0</v>
      </c>
      <c r="P32" s="292">
        <f t="shared" si="20"/>
        <v>0</v>
      </c>
      <c r="Q32" s="292">
        <f t="shared" si="21"/>
        <v>0</v>
      </c>
      <c r="R32" s="292">
        <f t="shared" si="22"/>
        <v>0</v>
      </c>
      <c r="S32" s="292">
        <f t="shared" si="23"/>
        <v>0</v>
      </c>
      <c r="T32" s="292">
        <f t="shared" si="24"/>
        <v>353</v>
      </c>
      <c r="U32" s="292">
        <f t="shared" si="25"/>
        <v>0</v>
      </c>
      <c r="V32" s="292">
        <f t="shared" si="26"/>
        <v>0</v>
      </c>
      <c r="W32" s="292">
        <f t="shared" si="27"/>
        <v>0</v>
      </c>
      <c r="X32" s="292">
        <f t="shared" si="28"/>
        <v>0</v>
      </c>
      <c r="Y32" s="292">
        <f t="shared" si="1"/>
        <v>353</v>
      </c>
      <c r="Z32" s="292">
        <v>0</v>
      </c>
      <c r="AA32" s="292">
        <v>0</v>
      </c>
      <c r="AB32" s="292">
        <v>0</v>
      </c>
      <c r="AC32" s="292">
        <v>0</v>
      </c>
      <c r="AD32" s="292">
        <v>0</v>
      </c>
      <c r="AE32" s="292">
        <v>0</v>
      </c>
      <c r="AF32" s="292">
        <v>0</v>
      </c>
      <c r="AG32" s="292">
        <v>0</v>
      </c>
      <c r="AH32" s="292">
        <v>0</v>
      </c>
      <c r="AI32" s="292">
        <v>0</v>
      </c>
      <c r="AJ32" s="295" t="s">
        <v>840</v>
      </c>
      <c r="AK32" s="295" t="s">
        <v>840</v>
      </c>
      <c r="AL32" s="292">
        <v>0</v>
      </c>
      <c r="AM32" s="295" t="s">
        <v>840</v>
      </c>
      <c r="AN32" s="295" t="s">
        <v>840</v>
      </c>
      <c r="AO32" s="292">
        <v>353</v>
      </c>
      <c r="AP32" s="295" t="s">
        <v>840</v>
      </c>
      <c r="AQ32" s="292">
        <v>0</v>
      </c>
      <c r="AR32" s="295" t="s">
        <v>840</v>
      </c>
      <c r="AS32" s="292">
        <v>0</v>
      </c>
      <c r="AT32" s="292">
        <f t="shared" si="2"/>
        <v>21</v>
      </c>
      <c r="AU32" s="292">
        <v>0</v>
      </c>
      <c r="AV32" s="292">
        <v>0</v>
      </c>
      <c r="AW32" s="292">
        <v>0</v>
      </c>
      <c r="AX32" s="292">
        <v>11</v>
      </c>
      <c r="AY32" s="292">
        <v>0</v>
      </c>
      <c r="AZ32" s="292">
        <v>0</v>
      </c>
      <c r="BA32" s="292">
        <v>0</v>
      </c>
      <c r="BB32" s="292">
        <v>0</v>
      </c>
      <c r="BC32" s="292">
        <v>10</v>
      </c>
      <c r="BD32" s="292">
        <v>0</v>
      </c>
      <c r="BE32" s="295" t="s">
        <v>840</v>
      </c>
      <c r="BF32" s="295" t="s">
        <v>840</v>
      </c>
      <c r="BG32" s="295" t="s">
        <v>840</v>
      </c>
      <c r="BH32" s="295" t="s">
        <v>840</v>
      </c>
      <c r="BI32" s="295" t="s">
        <v>840</v>
      </c>
      <c r="BJ32" s="295" t="s">
        <v>840</v>
      </c>
      <c r="BK32" s="295" t="s">
        <v>840</v>
      </c>
      <c r="BL32" s="295" t="s">
        <v>840</v>
      </c>
      <c r="BM32" s="295" t="s">
        <v>840</v>
      </c>
      <c r="BN32" s="292">
        <v>0</v>
      </c>
      <c r="BO32" s="292">
        <f t="shared" si="3"/>
        <v>0</v>
      </c>
      <c r="BP32" s="292">
        <v>0</v>
      </c>
      <c r="BQ32" s="292">
        <v>0</v>
      </c>
      <c r="BR32" s="292">
        <v>0</v>
      </c>
      <c r="BS32" s="292">
        <v>0</v>
      </c>
      <c r="BT32" s="292">
        <v>0</v>
      </c>
      <c r="BU32" s="292">
        <v>0</v>
      </c>
      <c r="BV32" s="292">
        <v>0</v>
      </c>
      <c r="BW32" s="292">
        <v>0</v>
      </c>
      <c r="BX32" s="292">
        <v>0</v>
      </c>
      <c r="BY32" s="292">
        <v>0</v>
      </c>
      <c r="BZ32" s="292">
        <v>0</v>
      </c>
      <c r="CA32" s="292">
        <v>0</v>
      </c>
      <c r="CB32" s="295" t="s">
        <v>840</v>
      </c>
      <c r="CC32" s="295" t="s">
        <v>840</v>
      </c>
      <c r="CD32" s="295" t="s">
        <v>840</v>
      </c>
      <c r="CE32" s="295" t="s">
        <v>840</v>
      </c>
      <c r="CF32" s="295" t="s">
        <v>840</v>
      </c>
      <c r="CG32" s="295" t="s">
        <v>840</v>
      </c>
      <c r="CH32" s="295" t="s">
        <v>840</v>
      </c>
      <c r="CI32" s="292">
        <v>0</v>
      </c>
      <c r="CJ32" s="292">
        <f t="shared" si="4"/>
        <v>0</v>
      </c>
      <c r="CK32" s="292">
        <v>0</v>
      </c>
      <c r="CL32" s="292">
        <v>0</v>
      </c>
      <c r="CM32" s="292">
        <v>0</v>
      </c>
      <c r="CN32" s="292">
        <v>0</v>
      </c>
      <c r="CO32" s="292">
        <v>0</v>
      </c>
      <c r="CP32" s="292">
        <v>0</v>
      </c>
      <c r="CQ32" s="292">
        <v>0</v>
      </c>
      <c r="CR32" s="292">
        <v>0</v>
      </c>
      <c r="CS32" s="292">
        <v>0</v>
      </c>
      <c r="CT32" s="292">
        <v>0</v>
      </c>
      <c r="CU32" s="292">
        <v>0</v>
      </c>
      <c r="CV32" s="292">
        <v>0</v>
      </c>
      <c r="CW32" s="295" t="s">
        <v>840</v>
      </c>
      <c r="CX32" s="295" t="s">
        <v>840</v>
      </c>
      <c r="CY32" s="295" t="s">
        <v>840</v>
      </c>
      <c r="CZ32" s="295" t="s">
        <v>840</v>
      </c>
      <c r="DA32" s="295" t="s">
        <v>840</v>
      </c>
      <c r="DB32" s="295" t="s">
        <v>840</v>
      </c>
      <c r="DC32" s="295" t="s">
        <v>840</v>
      </c>
      <c r="DD32" s="292">
        <v>0</v>
      </c>
      <c r="DE32" s="292">
        <f t="shared" si="5"/>
        <v>0</v>
      </c>
      <c r="DF32" s="292">
        <v>0</v>
      </c>
      <c r="DG32" s="292">
        <v>0</v>
      </c>
      <c r="DH32" s="292">
        <v>0</v>
      </c>
      <c r="DI32" s="292">
        <v>0</v>
      </c>
      <c r="DJ32" s="292">
        <v>0</v>
      </c>
      <c r="DK32" s="292">
        <v>0</v>
      </c>
      <c r="DL32" s="292">
        <v>0</v>
      </c>
      <c r="DM32" s="292">
        <v>0</v>
      </c>
      <c r="DN32" s="292">
        <v>0</v>
      </c>
      <c r="DO32" s="292">
        <v>0</v>
      </c>
      <c r="DP32" s="292">
        <v>0</v>
      </c>
      <c r="DQ32" s="292">
        <v>0</v>
      </c>
      <c r="DR32" s="295" t="s">
        <v>840</v>
      </c>
      <c r="DS32" s="295" t="s">
        <v>840</v>
      </c>
      <c r="DT32" s="292">
        <v>0</v>
      </c>
      <c r="DU32" s="295" t="s">
        <v>840</v>
      </c>
      <c r="DV32" s="295" t="s">
        <v>840</v>
      </c>
      <c r="DW32" s="295" t="s">
        <v>840</v>
      </c>
      <c r="DX32" s="295" t="s">
        <v>840</v>
      </c>
      <c r="DY32" s="292">
        <v>0</v>
      </c>
      <c r="DZ32" s="292">
        <f t="shared" si="6"/>
        <v>0</v>
      </c>
      <c r="EA32" s="292">
        <v>0</v>
      </c>
      <c r="EB32" s="292">
        <v>0</v>
      </c>
      <c r="EC32" s="292">
        <v>0</v>
      </c>
      <c r="ED32" s="292">
        <v>0</v>
      </c>
      <c r="EE32" s="292">
        <v>0</v>
      </c>
      <c r="EF32" s="292">
        <v>0</v>
      </c>
      <c r="EG32" s="292">
        <v>0</v>
      </c>
      <c r="EH32" s="292">
        <v>0</v>
      </c>
      <c r="EI32" s="292">
        <v>0</v>
      </c>
      <c r="EJ32" s="292">
        <v>0</v>
      </c>
      <c r="EK32" s="295" t="s">
        <v>840</v>
      </c>
      <c r="EL32" s="295" t="s">
        <v>840</v>
      </c>
      <c r="EM32" s="295" t="s">
        <v>840</v>
      </c>
      <c r="EN32" s="292">
        <v>0</v>
      </c>
      <c r="EO32" s="292">
        <v>0</v>
      </c>
      <c r="EP32" s="295" t="s">
        <v>840</v>
      </c>
      <c r="EQ32" s="295" t="s">
        <v>840</v>
      </c>
      <c r="ER32" s="295" t="s">
        <v>840</v>
      </c>
      <c r="ES32" s="292">
        <v>0</v>
      </c>
      <c r="ET32" s="292">
        <v>0</v>
      </c>
      <c r="EU32" s="292">
        <f t="shared" si="7"/>
        <v>184</v>
      </c>
      <c r="EV32" s="292">
        <v>16</v>
      </c>
      <c r="EW32" s="292">
        <v>0</v>
      </c>
      <c r="EX32" s="292">
        <v>0</v>
      </c>
      <c r="EY32" s="292">
        <v>30</v>
      </c>
      <c r="EZ32" s="292">
        <v>102</v>
      </c>
      <c r="FA32" s="292">
        <v>34</v>
      </c>
      <c r="FB32" s="292">
        <v>2</v>
      </c>
      <c r="FC32" s="292">
        <v>0</v>
      </c>
      <c r="FD32" s="292">
        <v>0</v>
      </c>
      <c r="FE32" s="292">
        <v>0</v>
      </c>
      <c r="FF32" s="292">
        <v>0</v>
      </c>
      <c r="FG32" s="292">
        <v>0</v>
      </c>
      <c r="FH32" s="295" t="s">
        <v>840</v>
      </c>
      <c r="FI32" s="295" t="s">
        <v>840</v>
      </c>
      <c r="FJ32" s="295" t="s">
        <v>840</v>
      </c>
      <c r="FK32" s="292">
        <v>0</v>
      </c>
      <c r="FL32" s="292">
        <v>0</v>
      </c>
      <c r="FM32" s="292">
        <v>0</v>
      </c>
      <c r="FN32" s="292">
        <v>0</v>
      </c>
      <c r="FO32" s="292">
        <v>0</v>
      </c>
    </row>
    <row r="33" spans="1:171" s="224" customFormat="1" ht="13.5" customHeight="1">
      <c r="A33" s="290" t="s">
        <v>745</v>
      </c>
      <c r="B33" s="291" t="s">
        <v>811</v>
      </c>
      <c r="C33" s="290" t="s">
        <v>812</v>
      </c>
      <c r="D33" s="292">
        <f t="shared" si="8"/>
        <v>0</v>
      </c>
      <c r="E33" s="292">
        <f t="shared" si="9"/>
        <v>0</v>
      </c>
      <c r="F33" s="292">
        <f t="shared" si="10"/>
        <v>0</v>
      </c>
      <c r="G33" s="292">
        <f t="shared" si="11"/>
        <v>0</v>
      </c>
      <c r="H33" s="292">
        <f t="shared" si="12"/>
        <v>0</v>
      </c>
      <c r="I33" s="292">
        <f t="shared" si="13"/>
        <v>0</v>
      </c>
      <c r="J33" s="292">
        <f t="shared" si="14"/>
        <v>0</v>
      </c>
      <c r="K33" s="292">
        <f t="shared" si="15"/>
        <v>0</v>
      </c>
      <c r="L33" s="292">
        <f t="shared" si="16"/>
        <v>0</v>
      </c>
      <c r="M33" s="292">
        <f t="shared" si="17"/>
        <v>0</v>
      </c>
      <c r="N33" s="292">
        <f t="shared" si="18"/>
        <v>0</v>
      </c>
      <c r="O33" s="292">
        <f t="shared" si="19"/>
        <v>0</v>
      </c>
      <c r="P33" s="292">
        <f t="shared" si="20"/>
        <v>0</v>
      </c>
      <c r="Q33" s="292">
        <f t="shared" si="21"/>
        <v>0</v>
      </c>
      <c r="R33" s="292">
        <f t="shared" si="22"/>
        <v>0</v>
      </c>
      <c r="S33" s="292">
        <f t="shared" si="23"/>
        <v>0</v>
      </c>
      <c r="T33" s="292">
        <f t="shared" si="24"/>
        <v>0</v>
      </c>
      <c r="U33" s="292">
        <f t="shared" si="25"/>
        <v>0</v>
      </c>
      <c r="V33" s="292">
        <f t="shared" si="26"/>
        <v>0</v>
      </c>
      <c r="W33" s="292">
        <f t="shared" si="27"/>
        <v>0</v>
      </c>
      <c r="X33" s="292">
        <f t="shared" si="28"/>
        <v>0</v>
      </c>
      <c r="Y33" s="292">
        <f t="shared" si="1"/>
        <v>0</v>
      </c>
      <c r="Z33" s="292">
        <v>0</v>
      </c>
      <c r="AA33" s="292">
        <v>0</v>
      </c>
      <c r="AB33" s="292">
        <v>0</v>
      </c>
      <c r="AC33" s="292">
        <v>0</v>
      </c>
      <c r="AD33" s="292">
        <v>0</v>
      </c>
      <c r="AE33" s="292">
        <v>0</v>
      </c>
      <c r="AF33" s="292">
        <v>0</v>
      </c>
      <c r="AG33" s="292">
        <v>0</v>
      </c>
      <c r="AH33" s="292">
        <v>0</v>
      </c>
      <c r="AI33" s="292">
        <v>0</v>
      </c>
      <c r="AJ33" s="295" t="s">
        <v>840</v>
      </c>
      <c r="AK33" s="295" t="s">
        <v>840</v>
      </c>
      <c r="AL33" s="292">
        <v>0</v>
      </c>
      <c r="AM33" s="295" t="s">
        <v>840</v>
      </c>
      <c r="AN33" s="295" t="s">
        <v>840</v>
      </c>
      <c r="AO33" s="292">
        <v>0</v>
      </c>
      <c r="AP33" s="295" t="s">
        <v>840</v>
      </c>
      <c r="AQ33" s="292">
        <v>0</v>
      </c>
      <c r="AR33" s="295" t="s">
        <v>840</v>
      </c>
      <c r="AS33" s="292">
        <v>0</v>
      </c>
      <c r="AT33" s="292">
        <f t="shared" si="2"/>
        <v>0</v>
      </c>
      <c r="AU33" s="292">
        <v>0</v>
      </c>
      <c r="AV33" s="292">
        <v>0</v>
      </c>
      <c r="AW33" s="292">
        <v>0</v>
      </c>
      <c r="AX33" s="292">
        <v>0</v>
      </c>
      <c r="AY33" s="292">
        <v>0</v>
      </c>
      <c r="AZ33" s="292">
        <v>0</v>
      </c>
      <c r="BA33" s="292">
        <v>0</v>
      </c>
      <c r="BB33" s="292">
        <v>0</v>
      </c>
      <c r="BC33" s="292">
        <v>0</v>
      </c>
      <c r="BD33" s="292">
        <v>0</v>
      </c>
      <c r="BE33" s="295" t="s">
        <v>840</v>
      </c>
      <c r="BF33" s="295" t="s">
        <v>840</v>
      </c>
      <c r="BG33" s="295" t="s">
        <v>840</v>
      </c>
      <c r="BH33" s="295" t="s">
        <v>840</v>
      </c>
      <c r="BI33" s="295" t="s">
        <v>840</v>
      </c>
      <c r="BJ33" s="295" t="s">
        <v>840</v>
      </c>
      <c r="BK33" s="295" t="s">
        <v>840</v>
      </c>
      <c r="BL33" s="295" t="s">
        <v>840</v>
      </c>
      <c r="BM33" s="295" t="s">
        <v>840</v>
      </c>
      <c r="BN33" s="292">
        <v>0</v>
      </c>
      <c r="BO33" s="292">
        <f t="shared" si="3"/>
        <v>0</v>
      </c>
      <c r="BP33" s="292">
        <v>0</v>
      </c>
      <c r="BQ33" s="292">
        <v>0</v>
      </c>
      <c r="BR33" s="292">
        <v>0</v>
      </c>
      <c r="BS33" s="292">
        <v>0</v>
      </c>
      <c r="BT33" s="292">
        <v>0</v>
      </c>
      <c r="BU33" s="292">
        <v>0</v>
      </c>
      <c r="BV33" s="292">
        <v>0</v>
      </c>
      <c r="BW33" s="292">
        <v>0</v>
      </c>
      <c r="BX33" s="292">
        <v>0</v>
      </c>
      <c r="BY33" s="292">
        <v>0</v>
      </c>
      <c r="BZ33" s="292">
        <v>0</v>
      </c>
      <c r="CA33" s="292">
        <v>0</v>
      </c>
      <c r="CB33" s="295" t="s">
        <v>840</v>
      </c>
      <c r="CC33" s="295" t="s">
        <v>840</v>
      </c>
      <c r="CD33" s="295" t="s">
        <v>840</v>
      </c>
      <c r="CE33" s="295" t="s">
        <v>840</v>
      </c>
      <c r="CF33" s="295" t="s">
        <v>840</v>
      </c>
      <c r="CG33" s="295" t="s">
        <v>840</v>
      </c>
      <c r="CH33" s="295" t="s">
        <v>840</v>
      </c>
      <c r="CI33" s="292">
        <v>0</v>
      </c>
      <c r="CJ33" s="292">
        <f t="shared" si="4"/>
        <v>0</v>
      </c>
      <c r="CK33" s="292">
        <v>0</v>
      </c>
      <c r="CL33" s="292">
        <v>0</v>
      </c>
      <c r="CM33" s="292">
        <v>0</v>
      </c>
      <c r="CN33" s="292">
        <v>0</v>
      </c>
      <c r="CO33" s="292">
        <v>0</v>
      </c>
      <c r="CP33" s="292">
        <v>0</v>
      </c>
      <c r="CQ33" s="292">
        <v>0</v>
      </c>
      <c r="CR33" s="292">
        <v>0</v>
      </c>
      <c r="CS33" s="292">
        <v>0</v>
      </c>
      <c r="CT33" s="292">
        <v>0</v>
      </c>
      <c r="CU33" s="292">
        <v>0</v>
      </c>
      <c r="CV33" s="292">
        <v>0</v>
      </c>
      <c r="CW33" s="295" t="s">
        <v>840</v>
      </c>
      <c r="CX33" s="295" t="s">
        <v>840</v>
      </c>
      <c r="CY33" s="295" t="s">
        <v>840</v>
      </c>
      <c r="CZ33" s="295" t="s">
        <v>840</v>
      </c>
      <c r="DA33" s="295" t="s">
        <v>840</v>
      </c>
      <c r="DB33" s="295" t="s">
        <v>840</v>
      </c>
      <c r="DC33" s="295" t="s">
        <v>840</v>
      </c>
      <c r="DD33" s="292">
        <v>0</v>
      </c>
      <c r="DE33" s="292">
        <f t="shared" si="5"/>
        <v>0</v>
      </c>
      <c r="DF33" s="292">
        <v>0</v>
      </c>
      <c r="DG33" s="292">
        <v>0</v>
      </c>
      <c r="DH33" s="292">
        <v>0</v>
      </c>
      <c r="DI33" s="292">
        <v>0</v>
      </c>
      <c r="DJ33" s="292">
        <v>0</v>
      </c>
      <c r="DK33" s="292">
        <v>0</v>
      </c>
      <c r="DL33" s="292">
        <v>0</v>
      </c>
      <c r="DM33" s="292">
        <v>0</v>
      </c>
      <c r="DN33" s="292">
        <v>0</v>
      </c>
      <c r="DO33" s="292">
        <v>0</v>
      </c>
      <c r="DP33" s="292">
        <v>0</v>
      </c>
      <c r="DQ33" s="292">
        <v>0</v>
      </c>
      <c r="DR33" s="295" t="s">
        <v>840</v>
      </c>
      <c r="DS33" s="295" t="s">
        <v>840</v>
      </c>
      <c r="DT33" s="292">
        <v>0</v>
      </c>
      <c r="DU33" s="295" t="s">
        <v>840</v>
      </c>
      <c r="DV33" s="295" t="s">
        <v>840</v>
      </c>
      <c r="DW33" s="295" t="s">
        <v>840</v>
      </c>
      <c r="DX33" s="295" t="s">
        <v>840</v>
      </c>
      <c r="DY33" s="292">
        <v>0</v>
      </c>
      <c r="DZ33" s="292">
        <f t="shared" si="6"/>
        <v>0</v>
      </c>
      <c r="EA33" s="292">
        <v>0</v>
      </c>
      <c r="EB33" s="292">
        <v>0</v>
      </c>
      <c r="EC33" s="292">
        <v>0</v>
      </c>
      <c r="ED33" s="292">
        <v>0</v>
      </c>
      <c r="EE33" s="292">
        <v>0</v>
      </c>
      <c r="EF33" s="292">
        <v>0</v>
      </c>
      <c r="EG33" s="292">
        <v>0</v>
      </c>
      <c r="EH33" s="292">
        <v>0</v>
      </c>
      <c r="EI33" s="292">
        <v>0</v>
      </c>
      <c r="EJ33" s="292">
        <v>0</v>
      </c>
      <c r="EK33" s="295" t="s">
        <v>840</v>
      </c>
      <c r="EL33" s="295" t="s">
        <v>840</v>
      </c>
      <c r="EM33" s="295" t="s">
        <v>840</v>
      </c>
      <c r="EN33" s="292">
        <v>0</v>
      </c>
      <c r="EO33" s="292">
        <v>0</v>
      </c>
      <c r="EP33" s="295" t="s">
        <v>840</v>
      </c>
      <c r="EQ33" s="295" t="s">
        <v>840</v>
      </c>
      <c r="ER33" s="295" t="s">
        <v>840</v>
      </c>
      <c r="ES33" s="292">
        <v>0</v>
      </c>
      <c r="ET33" s="292">
        <v>0</v>
      </c>
      <c r="EU33" s="292">
        <f t="shared" si="7"/>
        <v>0</v>
      </c>
      <c r="EV33" s="292">
        <v>0</v>
      </c>
      <c r="EW33" s="292">
        <v>0</v>
      </c>
      <c r="EX33" s="292">
        <v>0</v>
      </c>
      <c r="EY33" s="292">
        <v>0</v>
      </c>
      <c r="EZ33" s="292">
        <v>0</v>
      </c>
      <c r="FA33" s="292">
        <v>0</v>
      </c>
      <c r="FB33" s="292">
        <v>0</v>
      </c>
      <c r="FC33" s="292">
        <v>0</v>
      </c>
      <c r="FD33" s="292">
        <v>0</v>
      </c>
      <c r="FE33" s="292">
        <v>0</v>
      </c>
      <c r="FF33" s="292">
        <v>0</v>
      </c>
      <c r="FG33" s="292">
        <v>0</v>
      </c>
      <c r="FH33" s="295" t="s">
        <v>840</v>
      </c>
      <c r="FI33" s="295" t="s">
        <v>840</v>
      </c>
      <c r="FJ33" s="295" t="s">
        <v>840</v>
      </c>
      <c r="FK33" s="292">
        <v>0</v>
      </c>
      <c r="FL33" s="292">
        <v>0</v>
      </c>
      <c r="FM33" s="292">
        <v>0</v>
      </c>
      <c r="FN33" s="292">
        <v>0</v>
      </c>
      <c r="FO33" s="292">
        <v>0</v>
      </c>
    </row>
    <row r="34" spans="1:171" s="224" customFormat="1" ht="13.5" customHeight="1">
      <c r="A34" s="290" t="s">
        <v>745</v>
      </c>
      <c r="B34" s="291" t="s">
        <v>813</v>
      </c>
      <c r="C34" s="290" t="s">
        <v>814</v>
      </c>
      <c r="D34" s="292">
        <f t="shared" si="8"/>
        <v>1579</v>
      </c>
      <c r="E34" s="292">
        <f t="shared" si="9"/>
        <v>0</v>
      </c>
      <c r="F34" s="292">
        <f t="shared" si="10"/>
        <v>0</v>
      </c>
      <c r="G34" s="292">
        <f t="shared" si="11"/>
        <v>0</v>
      </c>
      <c r="H34" s="292">
        <f t="shared" si="12"/>
        <v>59</v>
      </c>
      <c r="I34" s="292">
        <f t="shared" si="13"/>
        <v>0</v>
      </c>
      <c r="J34" s="292">
        <f t="shared" si="14"/>
        <v>38</v>
      </c>
      <c r="K34" s="292">
        <f t="shared" si="15"/>
        <v>1</v>
      </c>
      <c r="L34" s="292">
        <f t="shared" si="16"/>
        <v>220</v>
      </c>
      <c r="M34" s="292">
        <f t="shared" si="17"/>
        <v>0</v>
      </c>
      <c r="N34" s="292">
        <f t="shared" si="18"/>
        <v>0</v>
      </c>
      <c r="O34" s="292">
        <f t="shared" si="19"/>
        <v>0</v>
      </c>
      <c r="P34" s="292">
        <f t="shared" si="20"/>
        <v>0</v>
      </c>
      <c r="Q34" s="292">
        <f t="shared" si="21"/>
        <v>0</v>
      </c>
      <c r="R34" s="292">
        <f t="shared" si="22"/>
        <v>0</v>
      </c>
      <c r="S34" s="292">
        <f t="shared" si="23"/>
        <v>0</v>
      </c>
      <c r="T34" s="292">
        <f t="shared" si="24"/>
        <v>0</v>
      </c>
      <c r="U34" s="292">
        <f t="shared" si="25"/>
        <v>0</v>
      </c>
      <c r="V34" s="292">
        <f t="shared" si="26"/>
        <v>0</v>
      </c>
      <c r="W34" s="292">
        <f t="shared" si="27"/>
        <v>0</v>
      </c>
      <c r="X34" s="292">
        <f t="shared" si="28"/>
        <v>1261</v>
      </c>
      <c r="Y34" s="292">
        <f t="shared" si="1"/>
        <v>1261</v>
      </c>
      <c r="Z34" s="292">
        <v>0</v>
      </c>
      <c r="AA34" s="292">
        <v>0</v>
      </c>
      <c r="AB34" s="292">
        <v>0</v>
      </c>
      <c r="AC34" s="292">
        <v>0</v>
      </c>
      <c r="AD34" s="292">
        <v>0</v>
      </c>
      <c r="AE34" s="292">
        <v>0</v>
      </c>
      <c r="AF34" s="292">
        <v>0</v>
      </c>
      <c r="AG34" s="292">
        <v>0</v>
      </c>
      <c r="AH34" s="292">
        <v>0</v>
      </c>
      <c r="AI34" s="292">
        <v>0</v>
      </c>
      <c r="AJ34" s="295" t="s">
        <v>840</v>
      </c>
      <c r="AK34" s="295" t="s">
        <v>840</v>
      </c>
      <c r="AL34" s="292">
        <v>0</v>
      </c>
      <c r="AM34" s="295" t="s">
        <v>840</v>
      </c>
      <c r="AN34" s="295" t="s">
        <v>840</v>
      </c>
      <c r="AO34" s="292">
        <v>0</v>
      </c>
      <c r="AP34" s="295" t="s">
        <v>840</v>
      </c>
      <c r="AQ34" s="292">
        <v>0</v>
      </c>
      <c r="AR34" s="295" t="s">
        <v>840</v>
      </c>
      <c r="AS34" s="292">
        <v>1261</v>
      </c>
      <c r="AT34" s="292">
        <f t="shared" si="2"/>
        <v>0</v>
      </c>
      <c r="AU34" s="292">
        <v>0</v>
      </c>
      <c r="AV34" s="292">
        <v>0</v>
      </c>
      <c r="AW34" s="292">
        <v>0</v>
      </c>
      <c r="AX34" s="292">
        <v>0</v>
      </c>
      <c r="AY34" s="292">
        <v>0</v>
      </c>
      <c r="AZ34" s="292">
        <v>0</v>
      </c>
      <c r="BA34" s="292">
        <v>0</v>
      </c>
      <c r="BB34" s="292">
        <v>0</v>
      </c>
      <c r="BC34" s="292">
        <v>0</v>
      </c>
      <c r="BD34" s="292">
        <v>0</v>
      </c>
      <c r="BE34" s="295" t="s">
        <v>840</v>
      </c>
      <c r="BF34" s="295" t="s">
        <v>840</v>
      </c>
      <c r="BG34" s="295" t="s">
        <v>840</v>
      </c>
      <c r="BH34" s="295" t="s">
        <v>840</v>
      </c>
      <c r="BI34" s="295" t="s">
        <v>840</v>
      </c>
      <c r="BJ34" s="295" t="s">
        <v>840</v>
      </c>
      <c r="BK34" s="295" t="s">
        <v>840</v>
      </c>
      <c r="BL34" s="295" t="s">
        <v>840</v>
      </c>
      <c r="BM34" s="295" t="s">
        <v>840</v>
      </c>
      <c r="BN34" s="292">
        <v>0</v>
      </c>
      <c r="BO34" s="292">
        <f t="shared" si="3"/>
        <v>0</v>
      </c>
      <c r="BP34" s="292">
        <v>0</v>
      </c>
      <c r="BQ34" s="292">
        <v>0</v>
      </c>
      <c r="BR34" s="292">
        <v>0</v>
      </c>
      <c r="BS34" s="292">
        <v>0</v>
      </c>
      <c r="BT34" s="292">
        <v>0</v>
      </c>
      <c r="BU34" s="292">
        <v>0</v>
      </c>
      <c r="BV34" s="292">
        <v>0</v>
      </c>
      <c r="BW34" s="292">
        <v>0</v>
      </c>
      <c r="BX34" s="292">
        <v>0</v>
      </c>
      <c r="BY34" s="292">
        <v>0</v>
      </c>
      <c r="BZ34" s="292">
        <v>0</v>
      </c>
      <c r="CA34" s="292">
        <v>0</v>
      </c>
      <c r="CB34" s="295" t="s">
        <v>840</v>
      </c>
      <c r="CC34" s="295" t="s">
        <v>840</v>
      </c>
      <c r="CD34" s="295" t="s">
        <v>840</v>
      </c>
      <c r="CE34" s="295" t="s">
        <v>840</v>
      </c>
      <c r="CF34" s="295" t="s">
        <v>840</v>
      </c>
      <c r="CG34" s="295" t="s">
        <v>840</v>
      </c>
      <c r="CH34" s="295" t="s">
        <v>840</v>
      </c>
      <c r="CI34" s="292">
        <v>0</v>
      </c>
      <c r="CJ34" s="292">
        <f t="shared" si="4"/>
        <v>0</v>
      </c>
      <c r="CK34" s="292">
        <v>0</v>
      </c>
      <c r="CL34" s="292">
        <v>0</v>
      </c>
      <c r="CM34" s="292">
        <v>0</v>
      </c>
      <c r="CN34" s="292">
        <v>0</v>
      </c>
      <c r="CO34" s="292">
        <v>0</v>
      </c>
      <c r="CP34" s="292">
        <v>0</v>
      </c>
      <c r="CQ34" s="292">
        <v>0</v>
      </c>
      <c r="CR34" s="292">
        <v>0</v>
      </c>
      <c r="CS34" s="292">
        <v>0</v>
      </c>
      <c r="CT34" s="292">
        <v>0</v>
      </c>
      <c r="CU34" s="292">
        <v>0</v>
      </c>
      <c r="CV34" s="292">
        <v>0</v>
      </c>
      <c r="CW34" s="295" t="s">
        <v>840</v>
      </c>
      <c r="CX34" s="295" t="s">
        <v>840</v>
      </c>
      <c r="CY34" s="295" t="s">
        <v>840</v>
      </c>
      <c r="CZ34" s="295" t="s">
        <v>840</v>
      </c>
      <c r="DA34" s="295" t="s">
        <v>840</v>
      </c>
      <c r="DB34" s="295" t="s">
        <v>840</v>
      </c>
      <c r="DC34" s="295" t="s">
        <v>840</v>
      </c>
      <c r="DD34" s="292">
        <v>0</v>
      </c>
      <c r="DE34" s="292">
        <f t="shared" si="5"/>
        <v>0</v>
      </c>
      <c r="DF34" s="292">
        <v>0</v>
      </c>
      <c r="DG34" s="292">
        <v>0</v>
      </c>
      <c r="DH34" s="292">
        <v>0</v>
      </c>
      <c r="DI34" s="292">
        <v>0</v>
      </c>
      <c r="DJ34" s="292">
        <v>0</v>
      </c>
      <c r="DK34" s="292">
        <v>0</v>
      </c>
      <c r="DL34" s="292">
        <v>0</v>
      </c>
      <c r="DM34" s="292">
        <v>0</v>
      </c>
      <c r="DN34" s="292">
        <v>0</v>
      </c>
      <c r="DO34" s="292">
        <v>0</v>
      </c>
      <c r="DP34" s="292">
        <v>0</v>
      </c>
      <c r="DQ34" s="292">
        <v>0</v>
      </c>
      <c r="DR34" s="295" t="s">
        <v>840</v>
      </c>
      <c r="DS34" s="295" t="s">
        <v>840</v>
      </c>
      <c r="DT34" s="292">
        <v>0</v>
      </c>
      <c r="DU34" s="295" t="s">
        <v>840</v>
      </c>
      <c r="DV34" s="295" t="s">
        <v>840</v>
      </c>
      <c r="DW34" s="295" t="s">
        <v>840</v>
      </c>
      <c r="DX34" s="295" t="s">
        <v>840</v>
      </c>
      <c r="DY34" s="292">
        <v>0</v>
      </c>
      <c r="DZ34" s="292">
        <f t="shared" si="6"/>
        <v>0</v>
      </c>
      <c r="EA34" s="292">
        <v>0</v>
      </c>
      <c r="EB34" s="292">
        <v>0</v>
      </c>
      <c r="EC34" s="292">
        <v>0</v>
      </c>
      <c r="ED34" s="292">
        <v>0</v>
      </c>
      <c r="EE34" s="292">
        <v>0</v>
      </c>
      <c r="EF34" s="292">
        <v>0</v>
      </c>
      <c r="EG34" s="292">
        <v>0</v>
      </c>
      <c r="EH34" s="292">
        <v>0</v>
      </c>
      <c r="EI34" s="292">
        <v>0</v>
      </c>
      <c r="EJ34" s="292">
        <v>0</v>
      </c>
      <c r="EK34" s="295" t="s">
        <v>840</v>
      </c>
      <c r="EL34" s="295" t="s">
        <v>840</v>
      </c>
      <c r="EM34" s="295" t="s">
        <v>840</v>
      </c>
      <c r="EN34" s="292">
        <v>0</v>
      </c>
      <c r="EO34" s="292">
        <v>0</v>
      </c>
      <c r="EP34" s="295" t="s">
        <v>840</v>
      </c>
      <c r="EQ34" s="295" t="s">
        <v>840</v>
      </c>
      <c r="ER34" s="295" t="s">
        <v>840</v>
      </c>
      <c r="ES34" s="292">
        <v>0</v>
      </c>
      <c r="ET34" s="292">
        <v>0</v>
      </c>
      <c r="EU34" s="292">
        <f t="shared" si="7"/>
        <v>318</v>
      </c>
      <c r="EV34" s="292">
        <v>0</v>
      </c>
      <c r="EW34" s="292">
        <v>0</v>
      </c>
      <c r="EX34" s="292">
        <v>0</v>
      </c>
      <c r="EY34" s="292">
        <v>59</v>
      </c>
      <c r="EZ34" s="292">
        <v>0</v>
      </c>
      <c r="FA34" s="292">
        <v>38</v>
      </c>
      <c r="FB34" s="292">
        <v>1</v>
      </c>
      <c r="FC34" s="292">
        <v>220</v>
      </c>
      <c r="FD34" s="292">
        <v>0</v>
      </c>
      <c r="FE34" s="292">
        <v>0</v>
      </c>
      <c r="FF34" s="292">
        <v>0</v>
      </c>
      <c r="FG34" s="292">
        <v>0</v>
      </c>
      <c r="FH34" s="295" t="s">
        <v>840</v>
      </c>
      <c r="FI34" s="295" t="s">
        <v>840</v>
      </c>
      <c r="FJ34" s="295" t="s">
        <v>840</v>
      </c>
      <c r="FK34" s="292">
        <v>0</v>
      </c>
      <c r="FL34" s="292">
        <v>0</v>
      </c>
      <c r="FM34" s="292">
        <v>0</v>
      </c>
      <c r="FN34" s="292">
        <v>0</v>
      </c>
      <c r="FO34" s="292">
        <v>0</v>
      </c>
    </row>
    <row r="35" spans="1:171" s="224" customFormat="1" ht="13.5" customHeight="1">
      <c r="A35" s="290" t="s">
        <v>745</v>
      </c>
      <c r="B35" s="291" t="s">
        <v>815</v>
      </c>
      <c r="C35" s="290" t="s">
        <v>816</v>
      </c>
      <c r="D35" s="292">
        <f t="shared" si="8"/>
        <v>48</v>
      </c>
      <c r="E35" s="292">
        <f t="shared" si="9"/>
        <v>0</v>
      </c>
      <c r="F35" s="292">
        <f t="shared" si="10"/>
        <v>0</v>
      </c>
      <c r="G35" s="292">
        <f t="shared" si="11"/>
        <v>0</v>
      </c>
      <c r="H35" s="292">
        <f t="shared" si="12"/>
        <v>48</v>
      </c>
      <c r="I35" s="292">
        <f t="shared" si="13"/>
        <v>0</v>
      </c>
      <c r="J35" s="292">
        <f t="shared" si="14"/>
        <v>0</v>
      </c>
      <c r="K35" s="292">
        <f t="shared" si="15"/>
        <v>0</v>
      </c>
      <c r="L35" s="292">
        <f t="shared" si="16"/>
        <v>0</v>
      </c>
      <c r="M35" s="292">
        <f t="shared" si="17"/>
        <v>0</v>
      </c>
      <c r="N35" s="292">
        <f t="shared" si="18"/>
        <v>0</v>
      </c>
      <c r="O35" s="292">
        <f t="shared" si="19"/>
        <v>0</v>
      </c>
      <c r="P35" s="292">
        <f t="shared" si="20"/>
        <v>0</v>
      </c>
      <c r="Q35" s="292">
        <f t="shared" si="21"/>
        <v>0</v>
      </c>
      <c r="R35" s="292">
        <f t="shared" si="22"/>
        <v>0</v>
      </c>
      <c r="S35" s="292">
        <f t="shared" si="23"/>
        <v>0</v>
      </c>
      <c r="T35" s="292">
        <f t="shared" si="24"/>
        <v>0</v>
      </c>
      <c r="U35" s="292">
        <f t="shared" si="25"/>
        <v>0</v>
      </c>
      <c r="V35" s="292">
        <f t="shared" si="26"/>
        <v>0</v>
      </c>
      <c r="W35" s="292">
        <f t="shared" si="27"/>
        <v>0</v>
      </c>
      <c r="X35" s="292">
        <f t="shared" si="28"/>
        <v>0</v>
      </c>
      <c r="Y35" s="292">
        <f t="shared" si="1"/>
        <v>0</v>
      </c>
      <c r="Z35" s="292">
        <v>0</v>
      </c>
      <c r="AA35" s="292">
        <v>0</v>
      </c>
      <c r="AB35" s="292">
        <v>0</v>
      </c>
      <c r="AC35" s="292">
        <v>0</v>
      </c>
      <c r="AD35" s="292">
        <v>0</v>
      </c>
      <c r="AE35" s="292">
        <v>0</v>
      </c>
      <c r="AF35" s="292">
        <v>0</v>
      </c>
      <c r="AG35" s="292">
        <v>0</v>
      </c>
      <c r="AH35" s="292">
        <v>0</v>
      </c>
      <c r="AI35" s="292">
        <v>0</v>
      </c>
      <c r="AJ35" s="295" t="s">
        <v>840</v>
      </c>
      <c r="AK35" s="295" t="s">
        <v>840</v>
      </c>
      <c r="AL35" s="292">
        <v>0</v>
      </c>
      <c r="AM35" s="295" t="s">
        <v>840</v>
      </c>
      <c r="AN35" s="295" t="s">
        <v>840</v>
      </c>
      <c r="AO35" s="292">
        <v>0</v>
      </c>
      <c r="AP35" s="295" t="s">
        <v>840</v>
      </c>
      <c r="AQ35" s="292">
        <v>0</v>
      </c>
      <c r="AR35" s="295" t="s">
        <v>840</v>
      </c>
      <c r="AS35" s="292">
        <v>0</v>
      </c>
      <c r="AT35" s="292">
        <f t="shared" si="2"/>
        <v>48</v>
      </c>
      <c r="AU35" s="292">
        <v>0</v>
      </c>
      <c r="AV35" s="292">
        <v>0</v>
      </c>
      <c r="AW35" s="292">
        <v>0</v>
      </c>
      <c r="AX35" s="292">
        <v>48</v>
      </c>
      <c r="AY35" s="292">
        <v>0</v>
      </c>
      <c r="AZ35" s="292">
        <v>0</v>
      </c>
      <c r="BA35" s="292">
        <v>0</v>
      </c>
      <c r="BB35" s="292">
        <v>0</v>
      </c>
      <c r="BC35" s="292">
        <v>0</v>
      </c>
      <c r="BD35" s="292">
        <v>0</v>
      </c>
      <c r="BE35" s="295" t="s">
        <v>840</v>
      </c>
      <c r="BF35" s="295" t="s">
        <v>840</v>
      </c>
      <c r="BG35" s="295" t="s">
        <v>840</v>
      </c>
      <c r="BH35" s="295" t="s">
        <v>840</v>
      </c>
      <c r="BI35" s="295" t="s">
        <v>840</v>
      </c>
      <c r="BJ35" s="295" t="s">
        <v>840</v>
      </c>
      <c r="BK35" s="295" t="s">
        <v>840</v>
      </c>
      <c r="BL35" s="295" t="s">
        <v>840</v>
      </c>
      <c r="BM35" s="295" t="s">
        <v>840</v>
      </c>
      <c r="BN35" s="292">
        <v>0</v>
      </c>
      <c r="BO35" s="292">
        <f t="shared" si="3"/>
        <v>0</v>
      </c>
      <c r="BP35" s="292">
        <v>0</v>
      </c>
      <c r="BQ35" s="292">
        <v>0</v>
      </c>
      <c r="BR35" s="292">
        <v>0</v>
      </c>
      <c r="BS35" s="292">
        <v>0</v>
      </c>
      <c r="BT35" s="292">
        <v>0</v>
      </c>
      <c r="BU35" s="292">
        <v>0</v>
      </c>
      <c r="BV35" s="292">
        <v>0</v>
      </c>
      <c r="BW35" s="292">
        <v>0</v>
      </c>
      <c r="BX35" s="292">
        <v>0</v>
      </c>
      <c r="BY35" s="292">
        <v>0</v>
      </c>
      <c r="BZ35" s="292">
        <v>0</v>
      </c>
      <c r="CA35" s="292">
        <v>0</v>
      </c>
      <c r="CB35" s="295" t="s">
        <v>840</v>
      </c>
      <c r="CC35" s="295" t="s">
        <v>840</v>
      </c>
      <c r="CD35" s="295" t="s">
        <v>840</v>
      </c>
      <c r="CE35" s="295" t="s">
        <v>840</v>
      </c>
      <c r="CF35" s="295" t="s">
        <v>840</v>
      </c>
      <c r="CG35" s="295" t="s">
        <v>840</v>
      </c>
      <c r="CH35" s="295" t="s">
        <v>840</v>
      </c>
      <c r="CI35" s="292">
        <v>0</v>
      </c>
      <c r="CJ35" s="292">
        <f t="shared" si="4"/>
        <v>0</v>
      </c>
      <c r="CK35" s="292">
        <v>0</v>
      </c>
      <c r="CL35" s="292">
        <v>0</v>
      </c>
      <c r="CM35" s="292">
        <v>0</v>
      </c>
      <c r="CN35" s="292">
        <v>0</v>
      </c>
      <c r="CO35" s="292">
        <v>0</v>
      </c>
      <c r="CP35" s="292">
        <v>0</v>
      </c>
      <c r="CQ35" s="292">
        <v>0</v>
      </c>
      <c r="CR35" s="292">
        <v>0</v>
      </c>
      <c r="CS35" s="292">
        <v>0</v>
      </c>
      <c r="CT35" s="292">
        <v>0</v>
      </c>
      <c r="CU35" s="292">
        <v>0</v>
      </c>
      <c r="CV35" s="292">
        <v>0</v>
      </c>
      <c r="CW35" s="295" t="s">
        <v>840</v>
      </c>
      <c r="CX35" s="295" t="s">
        <v>840</v>
      </c>
      <c r="CY35" s="295" t="s">
        <v>840</v>
      </c>
      <c r="CZ35" s="295" t="s">
        <v>840</v>
      </c>
      <c r="DA35" s="295" t="s">
        <v>840</v>
      </c>
      <c r="DB35" s="295" t="s">
        <v>840</v>
      </c>
      <c r="DC35" s="295" t="s">
        <v>840</v>
      </c>
      <c r="DD35" s="292">
        <v>0</v>
      </c>
      <c r="DE35" s="292">
        <f t="shared" si="5"/>
        <v>0</v>
      </c>
      <c r="DF35" s="292">
        <v>0</v>
      </c>
      <c r="DG35" s="292">
        <v>0</v>
      </c>
      <c r="DH35" s="292">
        <v>0</v>
      </c>
      <c r="DI35" s="292">
        <v>0</v>
      </c>
      <c r="DJ35" s="292">
        <v>0</v>
      </c>
      <c r="DK35" s="292">
        <v>0</v>
      </c>
      <c r="DL35" s="292">
        <v>0</v>
      </c>
      <c r="DM35" s="292">
        <v>0</v>
      </c>
      <c r="DN35" s="292">
        <v>0</v>
      </c>
      <c r="DO35" s="292">
        <v>0</v>
      </c>
      <c r="DP35" s="292">
        <v>0</v>
      </c>
      <c r="DQ35" s="292">
        <v>0</v>
      </c>
      <c r="DR35" s="295" t="s">
        <v>840</v>
      </c>
      <c r="DS35" s="295" t="s">
        <v>840</v>
      </c>
      <c r="DT35" s="292">
        <v>0</v>
      </c>
      <c r="DU35" s="295" t="s">
        <v>840</v>
      </c>
      <c r="DV35" s="295" t="s">
        <v>840</v>
      </c>
      <c r="DW35" s="295" t="s">
        <v>840</v>
      </c>
      <c r="DX35" s="295" t="s">
        <v>840</v>
      </c>
      <c r="DY35" s="292">
        <v>0</v>
      </c>
      <c r="DZ35" s="292">
        <f t="shared" si="6"/>
        <v>0</v>
      </c>
      <c r="EA35" s="292">
        <v>0</v>
      </c>
      <c r="EB35" s="292">
        <v>0</v>
      </c>
      <c r="EC35" s="292">
        <v>0</v>
      </c>
      <c r="ED35" s="292">
        <v>0</v>
      </c>
      <c r="EE35" s="292">
        <v>0</v>
      </c>
      <c r="EF35" s="292">
        <v>0</v>
      </c>
      <c r="EG35" s="292">
        <v>0</v>
      </c>
      <c r="EH35" s="292">
        <v>0</v>
      </c>
      <c r="EI35" s="292">
        <v>0</v>
      </c>
      <c r="EJ35" s="292">
        <v>0</v>
      </c>
      <c r="EK35" s="295" t="s">
        <v>840</v>
      </c>
      <c r="EL35" s="295" t="s">
        <v>840</v>
      </c>
      <c r="EM35" s="295" t="s">
        <v>840</v>
      </c>
      <c r="EN35" s="292">
        <v>0</v>
      </c>
      <c r="EO35" s="292">
        <v>0</v>
      </c>
      <c r="EP35" s="295" t="s">
        <v>840</v>
      </c>
      <c r="EQ35" s="295" t="s">
        <v>840</v>
      </c>
      <c r="ER35" s="295" t="s">
        <v>840</v>
      </c>
      <c r="ES35" s="292">
        <v>0</v>
      </c>
      <c r="ET35" s="292">
        <v>0</v>
      </c>
      <c r="EU35" s="292">
        <f t="shared" si="7"/>
        <v>0</v>
      </c>
      <c r="EV35" s="292">
        <v>0</v>
      </c>
      <c r="EW35" s="292">
        <v>0</v>
      </c>
      <c r="EX35" s="292">
        <v>0</v>
      </c>
      <c r="EY35" s="292">
        <v>0</v>
      </c>
      <c r="EZ35" s="292">
        <v>0</v>
      </c>
      <c r="FA35" s="292">
        <v>0</v>
      </c>
      <c r="FB35" s="292">
        <v>0</v>
      </c>
      <c r="FC35" s="292">
        <v>0</v>
      </c>
      <c r="FD35" s="292">
        <v>0</v>
      </c>
      <c r="FE35" s="292">
        <v>0</v>
      </c>
      <c r="FF35" s="292">
        <v>0</v>
      </c>
      <c r="FG35" s="292">
        <v>0</v>
      </c>
      <c r="FH35" s="295" t="s">
        <v>840</v>
      </c>
      <c r="FI35" s="295" t="s">
        <v>840</v>
      </c>
      <c r="FJ35" s="295" t="s">
        <v>840</v>
      </c>
      <c r="FK35" s="292">
        <v>0</v>
      </c>
      <c r="FL35" s="292">
        <v>0</v>
      </c>
      <c r="FM35" s="292">
        <v>0</v>
      </c>
      <c r="FN35" s="292">
        <v>0</v>
      </c>
      <c r="FO35" s="292">
        <v>0</v>
      </c>
    </row>
    <row r="36" spans="1:171" s="224" customFormat="1" ht="13.5" customHeight="1">
      <c r="A36" s="290" t="s">
        <v>745</v>
      </c>
      <c r="B36" s="291" t="s">
        <v>818</v>
      </c>
      <c r="C36" s="290" t="s">
        <v>819</v>
      </c>
      <c r="D36" s="292">
        <f t="shared" si="8"/>
        <v>187</v>
      </c>
      <c r="E36" s="292">
        <f t="shared" si="9"/>
        <v>0</v>
      </c>
      <c r="F36" s="292">
        <f t="shared" si="10"/>
        <v>0</v>
      </c>
      <c r="G36" s="292">
        <f t="shared" si="11"/>
        <v>0</v>
      </c>
      <c r="H36" s="292">
        <f t="shared" si="12"/>
        <v>72</v>
      </c>
      <c r="I36" s="292">
        <f t="shared" si="13"/>
        <v>58</v>
      </c>
      <c r="J36" s="292">
        <f t="shared" si="14"/>
        <v>7</v>
      </c>
      <c r="K36" s="292">
        <f t="shared" si="15"/>
        <v>0</v>
      </c>
      <c r="L36" s="292">
        <f t="shared" si="16"/>
        <v>0</v>
      </c>
      <c r="M36" s="292">
        <f t="shared" si="17"/>
        <v>0</v>
      </c>
      <c r="N36" s="292">
        <f t="shared" si="18"/>
        <v>0</v>
      </c>
      <c r="O36" s="292">
        <f t="shared" si="19"/>
        <v>0</v>
      </c>
      <c r="P36" s="292">
        <f t="shared" si="20"/>
        <v>0</v>
      </c>
      <c r="Q36" s="292">
        <f t="shared" si="21"/>
        <v>0</v>
      </c>
      <c r="R36" s="292">
        <f t="shared" si="22"/>
        <v>0</v>
      </c>
      <c r="S36" s="292">
        <f t="shared" si="23"/>
        <v>0</v>
      </c>
      <c r="T36" s="292">
        <f t="shared" si="24"/>
        <v>0</v>
      </c>
      <c r="U36" s="292">
        <f t="shared" si="25"/>
        <v>0</v>
      </c>
      <c r="V36" s="292">
        <f t="shared" si="26"/>
        <v>0</v>
      </c>
      <c r="W36" s="292">
        <f t="shared" si="27"/>
        <v>0</v>
      </c>
      <c r="X36" s="292">
        <f t="shared" si="28"/>
        <v>50</v>
      </c>
      <c r="Y36" s="292">
        <f t="shared" si="1"/>
        <v>0</v>
      </c>
      <c r="Z36" s="292">
        <v>0</v>
      </c>
      <c r="AA36" s="292">
        <v>0</v>
      </c>
      <c r="AB36" s="292">
        <v>0</v>
      </c>
      <c r="AC36" s="292">
        <v>0</v>
      </c>
      <c r="AD36" s="292">
        <v>0</v>
      </c>
      <c r="AE36" s="292">
        <v>0</v>
      </c>
      <c r="AF36" s="292">
        <v>0</v>
      </c>
      <c r="AG36" s="292">
        <v>0</v>
      </c>
      <c r="AH36" s="292">
        <v>0</v>
      </c>
      <c r="AI36" s="292">
        <v>0</v>
      </c>
      <c r="AJ36" s="295" t="s">
        <v>840</v>
      </c>
      <c r="AK36" s="295" t="s">
        <v>840</v>
      </c>
      <c r="AL36" s="292">
        <v>0</v>
      </c>
      <c r="AM36" s="295" t="s">
        <v>840</v>
      </c>
      <c r="AN36" s="295" t="s">
        <v>840</v>
      </c>
      <c r="AO36" s="292">
        <v>0</v>
      </c>
      <c r="AP36" s="295" t="s">
        <v>840</v>
      </c>
      <c r="AQ36" s="292">
        <v>0</v>
      </c>
      <c r="AR36" s="295" t="s">
        <v>840</v>
      </c>
      <c r="AS36" s="292">
        <v>0</v>
      </c>
      <c r="AT36" s="292">
        <f t="shared" si="2"/>
        <v>70</v>
      </c>
      <c r="AU36" s="292">
        <v>0</v>
      </c>
      <c r="AV36" s="292">
        <v>0</v>
      </c>
      <c r="AW36" s="292">
        <v>0</v>
      </c>
      <c r="AX36" s="292">
        <v>30</v>
      </c>
      <c r="AY36" s="292">
        <v>0</v>
      </c>
      <c r="AZ36" s="292">
        <v>0</v>
      </c>
      <c r="BA36" s="292">
        <v>0</v>
      </c>
      <c r="BB36" s="292">
        <v>0</v>
      </c>
      <c r="BC36" s="292">
        <v>0</v>
      </c>
      <c r="BD36" s="292">
        <v>0</v>
      </c>
      <c r="BE36" s="295" t="s">
        <v>840</v>
      </c>
      <c r="BF36" s="295" t="s">
        <v>840</v>
      </c>
      <c r="BG36" s="295" t="s">
        <v>840</v>
      </c>
      <c r="BH36" s="295" t="s">
        <v>840</v>
      </c>
      <c r="BI36" s="295" t="s">
        <v>840</v>
      </c>
      <c r="BJ36" s="295" t="s">
        <v>840</v>
      </c>
      <c r="BK36" s="295" t="s">
        <v>840</v>
      </c>
      <c r="BL36" s="295" t="s">
        <v>840</v>
      </c>
      <c r="BM36" s="295" t="s">
        <v>840</v>
      </c>
      <c r="BN36" s="292">
        <v>40</v>
      </c>
      <c r="BO36" s="292">
        <f t="shared" si="3"/>
        <v>0</v>
      </c>
      <c r="BP36" s="292">
        <v>0</v>
      </c>
      <c r="BQ36" s="292">
        <v>0</v>
      </c>
      <c r="BR36" s="292">
        <v>0</v>
      </c>
      <c r="BS36" s="292">
        <v>0</v>
      </c>
      <c r="BT36" s="292">
        <v>0</v>
      </c>
      <c r="BU36" s="292">
        <v>0</v>
      </c>
      <c r="BV36" s="292">
        <v>0</v>
      </c>
      <c r="BW36" s="292">
        <v>0</v>
      </c>
      <c r="BX36" s="292">
        <v>0</v>
      </c>
      <c r="BY36" s="292">
        <v>0</v>
      </c>
      <c r="BZ36" s="292">
        <v>0</v>
      </c>
      <c r="CA36" s="292">
        <v>0</v>
      </c>
      <c r="CB36" s="295" t="s">
        <v>840</v>
      </c>
      <c r="CC36" s="295" t="s">
        <v>840</v>
      </c>
      <c r="CD36" s="295" t="s">
        <v>840</v>
      </c>
      <c r="CE36" s="295" t="s">
        <v>840</v>
      </c>
      <c r="CF36" s="295" t="s">
        <v>840</v>
      </c>
      <c r="CG36" s="295" t="s">
        <v>840</v>
      </c>
      <c r="CH36" s="295" t="s">
        <v>840</v>
      </c>
      <c r="CI36" s="292">
        <v>0</v>
      </c>
      <c r="CJ36" s="292">
        <f t="shared" si="4"/>
        <v>0</v>
      </c>
      <c r="CK36" s="292">
        <v>0</v>
      </c>
      <c r="CL36" s="292">
        <v>0</v>
      </c>
      <c r="CM36" s="292">
        <v>0</v>
      </c>
      <c r="CN36" s="292">
        <v>0</v>
      </c>
      <c r="CO36" s="292">
        <v>0</v>
      </c>
      <c r="CP36" s="292">
        <v>0</v>
      </c>
      <c r="CQ36" s="292">
        <v>0</v>
      </c>
      <c r="CR36" s="292">
        <v>0</v>
      </c>
      <c r="CS36" s="292">
        <v>0</v>
      </c>
      <c r="CT36" s="292">
        <v>0</v>
      </c>
      <c r="CU36" s="292">
        <v>0</v>
      </c>
      <c r="CV36" s="292">
        <v>0</v>
      </c>
      <c r="CW36" s="295" t="s">
        <v>840</v>
      </c>
      <c r="CX36" s="295" t="s">
        <v>840</v>
      </c>
      <c r="CY36" s="295" t="s">
        <v>840</v>
      </c>
      <c r="CZ36" s="295" t="s">
        <v>840</v>
      </c>
      <c r="DA36" s="295" t="s">
        <v>840</v>
      </c>
      <c r="DB36" s="295" t="s">
        <v>840</v>
      </c>
      <c r="DC36" s="295" t="s">
        <v>840</v>
      </c>
      <c r="DD36" s="292">
        <v>0</v>
      </c>
      <c r="DE36" s="292">
        <f t="shared" si="5"/>
        <v>0</v>
      </c>
      <c r="DF36" s="292">
        <v>0</v>
      </c>
      <c r="DG36" s="292">
        <v>0</v>
      </c>
      <c r="DH36" s="292">
        <v>0</v>
      </c>
      <c r="DI36" s="292">
        <v>0</v>
      </c>
      <c r="DJ36" s="292">
        <v>0</v>
      </c>
      <c r="DK36" s="292">
        <v>0</v>
      </c>
      <c r="DL36" s="292">
        <v>0</v>
      </c>
      <c r="DM36" s="292">
        <v>0</v>
      </c>
      <c r="DN36" s="292">
        <v>0</v>
      </c>
      <c r="DO36" s="292">
        <v>0</v>
      </c>
      <c r="DP36" s="292">
        <v>0</v>
      </c>
      <c r="DQ36" s="292">
        <v>0</v>
      </c>
      <c r="DR36" s="295" t="s">
        <v>840</v>
      </c>
      <c r="DS36" s="295" t="s">
        <v>840</v>
      </c>
      <c r="DT36" s="292">
        <v>0</v>
      </c>
      <c r="DU36" s="295" t="s">
        <v>840</v>
      </c>
      <c r="DV36" s="295" t="s">
        <v>840</v>
      </c>
      <c r="DW36" s="295" t="s">
        <v>840</v>
      </c>
      <c r="DX36" s="295" t="s">
        <v>840</v>
      </c>
      <c r="DY36" s="292">
        <v>0</v>
      </c>
      <c r="DZ36" s="292">
        <f t="shared" si="6"/>
        <v>0</v>
      </c>
      <c r="EA36" s="292">
        <v>0</v>
      </c>
      <c r="EB36" s="292">
        <v>0</v>
      </c>
      <c r="EC36" s="292">
        <v>0</v>
      </c>
      <c r="ED36" s="292">
        <v>0</v>
      </c>
      <c r="EE36" s="292">
        <v>0</v>
      </c>
      <c r="EF36" s="292">
        <v>0</v>
      </c>
      <c r="EG36" s="292">
        <v>0</v>
      </c>
      <c r="EH36" s="292">
        <v>0</v>
      </c>
      <c r="EI36" s="292">
        <v>0</v>
      </c>
      <c r="EJ36" s="292">
        <v>0</v>
      </c>
      <c r="EK36" s="295" t="s">
        <v>840</v>
      </c>
      <c r="EL36" s="295" t="s">
        <v>840</v>
      </c>
      <c r="EM36" s="295" t="s">
        <v>840</v>
      </c>
      <c r="EN36" s="292">
        <v>0</v>
      </c>
      <c r="EO36" s="292">
        <v>0</v>
      </c>
      <c r="EP36" s="295" t="s">
        <v>840</v>
      </c>
      <c r="EQ36" s="295" t="s">
        <v>840</v>
      </c>
      <c r="ER36" s="295" t="s">
        <v>840</v>
      </c>
      <c r="ES36" s="292">
        <v>0</v>
      </c>
      <c r="ET36" s="292">
        <v>0</v>
      </c>
      <c r="EU36" s="292">
        <f t="shared" si="7"/>
        <v>117</v>
      </c>
      <c r="EV36" s="292">
        <v>0</v>
      </c>
      <c r="EW36" s="292">
        <v>0</v>
      </c>
      <c r="EX36" s="292">
        <v>0</v>
      </c>
      <c r="EY36" s="292">
        <v>42</v>
      </c>
      <c r="EZ36" s="292">
        <v>58</v>
      </c>
      <c r="FA36" s="292">
        <v>7</v>
      </c>
      <c r="FB36" s="292">
        <v>0</v>
      </c>
      <c r="FC36" s="292">
        <v>0</v>
      </c>
      <c r="FD36" s="292">
        <v>0</v>
      </c>
      <c r="FE36" s="292">
        <v>0</v>
      </c>
      <c r="FF36" s="292">
        <v>0</v>
      </c>
      <c r="FG36" s="292">
        <v>0</v>
      </c>
      <c r="FH36" s="295" t="s">
        <v>840</v>
      </c>
      <c r="FI36" s="295" t="s">
        <v>840</v>
      </c>
      <c r="FJ36" s="295" t="s">
        <v>840</v>
      </c>
      <c r="FK36" s="292">
        <v>0</v>
      </c>
      <c r="FL36" s="292">
        <v>0</v>
      </c>
      <c r="FM36" s="292">
        <v>0</v>
      </c>
      <c r="FN36" s="292">
        <v>0</v>
      </c>
      <c r="FO36" s="292">
        <v>10</v>
      </c>
    </row>
    <row r="37" spans="1:171" s="300" customFormat="1" ht="13.5" customHeight="1">
      <c r="A37" s="407" t="s">
        <v>745</v>
      </c>
      <c r="B37" s="408" t="s">
        <v>820</v>
      </c>
      <c r="C37" s="407" t="s">
        <v>821</v>
      </c>
      <c r="D37" s="409">
        <f t="shared" si="8"/>
        <v>509</v>
      </c>
      <c r="E37" s="409">
        <f t="shared" si="9"/>
        <v>63</v>
      </c>
      <c r="F37" s="409">
        <f t="shared" si="10"/>
        <v>1</v>
      </c>
      <c r="G37" s="409">
        <f t="shared" si="11"/>
        <v>139</v>
      </c>
      <c r="H37" s="409">
        <f t="shared" si="12"/>
        <v>143</v>
      </c>
      <c r="I37" s="409">
        <f t="shared" si="13"/>
        <v>71</v>
      </c>
      <c r="J37" s="409">
        <f t="shared" si="14"/>
        <v>28</v>
      </c>
      <c r="K37" s="409">
        <f t="shared" si="15"/>
        <v>0</v>
      </c>
      <c r="L37" s="409">
        <f t="shared" si="16"/>
        <v>2</v>
      </c>
      <c r="M37" s="409">
        <f t="shared" si="17"/>
        <v>0</v>
      </c>
      <c r="N37" s="409">
        <f t="shared" si="18"/>
        <v>62</v>
      </c>
      <c r="O37" s="409">
        <f t="shared" si="19"/>
        <v>0</v>
      </c>
      <c r="P37" s="409">
        <f t="shared" si="20"/>
        <v>0</v>
      </c>
      <c r="Q37" s="409">
        <f t="shared" si="21"/>
        <v>0</v>
      </c>
      <c r="R37" s="409">
        <f t="shared" si="22"/>
        <v>0</v>
      </c>
      <c r="S37" s="409">
        <f t="shared" si="23"/>
        <v>0</v>
      </c>
      <c r="T37" s="409">
        <f t="shared" si="24"/>
        <v>0</v>
      </c>
      <c r="U37" s="409">
        <f t="shared" si="25"/>
        <v>0</v>
      </c>
      <c r="V37" s="409">
        <f t="shared" si="26"/>
        <v>0</v>
      </c>
      <c r="W37" s="409">
        <f t="shared" si="27"/>
        <v>0</v>
      </c>
      <c r="X37" s="409">
        <f t="shared" si="28"/>
        <v>0</v>
      </c>
      <c r="Y37" s="409">
        <f t="shared" si="1"/>
        <v>0</v>
      </c>
      <c r="Z37" s="409">
        <v>0</v>
      </c>
      <c r="AA37" s="409">
        <v>0</v>
      </c>
      <c r="AB37" s="409">
        <v>0</v>
      </c>
      <c r="AC37" s="409">
        <v>0</v>
      </c>
      <c r="AD37" s="409">
        <v>0</v>
      </c>
      <c r="AE37" s="409">
        <v>0</v>
      </c>
      <c r="AF37" s="409">
        <v>0</v>
      </c>
      <c r="AG37" s="409">
        <v>0</v>
      </c>
      <c r="AH37" s="409">
        <v>0</v>
      </c>
      <c r="AI37" s="409">
        <v>0</v>
      </c>
      <c r="AJ37" s="410" t="s">
        <v>840</v>
      </c>
      <c r="AK37" s="410" t="s">
        <v>840</v>
      </c>
      <c r="AL37" s="409">
        <v>0</v>
      </c>
      <c r="AM37" s="410" t="s">
        <v>840</v>
      </c>
      <c r="AN37" s="410" t="s">
        <v>840</v>
      </c>
      <c r="AO37" s="409">
        <v>0</v>
      </c>
      <c r="AP37" s="410" t="s">
        <v>840</v>
      </c>
      <c r="AQ37" s="409">
        <v>0</v>
      </c>
      <c r="AR37" s="410" t="s">
        <v>840</v>
      </c>
      <c r="AS37" s="409">
        <v>0</v>
      </c>
      <c r="AT37" s="409">
        <f t="shared" si="2"/>
        <v>78</v>
      </c>
      <c r="AU37" s="409">
        <v>0</v>
      </c>
      <c r="AV37" s="409">
        <v>0</v>
      </c>
      <c r="AW37" s="409">
        <v>0</v>
      </c>
      <c r="AX37" s="409">
        <v>78</v>
      </c>
      <c r="AY37" s="409">
        <v>0</v>
      </c>
      <c r="AZ37" s="409">
        <v>0</v>
      </c>
      <c r="BA37" s="409">
        <v>0</v>
      </c>
      <c r="BB37" s="409">
        <v>0</v>
      </c>
      <c r="BC37" s="409">
        <v>0</v>
      </c>
      <c r="BD37" s="409">
        <v>0</v>
      </c>
      <c r="BE37" s="410" t="s">
        <v>840</v>
      </c>
      <c r="BF37" s="410" t="s">
        <v>840</v>
      </c>
      <c r="BG37" s="410" t="s">
        <v>840</v>
      </c>
      <c r="BH37" s="410" t="s">
        <v>840</v>
      </c>
      <c r="BI37" s="410" t="s">
        <v>840</v>
      </c>
      <c r="BJ37" s="410" t="s">
        <v>840</v>
      </c>
      <c r="BK37" s="410" t="s">
        <v>840</v>
      </c>
      <c r="BL37" s="410" t="s">
        <v>840</v>
      </c>
      <c r="BM37" s="410" t="s">
        <v>840</v>
      </c>
      <c r="BN37" s="409">
        <v>0</v>
      </c>
      <c r="BO37" s="409">
        <f t="shared" si="3"/>
        <v>0</v>
      </c>
      <c r="BP37" s="409">
        <v>0</v>
      </c>
      <c r="BQ37" s="409">
        <v>0</v>
      </c>
      <c r="BR37" s="409">
        <v>0</v>
      </c>
      <c r="BS37" s="409">
        <v>0</v>
      </c>
      <c r="BT37" s="409">
        <v>0</v>
      </c>
      <c r="BU37" s="409">
        <v>0</v>
      </c>
      <c r="BV37" s="409">
        <v>0</v>
      </c>
      <c r="BW37" s="409">
        <v>0</v>
      </c>
      <c r="BX37" s="409">
        <v>0</v>
      </c>
      <c r="BY37" s="409">
        <v>0</v>
      </c>
      <c r="BZ37" s="409">
        <v>0</v>
      </c>
      <c r="CA37" s="409">
        <v>0</v>
      </c>
      <c r="CB37" s="410" t="s">
        <v>840</v>
      </c>
      <c r="CC37" s="410" t="s">
        <v>840</v>
      </c>
      <c r="CD37" s="410" t="s">
        <v>840</v>
      </c>
      <c r="CE37" s="410" t="s">
        <v>840</v>
      </c>
      <c r="CF37" s="410" t="s">
        <v>840</v>
      </c>
      <c r="CG37" s="410" t="s">
        <v>840</v>
      </c>
      <c r="CH37" s="410" t="s">
        <v>840</v>
      </c>
      <c r="CI37" s="409">
        <v>0</v>
      </c>
      <c r="CJ37" s="409">
        <f t="shared" si="4"/>
        <v>0</v>
      </c>
      <c r="CK37" s="409">
        <v>0</v>
      </c>
      <c r="CL37" s="409">
        <v>0</v>
      </c>
      <c r="CM37" s="409">
        <v>0</v>
      </c>
      <c r="CN37" s="409">
        <v>0</v>
      </c>
      <c r="CO37" s="409">
        <v>0</v>
      </c>
      <c r="CP37" s="409">
        <v>0</v>
      </c>
      <c r="CQ37" s="409">
        <v>0</v>
      </c>
      <c r="CR37" s="409">
        <v>0</v>
      </c>
      <c r="CS37" s="409">
        <v>0</v>
      </c>
      <c r="CT37" s="409">
        <v>0</v>
      </c>
      <c r="CU37" s="409">
        <v>0</v>
      </c>
      <c r="CV37" s="409">
        <v>0</v>
      </c>
      <c r="CW37" s="410" t="s">
        <v>840</v>
      </c>
      <c r="CX37" s="410" t="s">
        <v>840</v>
      </c>
      <c r="CY37" s="410" t="s">
        <v>840</v>
      </c>
      <c r="CZ37" s="410" t="s">
        <v>840</v>
      </c>
      <c r="DA37" s="410" t="s">
        <v>840</v>
      </c>
      <c r="DB37" s="410" t="s">
        <v>840</v>
      </c>
      <c r="DC37" s="410" t="s">
        <v>840</v>
      </c>
      <c r="DD37" s="409">
        <v>0</v>
      </c>
      <c r="DE37" s="409">
        <f t="shared" si="5"/>
        <v>0</v>
      </c>
      <c r="DF37" s="409">
        <v>0</v>
      </c>
      <c r="DG37" s="409">
        <v>0</v>
      </c>
      <c r="DH37" s="409">
        <v>0</v>
      </c>
      <c r="DI37" s="409">
        <v>0</v>
      </c>
      <c r="DJ37" s="409">
        <v>0</v>
      </c>
      <c r="DK37" s="409">
        <v>0</v>
      </c>
      <c r="DL37" s="409">
        <v>0</v>
      </c>
      <c r="DM37" s="409">
        <v>0</v>
      </c>
      <c r="DN37" s="409">
        <v>0</v>
      </c>
      <c r="DO37" s="409">
        <v>0</v>
      </c>
      <c r="DP37" s="409">
        <v>0</v>
      </c>
      <c r="DQ37" s="409">
        <v>0</v>
      </c>
      <c r="DR37" s="410" t="s">
        <v>840</v>
      </c>
      <c r="DS37" s="410" t="s">
        <v>840</v>
      </c>
      <c r="DT37" s="409">
        <v>0</v>
      </c>
      <c r="DU37" s="410" t="s">
        <v>840</v>
      </c>
      <c r="DV37" s="410" t="s">
        <v>840</v>
      </c>
      <c r="DW37" s="410" t="s">
        <v>840</v>
      </c>
      <c r="DX37" s="410" t="s">
        <v>840</v>
      </c>
      <c r="DY37" s="409">
        <v>0</v>
      </c>
      <c r="DZ37" s="409">
        <f t="shared" si="6"/>
        <v>0</v>
      </c>
      <c r="EA37" s="409">
        <v>0</v>
      </c>
      <c r="EB37" s="409">
        <v>0</v>
      </c>
      <c r="EC37" s="409">
        <v>0</v>
      </c>
      <c r="ED37" s="409">
        <v>0</v>
      </c>
      <c r="EE37" s="409">
        <v>0</v>
      </c>
      <c r="EF37" s="409">
        <v>0</v>
      </c>
      <c r="EG37" s="409">
        <v>0</v>
      </c>
      <c r="EH37" s="409">
        <v>0</v>
      </c>
      <c r="EI37" s="409">
        <v>0</v>
      </c>
      <c r="EJ37" s="409">
        <v>0</v>
      </c>
      <c r="EK37" s="410" t="s">
        <v>840</v>
      </c>
      <c r="EL37" s="410" t="s">
        <v>840</v>
      </c>
      <c r="EM37" s="410" t="s">
        <v>840</v>
      </c>
      <c r="EN37" s="409">
        <v>0</v>
      </c>
      <c r="EO37" s="409">
        <v>0</v>
      </c>
      <c r="EP37" s="410" t="s">
        <v>840</v>
      </c>
      <c r="EQ37" s="410" t="s">
        <v>840</v>
      </c>
      <c r="ER37" s="410" t="s">
        <v>840</v>
      </c>
      <c r="ES37" s="409">
        <v>0</v>
      </c>
      <c r="ET37" s="409">
        <v>0</v>
      </c>
      <c r="EU37" s="409">
        <f t="shared" si="7"/>
        <v>431</v>
      </c>
      <c r="EV37" s="409">
        <v>63</v>
      </c>
      <c r="EW37" s="409">
        <v>1</v>
      </c>
      <c r="EX37" s="409">
        <v>139</v>
      </c>
      <c r="EY37" s="409">
        <v>65</v>
      </c>
      <c r="EZ37" s="409">
        <v>71</v>
      </c>
      <c r="FA37" s="409">
        <v>28</v>
      </c>
      <c r="FB37" s="409">
        <v>0</v>
      </c>
      <c r="FC37" s="409">
        <v>2</v>
      </c>
      <c r="FD37" s="409">
        <v>0</v>
      </c>
      <c r="FE37" s="409">
        <v>62</v>
      </c>
      <c r="FF37" s="409">
        <v>0</v>
      </c>
      <c r="FG37" s="409">
        <v>0</v>
      </c>
      <c r="FH37" s="410" t="s">
        <v>840</v>
      </c>
      <c r="FI37" s="410" t="s">
        <v>840</v>
      </c>
      <c r="FJ37" s="410" t="s">
        <v>840</v>
      </c>
      <c r="FK37" s="409">
        <v>0</v>
      </c>
      <c r="FL37" s="409">
        <v>0</v>
      </c>
      <c r="FM37" s="409">
        <v>0</v>
      </c>
      <c r="FN37" s="409">
        <v>0</v>
      </c>
      <c r="FO37" s="409">
        <v>0</v>
      </c>
    </row>
    <row r="38" spans="1:171" s="224" customFormat="1" ht="13.5" customHeight="1">
      <c r="A38" s="290" t="s">
        <v>745</v>
      </c>
      <c r="B38" s="291" t="s">
        <v>822</v>
      </c>
      <c r="C38" s="290" t="s">
        <v>823</v>
      </c>
      <c r="D38" s="292">
        <f t="shared" si="8"/>
        <v>0</v>
      </c>
      <c r="E38" s="292">
        <f t="shared" si="9"/>
        <v>0</v>
      </c>
      <c r="F38" s="292">
        <f t="shared" si="10"/>
        <v>0</v>
      </c>
      <c r="G38" s="292">
        <f t="shared" si="11"/>
        <v>0</v>
      </c>
      <c r="H38" s="292">
        <f t="shared" si="12"/>
        <v>0</v>
      </c>
      <c r="I38" s="292">
        <f t="shared" si="13"/>
        <v>0</v>
      </c>
      <c r="J38" s="292">
        <f t="shared" si="14"/>
        <v>0</v>
      </c>
      <c r="K38" s="292">
        <f t="shared" si="15"/>
        <v>0</v>
      </c>
      <c r="L38" s="292">
        <f t="shared" si="16"/>
        <v>0</v>
      </c>
      <c r="M38" s="292">
        <f t="shared" si="17"/>
        <v>0</v>
      </c>
      <c r="N38" s="292">
        <f t="shared" si="18"/>
        <v>0</v>
      </c>
      <c r="O38" s="292">
        <f t="shared" si="19"/>
        <v>0</v>
      </c>
      <c r="P38" s="292">
        <f t="shared" si="20"/>
        <v>0</v>
      </c>
      <c r="Q38" s="292">
        <f t="shared" si="21"/>
        <v>0</v>
      </c>
      <c r="R38" s="292">
        <f t="shared" si="22"/>
        <v>0</v>
      </c>
      <c r="S38" s="292">
        <f t="shared" si="23"/>
        <v>0</v>
      </c>
      <c r="T38" s="292">
        <f t="shared" si="24"/>
        <v>0</v>
      </c>
      <c r="U38" s="292">
        <f t="shared" si="25"/>
        <v>0</v>
      </c>
      <c r="V38" s="292">
        <f t="shared" si="26"/>
        <v>0</v>
      </c>
      <c r="W38" s="292">
        <f t="shared" si="27"/>
        <v>0</v>
      </c>
      <c r="X38" s="292">
        <f t="shared" si="28"/>
        <v>0</v>
      </c>
      <c r="Y38" s="292">
        <f t="shared" si="1"/>
        <v>0</v>
      </c>
      <c r="Z38" s="292">
        <v>0</v>
      </c>
      <c r="AA38" s="292">
        <v>0</v>
      </c>
      <c r="AB38" s="292">
        <v>0</v>
      </c>
      <c r="AC38" s="292">
        <v>0</v>
      </c>
      <c r="AD38" s="292">
        <v>0</v>
      </c>
      <c r="AE38" s="292">
        <v>0</v>
      </c>
      <c r="AF38" s="292">
        <v>0</v>
      </c>
      <c r="AG38" s="292">
        <v>0</v>
      </c>
      <c r="AH38" s="292">
        <v>0</v>
      </c>
      <c r="AI38" s="292">
        <v>0</v>
      </c>
      <c r="AJ38" s="295" t="s">
        <v>840</v>
      </c>
      <c r="AK38" s="295" t="s">
        <v>840</v>
      </c>
      <c r="AL38" s="292">
        <v>0</v>
      </c>
      <c r="AM38" s="295" t="s">
        <v>840</v>
      </c>
      <c r="AN38" s="295" t="s">
        <v>840</v>
      </c>
      <c r="AO38" s="292">
        <v>0</v>
      </c>
      <c r="AP38" s="295" t="s">
        <v>840</v>
      </c>
      <c r="AQ38" s="292">
        <v>0</v>
      </c>
      <c r="AR38" s="295" t="s">
        <v>840</v>
      </c>
      <c r="AS38" s="292">
        <v>0</v>
      </c>
      <c r="AT38" s="292">
        <f t="shared" si="2"/>
        <v>0</v>
      </c>
      <c r="AU38" s="292">
        <v>0</v>
      </c>
      <c r="AV38" s="292">
        <v>0</v>
      </c>
      <c r="AW38" s="292">
        <v>0</v>
      </c>
      <c r="AX38" s="292">
        <v>0</v>
      </c>
      <c r="AY38" s="292">
        <v>0</v>
      </c>
      <c r="AZ38" s="292">
        <v>0</v>
      </c>
      <c r="BA38" s="292">
        <v>0</v>
      </c>
      <c r="BB38" s="292">
        <v>0</v>
      </c>
      <c r="BC38" s="292">
        <v>0</v>
      </c>
      <c r="BD38" s="292">
        <v>0</v>
      </c>
      <c r="BE38" s="295" t="s">
        <v>840</v>
      </c>
      <c r="BF38" s="295" t="s">
        <v>840</v>
      </c>
      <c r="BG38" s="295" t="s">
        <v>840</v>
      </c>
      <c r="BH38" s="295" t="s">
        <v>840</v>
      </c>
      <c r="BI38" s="295" t="s">
        <v>840</v>
      </c>
      <c r="BJ38" s="295" t="s">
        <v>840</v>
      </c>
      <c r="BK38" s="295" t="s">
        <v>840</v>
      </c>
      <c r="BL38" s="295" t="s">
        <v>840</v>
      </c>
      <c r="BM38" s="295" t="s">
        <v>840</v>
      </c>
      <c r="BN38" s="292">
        <v>0</v>
      </c>
      <c r="BO38" s="292">
        <f t="shared" si="3"/>
        <v>0</v>
      </c>
      <c r="BP38" s="292">
        <v>0</v>
      </c>
      <c r="BQ38" s="292">
        <v>0</v>
      </c>
      <c r="BR38" s="292">
        <v>0</v>
      </c>
      <c r="BS38" s="292">
        <v>0</v>
      </c>
      <c r="BT38" s="292">
        <v>0</v>
      </c>
      <c r="BU38" s="292">
        <v>0</v>
      </c>
      <c r="BV38" s="292">
        <v>0</v>
      </c>
      <c r="BW38" s="292">
        <v>0</v>
      </c>
      <c r="BX38" s="292">
        <v>0</v>
      </c>
      <c r="BY38" s="292">
        <v>0</v>
      </c>
      <c r="BZ38" s="292">
        <v>0</v>
      </c>
      <c r="CA38" s="292">
        <v>0</v>
      </c>
      <c r="CB38" s="295" t="s">
        <v>840</v>
      </c>
      <c r="CC38" s="295" t="s">
        <v>840</v>
      </c>
      <c r="CD38" s="295" t="s">
        <v>840</v>
      </c>
      <c r="CE38" s="295" t="s">
        <v>840</v>
      </c>
      <c r="CF38" s="295" t="s">
        <v>840</v>
      </c>
      <c r="CG38" s="295" t="s">
        <v>840</v>
      </c>
      <c r="CH38" s="295" t="s">
        <v>840</v>
      </c>
      <c r="CI38" s="292">
        <v>0</v>
      </c>
      <c r="CJ38" s="292">
        <f t="shared" si="4"/>
        <v>0</v>
      </c>
      <c r="CK38" s="292">
        <v>0</v>
      </c>
      <c r="CL38" s="292">
        <v>0</v>
      </c>
      <c r="CM38" s="292">
        <v>0</v>
      </c>
      <c r="CN38" s="292">
        <v>0</v>
      </c>
      <c r="CO38" s="292">
        <v>0</v>
      </c>
      <c r="CP38" s="292">
        <v>0</v>
      </c>
      <c r="CQ38" s="292">
        <v>0</v>
      </c>
      <c r="CR38" s="292">
        <v>0</v>
      </c>
      <c r="CS38" s="292">
        <v>0</v>
      </c>
      <c r="CT38" s="292">
        <v>0</v>
      </c>
      <c r="CU38" s="292">
        <v>0</v>
      </c>
      <c r="CV38" s="292">
        <v>0</v>
      </c>
      <c r="CW38" s="295" t="s">
        <v>840</v>
      </c>
      <c r="CX38" s="295" t="s">
        <v>840</v>
      </c>
      <c r="CY38" s="295" t="s">
        <v>840</v>
      </c>
      <c r="CZ38" s="295" t="s">
        <v>840</v>
      </c>
      <c r="DA38" s="295" t="s">
        <v>840</v>
      </c>
      <c r="DB38" s="295" t="s">
        <v>840</v>
      </c>
      <c r="DC38" s="295" t="s">
        <v>840</v>
      </c>
      <c r="DD38" s="292">
        <v>0</v>
      </c>
      <c r="DE38" s="292">
        <f t="shared" si="5"/>
        <v>0</v>
      </c>
      <c r="DF38" s="292">
        <v>0</v>
      </c>
      <c r="DG38" s="292">
        <v>0</v>
      </c>
      <c r="DH38" s="292">
        <v>0</v>
      </c>
      <c r="DI38" s="292">
        <v>0</v>
      </c>
      <c r="DJ38" s="292">
        <v>0</v>
      </c>
      <c r="DK38" s="292">
        <v>0</v>
      </c>
      <c r="DL38" s="292">
        <v>0</v>
      </c>
      <c r="DM38" s="292">
        <v>0</v>
      </c>
      <c r="DN38" s="292">
        <v>0</v>
      </c>
      <c r="DO38" s="292">
        <v>0</v>
      </c>
      <c r="DP38" s="292">
        <v>0</v>
      </c>
      <c r="DQ38" s="292">
        <v>0</v>
      </c>
      <c r="DR38" s="295" t="s">
        <v>840</v>
      </c>
      <c r="DS38" s="295" t="s">
        <v>840</v>
      </c>
      <c r="DT38" s="292">
        <v>0</v>
      </c>
      <c r="DU38" s="295" t="s">
        <v>840</v>
      </c>
      <c r="DV38" s="295" t="s">
        <v>840</v>
      </c>
      <c r="DW38" s="295" t="s">
        <v>840</v>
      </c>
      <c r="DX38" s="295" t="s">
        <v>840</v>
      </c>
      <c r="DY38" s="292">
        <v>0</v>
      </c>
      <c r="DZ38" s="292">
        <f t="shared" si="6"/>
        <v>0</v>
      </c>
      <c r="EA38" s="292">
        <v>0</v>
      </c>
      <c r="EB38" s="292">
        <v>0</v>
      </c>
      <c r="EC38" s="292">
        <v>0</v>
      </c>
      <c r="ED38" s="292">
        <v>0</v>
      </c>
      <c r="EE38" s="292">
        <v>0</v>
      </c>
      <c r="EF38" s="292">
        <v>0</v>
      </c>
      <c r="EG38" s="292">
        <v>0</v>
      </c>
      <c r="EH38" s="292">
        <v>0</v>
      </c>
      <c r="EI38" s="292">
        <v>0</v>
      </c>
      <c r="EJ38" s="292">
        <v>0</v>
      </c>
      <c r="EK38" s="295" t="s">
        <v>840</v>
      </c>
      <c r="EL38" s="295" t="s">
        <v>840</v>
      </c>
      <c r="EM38" s="295" t="s">
        <v>840</v>
      </c>
      <c r="EN38" s="292">
        <v>0</v>
      </c>
      <c r="EO38" s="292">
        <v>0</v>
      </c>
      <c r="EP38" s="295" t="s">
        <v>840</v>
      </c>
      <c r="EQ38" s="295" t="s">
        <v>840</v>
      </c>
      <c r="ER38" s="295" t="s">
        <v>840</v>
      </c>
      <c r="ES38" s="292">
        <v>0</v>
      </c>
      <c r="ET38" s="292">
        <v>0</v>
      </c>
      <c r="EU38" s="292">
        <f t="shared" si="7"/>
        <v>0</v>
      </c>
      <c r="EV38" s="292">
        <v>0</v>
      </c>
      <c r="EW38" s="292">
        <v>0</v>
      </c>
      <c r="EX38" s="292">
        <v>0</v>
      </c>
      <c r="EY38" s="292">
        <v>0</v>
      </c>
      <c r="EZ38" s="292">
        <v>0</v>
      </c>
      <c r="FA38" s="292">
        <v>0</v>
      </c>
      <c r="FB38" s="292">
        <v>0</v>
      </c>
      <c r="FC38" s="292">
        <v>0</v>
      </c>
      <c r="FD38" s="292">
        <v>0</v>
      </c>
      <c r="FE38" s="292">
        <v>0</v>
      </c>
      <c r="FF38" s="292">
        <v>0</v>
      </c>
      <c r="FG38" s="292">
        <v>0</v>
      </c>
      <c r="FH38" s="295" t="s">
        <v>840</v>
      </c>
      <c r="FI38" s="295" t="s">
        <v>840</v>
      </c>
      <c r="FJ38" s="295" t="s">
        <v>840</v>
      </c>
      <c r="FK38" s="292">
        <v>0</v>
      </c>
      <c r="FL38" s="292">
        <v>0</v>
      </c>
      <c r="FM38" s="292">
        <v>0</v>
      </c>
      <c r="FN38" s="292">
        <v>0</v>
      </c>
      <c r="FO38" s="292">
        <v>0</v>
      </c>
    </row>
    <row r="39" spans="1:171" s="224" customFormat="1" ht="13.5" customHeight="1">
      <c r="A39" s="290" t="s">
        <v>745</v>
      </c>
      <c r="B39" s="291" t="s">
        <v>824</v>
      </c>
      <c r="C39" s="290" t="s">
        <v>825</v>
      </c>
      <c r="D39" s="292">
        <f t="shared" si="8"/>
        <v>0</v>
      </c>
      <c r="E39" s="292">
        <f t="shared" si="9"/>
        <v>0</v>
      </c>
      <c r="F39" s="292">
        <f t="shared" si="10"/>
        <v>0</v>
      </c>
      <c r="G39" s="292">
        <f t="shared" si="11"/>
        <v>0</v>
      </c>
      <c r="H39" s="292">
        <f t="shared" si="12"/>
        <v>0</v>
      </c>
      <c r="I39" s="292">
        <f t="shared" si="13"/>
        <v>0</v>
      </c>
      <c r="J39" s="292">
        <f t="shared" si="14"/>
        <v>0</v>
      </c>
      <c r="K39" s="292">
        <f t="shared" si="15"/>
        <v>0</v>
      </c>
      <c r="L39" s="292">
        <f t="shared" si="16"/>
        <v>0</v>
      </c>
      <c r="M39" s="292">
        <f t="shared" si="17"/>
        <v>0</v>
      </c>
      <c r="N39" s="292">
        <f t="shared" si="18"/>
        <v>0</v>
      </c>
      <c r="O39" s="292">
        <f t="shared" si="19"/>
        <v>0</v>
      </c>
      <c r="P39" s="292">
        <f t="shared" si="20"/>
        <v>0</v>
      </c>
      <c r="Q39" s="292">
        <f t="shared" si="21"/>
        <v>0</v>
      </c>
      <c r="R39" s="292">
        <f t="shared" si="22"/>
        <v>0</v>
      </c>
      <c r="S39" s="292">
        <f t="shared" si="23"/>
        <v>0</v>
      </c>
      <c r="T39" s="292">
        <f t="shared" si="24"/>
        <v>0</v>
      </c>
      <c r="U39" s="292">
        <f t="shared" si="25"/>
        <v>0</v>
      </c>
      <c r="V39" s="292">
        <f t="shared" si="26"/>
        <v>0</v>
      </c>
      <c r="W39" s="292">
        <f t="shared" si="27"/>
        <v>0</v>
      </c>
      <c r="X39" s="292">
        <f t="shared" si="28"/>
        <v>0</v>
      </c>
      <c r="Y39" s="292">
        <f t="shared" si="1"/>
        <v>0</v>
      </c>
      <c r="Z39" s="292">
        <v>0</v>
      </c>
      <c r="AA39" s="292">
        <v>0</v>
      </c>
      <c r="AB39" s="292">
        <v>0</v>
      </c>
      <c r="AC39" s="292">
        <v>0</v>
      </c>
      <c r="AD39" s="292">
        <v>0</v>
      </c>
      <c r="AE39" s="292">
        <v>0</v>
      </c>
      <c r="AF39" s="292">
        <v>0</v>
      </c>
      <c r="AG39" s="292">
        <v>0</v>
      </c>
      <c r="AH39" s="292">
        <v>0</v>
      </c>
      <c r="AI39" s="292">
        <v>0</v>
      </c>
      <c r="AJ39" s="295" t="s">
        <v>840</v>
      </c>
      <c r="AK39" s="295" t="s">
        <v>840</v>
      </c>
      <c r="AL39" s="292">
        <v>0</v>
      </c>
      <c r="AM39" s="295" t="s">
        <v>840</v>
      </c>
      <c r="AN39" s="295" t="s">
        <v>840</v>
      </c>
      <c r="AO39" s="292">
        <v>0</v>
      </c>
      <c r="AP39" s="295" t="s">
        <v>840</v>
      </c>
      <c r="AQ39" s="292">
        <v>0</v>
      </c>
      <c r="AR39" s="295" t="s">
        <v>840</v>
      </c>
      <c r="AS39" s="292">
        <v>0</v>
      </c>
      <c r="AT39" s="292">
        <f t="shared" si="2"/>
        <v>0</v>
      </c>
      <c r="AU39" s="292">
        <v>0</v>
      </c>
      <c r="AV39" s="292">
        <v>0</v>
      </c>
      <c r="AW39" s="292">
        <v>0</v>
      </c>
      <c r="AX39" s="292">
        <v>0</v>
      </c>
      <c r="AY39" s="292">
        <v>0</v>
      </c>
      <c r="AZ39" s="292">
        <v>0</v>
      </c>
      <c r="BA39" s="292">
        <v>0</v>
      </c>
      <c r="BB39" s="292">
        <v>0</v>
      </c>
      <c r="BC39" s="292">
        <v>0</v>
      </c>
      <c r="BD39" s="292">
        <v>0</v>
      </c>
      <c r="BE39" s="295" t="s">
        <v>840</v>
      </c>
      <c r="BF39" s="295" t="s">
        <v>840</v>
      </c>
      <c r="BG39" s="295" t="s">
        <v>840</v>
      </c>
      <c r="BH39" s="295" t="s">
        <v>840</v>
      </c>
      <c r="BI39" s="295" t="s">
        <v>840</v>
      </c>
      <c r="BJ39" s="295" t="s">
        <v>840</v>
      </c>
      <c r="BK39" s="295" t="s">
        <v>840</v>
      </c>
      <c r="BL39" s="295" t="s">
        <v>840</v>
      </c>
      <c r="BM39" s="295" t="s">
        <v>840</v>
      </c>
      <c r="BN39" s="292">
        <v>0</v>
      </c>
      <c r="BO39" s="292">
        <f t="shared" si="3"/>
        <v>0</v>
      </c>
      <c r="BP39" s="292">
        <v>0</v>
      </c>
      <c r="BQ39" s="292">
        <v>0</v>
      </c>
      <c r="BR39" s="292">
        <v>0</v>
      </c>
      <c r="BS39" s="292">
        <v>0</v>
      </c>
      <c r="BT39" s="292">
        <v>0</v>
      </c>
      <c r="BU39" s="292">
        <v>0</v>
      </c>
      <c r="BV39" s="292">
        <v>0</v>
      </c>
      <c r="BW39" s="292">
        <v>0</v>
      </c>
      <c r="BX39" s="292">
        <v>0</v>
      </c>
      <c r="BY39" s="292">
        <v>0</v>
      </c>
      <c r="BZ39" s="292">
        <v>0</v>
      </c>
      <c r="CA39" s="292">
        <v>0</v>
      </c>
      <c r="CB39" s="295" t="s">
        <v>840</v>
      </c>
      <c r="CC39" s="295" t="s">
        <v>840</v>
      </c>
      <c r="CD39" s="295" t="s">
        <v>840</v>
      </c>
      <c r="CE39" s="295" t="s">
        <v>840</v>
      </c>
      <c r="CF39" s="295" t="s">
        <v>840</v>
      </c>
      <c r="CG39" s="295" t="s">
        <v>840</v>
      </c>
      <c r="CH39" s="295" t="s">
        <v>840</v>
      </c>
      <c r="CI39" s="292">
        <v>0</v>
      </c>
      <c r="CJ39" s="292">
        <f t="shared" si="4"/>
        <v>0</v>
      </c>
      <c r="CK39" s="292">
        <v>0</v>
      </c>
      <c r="CL39" s="292">
        <v>0</v>
      </c>
      <c r="CM39" s="292">
        <v>0</v>
      </c>
      <c r="CN39" s="292">
        <v>0</v>
      </c>
      <c r="CO39" s="292">
        <v>0</v>
      </c>
      <c r="CP39" s="292">
        <v>0</v>
      </c>
      <c r="CQ39" s="292">
        <v>0</v>
      </c>
      <c r="CR39" s="292">
        <v>0</v>
      </c>
      <c r="CS39" s="292">
        <v>0</v>
      </c>
      <c r="CT39" s="292">
        <v>0</v>
      </c>
      <c r="CU39" s="292">
        <v>0</v>
      </c>
      <c r="CV39" s="292">
        <v>0</v>
      </c>
      <c r="CW39" s="295" t="s">
        <v>840</v>
      </c>
      <c r="CX39" s="295" t="s">
        <v>840</v>
      </c>
      <c r="CY39" s="295" t="s">
        <v>840</v>
      </c>
      <c r="CZ39" s="295" t="s">
        <v>840</v>
      </c>
      <c r="DA39" s="295" t="s">
        <v>840</v>
      </c>
      <c r="DB39" s="295" t="s">
        <v>840</v>
      </c>
      <c r="DC39" s="295" t="s">
        <v>840</v>
      </c>
      <c r="DD39" s="292">
        <v>0</v>
      </c>
      <c r="DE39" s="292">
        <f t="shared" si="5"/>
        <v>0</v>
      </c>
      <c r="DF39" s="292">
        <v>0</v>
      </c>
      <c r="DG39" s="292">
        <v>0</v>
      </c>
      <c r="DH39" s="292">
        <v>0</v>
      </c>
      <c r="DI39" s="292">
        <v>0</v>
      </c>
      <c r="DJ39" s="292">
        <v>0</v>
      </c>
      <c r="DK39" s="292">
        <v>0</v>
      </c>
      <c r="DL39" s="292">
        <v>0</v>
      </c>
      <c r="DM39" s="292">
        <v>0</v>
      </c>
      <c r="DN39" s="292">
        <v>0</v>
      </c>
      <c r="DO39" s="292">
        <v>0</v>
      </c>
      <c r="DP39" s="292">
        <v>0</v>
      </c>
      <c r="DQ39" s="292">
        <v>0</v>
      </c>
      <c r="DR39" s="295" t="s">
        <v>840</v>
      </c>
      <c r="DS39" s="295" t="s">
        <v>840</v>
      </c>
      <c r="DT39" s="292">
        <v>0</v>
      </c>
      <c r="DU39" s="295" t="s">
        <v>840</v>
      </c>
      <c r="DV39" s="295" t="s">
        <v>840</v>
      </c>
      <c r="DW39" s="295" t="s">
        <v>840</v>
      </c>
      <c r="DX39" s="295" t="s">
        <v>840</v>
      </c>
      <c r="DY39" s="292">
        <v>0</v>
      </c>
      <c r="DZ39" s="292">
        <f t="shared" si="6"/>
        <v>0</v>
      </c>
      <c r="EA39" s="292">
        <v>0</v>
      </c>
      <c r="EB39" s="292">
        <v>0</v>
      </c>
      <c r="EC39" s="292">
        <v>0</v>
      </c>
      <c r="ED39" s="292">
        <v>0</v>
      </c>
      <c r="EE39" s="292">
        <v>0</v>
      </c>
      <c r="EF39" s="292">
        <v>0</v>
      </c>
      <c r="EG39" s="292">
        <v>0</v>
      </c>
      <c r="EH39" s="292">
        <v>0</v>
      </c>
      <c r="EI39" s="292">
        <v>0</v>
      </c>
      <c r="EJ39" s="292">
        <v>0</v>
      </c>
      <c r="EK39" s="295" t="s">
        <v>840</v>
      </c>
      <c r="EL39" s="295" t="s">
        <v>840</v>
      </c>
      <c r="EM39" s="295" t="s">
        <v>840</v>
      </c>
      <c r="EN39" s="292">
        <v>0</v>
      </c>
      <c r="EO39" s="292">
        <v>0</v>
      </c>
      <c r="EP39" s="295" t="s">
        <v>840</v>
      </c>
      <c r="EQ39" s="295" t="s">
        <v>840</v>
      </c>
      <c r="ER39" s="295" t="s">
        <v>840</v>
      </c>
      <c r="ES39" s="292">
        <v>0</v>
      </c>
      <c r="ET39" s="292">
        <v>0</v>
      </c>
      <c r="EU39" s="292">
        <f t="shared" si="7"/>
        <v>0</v>
      </c>
      <c r="EV39" s="292">
        <v>0</v>
      </c>
      <c r="EW39" s="292">
        <v>0</v>
      </c>
      <c r="EX39" s="292">
        <v>0</v>
      </c>
      <c r="EY39" s="292">
        <v>0</v>
      </c>
      <c r="EZ39" s="292">
        <v>0</v>
      </c>
      <c r="FA39" s="292">
        <v>0</v>
      </c>
      <c r="FB39" s="292">
        <v>0</v>
      </c>
      <c r="FC39" s="292">
        <v>0</v>
      </c>
      <c r="FD39" s="292">
        <v>0</v>
      </c>
      <c r="FE39" s="292">
        <v>0</v>
      </c>
      <c r="FF39" s="292">
        <v>0</v>
      </c>
      <c r="FG39" s="292">
        <v>0</v>
      </c>
      <c r="FH39" s="295" t="s">
        <v>840</v>
      </c>
      <c r="FI39" s="295" t="s">
        <v>840</v>
      </c>
      <c r="FJ39" s="295" t="s">
        <v>840</v>
      </c>
      <c r="FK39" s="292">
        <v>0</v>
      </c>
      <c r="FL39" s="292">
        <v>0</v>
      </c>
      <c r="FM39" s="292">
        <v>0</v>
      </c>
      <c r="FN39" s="292">
        <v>0</v>
      </c>
      <c r="FO39" s="292">
        <v>0</v>
      </c>
    </row>
    <row r="40" spans="1:171" s="224" customFormat="1" ht="13.5" customHeight="1">
      <c r="A40" s="290" t="s">
        <v>745</v>
      </c>
      <c r="B40" s="291" t="s">
        <v>826</v>
      </c>
      <c r="C40" s="290" t="s">
        <v>827</v>
      </c>
      <c r="D40" s="292">
        <f t="shared" si="8"/>
        <v>0</v>
      </c>
      <c r="E40" s="292">
        <f t="shared" si="9"/>
        <v>0</v>
      </c>
      <c r="F40" s="292">
        <f t="shared" si="10"/>
        <v>0</v>
      </c>
      <c r="G40" s="292">
        <f t="shared" si="11"/>
        <v>0</v>
      </c>
      <c r="H40" s="292">
        <f t="shared" si="12"/>
        <v>0</v>
      </c>
      <c r="I40" s="292">
        <f t="shared" si="13"/>
        <v>0</v>
      </c>
      <c r="J40" s="292">
        <f t="shared" si="14"/>
        <v>0</v>
      </c>
      <c r="K40" s="292">
        <f t="shared" si="15"/>
        <v>0</v>
      </c>
      <c r="L40" s="292">
        <f t="shared" si="16"/>
        <v>0</v>
      </c>
      <c r="M40" s="292">
        <f t="shared" si="17"/>
        <v>0</v>
      </c>
      <c r="N40" s="292">
        <f t="shared" si="18"/>
        <v>0</v>
      </c>
      <c r="O40" s="292">
        <f t="shared" si="19"/>
        <v>0</v>
      </c>
      <c r="P40" s="292">
        <f t="shared" si="20"/>
        <v>0</v>
      </c>
      <c r="Q40" s="292">
        <f t="shared" si="21"/>
        <v>0</v>
      </c>
      <c r="R40" s="292">
        <f t="shared" si="22"/>
        <v>0</v>
      </c>
      <c r="S40" s="292">
        <f t="shared" si="23"/>
        <v>0</v>
      </c>
      <c r="T40" s="292">
        <f t="shared" si="24"/>
        <v>0</v>
      </c>
      <c r="U40" s="292">
        <f t="shared" si="25"/>
        <v>0</v>
      </c>
      <c r="V40" s="292">
        <f t="shared" si="26"/>
        <v>0</v>
      </c>
      <c r="W40" s="292">
        <f t="shared" si="27"/>
        <v>0</v>
      </c>
      <c r="X40" s="292">
        <f t="shared" si="28"/>
        <v>0</v>
      </c>
      <c r="Y40" s="292">
        <f t="shared" si="1"/>
        <v>0</v>
      </c>
      <c r="Z40" s="292">
        <v>0</v>
      </c>
      <c r="AA40" s="292">
        <v>0</v>
      </c>
      <c r="AB40" s="292">
        <v>0</v>
      </c>
      <c r="AC40" s="292">
        <v>0</v>
      </c>
      <c r="AD40" s="292">
        <v>0</v>
      </c>
      <c r="AE40" s="292">
        <v>0</v>
      </c>
      <c r="AF40" s="292">
        <v>0</v>
      </c>
      <c r="AG40" s="292">
        <v>0</v>
      </c>
      <c r="AH40" s="292">
        <v>0</v>
      </c>
      <c r="AI40" s="292">
        <v>0</v>
      </c>
      <c r="AJ40" s="295" t="s">
        <v>840</v>
      </c>
      <c r="AK40" s="295" t="s">
        <v>840</v>
      </c>
      <c r="AL40" s="292">
        <v>0</v>
      </c>
      <c r="AM40" s="295" t="s">
        <v>840</v>
      </c>
      <c r="AN40" s="295" t="s">
        <v>840</v>
      </c>
      <c r="AO40" s="292">
        <v>0</v>
      </c>
      <c r="AP40" s="295" t="s">
        <v>840</v>
      </c>
      <c r="AQ40" s="292">
        <v>0</v>
      </c>
      <c r="AR40" s="295" t="s">
        <v>840</v>
      </c>
      <c r="AS40" s="292">
        <v>0</v>
      </c>
      <c r="AT40" s="292">
        <f t="shared" si="2"/>
        <v>0</v>
      </c>
      <c r="AU40" s="292">
        <v>0</v>
      </c>
      <c r="AV40" s="292">
        <v>0</v>
      </c>
      <c r="AW40" s="292">
        <v>0</v>
      </c>
      <c r="AX40" s="292">
        <v>0</v>
      </c>
      <c r="AY40" s="292">
        <v>0</v>
      </c>
      <c r="AZ40" s="292">
        <v>0</v>
      </c>
      <c r="BA40" s="292">
        <v>0</v>
      </c>
      <c r="BB40" s="292">
        <v>0</v>
      </c>
      <c r="BC40" s="292">
        <v>0</v>
      </c>
      <c r="BD40" s="292">
        <v>0</v>
      </c>
      <c r="BE40" s="295" t="s">
        <v>840</v>
      </c>
      <c r="BF40" s="295" t="s">
        <v>840</v>
      </c>
      <c r="BG40" s="295" t="s">
        <v>840</v>
      </c>
      <c r="BH40" s="295" t="s">
        <v>840</v>
      </c>
      <c r="BI40" s="295" t="s">
        <v>840</v>
      </c>
      <c r="BJ40" s="295" t="s">
        <v>840</v>
      </c>
      <c r="BK40" s="295" t="s">
        <v>840</v>
      </c>
      <c r="BL40" s="295" t="s">
        <v>840</v>
      </c>
      <c r="BM40" s="295" t="s">
        <v>840</v>
      </c>
      <c r="BN40" s="292">
        <v>0</v>
      </c>
      <c r="BO40" s="292">
        <f t="shared" si="3"/>
        <v>0</v>
      </c>
      <c r="BP40" s="292">
        <v>0</v>
      </c>
      <c r="BQ40" s="292">
        <v>0</v>
      </c>
      <c r="BR40" s="292">
        <v>0</v>
      </c>
      <c r="BS40" s="292">
        <v>0</v>
      </c>
      <c r="BT40" s="292">
        <v>0</v>
      </c>
      <c r="BU40" s="292">
        <v>0</v>
      </c>
      <c r="BV40" s="292">
        <v>0</v>
      </c>
      <c r="BW40" s="292">
        <v>0</v>
      </c>
      <c r="BX40" s="292">
        <v>0</v>
      </c>
      <c r="BY40" s="292">
        <v>0</v>
      </c>
      <c r="BZ40" s="292">
        <v>0</v>
      </c>
      <c r="CA40" s="292">
        <v>0</v>
      </c>
      <c r="CB40" s="295" t="s">
        <v>840</v>
      </c>
      <c r="CC40" s="295" t="s">
        <v>840</v>
      </c>
      <c r="CD40" s="295" t="s">
        <v>840</v>
      </c>
      <c r="CE40" s="295" t="s">
        <v>840</v>
      </c>
      <c r="CF40" s="295" t="s">
        <v>840</v>
      </c>
      <c r="CG40" s="295" t="s">
        <v>840</v>
      </c>
      <c r="CH40" s="295" t="s">
        <v>840</v>
      </c>
      <c r="CI40" s="292">
        <v>0</v>
      </c>
      <c r="CJ40" s="292">
        <f t="shared" si="4"/>
        <v>0</v>
      </c>
      <c r="CK40" s="292">
        <v>0</v>
      </c>
      <c r="CL40" s="292">
        <v>0</v>
      </c>
      <c r="CM40" s="292">
        <v>0</v>
      </c>
      <c r="CN40" s="292">
        <v>0</v>
      </c>
      <c r="CO40" s="292">
        <v>0</v>
      </c>
      <c r="CP40" s="292">
        <v>0</v>
      </c>
      <c r="CQ40" s="292">
        <v>0</v>
      </c>
      <c r="CR40" s="292">
        <v>0</v>
      </c>
      <c r="CS40" s="292">
        <v>0</v>
      </c>
      <c r="CT40" s="292">
        <v>0</v>
      </c>
      <c r="CU40" s="292">
        <v>0</v>
      </c>
      <c r="CV40" s="292">
        <v>0</v>
      </c>
      <c r="CW40" s="295" t="s">
        <v>840</v>
      </c>
      <c r="CX40" s="295" t="s">
        <v>840</v>
      </c>
      <c r="CY40" s="295" t="s">
        <v>840</v>
      </c>
      <c r="CZ40" s="295" t="s">
        <v>840</v>
      </c>
      <c r="DA40" s="295" t="s">
        <v>840</v>
      </c>
      <c r="DB40" s="295" t="s">
        <v>840</v>
      </c>
      <c r="DC40" s="295" t="s">
        <v>840</v>
      </c>
      <c r="DD40" s="292">
        <v>0</v>
      </c>
      <c r="DE40" s="292">
        <f t="shared" si="5"/>
        <v>0</v>
      </c>
      <c r="DF40" s="292">
        <v>0</v>
      </c>
      <c r="DG40" s="292">
        <v>0</v>
      </c>
      <c r="DH40" s="292">
        <v>0</v>
      </c>
      <c r="DI40" s="292">
        <v>0</v>
      </c>
      <c r="DJ40" s="292">
        <v>0</v>
      </c>
      <c r="DK40" s="292">
        <v>0</v>
      </c>
      <c r="DL40" s="292">
        <v>0</v>
      </c>
      <c r="DM40" s="292">
        <v>0</v>
      </c>
      <c r="DN40" s="292">
        <v>0</v>
      </c>
      <c r="DO40" s="292">
        <v>0</v>
      </c>
      <c r="DP40" s="292">
        <v>0</v>
      </c>
      <c r="DQ40" s="292">
        <v>0</v>
      </c>
      <c r="DR40" s="295" t="s">
        <v>840</v>
      </c>
      <c r="DS40" s="295" t="s">
        <v>840</v>
      </c>
      <c r="DT40" s="292">
        <v>0</v>
      </c>
      <c r="DU40" s="295" t="s">
        <v>840</v>
      </c>
      <c r="DV40" s="295" t="s">
        <v>840</v>
      </c>
      <c r="DW40" s="295" t="s">
        <v>840</v>
      </c>
      <c r="DX40" s="295" t="s">
        <v>840</v>
      </c>
      <c r="DY40" s="292">
        <v>0</v>
      </c>
      <c r="DZ40" s="292">
        <f t="shared" si="6"/>
        <v>0</v>
      </c>
      <c r="EA40" s="292">
        <v>0</v>
      </c>
      <c r="EB40" s="292">
        <v>0</v>
      </c>
      <c r="EC40" s="292">
        <v>0</v>
      </c>
      <c r="ED40" s="292">
        <v>0</v>
      </c>
      <c r="EE40" s="292">
        <v>0</v>
      </c>
      <c r="EF40" s="292">
        <v>0</v>
      </c>
      <c r="EG40" s="292">
        <v>0</v>
      </c>
      <c r="EH40" s="292">
        <v>0</v>
      </c>
      <c r="EI40" s="292">
        <v>0</v>
      </c>
      <c r="EJ40" s="292">
        <v>0</v>
      </c>
      <c r="EK40" s="295" t="s">
        <v>840</v>
      </c>
      <c r="EL40" s="295" t="s">
        <v>840</v>
      </c>
      <c r="EM40" s="295" t="s">
        <v>840</v>
      </c>
      <c r="EN40" s="292">
        <v>0</v>
      </c>
      <c r="EO40" s="292">
        <v>0</v>
      </c>
      <c r="EP40" s="295" t="s">
        <v>840</v>
      </c>
      <c r="EQ40" s="295" t="s">
        <v>840</v>
      </c>
      <c r="ER40" s="295" t="s">
        <v>840</v>
      </c>
      <c r="ES40" s="292">
        <v>0</v>
      </c>
      <c r="ET40" s="292">
        <v>0</v>
      </c>
      <c r="EU40" s="292">
        <f t="shared" si="7"/>
        <v>0</v>
      </c>
      <c r="EV40" s="292">
        <v>0</v>
      </c>
      <c r="EW40" s="292">
        <v>0</v>
      </c>
      <c r="EX40" s="292">
        <v>0</v>
      </c>
      <c r="EY40" s="292">
        <v>0</v>
      </c>
      <c r="EZ40" s="292">
        <v>0</v>
      </c>
      <c r="FA40" s="292">
        <v>0</v>
      </c>
      <c r="FB40" s="292">
        <v>0</v>
      </c>
      <c r="FC40" s="292">
        <v>0</v>
      </c>
      <c r="FD40" s="292">
        <v>0</v>
      </c>
      <c r="FE40" s="292">
        <v>0</v>
      </c>
      <c r="FF40" s="292">
        <v>0</v>
      </c>
      <c r="FG40" s="292">
        <v>0</v>
      </c>
      <c r="FH40" s="295" t="s">
        <v>840</v>
      </c>
      <c r="FI40" s="295" t="s">
        <v>840</v>
      </c>
      <c r="FJ40" s="295" t="s">
        <v>840</v>
      </c>
      <c r="FK40" s="292">
        <v>0</v>
      </c>
      <c r="FL40" s="292">
        <v>0</v>
      </c>
      <c r="FM40" s="292">
        <v>0</v>
      </c>
      <c r="FN40" s="292">
        <v>0</v>
      </c>
      <c r="FO40" s="292">
        <v>0</v>
      </c>
    </row>
    <row r="41" spans="1:171" s="224" customFormat="1" ht="13.5" customHeight="1">
      <c r="A41" s="290" t="s">
        <v>745</v>
      </c>
      <c r="B41" s="291" t="s">
        <v>828</v>
      </c>
      <c r="C41" s="290" t="s">
        <v>829</v>
      </c>
      <c r="D41" s="292">
        <f t="shared" si="8"/>
        <v>0</v>
      </c>
      <c r="E41" s="292">
        <f t="shared" si="9"/>
        <v>0</v>
      </c>
      <c r="F41" s="292">
        <f t="shared" si="10"/>
        <v>0</v>
      </c>
      <c r="G41" s="292">
        <f t="shared" si="11"/>
        <v>0</v>
      </c>
      <c r="H41" s="292">
        <f t="shared" si="12"/>
        <v>0</v>
      </c>
      <c r="I41" s="292">
        <f t="shared" si="13"/>
        <v>0</v>
      </c>
      <c r="J41" s="292">
        <f t="shared" si="14"/>
        <v>0</v>
      </c>
      <c r="K41" s="292">
        <f t="shared" si="15"/>
        <v>0</v>
      </c>
      <c r="L41" s="292">
        <f t="shared" si="16"/>
        <v>0</v>
      </c>
      <c r="M41" s="292">
        <f t="shared" si="17"/>
        <v>0</v>
      </c>
      <c r="N41" s="292">
        <f t="shared" si="18"/>
        <v>0</v>
      </c>
      <c r="O41" s="292">
        <f t="shared" si="19"/>
        <v>0</v>
      </c>
      <c r="P41" s="292">
        <f t="shared" si="20"/>
        <v>0</v>
      </c>
      <c r="Q41" s="292">
        <f t="shared" si="21"/>
        <v>0</v>
      </c>
      <c r="R41" s="292">
        <f t="shared" si="22"/>
        <v>0</v>
      </c>
      <c r="S41" s="292">
        <f t="shared" si="23"/>
        <v>0</v>
      </c>
      <c r="T41" s="292">
        <f t="shared" si="24"/>
        <v>0</v>
      </c>
      <c r="U41" s="292">
        <f t="shared" si="25"/>
        <v>0</v>
      </c>
      <c r="V41" s="292">
        <f t="shared" si="26"/>
        <v>0</v>
      </c>
      <c r="W41" s="292">
        <f t="shared" si="27"/>
        <v>0</v>
      </c>
      <c r="X41" s="292">
        <f t="shared" si="28"/>
        <v>0</v>
      </c>
      <c r="Y41" s="292">
        <f t="shared" si="1"/>
        <v>0</v>
      </c>
      <c r="Z41" s="292">
        <v>0</v>
      </c>
      <c r="AA41" s="292">
        <v>0</v>
      </c>
      <c r="AB41" s="292">
        <v>0</v>
      </c>
      <c r="AC41" s="292">
        <v>0</v>
      </c>
      <c r="AD41" s="292">
        <v>0</v>
      </c>
      <c r="AE41" s="292">
        <v>0</v>
      </c>
      <c r="AF41" s="292">
        <v>0</v>
      </c>
      <c r="AG41" s="292">
        <v>0</v>
      </c>
      <c r="AH41" s="292">
        <v>0</v>
      </c>
      <c r="AI41" s="292">
        <v>0</v>
      </c>
      <c r="AJ41" s="295" t="s">
        <v>840</v>
      </c>
      <c r="AK41" s="295" t="s">
        <v>840</v>
      </c>
      <c r="AL41" s="292">
        <v>0</v>
      </c>
      <c r="AM41" s="295" t="s">
        <v>840</v>
      </c>
      <c r="AN41" s="295" t="s">
        <v>840</v>
      </c>
      <c r="AO41" s="292">
        <v>0</v>
      </c>
      <c r="AP41" s="295" t="s">
        <v>840</v>
      </c>
      <c r="AQ41" s="292">
        <v>0</v>
      </c>
      <c r="AR41" s="295" t="s">
        <v>840</v>
      </c>
      <c r="AS41" s="292">
        <v>0</v>
      </c>
      <c r="AT41" s="292">
        <f t="shared" si="2"/>
        <v>0</v>
      </c>
      <c r="AU41" s="292">
        <v>0</v>
      </c>
      <c r="AV41" s="292">
        <v>0</v>
      </c>
      <c r="AW41" s="292">
        <v>0</v>
      </c>
      <c r="AX41" s="292">
        <v>0</v>
      </c>
      <c r="AY41" s="292">
        <v>0</v>
      </c>
      <c r="AZ41" s="292">
        <v>0</v>
      </c>
      <c r="BA41" s="292">
        <v>0</v>
      </c>
      <c r="BB41" s="292">
        <v>0</v>
      </c>
      <c r="BC41" s="292">
        <v>0</v>
      </c>
      <c r="BD41" s="292">
        <v>0</v>
      </c>
      <c r="BE41" s="295" t="s">
        <v>840</v>
      </c>
      <c r="BF41" s="295" t="s">
        <v>840</v>
      </c>
      <c r="BG41" s="295" t="s">
        <v>840</v>
      </c>
      <c r="BH41" s="295" t="s">
        <v>840</v>
      </c>
      <c r="BI41" s="295" t="s">
        <v>840</v>
      </c>
      <c r="BJ41" s="295" t="s">
        <v>840</v>
      </c>
      <c r="BK41" s="295" t="s">
        <v>840</v>
      </c>
      <c r="BL41" s="295" t="s">
        <v>840</v>
      </c>
      <c r="BM41" s="295" t="s">
        <v>840</v>
      </c>
      <c r="BN41" s="292">
        <v>0</v>
      </c>
      <c r="BO41" s="292">
        <f t="shared" si="3"/>
        <v>0</v>
      </c>
      <c r="BP41" s="292">
        <v>0</v>
      </c>
      <c r="BQ41" s="292">
        <v>0</v>
      </c>
      <c r="BR41" s="292">
        <v>0</v>
      </c>
      <c r="BS41" s="292">
        <v>0</v>
      </c>
      <c r="BT41" s="292">
        <v>0</v>
      </c>
      <c r="BU41" s="292">
        <v>0</v>
      </c>
      <c r="BV41" s="292">
        <v>0</v>
      </c>
      <c r="BW41" s="292">
        <v>0</v>
      </c>
      <c r="BX41" s="292">
        <v>0</v>
      </c>
      <c r="BY41" s="292">
        <v>0</v>
      </c>
      <c r="BZ41" s="292">
        <v>0</v>
      </c>
      <c r="CA41" s="292">
        <v>0</v>
      </c>
      <c r="CB41" s="295" t="s">
        <v>840</v>
      </c>
      <c r="CC41" s="295" t="s">
        <v>840</v>
      </c>
      <c r="CD41" s="295" t="s">
        <v>840</v>
      </c>
      <c r="CE41" s="295" t="s">
        <v>840</v>
      </c>
      <c r="CF41" s="295" t="s">
        <v>840</v>
      </c>
      <c r="CG41" s="295" t="s">
        <v>840</v>
      </c>
      <c r="CH41" s="295" t="s">
        <v>840</v>
      </c>
      <c r="CI41" s="292">
        <v>0</v>
      </c>
      <c r="CJ41" s="292">
        <f t="shared" si="4"/>
        <v>0</v>
      </c>
      <c r="CK41" s="292">
        <v>0</v>
      </c>
      <c r="CL41" s="292">
        <v>0</v>
      </c>
      <c r="CM41" s="292">
        <v>0</v>
      </c>
      <c r="CN41" s="292">
        <v>0</v>
      </c>
      <c r="CO41" s="292">
        <v>0</v>
      </c>
      <c r="CP41" s="292">
        <v>0</v>
      </c>
      <c r="CQ41" s="292">
        <v>0</v>
      </c>
      <c r="CR41" s="292">
        <v>0</v>
      </c>
      <c r="CS41" s="292">
        <v>0</v>
      </c>
      <c r="CT41" s="292">
        <v>0</v>
      </c>
      <c r="CU41" s="292">
        <v>0</v>
      </c>
      <c r="CV41" s="292">
        <v>0</v>
      </c>
      <c r="CW41" s="295" t="s">
        <v>840</v>
      </c>
      <c r="CX41" s="295" t="s">
        <v>840</v>
      </c>
      <c r="CY41" s="295" t="s">
        <v>840</v>
      </c>
      <c r="CZ41" s="295" t="s">
        <v>840</v>
      </c>
      <c r="DA41" s="295" t="s">
        <v>840</v>
      </c>
      <c r="DB41" s="295" t="s">
        <v>840</v>
      </c>
      <c r="DC41" s="295" t="s">
        <v>840</v>
      </c>
      <c r="DD41" s="292">
        <v>0</v>
      </c>
      <c r="DE41" s="292">
        <f t="shared" si="5"/>
        <v>0</v>
      </c>
      <c r="DF41" s="292">
        <v>0</v>
      </c>
      <c r="DG41" s="292">
        <v>0</v>
      </c>
      <c r="DH41" s="292">
        <v>0</v>
      </c>
      <c r="DI41" s="292">
        <v>0</v>
      </c>
      <c r="DJ41" s="292">
        <v>0</v>
      </c>
      <c r="DK41" s="292">
        <v>0</v>
      </c>
      <c r="DL41" s="292">
        <v>0</v>
      </c>
      <c r="DM41" s="292">
        <v>0</v>
      </c>
      <c r="DN41" s="292">
        <v>0</v>
      </c>
      <c r="DO41" s="292">
        <v>0</v>
      </c>
      <c r="DP41" s="292">
        <v>0</v>
      </c>
      <c r="DQ41" s="292">
        <v>0</v>
      </c>
      <c r="DR41" s="295" t="s">
        <v>840</v>
      </c>
      <c r="DS41" s="295" t="s">
        <v>840</v>
      </c>
      <c r="DT41" s="292">
        <v>0</v>
      </c>
      <c r="DU41" s="295" t="s">
        <v>840</v>
      </c>
      <c r="DV41" s="295" t="s">
        <v>840</v>
      </c>
      <c r="DW41" s="295" t="s">
        <v>840</v>
      </c>
      <c r="DX41" s="295" t="s">
        <v>840</v>
      </c>
      <c r="DY41" s="292">
        <v>0</v>
      </c>
      <c r="DZ41" s="292">
        <f t="shared" si="6"/>
        <v>0</v>
      </c>
      <c r="EA41" s="292">
        <v>0</v>
      </c>
      <c r="EB41" s="292">
        <v>0</v>
      </c>
      <c r="EC41" s="292">
        <v>0</v>
      </c>
      <c r="ED41" s="292">
        <v>0</v>
      </c>
      <c r="EE41" s="292">
        <v>0</v>
      </c>
      <c r="EF41" s="292">
        <v>0</v>
      </c>
      <c r="EG41" s="292">
        <v>0</v>
      </c>
      <c r="EH41" s="292">
        <v>0</v>
      </c>
      <c r="EI41" s="292">
        <v>0</v>
      </c>
      <c r="EJ41" s="292">
        <v>0</v>
      </c>
      <c r="EK41" s="295" t="s">
        <v>840</v>
      </c>
      <c r="EL41" s="295" t="s">
        <v>840</v>
      </c>
      <c r="EM41" s="295" t="s">
        <v>840</v>
      </c>
      <c r="EN41" s="292">
        <v>0</v>
      </c>
      <c r="EO41" s="292">
        <v>0</v>
      </c>
      <c r="EP41" s="295" t="s">
        <v>840</v>
      </c>
      <c r="EQ41" s="295" t="s">
        <v>840</v>
      </c>
      <c r="ER41" s="295" t="s">
        <v>840</v>
      </c>
      <c r="ES41" s="292">
        <v>0</v>
      </c>
      <c r="ET41" s="292">
        <v>0</v>
      </c>
      <c r="EU41" s="292">
        <f t="shared" si="7"/>
        <v>0</v>
      </c>
      <c r="EV41" s="292">
        <v>0</v>
      </c>
      <c r="EW41" s="292">
        <v>0</v>
      </c>
      <c r="EX41" s="292">
        <v>0</v>
      </c>
      <c r="EY41" s="292">
        <v>0</v>
      </c>
      <c r="EZ41" s="292">
        <v>0</v>
      </c>
      <c r="FA41" s="292">
        <v>0</v>
      </c>
      <c r="FB41" s="292">
        <v>0</v>
      </c>
      <c r="FC41" s="292">
        <v>0</v>
      </c>
      <c r="FD41" s="292">
        <v>0</v>
      </c>
      <c r="FE41" s="292">
        <v>0</v>
      </c>
      <c r="FF41" s="292">
        <v>0</v>
      </c>
      <c r="FG41" s="292">
        <v>0</v>
      </c>
      <c r="FH41" s="295" t="s">
        <v>840</v>
      </c>
      <c r="FI41" s="295" t="s">
        <v>840</v>
      </c>
      <c r="FJ41" s="295" t="s">
        <v>840</v>
      </c>
      <c r="FK41" s="292">
        <v>0</v>
      </c>
      <c r="FL41" s="292">
        <v>0</v>
      </c>
      <c r="FM41" s="292">
        <v>0</v>
      </c>
      <c r="FN41" s="292">
        <v>0</v>
      </c>
      <c r="FO41" s="292">
        <v>0</v>
      </c>
    </row>
    <row r="42" spans="1:171" s="224" customFormat="1" ht="13.5" customHeight="1">
      <c r="A42" s="290" t="s">
        <v>745</v>
      </c>
      <c r="B42" s="291" t="s">
        <v>830</v>
      </c>
      <c r="C42" s="290" t="s">
        <v>831</v>
      </c>
      <c r="D42" s="292">
        <f t="shared" si="8"/>
        <v>90</v>
      </c>
      <c r="E42" s="292">
        <f t="shared" si="9"/>
        <v>11</v>
      </c>
      <c r="F42" s="292">
        <f t="shared" si="10"/>
        <v>0</v>
      </c>
      <c r="G42" s="292">
        <f t="shared" si="11"/>
        <v>0</v>
      </c>
      <c r="H42" s="292">
        <f t="shared" si="12"/>
        <v>24</v>
      </c>
      <c r="I42" s="292">
        <f t="shared" si="13"/>
        <v>48</v>
      </c>
      <c r="J42" s="292">
        <f t="shared" si="14"/>
        <v>6</v>
      </c>
      <c r="K42" s="292">
        <f t="shared" si="15"/>
        <v>0</v>
      </c>
      <c r="L42" s="292">
        <f t="shared" si="16"/>
        <v>0</v>
      </c>
      <c r="M42" s="292">
        <f t="shared" si="17"/>
        <v>0</v>
      </c>
      <c r="N42" s="292">
        <f t="shared" si="18"/>
        <v>0</v>
      </c>
      <c r="O42" s="292">
        <f t="shared" si="19"/>
        <v>0</v>
      </c>
      <c r="P42" s="292">
        <f t="shared" si="20"/>
        <v>0</v>
      </c>
      <c r="Q42" s="292">
        <f t="shared" si="21"/>
        <v>0</v>
      </c>
      <c r="R42" s="292">
        <f t="shared" si="22"/>
        <v>0</v>
      </c>
      <c r="S42" s="292">
        <f t="shared" si="23"/>
        <v>0</v>
      </c>
      <c r="T42" s="292">
        <f t="shared" si="24"/>
        <v>0</v>
      </c>
      <c r="U42" s="292">
        <f t="shared" si="25"/>
        <v>0</v>
      </c>
      <c r="V42" s="292">
        <f t="shared" si="26"/>
        <v>0</v>
      </c>
      <c r="W42" s="292">
        <f t="shared" si="27"/>
        <v>0</v>
      </c>
      <c r="X42" s="292">
        <f t="shared" si="28"/>
        <v>1</v>
      </c>
      <c r="Y42" s="292">
        <f t="shared" si="1"/>
        <v>0</v>
      </c>
      <c r="Z42" s="292">
        <v>0</v>
      </c>
      <c r="AA42" s="292">
        <v>0</v>
      </c>
      <c r="AB42" s="292">
        <v>0</v>
      </c>
      <c r="AC42" s="292">
        <v>0</v>
      </c>
      <c r="AD42" s="292">
        <v>0</v>
      </c>
      <c r="AE42" s="292">
        <v>0</v>
      </c>
      <c r="AF42" s="292">
        <v>0</v>
      </c>
      <c r="AG42" s="292">
        <v>0</v>
      </c>
      <c r="AH42" s="292">
        <v>0</v>
      </c>
      <c r="AI42" s="292">
        <v>0</v>
      </c>
      <c r="AJ42" s="295" t="s">
        <v>840</v>
      </c>
      <c r="AK42" s="295" t="s">
        <v>840</v>
      </c>
      <c r="AL42" s="292">
        <v>0</v>
      </c>
      <c r="AM42" s="295" t="s">
        <v>840</v>
      </c>
      <c r="AN42" s="295" t="s">
        <v>840</v>
      </c>
      <c r="AO42" s="292">
        <v>0</v>
      </c>
      <c r="AP42" s="295" t="s">
        <v>840</v>
      </c>
      <c r="AQ42" s="292">
        <v>0</v>
      </c>
      <c r="AR42" s="295" t="s">
        <v>840</v>
      </c>
      <c r="AS42" s="292">
        <v>0</v>
      </c>
      <c r="AT42" s="292">
        <f t="shared" si="2"/>
        <v>0</v>
      </c>
      <c r="AU42" s="292">
        <v>0</v>
      </c>
      <c r="AV42" s="292">
        <v>0</v>
      </c>
      <c r="AW42" s="292">
        <v>0</v>
      </c>
      <c r="AX42" s="292">
        <v>0</v>
      </c>
      <c r="AY42" s="292">
        <v>0</v>
      </c>
      <c r="AZ42" s="292">
        <v>0</v>
      </c>
      <c r="BA42" s="292">
        <v>0</v>
      </c>
      <c r="BB42" s="292">
        <v>0</v>
      </c>
      <c r="BC42" s="292">
        <v>0</v>
      </c>
      <c r="BD42" s="292">
        <v>0</v>
      </c>
      <c r="BE42" s="295" t="s">
        <v>840</v>
      </c>
      <c r="BF42" s="295" t="s">
        <v>840</v>
      </c>
      <c r="BG42" s="295" t="s">
        <v>840</v>
      </c>
      <c r="BH42" s="295" t="s">
        <v>840</v>
      </c>
      <c r="BI42" s="295" t="s">
        <v>840</v>
      </c>
      <c r="BJ42" s="295" t="s">
        <v>840</v>
      </c>
      <c r="BK42" s="295" t="s">
        <v>840</v>
      </c>
      <c r="BL42" s="295" t="s">
        <v>840</v>
      </c>
      <c r="BM42" s="295" t="s">
        <v>840</v>
      </c>
      <c r="BN42" s="292">
        <v>0</v>
      </c>
      <c r="BO42" s="292">
        <f t="shared" si="3"/>
        <v>0</v>
      </c>
      <c r="BP42" s="292">
        <v>0</v>
      </c>
      <c r="BQ42" s="292">
        <v>0</v>
      </c>
      <c r="BR42" s="292">
        <v>0</v>
      </c>
      <c r="BS42" s="292">
        <v>0</v>
      </c>
      <c r="BT42" s="292">
        <v>0</v>
      </c>
      <c r="BU42" s="292">
        <v>0</v>
      </c>
      <c r="BV42" s="292">
        <v>0</v>
      </c>
      <c r="BW42" s="292">
        <v>0</v>
      </c>
      <c r="BX42" s="292">
        <v>0</v>
      </c>
      <c r="BY42" s="292">
        <v>0</v>
      </c>
      <c r="BZ42" s="292">
        <v>0</v>
      </c>
      <c r="CA42" s="292">
        <v>0</v>
      </c>
      <c r="CB42" s="295" t="s">
        <v>840</v>
      </c>
      <c r="CC42" s="295" t="s">
        <v>840</v>
      </c>
      <c r="CD42" s="295" t="s">
        <v>840</v>
      </c>
      <c r="CE42" s="295" t="s">
        <v>840</v>
      </c>
      <c r="CF42" s="295" t="s">
        <v>840</v>
      </c>
      <c r="CG42" s="295" t="s">
        <v>840</v>
      </c>
      <c r="CH42" s="295" t="s">
        <v>840</v>
      </c>
      <c r="CI42" s="292">
        <v>0</v>
      </c>
      <c r="CJ42" s="292">
        <f t="shared" si="4"/>
        <v>0</v>
      </c>
      <c r="CK42" s="292">
        <v>0</v>
      </c>
      <c r="CL42" s="292">
        <v>0</v>
      </c>
      <c r="CM42" s="292">
        <v>0</v>
      </c>
      <c r="CN42" s="292">
        <v>0</v>
      </c>
      <c r="CO42" s="292">
        <v>0</v>
      </c>
      <c r="CP42" s="292">
        <v>0</v>
      </c>
      <c r="CQ42" s="292">
        <v>0</v>
      </c>
      <c r="CR42" s="292">
        <v>0</v>
      </c>
      <c r="CS42" s="292">
        <v>0</v>
      </c>
      <c r="CT42" s="292">
        <v>0</v>
      </c>
      <c r="CU42" s="292">
        <v>0</v>
      </c>
      <c r="CV42" s="292">
        <v>0</v>
      </c>
      <c r="CW42" s="295" t="s">
        <v>840</v>
      </c>
      <c r="CX42" s="295" t="s">
        <v>840</v>
      </c>
      <c r="CY42" s="295" t="s">
        <v>840</v>
      </c>
      <c r="CZ42" s="295" t="s">
        <v>840</v>
      </c>
      <c r="DA42" s="295" t="s">
        <v>840</v>
      </c>
      <c r="DB42" s="295" t="s">
        <v>840</v>
      </c>
      <c r="DC42" s="295" t="s">
        <v>840</v>
      </c>
      <c r="DD42" s="292">
        <v>0</v>
      </c>
      <c r="DE42" s="292">
        <f t="shared" si="5"/>
        <v>0</v>
      </c>
      <c r="DF42" s="292">
        <v>0</v>
      </c>
      <c r="DG42" s="292">
        <v>0</v>
      </c>
      <c r="DH42" s="292">
        <v>0</v>
      </c>
      <c r="DI42" s="292">
        <v>0</v>
      </c>
      <c r="DJ42" s="292">
        <v>0</v>
      </c>
      <c r="DK42" s="292">
        <v>0</v>
      </c>
      <c r="DL42" s="292">
        <v>0</v>
      </c>
      <c r="DM42" s="292">
        <v>0</v>
      </c>
      <c r="DN42" s="292">
        <v>0</v>
      </c>
      <c r="DO42" s="292">
        <v>0</v>
      </c>
      <c r="DP42" s="292">
        <v>0</v>
      </c>
      <c r="DQ42" s="292">
        <v>0</v>
      </c>
      <c r="DR42" s="295" t="s">
        <v>840</v>
      </c>
      <c r="DS42" s="295" t="s">
        <v>840</v>
      </c>
      <c r="DT42" s="292">
        <v>0</v>
      </c>
      <c r="DU42" s="295" t="s">
        <v>840</v>
      </c>
      <c r="DV42" s="295" t="s">
        <v>840</v>
      </c>
      <c r="DW42" s="295" t="s">
        <v>840</v>
      </c>
      <c r="DX42" s="295" t="s">
        <v>840</v>
      </c>
      <c r="DY42" s="292">
        <v>0</v>
      </c>
      <c r="DZ42" s="292">
        <f t="shared" si="6"/>
        <v>0</v>
      </c>
      <c r="EA42" s="292">
        <v>0</v>
      </c>
      <c r="EB42" s="292">
        <v>0</v>
      </c>
      <c r="EC42" s="292">
        <v>0</v>
      </c>
      <c r="ED42" s="292">
        <v>0</v>
      </c>
      <c r="EE42" s="292">
        <v>0</v>
      </c>
      <c r="EF42" s="292">
        <v>0</v>
      </c>
      <c r="EG42" s="292">
        <v>0</v>
      </c>
      <c r="EH42" s="292">
        <v>0</v>
      </c>
      <c r="EI42" s="292">
        <v>0</v>
      </c>
      <c r="EJ42" s="292">
        <v>0</v>
      </c>
      <c r="EK42" s="295" t="s">
        <v>840</v>
      </c>
      <c r="EL42" s="295" t="s">
        <v>840</v>
      </c>
      <c r="EM42" s="295" t="s">
        <v>840</v>
      </c>
      <c r="EN42" s="292">
        <v>0</v>
      </c>
      <c r="EO42" s="292">
        <v>0</v>
      </c>
      <c r="EP42" s="295" t="s">
        <v>840</v>
      </c>
      <c r="EQ42" s="295" t="s">
        <v>840</v>
      </c>
      <c r="ER42" s="295" t="s">
        <v>840</v>
      </c>
      <c r="ES42" s="292">
        <v>0</v>
      </c>
      <c r="ET42" s="292">
        <v>0</v>
      </c>
      <c r="EU42" s="292">
        <f t="shared" si="7"/>
        <v>90</v>
      </c>
      <c r="EV42" s="292">
        <v>11</v>
      </c>
      <c r="EW42" s="292">
        <v>0</v>
      </c>
      <c r="EX42" s="292">
        <v>0</v>
      </c>
      <c r="EY42" s="292">
        <v>24</v>
      </c>
      <c r="EZ42" s="292">
        <v>48</v>
      </c>
      <c r="FA42" s="292">
        <v>6</v>
      </c>
      <c r="FB42" s="292">
        <v>0</v>
      </c>
      <c r="FC42" s="292">
        <v>0</v>
      </c>
      <c r="FD42" s="292">
        <v>0</v>
      </c>
      <c r="FE42" s="292">
        <v>0</v>
      </c>
      <c r="FF42" s="292">
        <v>0</v>
      </c>
      <c r="FG42" s="292">
        <v>0</v>
      </c>
      <c r="FH42" s="295" t="s">
        <v>840</v>
      </c>
      <c r="FI42" s="295" t="s">
        <v>840</v>
      </c>
      <c r="FJ42" s="295" t="s">
        <v>840</v>
      </c>
      <c r="FK42" s="292">
        <v>0</v>
      </c>
      <c r="FL42" s="292">
        <v>0</v>
      </c>
      <c r="FM42" s="292">
        <v>0</v>
      </c>
      <c r="FN42" s="292">
        <v>0</v>
      </c>
      <c r="FO42" s="292">
        <v>1</v>
      </c>
    </row>
    <row r="43" spans="1:171" s="224" customFormat="1" ht="13.5" customHeight="1">
      <c r="A43" s="290" t="s">
        <v>745</v>
      </c>
      <c r="B43" s="291" t="s">
        <v>832</v>
      </c>
      <c r="C43" s="290" t="s">
        <v>833</v>
      </c>
      <c r="D43" s="292">
        <f t="shared" si="8"/>
        <v>81</v>
      </c>
      <c r="E43" s="292">
        <f t="shared" si="9"/>
        <v>0</v>
      </c>
      <c r="F43" s="292">
        <f t="shared" si="10"/>
        <v>0</v>
      </c>
      <c r="G43" s="292">
        <f t="shared" si="11"/>
        <v>0</v>
      </c>
      <c r="H43" s="292">
        <f t="shared" si="12"/>
        <v>81</v>
      </c>
      <c r="I43" s="292">
        <f t="shared" si="13"/>
        <v>0</v>
      </c>
      <c r="J43" s="292">
        <f t="shared" si="14"/>
        <v>0</v>
      </c>
      <c r="K43" s="292">
        <f t="shared" si="15"/>
        <v>0</v>
      </c>
      <c r="L43" s="292">
        <f t="shared" si="16"/>
        <v>0</v>
      </c>
      <c r="M43" s="292">
        <f t="shared" si="17"/>
        <v>0</v>
      </c>
      <c r="N43" s="292">
        <f t="shared" si="18"/>
        <v>0</v>
      </c>
      <c r="O43" s="292">
        <f t="shared" si="19"/>
        <v>0</v>
      </c>
      <c r="P43" s="292">
        <f t="shared" si="20"/>
        <v>0</v>
      </c>
      <c r="Q43" s="292">
        <f t="shared" si="21"/>
        <v>0</v>
      </c>
      <c r="R43" s="292">
        <f t="shared" si="22"/>
        <v>0</v>
      </c>
      <c r="S43" s="292">
        <f t="shared" si="23"/>
        <v>0</v>
      </c>
      <c r="T43" s="292">
        <f t="shared" si="24"/>
        <v>0</v>
      </c>
      <c r="U43" s="292">
        <f t="shared" si="25"/>
        <v>0</v>
      </c>
      <c r="V43" s="292">
        <f t="shared" si="26"/>
        <v>0</v>
      </c>
      <c r="W43" s="292">
        <f t="shared" si="27"/>
        <v>0</v>
      </c>
      <c r="X43" s="292">
        <f t="shared" si="28"/>
        <v>0</v>
      </c>
      <c r="Y43" s="292">
        <f t="shared" si="1"/>
        <v>0</v>
      </c>
      <c r="Z43" s="292">
        <v>0</v>
      </c>
      <c r="AA43" s="292">
        <v>0</v>
      </c>
      <c r="AB43" s="292">
        <v>0</v>
      </c>
      <c r="AC43" s="292">
        <v>0</v>
      </c>
      <c r="AD43" s="292">
        <v>0</v>
      </c>
      <c r="AE43" s="292">
        <v>0</v>
      </c>
      <c r="AF43" s="292">
        <v>0</v>
      </c>
      <c r="AG43" s="292">
        <v>0</v>
      </c>
      <c r="AH43" s="292">
        <v>0</v>
      </c>
      <c r="AI43" s="292">
        <v>0</v>
      </c>
      <c r="AJ43" s="295" t="s">
        <v>840</v>
      </c>
      <c r="AK43" s="295" t="s">
        <v>840</v>
      </c>
      <c r="AL43" s="292">
        <v>0</v>
      </c>
      <c r="AM43" s="295" t="s">
        <v>840</v>
      </c>
      <c r="AN43" s="295" t="s">
        <v>840</v>
      </c>
      <c r="AO43" s="292">
        <v>0</v>
      </c>
      <c r="AP43" s="295" t="s">
        <v>840</v>
      </c>
      <c r="AQ43" s="292">
        <v>0</v>
      </c>
      <c r="AR43" s="295" t="s">
        <v>840</v>
      </c>
      <c r="AS43" s="292">
        <v>0</v>
      </c>
      <c r="AT43" s="292">
        <f t="shared" si="2"/>
        <v>81</v>
      </c>
      <c r="AU43" s="292">
        <v>0</v>
      </c>
      <c r="AV43" s="292">
        <v>0</v>
      </c>
      <c r="AW43" s="292">
        <v>0</v>
      </c>
      <c r="AX43" s="292">
        <v>81</v>
      </c>
      <c r="AY43" s="292">
        <v>0</v>
      </c>
      <c r="AZ43" s="292">
        <v>0</v>
      </c>
      <c r="BA43" s="292">
        <v>0</v>
      </c>
      <c r="BB43" s="292">
        <v>0</v>
      </c>
      <c r="BC43" s="292">
        <v>0</v>
      </c>
      <c r="BD43" s="292">
        <v>0</v>
      </c>
      <c r="BE43" s="295" t="s">
        <v>840</v>
      </c>
      <c r="BF43" s="295" t="s">
        <v>840</v>
      </c>
      <c r="BG43" s="295" t="s">
        <v>840</v>
      </c>
      <c r="BH43" s="295" t="s">
        <v>840</v>
      </c>
      <c r="BI43" s="295" t="s">
        <v>840</v>
      </c>
      <c r="BJ43" s="295" t="s">
        <v>840</v>
      </c>
      <c r="BK43" s="295" t="s">
        <v>840</v>
      </c>
      <c r="BL43" s="295" t="s">
        <v>840</v>
      </c>
      <c r="BM43" s="295" t="s">
        <v>840</v>
      </c>
      <c r="BN43" s="292">
        <v>0</v>
      </c>
      <c r="BO43" s="292">
        <f t="shared" si="3"/>
        <v>0</v>
      </c>
      <c r="BP43" s="292">
        <v>0</v>
      </c>
      <c r="BQ43" s="292">
        <v>0</v>
      </c>
      <c r="BR43" s="292">
        <v>0</v>
      </c>
      <c r="BS43" s="292">
        <v>0</v>
      </c>
      <c r="BT43" s="292">
        <v>0</v>
      </c>
      <c r="BU43" s="292">
        <v>0</v>
      </c>
      <c r="BV43" s="292">
        <v>0</v>
      </c>
      <c r="BW43" s="292">
        <v>0</v>
      </c>
      <c r="BX43" s="292">
        <v>0</v>
      </c>
      <c r="BY43" s="292">
        <v>0</v>
      </c>
      <c r="BZ43" s="292">
        <v>0</v>
      </c>
      <c r="CA43" s="292">
        <v>0</v>
      </c>
      <c r="CB43" s="295" t="s">
        <v>840</v>
      </c>
      <c r="CC43" s="295" t="s">
        <v>840</v>
      </c>
      <c r="CD43" s="295" t="s">
        <v>840</v>
      </c>
      <c r="CE43" s="295" t="s">
        <v>840</v>
      </c>
      <c r="CF43" s="295" t="s">
        <v>840</v>
      </c>
      <c r="CG43" s="295" t="s">
        <v>840</v>
      </c>
      <c r="CH43" s="295" t="s">
        <v>840</v>
      </c>
      <c r="CI43" s="292">
        <v>0</v>
      </c>
      <c r="CJ43" s="292">
        <f t="shared" si="4"/>
        <v>0</v>
      </c>
      <c r="CK43" s="292">
        <v>0</v>
      </c>
      <c r="CL43" s="292">
        <v>0</v>
      </c>
      <c r="CM43" s="292">
        <v>0</v>
      </c>
      <c r="CN43" s="292">
        <v>0</v>
      </c>
      <c r="CO43" s="292">
        <v>0</v>
      </c>
      <c r="CP43" s="292">
        <v>0</v>
      </c>
      <c r="CQ43" s="292">
        <v>0</v>
      </c>
      <c r="CR43" s="292">
        <v>0</v>
      </c>
      <c r="CS43" s="292">
        <v>0</v>
      </c>
      <c r="CT43" s="292">
        <v>0</v>
      </c>
      <c r="CU43" s="292">
        <v>0</v>
      </c>
      <c r="CV43" s="292">
        <v>0</v>
      </c>
      <c r="CW43" s="295" t="s">
        <v>840</v>
      </c>
      <c r="CX43" s="295" t="s">
        <v>840</v>
      </c>
      <c r="CY43" s="295" t="s">
        <v>840</v>
      </c>
      <c r="CZ43" s="295" t="s">
        <v>840</v>
      </c>
      <c r="DA43" s="295" t="s">
        <v>840</v>
      </c>
      <c r="DB43" s="295" t="s">
        <v>840</v>
      </c>
      <c r="DC43" s="295" t="s">
        <v>840</v>
      </c>
      <c r="DD43" s="292">
        <v>0</v>
      </c>
      <c r="DE43" s="292">
        <f t="shared" si="5"/>
        <v>0</v>
      </c>
      <c r="DF43" s="292">
        <v>0</v>
      </c>
      <c r="DG43" s="292">
        <v>0</v>
      </c>
      <c r="DH43" s="292">
        <v>0</v>
      </c>
      <c r="DI43" s="292">
        <v>0</v>
      </c>
      <c r="DJ43" s="292">
        <v>0</v>
      </c>
      <c r="DK43" s="292">
        <v>0</v>
      </c>
      <c r="DL43" s="292">
        <v>0</v>
      </c>
      <c r="DM43" s="292">
        <v>0</v>
      </c>
      <c r="DN43" s="292">
        <v>0</v>
      </c>
      <c r="DO43" s="292">
        <v>0</v>
      </c>
      <c r="DP43" s="292">
        <v>0</v>
      </c>
      <c r="DQ43" s="292">
        <v>0</v>
      </c>
      <c r="DR43" s="295" t="s">
        <v>840</v>
      </c>
      <c r="DS43" s="295" t="s">
        <v>840</v>
      </c>
      <c r="DT43" s="292">
        <v>0</v>
      </c>
      <c r="DU43" s="295" t="s">
        <v>840</v>
      </c>
      <c r="DV43" s="295" t="s">
        <v>840</v>
      </c>
      <c r="DW43" s="295" t="s">
        <v>840</v>
      </c>
      <c r="DX43" s="295" t="s">
        <v>840</v>
      </c>
      <c r="DY43" s="292">
        <v>0</v>
      </c>
      <c r="DZ43" s="292">
        <f t="shared" si="6"/>
        <v>0</v>
      </c>
      <c r="EA43" s="292">
        <v>0</v>
      </c>
      <c r="EB43" s="292">
        <v>0</v>
      </c>
      <c r="EC43" s="292">
        <v>0</v>
      </c>
      <c r="ED43" s="292">
        <v>0</v>
      </c>
      <c r="EE43" s="292">
        <v>0</v>
      </c>
      <c r="EF43" s="292">
        <v>0</v>
      </c>
      <c r="EG43" s="292">
        <v>0</v>
      </c>
      <c r="EH43" s="292">
        <v>0</v>
      </c>
      <c r="EI43" s="292">
        <v>0</v>
      </c>
      <c r="EJ43" s="292">
        <v>0</v>
      </c>
      <c r="EK43" s="295" t="s">
        <v>840</v>
      </c>
      <c r="EL43" s="295" t="s">
        <v>840</v>
      </c>
      <c r="EM43" s="295" t="s">
        <v>840</v>
      </c>
      <c r="EN43" s="292">
        <v>0</v>
      </c>
      <c r="EO43" s="292">
        <v>0</v>
      </c>
      <c r="EP43" s="295" t="s">
        <v>840</v>
      </c>
      <c r="EQ43" s="295" t="s">
        <v>840</v>
      </c>
      <c r="ER43" s="295" t="s">
        <v>840</v>
      </c>
      <c r="ES43" s="292">
        <v>0</v>
      </c>
      <c r="ET43" s="292">
        <v>0</v>
      </c>
      <c r="EU43" s="292">
        <f t="shared" si="7"/>
        <v>0</v>
      </c>
      <c r="EV43" s="292">
        <v>0</v>
      </c>
      <c r="EW43" s="292">
        <v>0</v>
      </c>
      <c r="EX43" s="292">
        <v>0</v>
      </c>
      <c r="EY43" s="292">
        <v>0</v>
      </c>
      <c r="EZ43" s="292">
        <v>0</v>
      </c>
      <c r="FA43" s="292">
        <v>0</v>
      </c>
      <c r="FB43" s="292">
        <v>0</v>
      </c>
      <c r="FC43" s="292">
        <v>0</v>
      </c>
      <c r="FD43" s="292">
        <v>0</v>
      </c>
      <c r="FE43" s="292">
        <v>0</v>
      </c>
      <c r="FF43" s="292">
        <v>0</v>
      </c>
      <c r="FG43" s="292">
        <v>0</v>
      </c>
      <c r="FH43" s="295" t="s">
        <v>840</v>
      </c>
      <c r="FI43" s="295" t="s">
        <v>840</v>
      </c>
      <c r="FJ43" s="295" t="s">
        <v>840</v>
      </c>
      <c r="FK43" s="292">
        <v>0</v>
      </c>
      <c r="FL43" s="292">
        <v>0</v>
      </c>
      <c r="FM43" s="292">
        <v>0</v>
      </c>
      <c r="FN43" s="292">
        <v>0</v>
      </c>
      <c r="FO43" s="292">
        <v>0</v>
      </c>
    </row>
    <row r="44" spans="1:171" s="224" customFormat="1" ht="13.5" customHeight="1">
      <c r="A44" s="290" t="s">
        <v>745</v>
      </c>
      <c r="B44" s="291" t="s">
        <v>834</v>
      </c>
      <c r="C44" s="290" t="s">
        <v>835</v>
      </c>
      <c r="D44" s="292">
        <f t="shared" si="8"/>
        <v>37</v>
      </c>
      <c r="E44" s="292">
        <f t="shared" si="9"/>
        <v>0</v>
      </c>
      <c r="F44" s="292">
        <f t="shared" si="10"/>
        <v>0</v>
      </c>
      <c r="G44" s="292">
        <f t="shared" si="11"/>
        <v>0</v>
      </c>
      <c r="H44" s="292">
        <f t="shared" si="12"/>
        <v>37</v>
      </c>
      <c r="I44" s="292">
        <f t="shared" si="13"/>
        <v>0</v>
      </c>
      <c r="J44" s="292">
        <f t="shared" si="14"/>
        <v>0</v>
      </c>
      <c r="K44" s="292">
        <f t="shared" si="15"/>
        <v>0</v>
      </c>
      <c r="L44" s="292">
        <f t="shared" si="16"/>
        <v>0</v>
      </c>
      <c r="M44" s="292">
        <f t="shared" si="17"/>
        <v>0</v>
      </c>
      <c r="N44" s="292">
        <f t="shared" si="18"/>
        <v>0</v>
      </c>
      <c r="O44" s="292">
        <f t="shared" si="19"/>
        <v>0</v>
      </c>
      <c r="P44" s="292">
        <f t="shared" si="20"/>
        <v>0</v>
      </c>
      <c r="Q44" s="292">
        <f t="shared" si="21"/>
        <v>0</v>
      </c>
      <c r="R44" s="292">
        <f t="shared" si="22"/>
        <v>0</v>
      </c>
      <c r="S44" s="292">
        <f t="shared" si="23"/>
        <v>0</v>
      </c>
      <c r="T44" s="292">
        <f t="shared" si="24"/>
        <v>0</v>
      </c>
      <c r="U44" s="292">
        <f t="shared" si="25"/>
        <v>0</v>
      </c>
      <c r="V44" s="292">
        <f t="shared" si="26"/>
        <v>0</v>
      </c>
      <c r="W44" s="292">
        <f t="shared" si="27"/>
        <v>0</v>
      </c>
      <c r="X44" s="292">
        <f t="shared" si="28"/>
        <v>0</v>
      </c>
      <c r="Y44" s="292">
        <f t="shared" si="1"/>
        <v>0</v>
      </c>
      <c r="Z44" s="292">
        <v>0</v>
      </c>
      <c r="AA44" s="292">
        <v>0</v>
      </c>
      <c r="AB44" s="292">
        <v>0</v>
      </c>
      <c r="AC44" s="292">
        <v>0</v>
      </c>
      <c r="AD44" s="292">
        <v>0</v>
      </c>
      <c r="AE44" s="292">
        <v>0</v>
      </c>
      <c r="AF44" s="292">
        <v>0</v>
      </c>
      <c r="AG44" s="292">
        <v>0</v>
      </c>
      <c r="AH44" s="292">
        <v>0</v>
      </c>
      <c r="AI44" s="292">
        <v>0</v>
      </c>
      <c r="AJ44" s="295" t="s">
        <v>840</v>
      </c>
      <c r="AK44" s="295" t="s">
        <v>840</v>
      </c>
      <c r="AL44" s="292">
        <v>0</v>
      </c>
      <c r="AM44" s="295" t="s">
        <v>840</v>
      </c>
      <c r="AN44" s="295" t="s">
        <v>840</v>
      </c>
      <c r="AO44" s="292">
        <v>0</v>
      </c>
      <c r="AP44" s="295" t="s">
        <v>840</v>
      </c>
      <c r="AQ44" s="292">
        <v>0</v>
      </c>
      <c r="AR44" s="295" t="s">
        <v>840</v>
      </c>
      <c r="AS44" s="292">
        <v>0</v>
      </c>
      <c r="AT44" s="292">
        <f t="shared" si="2"/>
        <v>37</v>
      </c>
      <c r="AU44" s="292">
        <v>0</v>
      </c>
      <c r="AV44" s="292">
        <v>0</v>
      </c>
      <c r="AW44" s="292">
        <v>0</v>
      </c>
      <c r="AX44" s="292">
        <v>37</v>
      </c>
      <c r="AY44" s="292">
        <v>0</v>
      </c>
      <c r="AZ44" s="292">
        <v>0</v>
      </c>
      <c r="BA44" s="292">
        <v>0</v>
      </c>
      <c r="BB44" s="292">
        <v>0</v>
      </c>
      <c r="BC44" s="292">
        <v>0</v>
      </c>
      <c r="BD44" s="292">
        <v>0</v>
      </c>
      <c r="BE44" s="295" t="s">
        <v>840</v>
      </c>
      <c r="BF44" s="295" t="s">
        <v>840</v>
      </c>
      <c r="BG44" s="295" t="s">
        <v>840</v>
      </c>
      <c r="BH44" s="295" t="s">
        <v>840</v>
      </c>
      <c r="BI44" s="295" t="s">
        <v>840</v>
      </c>
      <c r="BJ44" s="295" t="s">
        <v>840</v>
      </c>
      <c r="BK44" s="295" t="s">
        <v>840</v>
      </c>
      <c r="BL44" s="295" t="s">
        <v>840</v>
      </c>
      <c r="BM44" s="295" t="s">
        <v>840</v>
      </c>
      <c r="BN44" s="292">
        <v>0</v>
      </c>
      <c r="BO44" s="292">
        <f t="shared" si="3"/>
        <v>0</v>
      </c>
      <c r="BP44" s="292">
        <v>0</v>
      </c>
      <c r="BQ44" s="292">
        <v>0</v>
      </c>
      <c r="BR44" s="292">
        <v>0</v>
      </c>
      <c r="BS44" s="292">
        <v>0</v>
      </c>
      <c r="BT44" s="292">
        <v>0</v>
      </c>
      <c r="BU44" s="292">
        <v>0</v>
      </c>
      <c r="BV44" s="292">
        <v>0</v>
      </c>
      <c r="BW44" s="292">
        <v>0</v>
      </c>
      <c r="BX44" s="292">
        <v>0</v>
      </c>
      <c r="BY44" s="292">
        <v>0</v>
      </c>
      <c r="BZ44" s="292">
        <v>0</v>
      </c>
      <c r="CA44" s="292">
        <v>0</v>
      </c>
      <c r="CB44" s="295" t="s">
        <v>840</v>
      </c>
      <c r="CC44" s="295" t="s">
        <v>840</v>
      </c>
      <c r="CD44" s="295" t="s">
        <v>840</v>
      </c>
      <c r="CE44" s="295" t="s">
        <v>840</v>
      </c>
      <c r="CF44" s="295" t="s">
        <v>840</v>
      </c>
      <c r="CG44" s="295" t="s">
        <v>840</v>
      </c>
      <c r="CH44" s="295" t="s">
        <v>840</v>
      </c>
      <c r="CI44" s="292">
        <v>0</v>
      </c>
      <c r="CJ44" s="292">
        <f t="shared" si="4"/>
        <v>0</v>
      </c>
      <c r="CK44" s="292">
        <v>0</v>
      </c>
      <c r="CL44" s="292">
        <v>0</v>
      </c>
      <c r="CM44" s="292">
        <v>0</v>
      </c>
      <c r="CN44" s="292">
        <v>0</v>
      </c>
      <c r="CO44" s="292">
        <v>0</v>
      </c>
      <c r="CP44" s="292">
        <v>0</v>
      </c>
      <c r="CQ44" s="292">
        <v>0</v>
      </c>
      <c r="CR44" s="292">
        <v>0</v>
      </c>
      <c r="CS44" s="292">
        <v>0</v>
      </c>
      <c r="CT44" s="292">
        <v>0</v>
      </c>
      <c r="CU44" s="292">
        <v>0</v>
      </c>
      <c r="CV44" s="292">
        <v>0</v>
      </c>
      <c r="CW44" s="295" t="s">
        <v>840</v>
      </c>
      <c r="CX44" s="295" t="s">
        <v>840</v>
      </c>
      <c r="CY44" s="295" t="s">
        <v>840</v>
      </c>
      <c r="CZ44" s="295" t="s">
        <v>840</v>
      </c>
      <c r="DA44" s="295" t="s">
        <v>840</v>
      </c>
      <c r="DB44" s="295" t="s">
        <v>840</v>
      </c>
      <c r="DC44" s="295" t="s">
        <v>840</v>
      </c>
      <c r="DD44" s="292">
        <v>0</v>
      </c>
      <c r="DE44" s="292">
        <f t="shared" si="5"/>
        <v>0</v>
      </c>
      <c r="DF44" s="292">
        <v>0</v>
      </c>
      <c r="DG44" s="292">
        <v>0</v>
      </c>
      <c r="DH44" s="292">
        <v>0</v>
      </c>
      <c r="DI44" s="292">
        <v>0</v>
      </c>
      <c r="DJ44" s="292">
        <v>0</v>
      </c>
      <c r="DK44" s="292">
        <v>0</v>
      </c>
      <c r="DL44" s="292">
        <v>0</v>
      </c>
      <c r="DM44" s="292">
        <v>0</v>
      </c>
      <c r="DN44" s="292">
        <v>0</v>
      </c>
      <c r="DO44" s="292">
        <v>0</v>
      </c>
      <c r="DP44" s="292">
        <v>0</v>
      </c>
      <c r="DQ44" s="292">
        <v>0</v>
      </c>
      <c r="DR44" s="295" t="s">
        <v>840</v>
      </c>
      <c r="DS44" s="295" t="s">
        <v>840</v>
      </c>
      <c r="DT44" s="292">
        <v>0</v>
      </c>
      <c r="DU44" s="295" t="s">
        <v>840</v>
      </c>
      <c r="DV44" s="295" t="s">
        <v>840</v>
      </c>
      <c r="DW44" s="295" t="s">
        <v>840</v>
      </c>
      <c r="DX44" s="295" t="s">
        <v>840</v>
      </c>
      <c r="DY44" s="292">
        <v>0</v>
      </c>
      <c r="DZ44" s="292">
        <f t="shared" si="6"/>
        <v>0</v>
      </c>
      <c r="EA44" s="292">
        <v>0</v>
      </c>
      <c r="EB44" s="292">
        <v>0</v>
      </c>
      <c r="EC44" s="292">
        <v>0</v>
      </c>
      <c r="ED44" s="292">
        <v>0</v>
      </c>
      <c r="EE44" s="292">
        <v>0</v>
      </c>
      <c r="EF44" s="292">
        <v>0</v>
      </c>
      <c r="EG44" s="292">
        <v>0</v>
      </c>
      <c r="EH44" s="292">
        <v>0</v>
      </c>
      <c r="EI44" s="292">
        <v>0</v>
      </c>
      <c r="EJ44" s="292">
        <v>0</v>
      </c>
      <c r="EK44" s="295" t="s">
        <v>840</v>
      </c>
      <c r="EL44" s="295" t="s">
        <v>840</v>
      </c>
      <c r="EM44" s="295" t="s">
        <v>840</v>
      </c>
      <c r="EN44" s="292">
        <v>0</v>
      </c>
      <c r="EO44" s="292">
        <v>0</v>
      </c>
      <c r="EP44" s="295" t="s">
        <v>840</v>
      </c>
      <c r="EQ44" s="295" t="s">
        <v>840</v>
      </c>
      <c r="ER44" s="295" t="s">
        <v>840</v>
      </c>
      <c r="ES44" s="292">
        <v>0</v>
      </c>
      <c r="ET44" s="292">
        <v>0</v>
      </c>
      <c r="EU44" s="292">
        <f t="shared" si="7"/>
        <v>0</v>
      </c>
      <c r="EV44" s="292">
        <v>0</v>
      </c>
      <c r="EW44" s="292">
        <v>0</v>
      </c>
      <c r="EX44" s="292">
        <v>0</v>
      </c>
      <c r="EY44" s="292">
        <v>0</v>
      </c>
      <c r="EZ44" s="292">
        <v>0</v>
      </c>
      <c r="FA44" s="292">
        <v>0</v>
      </c>
      <c r="FB44" s="292">
        <v>0</v>
      </c>
      <c r="FC44" s="292">
        <v>0</v>
      </c>
      <c r="FD44" s="292">
        <v>0</v>
      </c>
      <c r="FE44" s="292">
        <v>0</v>
      </c>
      <c r="FF44" s="292">
        <v>0</v>
      </c>
      <c r="FG44" s="292">
        <v>0</v>
      </c>
      <c r="FH44" s="295" t="s">
        <v>840</v>
      </c>
      <c r="FI44" s="295" t="s">
        <v>840</v>
      </c>
      <c r="FJ44" s="295" t="s">
        <v>840</v>
      </c>
      <c r="FK44" s="292">
        <v>0</v>
      </c>
      <c r="FL44" s="292">
        <v>0</v>
      </c>
      <c r="FM44" s="292">
        <v>0</v>
      </c>
      <c r="FN44" s="292">
        <v>0</v>
      </c>
      <c r="FO44" s="292">
        <v>0</v>
      </c>
    </row>
    <row r="45" spans="1:171" s="224" customFormat="1" ht="13.5" customHeight="1">
      <c r="A45" s="290" t="s">
        <v>745</v>
      </c>
      <c r="B45" s="291" t="s">
        <v>836</v>
      </c>
      <c r="C45" s="290" t="s">
        <v>837</v>
      </c>
      <c r="D45" s="292">
        <f t="shared" si="8"/>
        <v>34</v>
      </c>
      <c r="E45" s="292">
        <f t="shared" si="9"/>
        <v>0</v>
      </c>
      <c r="F45" s="292">
        <f t="shared" si="10"/>
        <v>0</v>
      </c>
      <c r="G45" s="292">
        <f t="shared" si="11"/>
        <v>0</v>
      </c>
      <c r="H45" s="292">
        <f t="shared" si="12"/>
        <v>12</v>
      </c>
      <c r="I45" s="292">
        <f t="shared" si="13"/>
        <v>14</v>
      </c>
      <c r="J45" s="292">
        <f t="shared" si="14"/>
        <v>2</v>
      </c>
      <c r="K45" s="292">
        <f t="shared" si="15"/>
        <v>0</v>
      </c>
      <c r="L45" s="292">
        <f t="shared" si="16"/>
        <v>0</v>
      </c>
      <c r="M45" s="292">
        <f t="shared" si="17"/>
        <v>0</v>
      </c>
      <c r="N45" s="292">
        <f t="shared" si="18"/>
        <v>0</v>
      </c>
      <c r="O45" s="292">
        <f t="shared" si="19"/>
        <v>0</v>
      </c>
      <c r="P45" s="292">
        <f t="shared" si="20"/>
        <v>0</v>
      </c>
      <c r="Q45" s="292">
        <f t="shared" si="21"/>
        <v>0</v>
      </c>
      <c r="R45" s="292">
        <f t="shared" si="22"/>
        <v>0</v>
      </c>
      <c r="S45" s="292">
        <f t="shared" si="23"/>
        <v>0</v>
      </c>
      <c r="T45" s="292">
        <f t="shared" si="24"/>
        <v>0</v>
      </c>
      <c r="U45" s="292">
        <f t="shared" si="25"/>
        <v>0</v>
      </c>
      <c r="V45" s="292">
        <f t="shared" si="26"/>
        <v>0</v>
      </c>
      <c r="W45" s="292">
        <f t="shared" si="27"/>
        <v>0</v>
      </c>
      <c r="X45" s="292">
        <f t="shared" si="28"/>
        <v>6</v>
      </c>
      <c r="Y45" s="292">
        <f t="shared" si="1"/>
        <v>0</v>
      </c>
      <c r="Z45" s="292">
        <v>0</v>
      </c>
      <c r="AA45" s="292">
        <v>0</v>
      </c>
      <c r="AB45" s="292">
        <v>0</v>
      </c>
      <c r="AC45" s="292">
        <v>0</v>
      </c>
      <c r="AD45" s="292">
        <v>0</v>
      </c>
      <c r="AE45" s="292">
        <v>0</v>
      </c>
      <c r="AF45" s="292">
        <v>0</v>
      </c>
      <c r="AG45" s="292">
        <v>0</v>
      </c>
      <c r="AH45" s="292">
        <v>0</v>
      </c>
      <c r="AI45" s="292">
        <v>0</v>
      </c>
      <c r="AJ45" s="295" t="s">
        <v>840</v>
      </c>
      <c r="AK45" s="295" t="s">
        <v>840</v>
      </c>
      <c r="AL45" s="292">
        <v>0</v>
      </c>
      <c r="AM45" s="295" t="s">
        <v>840</v>
      </c>
      <c r="AN45" s="295" t="s">
        <v>840</v>
      </c>
      <c r="AO45" s="292">
        <v>0</v>
      </c>
      <c r="AP45" s="295" t="s">
        <v>840</v>
      </c>
      <c r="AQ45" s="292">
        <v>0</v>
      </c>
      <c r="AR45" s="295" t="s">
        <v>840</v>
      </c>
      <c r="AS45" s="292">
        <v>0</v>
      </c>
      <c r="AT45" s="292">
        <f t="shared" si="2"/>
        <v>10</v>
      </c>
      <c r="AU45" s="292">
        <v>0</v>
      </c>
      <c r="AV45" s="292">
        <v>0</v>
      </c>
      <c r="AW45" s="292">
        <v>0</v>
      </c>
      <c r="AX45" s="292">
        <v>6</v>
      </c>
      <c r="AY45" s="292">
        <v>0</v>
      </c>
      <c r="AZ45" s="292">
        <v>0</v>
      </c>
      <c r="BA45" s="292">
        <v>0</v>
      </c>
      <c r="BB45" s="292">
        <v>0</v>
      </c>
      <c r="BC45" s="292">
        <v>0</v>
      </c>
      <c r="BD45" s="292">
        <v>0</v>
      </c>
      <c r="BE45" s="295" t="s">
        <v>840</v>
      </c>
      <c r="BF45" s="295" t="s">
        <v>840</v>
      </c>
      <c r="BG45" s="295" t="s">
        <v>840</v>
      </c>
      <c r="BH45" s="295" t="s">
        <v>840</v>
      </c>
      <c r="BI45" s="295" t="s">
        <v>840</v>
      </c>
      <c r="BJ45" s="295" t="s">
        <v>840</v>
      </c>
      <c r="BK45" s="295" t="s">
        <v>840</v>
      </c>
      <c r="BL45" s="295" t="s">
        <v>840</v>
      </c>
      <c r="BM45" s="295" t="s">
        <v>840</v>
      </c>
      <c r="BN45" s="292">
        <v>4</v>
      </c>
      <c r="BO45" s="292">
        <f t="shared" si="3"/>
        <v>0</v>
      </c>
      <c r="BP45" s="292">
        <v>0</v>
      </c>
      <c r="BQ45" s="292">
        <v>0</v>
      </c>
      <c r="BR45" s="292">
        <v>0</v>
      </c>
      <c r="BS45" s="292">
        <v>0</v>
      </c>
      <c r="BT45" s="292">
        <v>0</v>
      </c>
      <c r="BU45" s="292">
        <v>0</v>
      </c>
      <c r="BV45" s="292">
        <v>0</v>
      </c>
      <c r="BW45" s="292">
        <v>0</v>
      </c>
      <c r="BX45" s="292">
        <v>0</v>
      </c>
      <c r="BY45" s="292">
        <v>0</v>
      </c>
      <c r="BZ45" s="292">
        <v>0</v>
      </c>
      <c r="CA45" s="292">
        <v>0</v>
      </c>
      <c r="CB45" s="295" t="s">
        <v>840</v>
      </c>
      <c r="CC45" s="295" t="s">
        <v>840</v>
      </c>
      <c r="CD45" s="295" t="s">
        <v>840</v>
      </c>
      <c r="CE45" s="295" t="s">
        <v>840</v>
      </c>
      <c r="CF45" s="295" t="s">
        <v>840</v>
      </c>
      <c r="CG45" s="295" t="s">
        <v>840</v>
      </c>
      <c r="CH45" s="295" t="s">
        <v>840</v>
      </c>
      <c r="CI45" s="292">
        <v>0</v>
      </c>
      <c r="CJ45" s="292">
        <f t="shared" si="4"/>
        <v>0</v>
      </c>
      <c r="CK45" s="292">
        <v>0</v>
      </c>
      <c r="CL45" s="292">
        <v>0</v>
      </c>
      <c r="CM45" s="292">
        <v>0</v>
      </c>
      <c r="CN45" s="292">
        <v>0</v>
      </c>
      <c r="CO45" s="292">
        <v>0</v>
      </c>
      <c r="CP45" s="292">
        <v>0</v>
      </c>
      <c r="CQ45" s="292">
        <v>0</v>
      </c>
      <c r="CR45" s="292">
        <v>0</v>
      </c>
      <c r="CS45" s="292">
        <v>0</v>
      </c>
      <c r="CT45" s="292">
        <v>0</v>
      </c>
      <c r="CU45" s="292">
        <v>0</v>
      </c>
      <c r="CV45" s="292">
        <v>0</v>
      </c>
      <c r="CW45" s="295" t="s">
        <v>840</v>
      </c>
      <c r="CX45" s="295" t="s">
        <v>840</v>
      </c>
      <c r="CY45" s="295" t="s">
        <v>840</v>
      </c>
      <c r="CZ45" s="295" t="s">
        <v>840</v>
      </c>
      <c r="DA45" s="295" t="s">
        <v>840</v>
      </c>
      <c r="DB45" s="295" t="s">
        <v>840</v>
      </c>
      <c r="DC45" s="295" t="s">
        <v>840</v>
      </c>
      <c r="DD45" s="292">
        <v>0</v>
      </c>
      <c r="DE45" s="292">
        <f t="shared" si="5"/>
        <v>0</v>
      </c>
      <c r="DF45" s="292">
        <v>0</v>
      </c>
      <c r="DG45" s="292">
        <v>0</v>
      </c>
      <c r="DH45" s="292">
        <v>0</v>
      </c>
      <c r="DI45" s="292">
        <v>0</v>
      </c>
      <c r="DJ45" s="292">
        <v>0</v>
      </c>
      <c r="DK45" s="292">
        <v>0</v>
      </c>
      <c r="DL45" s="292">
        <v>0</v>
      </c>
      <c r="DM45" s="292">
        <v>0</v>
      </c>
      <c r="DN45" s="292">
        <v>0</v>
      </c>
      <c r="DO45" s="292">
        <v>0</v>
      </c>
      <c r="DP45" s="292">
        <v>0</v>
      </c>
      <c r="DQ45" s="292">
        <v>0</v>
      </c>
      <c r="DR45" s="295" t="s">
        <v>840</v>
      </c>
      <c r="DS45" s="295" t="s">
        <v>840</v>
      </c>
      <c r="DT45" s="292">
        <v>0</v>
      </c>
      <c r="DU45" s="295" t="s">
        <v>840</v>
      </c>
      <c r="DV45" s="295" t="s">
        <v>840</v>
      </c>
      <c r="DW45" s="295" t="s">
        <v>840</v>
      </c>
      <c r="DX45" s="295" t="s">
        <v>840</v>
      </c>
      <c r="DY45" s="292">
        <v>0</v>
      </c>
      <c r="DZ45" s="292">
        <f t="shared" si="6"/>
        <v>0</v>
      </c>
      <c r="EA45" s="292">
        <v>0</v>
      </c>
      <c r="EB45" s="292">
        <v>0</v>
      </c>
      <c r="EC45" s="292">
        <v>0</v>
      </c>
      <c r="ED45" s="292">
        <v>0</v>
      </c>
      <c r="EE45" s="292">
        <v>0</v>
      </c>
      <c r="EF45" s="292">
        <v>0</v>
      </c>
      <c r="EG45" s="292">
        <v>0</v>
      </c>
      <c r="EH45" s="292">
        <v>0</v>
      </c>
      <c r="EI45" s="292">
        <v>0</v>
      </c>
      <c r="EJ45" s="292">
        <v>0</v>
      </c>
      <c r="EK45" s="295" t="s">
        <v>840</v>
      </c>
      <c r="EL45" s="295" t="s">
        <v>840</v>
      </c>
      <c r="EM45" s="295" t="s">
        <v>840</v>
      </c>
      <c r="EN45" s="292">
        <v>0</v>
      </c>
      <c r="EO45" s="292">
        <v>0</v>
      </c>
      <c r="EP45" s="295" t="s">
        <v>840</v>
      </c>
      <c r="EQ45" s="295" t="s">
        <v>840</v>
      </c>
      <c r="ER45" s="295" t="s">
        <v>840</v>
      </c>
      <c r="ES45" s="292">
        <v>0</v>
      </c>
      <c r="ET45" s="292">
        <v>0</v>
      </c>
      <c r="EU45" s="292">
        <f t="shared" si="7"/>
        <v>24</v>
      </c>
      <c r="EV45" s="292">
        <v>0</v>
      </c>
      <c r="EW45" s="292">
        <v>0</v>
      </c>
      <c r="EX45" s="292">
        <v>0</v>
      </c>
      <c r="EY45" s="292">
        <v>6</v>
      </c>
      <c r="EZ45" s="292">
        <v>14</v>
      </c>
      <c r="FA45" s="292">
        <v>2</v>
      </c>
      <c r="FB45" s="292">
        <v>0</v>
      </c>
      <c r="FC45" s="292">
        <v>0</v>
      </c>
      <c r="FD45" s="292">
        <v>0</v>
      </c>
      <c r="FE45" s="292">
        <v>0</v>
      </c>
      <c r="FF45" s="292">
        <v>0</v>
      </c>
      <c r="FG45" s="292">
        <v>0</v>
      </c>
      <c r="FH45" s="295" t="s">
        <v>840</v>
      </c>
      <c r="FI45" s="295" t="s">
        <v>840</v>
      </c>
      <c r="FJ45" s="295" t="s">
        <v>840</v>
      </c>
      <c r="FK45" s="292">
        <v>0</v>
      </c>
      <c r="FL45" s="292">
        <v>0</v>
      </c>
      <c r="FM45" s="292">
        <v>0</v>
      </c>
      <c r="FN45" s="292">
        <v>0</v>
      </c>
      <c r="FO45" s="292">
        <v>2</v>
      </c>
    </row>
    <row r="46" spans="1:171" s="224" customFormat="1" ht="13.5" customHeight="1">
      <c r="A46" s="290" t="s">
        <v>745</v>
      </c>
      <c r="B46" s="291" t="s">
        <v>838</v>
      </c>
      <c r="C46" s="290" t="s">
        <v>839</v>
      </c>
      <c r="D46" s="292">
        <f t="shared" si="8"/>
        <v>45</v>
      </c>
      <c r="E46" s="292">
        <f t="shared" si="9"/>
        <v>0</v>
      </c>
      <c r="F46" s="292">
        <f t="shared" si="10"/>
        <v>0</v>
      </c>
      <c r="G46" s="292">
        <f t="shared" si="11"/>
        <v>0</v>
      </c>
      <c r="H46" s="292">
        <f t="shared" si="12"/>
        <v>22</v>
      </c>
      <c r="I46" s="292">
        <f t="shared" si="13"/>
        <v>16</v>
      </c>
      <c r="J46" s="292">
        <f t="shared" si="14"/>
        <v>2</v>
      </c>
      <c r="K46" s="292">
        <f t="shared" si="15"/>
        <v>0</v>
      </c>
      <c r="L46" s="292">
        <f t="shared" si="16"/>
        <v>0</v>
      </c>
      <c r="M46" s="292">
        <f t="shared" si="17"/>
        <v>0</v>
      </c>
      <c r="N46" s="292">
        <f t="shared" si="18"/>
        <v>0</v>
      </c>
      <c r="O46" s="292">
        <f t="shared" si="19"/>
        <v>0</v>
      </c>
      <c r="P46" s="292">
        <f t="shared" si="20"/>
        <v>0</v>
      </c>
      <c r="Q46" s="292">
        <f t="shared" si="21"/>
        <v>0</v>
      </c>
      <c r="R46" s="292">
        <f t="shared" si="22"/>
        <v>0</v>
      </c>
      <c r="S46" s="292">
        <f t="shared" si="23"/>
        <v>0</v>
      </c>
      <c r="T46" s="292">
        <f t="shared" si="24"/>
        <v>0</v>
      </c>
      <c r="U46" s="292">
        <f t="shared" si="25"/>
        <v>0</v>
      </c>
      <c r="V46" s="292">
        <f t="shared" si="26"/>
        <v>0</v>
      </c>
      <c r="W46" s="292">
        <f t="shared" si="27"/>
        <v>0</v>
      </c>
      <c r="X46" s="292">
        <f t="shared" si="28"/>
        <v>5</v>
      </c>
      <c r="Y46" s="292">
        <f t="shared" si="1"/>
        <v>0</v>
      </c>
      <c r="Z46" s="292">
        <v>0</v>
      </c>
      <c r="AA46" s="292">
        <v>0</v>
      </c>
      <c r="AB46" s="292">
        <v>0</v>
      </c>
      <c r="AC46" s="292">
        <v>0</v>
      </c>
      <c r="AD46" s="292">
        <v>0</v>
      </c>
      <c r="AE46" s="292">
        <v>0</v>
      </c>
      <c r="AF46" s="292">
        <v>0</v>
      </c>
      <c r="AG46" s="292">
        <v>0</v>
      </c>
      <c r="AH46" s="292">
        <v>0</v>
      </c>
      <c r="AI46" s="292">
        <v>0</v>
      </c>
      <c r="AJ46" s="295" t="s">
        <v>840</v>
      </c>
      <c r="AK46" s="295" t="s">
        <v>840</v>
      </c>
      <c r="AL46" s="292">
        <v>0</v>
      </c>
      <c r="AM46" s="295" t="s">
        <v>840</v>
      </c>
      <c r="AN46" s="295" t="s">
        <v>840</v>
      </c>
      <c r="AO46" s="292">
        <v>0</v>
      </c>
      <c r="AP46" s="295" t="s">
        <v>840</v>
      </c>
      <c r="AQ46" s="292">
        <v>0</v>
      </c>
      <c r="AR46" s="295" t="s">
        <v>840</v>
      </c>
      <c r="AS46" s="292">
        <v>0</v>
      </c>
      <c r="AT46" s="292">
        <f t="shared" si="2"/>
        <v>18</v>
      </c>
      <c r="AU46" s="292">
        <v>0</v>
      </c>
      <c r="AV46" s="292">
        <v>0</v>
      </c>
      <c r="AW46" s="292">
        <v>0</v>
      </c>
      <c r="AX46" s="292">
        <v>15</v>
      </c>
      <c r="AY46" s="292">
        <v>0</v>
      </c>
      <c r="AZ46" s="292">
        <v>0</v>
      </c>
      <c r="BA46" s="292">
        <v>0</v>
      </c>
      <c r="BB46" s="292">
        <v>0</v>
      </c>
      <c r="BC46" s="292">
        <v>0</v>
      </c>
      <c r="BD46" s="292">
        <v>0</v>
      </c>
      <c r="BE46" s="295" t="s">
        <v>840</v>
      </c>
      <c r="BF46" s="295" t="s">
        <v>840</v>
      </c>
      <c r="BG46" s="295" t="s">
        <v>840</v>
      </c>
      <c r="BH46" s="295" t="s">
        <v>840</v>
      </c>
      <c r="BI46" s="295" t="s">
        <v>840</v>
      </c>
      <c r="BJ46" s="295" t="s">
        <v>840</v>
      </c>
      <c r="BK46" s="295" t="s">
        <v>840</v>
      </c>
      <c r="BL46" s="295" t="s">
        <v>840</v>
      </c>
      <c r="BM46" s="295" t="s">
        <v>840</v>
      </c>
      <c r="BN46" s="292">
        <v>3</v>
      </c>
      <c r="BO46" s="292">
        <f t="shared" si="3"/>
        <v>0</v>
      </c>
      <c r="BP46" s="292">
        <v>0</v>
      </c>
      <c r="BQ46" s="292">
        <v>0</v>
      </c>
      <c r="BR46" s="292">
        <v>0</v>
      </c>
      <c r="BS46" s="292">
        <v>0</v>
      </c>
      <c r="BT46" s="292">
        <v>0</v>
      </c>
      <c r="BU46" s="292">
        <v>0</v>
      </c>
      <c r="BV46" s="292">
        <v>0</v>
      </c>
      <c r="BW46" s="292">
        <v>0</v>
      </c>
      <c r="BX46" s="292">
        <v>0</v>
      </c>
      <c r="BY46" s="292">
        <v>0</v>
      </c>
      <c r="BZ46" s="292">
        <v>0</v>
      </c>
      <c r="CA46" s="292">
        <v>0</v>
      </c>
      <c r="CB46" s="295" t="s">
        <v>840</v>
      </c>
      <c r="CC46" s="295" t="s">
        <v>840</v>
      </c>
      <c r="CD46" s="295" t="s">
        <v>840</v>
      </c>
      <c r="CE46" s="295" t="s">
        <v>840</v>
      </c>
      <c r="CF46" s="295" t="s">
        <v>840</v>
      </c>
      <c r="CG46" s="295" t="s">
        <v>840</v>
      </c>
      <c r="CH46" s="295" t="s">
        <v>840</v>
      </c>
      <c r="CI46" s="292">
        <v>0</v>
      </c>
      <c r="CJ46" s="292">
        <f t="shared" si="4"/>
        <v>0</v>
      </c>
      <c r="CK46" s="292">
        <v>0</v>
      </c>
      <c r="CL46" s="292">
        <v>0</v>
      </c>
      <c r="CM46" s="292">
        <v>0</v>
      </c>
      <c r="CN46" s="292">
        <v>0</v>
      </c>
      <c r="CO46" s="292">
        <v>0</v>
      </c>
      <c r="CP46" s="292">
        <v>0</v>
      </c>
      <c r="CQ46" s="292">
        <v>0</v>
      </c>
      <c r="CR46" s="292">
        <v>0</v>
      </c>
      <c r="CS46" s="292">
        <v>0</v>
      </c>
      <c r="CT46" s="292">
        <v>0</v>
      </c>
      <c r="CU46" s="292">
        <v>0</v>
      </c>
      <c r="CV46" s="292">
        <v>0</v>
      </c>
      <c r="CW46" s="295" t="s">
        <v>840</v>
      </c>
      <c r="CX46" s="295" t="s">
        <v>840</v>
      </c>
      <c r="CY46" s="295" t="s">
        <v>840</v>
      </c>
      <c r="CZ46" s="295" t="s">
        <v>840</v>
      </c>
      <c r="DA46" s="295" t="s">
        <v>840</v>
      </c>
      <c r="DB46" s="295" t="s">
        <v>840</v>
      </c>
      <c r="DC46" s="295" t="s">
        <v>840</v>
      </c>
      <c r="DD46" s="292">
        <v>0</v>
      </c>
      <c r="DE46" s="292">
        <f t="shared" si="5"/>
        <v>0</v>
      </c>
      <c r="DF46" s="292">
        <v>0</v>
      </c>
      <c r="DG46" s="292">
        <v>0</v>
      </c>
      <c r="DH46" s="292">
        <v>0</v>
      </c>
      <c r="DI46" s="292">
        <v>0</v>
      </c>
      <c r="DJ46" s="292">
        <v>0</v>
      </c>
      <c r="DK46" s="292">
        <v>0</v>
      </c>
      <c r="DL46" s="292">
        <v>0</v>
      </c>
      <c r="DM46" s="292">
        <v>0</v>
      </c>
      <c r="DN46" s="292">
        <v>0</v>
      </c>
      <c r="DO46" s="292">
        <v>0</v>
      </c>
      <c r="DP46" s="292">
        <v>0</v>
      </c>
      <c r="DQ46" s="292">
        <v>0</v>
      </c>
      <c r="DR46" s="295" t="s">
        <v>840</v>
      </c>
      <c r="DS46" s="295" t="s">
        <v>840</v>
      </c>
      <c r="DT46" s="292">
        <v>0</v>
      </c>
      <c r="DU46" s="295" t="s">
        <v>840</v>
      </c>
      <c r="DV46" s="295" t="s">
        <v>840</v>
      </c>
      <c r="DW46" s="295" t="s">
        <v>840</v>
      </c>
      <c r="DX46" s="295" t="s">
        <v>840</v>
      </c>
      <c r="DY46" s="292">
        <v>0</v>
      </c>
      <c r="DZ46" s="292">
        <f t="shared" si="6"/>
        <v>0</v>
      </c>
      <c r="EA46" s="292">
        <v>0</v>
      </c>
      <c r="EB46" s="292">
        <v>0</v>
      </c>
      <c r="EC46" s="292">
        <v>0</v>
      </c>
      <c r="ED46" s="292">
        <v>0</v>
      </c>
      <c r="EE46" s="292">
        <v>0</v>
      </c>
      <c r="EF46" s="292">
        <v>0</v>
      </c>
      <c r="EG46" s="292">
        <v>0</v>
      </c>
      <c r="EH46" s="292">
        <v>0</v>
      </c>
      <c r="EI46" s="292">
        <v>0</v>
      </c>
      <c r="EJ46" s="292">
        <v>0</v>
      </c>
      <c r="EK46" s="295" t="s">
        <v>840</v>
      </c>
      <c r="EL46" s="295" t="s">
        <v>840</v>
      </c>
      <c r="EM46" s="295" t="s">
        <v>840</v>
      </c>
      <c r="EN46" s="292">
        <v>0</v>
      </c>
      <c r="EO46" s="292">
        <v>0</v>
      </c>
      <c r="EP46" s="295" t="s">
        <v>840</v>
      </c>
      <c r="EQ46" s="295" t="s">
        <v>840</v>
      </c>
      <c r="ER46" s="295" t="s">
        <v>840</v>
      </c>
      <c r="ES46" s="292">
        <v>0</v>
      </c>
      <c r="ET46" s="292">
        <v>0</v>
      </c>
      <c r="EU46" s="292">
        <f t="shared" si="7"/>
        <v>27</v>
      </c>
      <c r="EV46" s="292">
        <v>0</v>
      </c>
      <c r="EW46" s="292">
        <v>0</v>
      </c>
      <c r="EX46" s="292">
        <v>0</v>
      </c>
      <c r="EY46" s="292">
        <v>7</v>
      </c>
      <c r="EZ46" s="292">
        <v>16</v>
      </c>
      <c r="FA46" s="292">
        <v>2</v>
      </c>
      <c r="FB46" s="292">
        <v>0</v>
      </c>
      <c r="FC46" s="292">
        <v>0</v>
      </c>
      <c r="FD46" s="292">
        <v>0</v>
      </c>
      <c r="FE46" s="292">
        <v>0</v>
      </c>
      <c r="FF46" s="292">
        <v>0</v>
      </c>
      <c r="FG46" s="292">
        <v>0</v>
      </c>
      <c r="FH46" s="295" t="s">
        <v>840</v>
      </c>
      <c r="FI46" s="295" t="s">
        <v>840</v>
      </c>
      <c r="FJ46" s="295" t="s">
        <v>840</v>
      </c>
      <c r="FK46" s="292">
        <v>0</v>
      </c>
      <c r="FL46" s="292">
        <v>0</v>
      </c>
      <c r="FM46" s="292">
        <v>0</v>
      </c>
      <c r="FN46" s="292">
        <v>0</v>
      </c>
      <c r="FO46" s="292">
        <v>2</v>
      </c>
    </row>
  </sheetData>
  <sortState ref="A8:FO46">
    <sortCondition ref="A8:A46"/>
    <sortCondition ref="B8:B46"/>
    <sortCondition ref="C8:C46"/>
  </sortState>
  <mergeCells count="171">
    <mergeCell ref="CF4:CF5"/>
    <mergeCell ref="DA4:DA5"/>
    <mergeCell ref="DV4:DV5"/>
    <mergeCell ref="EQ4:EQ5"/>
    <mergeCell ref="EC4:EC5"/>
    <mergeCell ref="ED4:ED5"/>
    <mergeCell ref="EE4:EE5"/>
    <mergeCell ref="EF4:EF5"/>
    <mergeCell ref="BH4:BH5"/>
    <mergeCell ref="CC4:CC5"/>
    <mergeCell ref="CX4:CX5"/>
    <mergeCell ref="DS4:DS5"/>
    <mergeCell ref="EP4:EP5"/>
    <mergeCell ref="DD4:DD5"/>
    <mergeCell ref="DH4:DH5"/>
    <mergeCell ref="DI4:DI5"/>
    <mergeCell ref="DJ4:DJ5"/>
    <mergeCell ref="DK4:DK5"/>
    <mergeCell ref="DL4:DL5"/>
    <mergeCell ref="DN4:DN5"/>
    <mergeCell ref="DO4:DO5"/>
    <mergeCell ref="CU4:CU5"/>
    <mergeCell ref="DP4:DP5"/>
    <mergeCell ref="DQ4:DQ5"/>
    <mergeCell ref="FI4:FI5"/>
    <mergeCell ref="FO4:FO5"/>
    <mergeCell ref="FJ4:FJ5"/>
    <mergeCell ref="FK4:FK5"/>
    <mergeCell ref="FM4:FM5"/>
    <mergeCell ref="FN4:FN5"/>
    <mergeCell ref="FL4:FL5"/>
    <mergeCell ref="FH4:FH5"/>
    <mergeCell ref="EZ4:EZ5"/>
    <mergeCell ref="FA4:FA5"/>
    <mergeCell ref="FB4:FB5"/>
    <mergeCell ref="FD4:FD5"/>
    <mergeCell ref="FF4:FF5"/>
    <mergeCell ref="FG4:FG5"/>
    <mergeCell ref="DR4:DR5"/>
    <mergeCell ref="DT4:DT5"/>
    <mergeCell ref="DY4:DY5"/>
    <mergeCell ref="EV4:EV5"/>
    <mergeCell ref="EW4:EW5"/>
    <mergeCell ref="EX4:EX5"/>
    <mergeCell ref="EG4:EG5"/>
    <mergeCell ref="EI4:EI5"/>
    <mergeCell ref="EJ4:EJ5"/>
    <mergeCell ref="EH4:EH5"/>
    <mergeCell ref="EB4:EB5"/>
    <mergeCell ref="EN4:EN5"/>
    <mergeCell ref="DU4:DU5"/>
    <mergeCell ref="DW4:DW5"/>
    <mergeCell ref="DX4:DX5"/>
    <mergeCell ref="EA4:EA5"/>
    <mergeCell ref="DZ4:DZ5"/>
    <mergeCell ref="EY4:EY5"/>
    <mergeCell ref="FE4:FE5"/>
    <mergeCell ref="EK4:EK5"/>
    <mergeCell ref="EL4:EL5"/>
    <mergeCell ref="EM4:EM5"/>
    <mergeCell ref="EO4:EO5"/>
    <mergeCell ref="FC4:FC5"/>
    <mergeCell ref="ES4:ES5"/>
    <mergeCell ref="ET4:ET5"/>
    <mergeCell ref="EU4:EU5"/>
    <mergeCell ref="ER4:ER5"/>
    <mergeCell ref="CW4:CW5"/>
    <mergeCell ref="CY4:CY5"/>
    <mergeCell ref="CZ4:CZ5"/>
    <mergeCell ref="DB4:DB5"/>
    <mergeCell ref="DC4:DC5"/>
    <mergeCell ref="DM4:DM5"/>
    <mergeCell ref="DF4:DF5"/>
    <mergeCell ref="DG4:DG5"/>
    <mergeCell ref="DE4:DE5"/>
    <mergeCell ref="CN4:CN5"/>
    <mergeCell ref="CO4:CO5"/>
    <mergeCell ref="CP4:CP5"/>
    <mergeCell ref="CQ4:CQ5"/>
    <mergeCell ref="CS4:CS5"/>
    <mergeCell ref="CT4:CT5"/>
    <mergeCell ref="CV4:CV5"/>
    <mergeCell ref="CL4:CL5"/>
    <mergeCell ref="CM4:CM5"/>
    <mergeCell ref="CR4:CR5"/>
    <mergeCell ref="CJ4:CJ5"/>
    <mergeCell ref="CD4:CD5"/>
    <mergeCell ref="CE4:CE5"/>
    <mergeCell ref="CG4:CG5"/>
    <mergeCell ref="CH4:CH5"/>
    <mergeCell ref="CI4:CI5"/>
    <mergeCell ref="CK4:CK5"/>
    <mergeCell ref="A2:A6"/>
    <mergeCell ref="B2:B6"/>
    <mergeCell ref="C2:C6"/>
    <mergeCell ref="Z4:Z5"/>
    <mergeCell ref="D3:D5"/>
    <mergeCell ref="I3:I5"/>
    <mergeCell ref="J3:J5"/>
    <mergeCell ref="K3:K5"/>
    <mergeCell ref="M3:M5"/>
    <mergeCell ref="N3:N5"/>
    <mergeCell ref="AE4:AE5"/>
    <mergeCell ref="T3:T5"/>
    <mergeCell ref="E3:E5"/>
    <mergeCell ref="F3:F5"/>
    <mergeCell ref="AB4:AB5"/>
    <mergeCell ref="AC4:AC5"/>
    <mergeCell ref="G3:G5"/>
    <mergeCell ref="H3:H5"/>
    <mergeCell ref="O3:O5"/>
    <mergeCell ref="P3:P5"/>
    <mergeCell ref="Q3:Q5"/>
    <mergeCell ref="S3:S5"/>
    <mergeCell ref="Y4:Y5"/>
    <mergeCell ref="W3:W5"/>
    <mergeCell ref="X3:X5"/>
    <mergeCell ref="V3:V5"/>
    <mergeCell ref="R3:R5"/>
    <mergeCell ref="U3:U5"/>
    <mergeCell ref="L3:L5"/>
    <mergeCell ref="AA4:AA5"/>
    <mergeCell ref="AD4:AD5"/>
    <mergeCell ref="AO4:AO5"/>
    <mergeCell ref="AQ4:AQ5"/>
    <mergeCell ref="AF4:AF5"/>
    <mergeCell ref="AH4:AH5"/>
    <mergeCell ref="AI4:AI5"/>
    <mergeCell ref="AJ4:AJ5"/>
    <mergeCell ref="AK4:AK5"/>
    <mergeCell ref="AL4:AL5"/>
    <mergeCell ref="AN4:AN5"/>
    <mergeCell ref="AM4:AM5"/>
    <mergeCell ref="AG4:AG5"/>
    <mergeCell ref="AP4:AP5"/>
    <mergeCell ref="BL4:BL5"/>
    <mergeCell ref="BK4:BK5"/>
    <mergeCell ref="AV4:AV5"/>
    <mergeCell ref="AW4:AW5"/>
    <mergeCell ref="BG4:BG5"/>
    <mergeCell ref="AR4:AR5"/>
    <mergeCell ref="AS4:AS5"/>
    <mergeCell ref="AU4:AU5"/>
    <mergeCell ref="AT4:AT5"/>
    <mergeCell ref="AX4:AX5"/>
    <mergeCell ref="AY4:AY5"/>
    <mergeCell ref="AZ4:AZ5"/>
    <mergeCell ref="BA4:BA5"/>
    <mergeCell ref="BC4:BC5"/>
    <mergeCell ref="BD4:BD5"/>
    <mergeCell ref="BE4:BE5"/>
    <mergeCell ref="BB4:BB5"/>
    <mergeCell ref="BJ4:BJ5"/>
    <mergeCell ref="BI4:BI5"/>
    <mergeCell ref="CB4:CB5"/>
    <mergeCell ref="BF4:BF5"/>
    <mergeCell ref="BQ4:BQ5"/>
    <mergeCell ref="BR4:BR5"/>
    <mergeCell ref="BS4:BS5"/>
    <mergeCell ref="BT4:BT5"/>
    <mergeCell ref="BM4:BM5"/>
    <mergeCell ref="BO4:BO5"/>
    <mergeCell ref="BN4:BN5"/>
    <mergeCell ref="BP4:BP5"/>
    <mergeCell ref="BW4:BW5"/>
    <mergeCell ref="BV4:BV5"/>
    <mergeCell ref="BX4:BX5"/>
    <mergeCell ref="BY4:BY5"/>
    <mergeCell ref="BZ4:BZ5"/>
    <mergeCell ref="CA4:CA5"/>
    <mergeCell ref="BU4:BU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&amp;L中間処理後の再生利用量の状況（平成28年度実績）</oddHeader>
  </headerFooter>
  <colBreaks count="7" manualBreakCount="7">
    <brk id="24" min="1" max="45" man="1"/>
    <brk id="45" min="1" max="45" man="1"/>
    <brk id="66" min="1" max="45" man="1"/>
    <brk id="87" min="1" max="45" man="1"/>
    <brk id="108" min="1" max="45" man="1"/>
    <brk id="129" min="1" max="45" man="1"/>
    <brk id="150" min="1" max="4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Y4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103" width="10" style="227" customWidth="1"/>
    <col min="104" max="16384" width="9" style="222"/>
  </cols>
  <sheetData>
    <row r="1" spans="1:103" ht="17.25">
      <c r="A1" s="179" t="s">
        <v>753</v>
      </c>
      <c r="B1" s="223"/>
      <c r="C1" s="223"/>
    </row>
    <row r="2" spans="1:103" s="175" customFormat="1" ht="25.5" customHeight="1">
      <c r="A2" s="338" t="s">
        <v>11</v>
      </c>
      <c r="B2" s="362" t="s">
        <v>12</v>
      </c>
      <c r="C2" s="340" t="s">
        <v>13</v>
      </c>
      <c r="D2" s="281" t="s">
        <v>99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3"/>
      <c r="P2" s="281" t="s">
        <v>100</v>
      </c>
      <c r="Q2" s="282"/>
      <c r="R2" s="282"/>
      <c r="S2" s="282"/>
      <c r="T2" s="282"/>
      <c r="U2" s="282"/>
      <c r="V2" s="282"/>
      <c r="W2" s="282"/>
      <c r="X2" s="281" t="s">
        <v>101</v>
      </c>
      <c r="Y2" s="284"/>
      <c r="Z2" s="284"/>
      <c r="AA2" s="284"/>
      <c r="AB2" s="284"/>
      <c r="AC2" s="284"/>
      <c r="AD2" s="284"/>
      <c r="AE2" s="285"/>
      <c r="AF2" s="281" t="s">
        <v>102</v>
      </c>
      <c r="AG2" s="284"/>
      <c r="AH2" s="284"/>
      <c r="AI2" s="284"/>
      <c r="AJ2" s="284"/>
      <c r="AK2" s="284"/>
      <c r="AL2" s="284"/>
      <c r="AM2" s="285"/>
      <c r="AN2" s="281" t="s">
        <v>103</v>
      </c>
      <c r="AO2" s="284"/>
      <c r="AP2" s="284"/>
      <c r="AQ2" s="284"/>
      <c r="AR2" s="284"/>
      <c r="AS2" s="284"/>
      <c r="AT2" s="284"/>
      <c r="AU2" s="285"/>
      <c r="AV2" s="281" t="s">
        <v>104</v>
      </c>
      <c r="AW2" s="284"/>
      <c r="AX2" s="284"/>
      <c r="AY2" s="284"/>
      <c r="AZ2" s="284"/>
      <c r="BA2" s="284"/>
      <c r="BB2" s="284"/>
      <c r="BC2" s="285"/>
      <c r="BD2" s="281" t="s">
        <v>105</v>
      </c>
      <c r="BE2" s="284"/>
      <c r="BF2" s="284"/>
      <c r="BG2" s="284"/>
      <c r="BH2" s="284"/>
      <c r="BI2" s="284"/>
      <c r="BJ2" s="284"/>
      <c r="BK2" s="285"/>
      <c r="BL2" s="281" t="s">
        <v>106</v>
      </c>
      <c r="BM2" s="284"/>
      <c r="BN2" s="284"/>
      <c r="BO2" s="284"/>
      <c r="BP2" s="284"/>
      <c r="BQ2" s="284"/>
      <c r="BR2" s="284"/>
      <c r="BS2" s="285"/>
      <c r="BT2" s="281" t="s">
        <v>107</v>
      </c>
      <c r="BU2" s="286"/>
      <c r="BV2" s="286"/>
      <c r="BW2" s="286"/>
      <c r="BX2" s="286"/>
      <c r="BY2" s="286"/>
      <c r="BZ2" s="286"/>
      <c r="CA2" s="287"/>
      <c r="CB2" s="364" t="s">
        <v>108</v>
      </c>
      <c r="CC2" s="365"/>
      <c r="CD2" s="365"/>
      <c r="CE2" s="365"/>
      <c r="CF2" s="365"/>
      <c r="CG2" s="365"/>
      <c r="CH2" s="365"/>
      <c r="CI2" s="365"/>
      <c r="CJ2" s="281" t="s">
        <v>109</v>
      </c>
      <c r="CK2" s="286"/>
      <c r="CL2" s="286"/>
      <c r="CM2" s="286"/>
      <c r="CN2" s="286"/>
      <c r="CO2" s="286"/>
      <c r="CP2" s="286"/>
      <c r="CQ2" s="287"/>
      <c r="CR2" s="281" t="s">
        <v>110</v>
      </c>
      <c r="CS2" s="286"/>
      <c r="CT2" s="286"/>
      <c r="CU2" s="286"/>
      <c r="CV2" s="286"/>
      <c r="CW2" s="286"/>
      <c r="CX2" s="286"/>
      <c r="CY2" s="287"/>
    </row>
    <row r="3" spans="1:103" s="175" customFormat="1" ht="25.5" customHeight="1">
      <c r="A3" s="339"/>
      <c r="B3" s="363"/>
      <c r="C3" s="341"/>
      <c r="D3" s="361" t="s">
        <v>3</v>
      </c>
      <c r="E3" s="360" t="s">
        <v>19</v>
      </c>
      <c r="F3" s="364" t="s">
        <v>111</v>
      </c>
      <c r="G3" s="365"/>
      <c r="H3" s="365"/>
      <c r="I3" s="365"/>
      <c r="J3" s="365"/>
      <c r="K3" s="365"/>
      <c r="L3" s="365"/>
      <c r="M3" s="366"/>
      <c r="N3" s="358" t="s">
        <v>112</v>
      </c>
      <c r="O3" s="358" t="s">
        <v>113</v>
      </c>
      <c r="P3" s="361" t="s">
        <v>3</v>
      </c>
      <c r="Q3" s="360" t="s">
        <v>114</v>
      </c>
      <c r="R3" s="360" t="s">
        <v>47</v>
      </c>
      <c r="S3" s="360" t="s">
        <v>48</v>
      </c>
      <c r="T3" s="360" t="s">
        <v>49</v>
      </c>
      <c r="U3" s="360" t="s">
        <v>50</v>
      </c>
      <c r="V3" s="360" t="s">
        <v>67</v>
      </c>
      <c r="W3" s="360" t="s">
        <v>52</v>
      </c>
      <c r="X3" s="361" t="s">
        <v>3</v>
      </c>
      <c r="Y3" s="360" t="s">
        <v>114</v>
      </c>
      <c r="Z3" s="360" t="s">
        <v>47</v>
      </c>
      <c r="AA3" s="360" t="s">
        <v>48</v>
      </c>
      <c r="AB3" s="360" t="s">
        <v>49</v>
      </c>
      <c r="AC3" s="360" t="s">
        <v>50</v>
      </c>
      <c r="AD3" s="360" t="s">
        <v>67</v>
      </c>
      <c r="AE3" s="360" t="s">
        <v>52</v>
      </c>
      <c r="AF3" s="361" t="s">
        <v>3</v>
      </c>
      <c r="AG3" s="360" t="s">
        <v>114</v>
      </c>
      <c r="AH3" s="360" t="s">
        <v>47</v>
      </c>
      <c r="AI3" s="360" t="s">
        <v>48</v>
      </c>
      <c r="AJ3" s="360" t="s">
        <v>49</v>
      </c>
      <c r="AK3" s="360" t="s">
        <v>50</v>
      </c>
      <c r="AL3" s="360" t="s">
        <v>67</v>
      </c>
      <c r="AM3" s="360" t="s">
        <v>52</v>
      </c>
      <c r="AN3" s="361" t="s">
        <v>3</v>
      </c>
      <c r="AO3" s="360" t="s">
        <v>114</v>
      </c>
      <c r="AP3" s="360" t="s">
        <v>47</v>
      </c>
      <c r="AQ3" s="360" t="s">
        <v>48</v>
      </c>
      <c r="AR3" s="360" t="s">
        <v>49</v>
      </c>
      <c r="AS3" s="360" t="s">
        <v>50</v>
      </c>
      <c r="AT3" s="360" t="s">
        <v>67</v>
      </c>
      <c r="AU3" s="360" t="s">
        <v>52</v>
      </c>
      <c r="AV3" s="361" t="s">
        <v>3</v>
      </c>
      <c r="AW3" s="360" t="s">
        <v>114</v>
      </c>
      <c r="AX3" s="360" t="s">
        <v>47</v>
      </c>
      <c r="AY3" s="360" t="s">
        <v>48</v>
      </c>
      <c r="AZ3" s="360" t="s">
        <v>49</v>
      </c>
      <c r="BA3" s="360" t="s">
        <v>50</v>
      </c>
      <c r="BB3" s="360" t="s">
        <v>67</v>
      </c>
      <c r="BC3" s="360" t="s">
        <v>52</v>
      </c>
      <c r="BD3" s="361" t="s">
        <v>3</v>
      </c>
      <c r="BE3" s="360" t="s">
        <v>114</v>
      </c>
      <c r="BF3" s="360" t="s">
        <v>47</v>
      </c>
      <c r="BG3" s="360" t="s">
        <v>48</v>
      </c>
      <c r="BH3" s="360" t="s">
        <v>49</v>
      </c>
      <c r="BI3" s="360" t="s">
        <v>50</v>
      </c>
      <c r="BJ3" s="360" t="s">
        <v>67</v>
      </c>
      <c r="BK3" s="360" t="s">
        <v>52</v>
      </c>
      <c r="BL3" s="361" t="s">
        <v>3</v>
      </c>
      <c r="BM3" s="360" t="s">
        <v>114</v>
      </c>
      <c r="BN3" s="360" t="s">
        <v>47</v>
      </c>
      <c r="BO3" s="360" t="s">
        <v>48</v>
      </c>
      <c r="BP3" s="360" t="s">
        <v>49</v>
      </c>
      <c r="BQ3" s="360" t="s">
        <v>50</v>
      </c>
      <c r="BR3" s="360" t="s">
        <v>67</v>
      </c>
      <c r="BS3" s="360" t="s">
        <v>52</v>
      </c>
      <c r="BT3" s="361" t="s">
        <v>3</v>
      </c>
      <c r="BU3" s="360" t="s">
        <v>114</v>
      </c>
      <c r="BV3" s="360" t="s">
        <v>47</v>
      </c>
      <c r="BW3" s="360" t="s">
        <v>48</v>
      </c>
      <c r="BX3" s="360" t="s">
        <v>49</v>
      </c>
      <c r="BY3" s="360" t="s">
        <v>50</v>
      </c>
      <c r="BZ3" s="360" t="s">
        <v>67</v>
      </c>
      <c r="CA3" s="360" t="s">
        <v>52</v>
      </c>
      <c r="CB3" s="361" t="s">
        <v>3</v>
      </c>
      <c r="CC3" s="360" t="s">
        <v>114</v>
      </c>
      <c r="CD3" s="360" t="s">
        <v>47</v>
      </c>
      <c r="CE3" s="360" t="s">
        <v>48</v>
      </c>
      <c r="CF3" s="360" t="s">
        <v>49</v>
      </c>
      <c r="CG3" s="360" t="s">
        <v>50</v>
      </c>
      <c r="CH3" s="360" t="s">
        <v>67</v>
      </c>
      <c r="CI3" s="360" t="s">
        <v>52</v>
      </c>
      <c r="CJ3" s="361" t="s">
        <v>3</v>
      </c>
      <c r="CK3" s="360" t="s">
        <v>114</v>
      </c>
      <c r="CL3" s="360" t="s">
        <v>47</v>
      </c>
      <c r="CM3" s="360" t="s">
        <v>48</v>
      </c>
      <c r="CN3" s="360" t="s">
        <v>49</v>
      </c>
      <c r="CO3" s="360" t="s">
        <v>50</v>
      </c>
      <c r="CP3" s="360" t="s">
        <v>67</v>
      </c>
      <c r="CQ3" s="360" t="s">
        <v>52</v>
      </c>
      <c r="CR3" s="361" t="s">
        <v>3</v>
      </c>
      <c r="CS3" s="360" t="s">
        <v>114</v>
      </c>
      <c r="CT3" s="360" t="s">
        <v>47</v>
      </c>
      <c r="CU3" s="360" t="s">
        <v>48</v>
      </c>
      <c r="CV3" s="360" t="s">
        <v>49</v>
      </c>
      <c r="CW3" s="360" t="s">
        <v>50</v>
      </c>
      <c r="CX3" s="360" t="s">
        <v>67</v>
      </c>
      <c r="CY3" s="360" t="s">
        <v>52</v>
      </c>
    </row>
    <row r="4" spans="1:103" s="175" customFormat="1" ht="25.5" customHeight="1">
      <c r="A4" s="339"/>
      <c r="B4" s="363"/>
      <c r="C4" s="341"/>
      <c r="D4" s="361"/>
      <c r="E4" s="361"/>
      <c r="F4" s="361" t="s">
        <v>3</v>
      </c>
      <c r="G4" s="358" t="s">
        <v>115</v>
      </c>
      <c r="H4" s="358" t="s">
        <v>20</v>
      </c>
      <c r="I4" s="358" t="s">
        <v>21</v>
      </c>
      <c r="J4" s="358" t="s">
        <v>22</v>
      </c>
      <c r="K4" s="358" t="s">
        <v>23</v>
      </c>
      <c r="L4" s="358" t="s">
        <v>24</v>
      </c>
      <c r="M4" s="358" t="s">
        <v>116</v>
      </c>
      <c r="N4" s="359"/>
      <c r="O4" s="359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1"/>
      <c r="AI4" s="361"/>
      <c r="AJ4" s="361"/>
      <c r="AK4" s="361"/>
      <c r="AL4" s="361"/>
      <c r="AM4" s="361"/>
      <c r="AN4" s="361"/>
      <c r="AO4" s="361"/>
      <c r="AP4" s="361"/>
      <c r="AQ4" s="361"/>
      <c r="AR4" s="361"/>
      <c r="AS4" s="361"/>
      <c r="AT4" s="361"/>
      <c r="AU4" s="361"/>
      <c r="AV4" s="361"/>
      <c r="AW4" s="361"/>
      <c r="AX4" s="361"/>
      <c r="AY4" s="361"/>
      <c r="AZ4" s="361"/>
      <c r="BA4" s="361"/>
      <c r="BB4" s="361"/>
      <c r="BC4" s="361"/>
      <c r="BD4" s="361"/>
      <c r="BE4" s="361"/>
      <c r="BF4" s="361"/>
      <c r="BG4" s="361"/>
      <c r="BH4" s="361"/>
      <c r="BI4" s="361"/>
      <c r="BJ4" s="361"/>
      <c r="BK4" s="361"/>
      <c r="BL4" s="361"/>
      <c r="BM4" s="361"/>
      <c r="BN4" s="361"/>
      <c r="BO4" s="361"/>
      <c r="BP4" s="361"/>
      <c r="BQ4" s="361"/>
      <c r="BR4" s="361"/>
      <c r="BS4" s="361"/>
      <c r="BT4" s="361"/>
      <c r="BU4" s="361"/>
      <c r="BV4" s="361"/>
      <c r="BW4" s="361"/>
      <c r="BX4" s="361"/>
      <c r="BY4" s="361"/>
      <c r="BZ4" s="361"/>
      <c r="CA4" s="361"/>
      <c r="CB4" s="361"/>
      <c r="CC4" s="361"/>
      <c r="CD4" s="361"/>
      <c r="CE4" s="361"/>
      <c r="CF4" s="361"/>
      <c r="CG4" s="361"/>
      <c r="CH4" s="361"/>
      <c r="CI4" s="361"/>
      <c r="CJ4" s="361"/>
      <c r="CK4" s="361"/>
      <c r="CL4" s="361"/>
      <c r="CM4" s="361"/>
      <c r="CN4" s="361"/>
      <c r="CO4" s="361"/>
      <c r="CP4" s="361"/>
      <c r="CQ4" s="361"/>
      <c r="CR4" s="361"/>
      <c r="CS4" s="361"/>
      <c r="CT4" s="361"/>
      <c r="CU4" s="361"/>
      <c r="CV4" s="361"/>
      <c r="CW4" s="361"/>
      <c r="CX4" s="361"/>
      <c r="CY4" s="361"/>
    </row>
    <row r="5" spans="1:103" s="175" customFormat="1" ht="22.5" customHeight="1">
      <c r="A5" s="339"/>
      <c r="B5" s="363"/>
      <c r="C5" s="341"/>
      <c r="D5" s="288"/>
      <c r="E5" s="361"/>
      <c r="F5" s="361"/>
      <c r="G5" s="359"/>
      <c r="H5" s="359"/>
      <c r="I5" s="359"/>
      <c r="J5" s="359"/>
      <c r="K5" s="359"/>
      <c r="L5" s="359"/>
      <c r="M5" s="359"/>
      <c r="N5" s="359"/>
      <c r="O5" s="359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1"/>
      <c r="AC5" s="361"/>
      <c r="AD5" s="361"/>
      <c r="AE5" s="361"/>
      <c r="AF5" s="361"/>
      <c r="AG5" s="361"/>
      <c r="AH5" s="361"/>
      <c r="AI5" s="361"/>
      <c r="AJ5" s="361"/>
      <c r="AK5" s="361"/>
      <c r="AL5" s="361"/>
      <c r="AM5" s="361"/>
      <c r="AN5" s="361"/>
      <c r="AO5" s="361"/>
      <c r="AP5" s="361"/>
      <c r="AQ5" s="361"/>
      <c r="AR5" s="361"/>
      <c r="AS5" s="361"/>
      <c r="AT5" s="361"/>
      <c r="AU5" s="361"/>
      <c r="AV5" s="361"/>
      <c r="AW5" s="361"/>
      <c r="AX5" s="361"/>
      <c r="AY5" s="361"/>
      <c r="AZ5" s="361"/>
      <c r="BA5" s="361"/>
      <c r="BB5" s="361"/>
      <c r="BC5" s="361"/>
      <c r="BD5" s="361"/>
      <c r="BE5" s="361"/>
      <c r="BF5" s="361"/>
      <c r="BG5" s="361"/>
      <c r="BH5" s="361"/>
      <c r="BI5" s="361"/>
      <c r="BJ5" s="361"/>
      <c r="BK5" s="361"/>
      <c r="BL5" s="361"/>
      <c r="BM5" s="361"/>
      <c r="BN5" s="361"/>
      <c r="BO5" s="361"/>
      <c r="BP5" s="361"/>
      <c r="BQ5" s="361"/>
      <c r="BR5" s="361"/>
      <c r="BS5" s="361"/>
      <c r="BT5" s="361"/>
      <c r="BU5" s="361"/>
      <c r="BV5" s="361"/>
      <c r="BW5" s="361"/>
      <c r="BX5" s="361"/>
      <c r="BY5" s="361"/>
      <c r="BZ5" s="361"/>
      <c r="CA5" s="361"/>
      <c r="CB5" s="361"/>
      <c r="CC5" s="361"/>
      <c r="CD5" s="361"/>
      <c r="CE5" s="361"/>
      <c r="CF5" s="361"/>
      <c r="CG5" s="361"/>
      <c r="CH5" s="361"/>
      <c r="CI5" s="361"/>
      <c r="CJ5" s="361"/>
      <c r="CK5" s="361"/>
      <c r="CL5" s="361"/>
      <c r="CM5" s="361"/>
      <c r="CN5" s="361"/>
      <c r="CO5" s="361"/>
      <c r="CP5" s="361"/>
      <c r="CQ5" s="361"/>
      <c r="CR5" s="361"/>
      <c r="CS5" s="361"/>
      <c r="CT5" s="361"/>
      <c r="CU5" s="361"/>
      <c r="CV5" s="361"/>
      <c r="CW5" s="361"/>
      <c r="CX5" s="361"/>
      <c r="CY5" s="361"/>
    </row>
    <row r="6" spans="1:103" s="176" customFormat="1" ht="13.5" customHeight="1">
      <c r="A6" s="339"/>
      <c r="B6" s="363"/>
      <c r="C6" s="341"/>
      <c r="D6" s="289" t="s">
        <v>5</v>
      </c>
      <c r="E6" s="289" t="s">
        <v>5</v>
      </c>
      <c r="F6" s="289" t="s">
        <v>5</v>
      </c>
      <c r="G6" s="289" t="s">
        <v>5</v>
      </c>
      <c r="H6" s="289" t="s">
        <v>5</v>
      </c>
      <c r="I6" s="289" t="s">
        <v>5</v>
      </c>
      <c r="J6" s="289" t="s">
        <v>5</v>
      </c>
      <c r="K6" s="289" t="s">
        <v>5</v>
      </c>
      <c r="L6" s="289" t="s">
        <v>5</v>
      </c>
      <c r="M6" s="289" t="s">
        <v>5</v>
      </c>
      <c r="N6" s="289" t="s">
        <v>5</v>
      </c>
      <c r="O6" s="289" t="s">
        <v>5</v>
      </c>
      <c r="P6" s="289" t="s">
        <v>5</v>
      </c>
      <c r="Q6" s="289" t="s">
        <v>5</v>
      </c>
      <c r="R6" s="289" t="s">
        <v>5</v>
      </c>
      <c r="S6" s="289" t="s">
        <v>5</v>
      </c>
      <c r="T6" s="289" t="s">
        <v>5</v>
      </c>
      <c r="U6" s="289" t="s">
        <v>5</v>
      </c>
      <c r="V6" s="289" t="s">
        <v>5</v>
      </c>
      <c r="W6" s="289" t="s">
        <v>5</v>
      </c>
      <c r="X6" s="289" t="s">
        <v>5</v>
      </c>
      <c r="Y6" s="289" t="s">
        <v>5</v>
      </c>
      <c r="Z6" s="289" t="s">
        <v>5</v>
      </c>
      <c r="AA6" s="289" t="s">
        <v>5</v>
      </c>
      <c r="AB6" s="289" t="s">
        <v>5</v>
      </c>
      <c r="AC6" s="289" t="s">
        <v>5</v>
      </c>
      <c r="AD6" s="289" t="s">
        <v>5</v>
      </c>
      <c r="AE6" s="289" t="s">
        <v>5</v>
      </c>
      <c r="AF6" s="289" t="s">
        <v>5</v>
      </c>
      <c r="AG6" s="289" t="s">
        <v>5</v>
      </c>
      <c r="AH6" s="289" t="s">
        <v>5</v>
      </c>
      <c r="AI6" s="289" t="s">
        <v>5</v>
      </c>
      <c r="AJ6" s="289" t="s">
        <v>5</v>
      </c>
      <c r="AK6" s="289" t="s">
        <v>5</v>
      </c>
      <c r="AL6" s="289" t="s">
        <v>5</v>
      </c>
      <c r="AM6" s="289" t="s">
        <v>5</v>
      </c>
      <c r="AN6" s="289" t="s">
        <v>5</v>
      </c>
      <c r="AO6" s="289" t="s">
        <v>5</v>
      </c>
      <c r="AP6" s="289" t="s">
        <v>5</v>
      </c>
      <c r="AQ6" s="289" t="s">
        <v>5</v>
      </c>
      <c r="AR6" s="289" t="s">
        <v>5</v>
      </c>
      <c r="AS6" s="289" t="s">
        <v>5</v>
      </c>
      <c r="AT6" s="289" t="s">
        <v>5</v>
      </c>
      <c r="AU6" s="289" t="s">
        <v>5</v>
      </c>
      <c r="AV6" s="289" t="s">
        <v>5</v>
      </c>
      <c r="AW6" s="289" t="s">
        <v>5</v>
      </c>
      <c r="AX6" s="289" t="s">
        <v>5</v>
      </c>
      <c r="AY6" s="289" t="s">
        <v>5</v>
      </c>
      <c r="AZ6" s="289" t="s">
        <v>5</v>
      </c>
      <c r="BA6" s="289" t="s">
        <v>5</v>
      </c>
      <c r="BB6" s="289" t="s">
        <v>5</v>
      </c>
      <c r="BC6" s="289" t="s">
        <v>5</v>
      </c>
      <c r="BD6" s="289" t="s">
        <v>5</v>
      </c>
      <c r="BE6" s="289" t="s">
        <v>5</v>
      </c>
      <c r="BF6" s="289" t="s">
        <v>5</v>
      </c>
      <c r="BG6" s="289" t="s">
        <v>5</v>
      </c>
      <c r="BH6" s="289" t="s">
        <v>5</v>
      </c>
      <c r="BI6" s="289" t="s">
        <v>5</v>
      </c>
      <c r="BJ6" s="289" t="s">
        <v>5</v>
      </c>
      <c r="BK6" s="289" t="s">
        <v>5</v>
      </c>
      <c r="BL6" s="289" t="s">
        <v>5</v>
      </c>
      <c r="BM6" s="289" t="s">
        <v>5</v>
      </c>
      <c r="BN6" s="289" t="s">
        <v>5</v>
      </c>
      <c r="BO6" s="289" t="s">
        <v>5</v>
      </c>
      <c r="BP6" s="289" t="s">
        <v>5</v>
      </c>
      <c r="BQ6" s="289" t="s">
        <v>5</v>
      </c>
      <c r="BR6" s="289" t="s">
        <v>5</v>
      </c>
      <c r="BS6" s="289" t="s">
        <v>5</v>
      </c>
      <c r="BT6" s="289" t="s">
        <v>5</v>
      </c>
      <c r="BU6" s="289" t="s">
        <v>5</v>
      </c>
      <c r="BV6" s="289" t="s">
        <v>5</v>
      </c>
      <c r="BW6" s="289" t="s">
        <v>5</v>
      </c>
      <c r="BX6" s="289" t="s">
        <v>5</v>
      </c>
      <c r="BY6" s="289" t="s">
        <v>5</v>
      </c>
      <c r="BZ6" s="289" t="s">
        <v>5</v>
      </c>
      <c r="CA6" s="289" t="s">
        <v>5</v>
      </c>
      <c r="CB6" s="289" t="s">
        <v>5</v>
      </c>
      <c r="CC6" s="289" t="s">
        <v>5</v>
      </c>
      <c r="CD6" s="289" t="s">
        <v>5</v>
      </c>
      <c r="CE6" s="289" t="s">
        <v>5</v>
      </c>
      <c r="CF6" s="289" t="s">
        <v>5</v>
      </c>
      <c r="CG6" s="289" t="s">
        <v>5</v>
      </c>
      <c r="CH6" s="289" t="s">
        <v>5</v>
      </c>
      <c r="CI6" s="289" t="s">
        <v>5</v>
      </c>
      <c r="CJ6" s="289" t="s">
        <v>5</v>
      </c>
      <c r="CK6" s="289" t="s">
        <v>5</v>
      </c>
      <c r="CL6" s="289" t="s">
        <v>5</v>
      </c>
      <c r="CM6" s="289" t="s">
        <v>5</v>
      </c>
      <c r="CN6" s="289" t="s">
        <v>5</v>
      </c>
      <c r="CO6" s="289" t="s">
        <v>5</v>
      </c>
      <c r="CP6" s="289" t="s">
        <v>5</v>
      </c>
      <c r="CQ6" s="289" t="s">
        <v>5</v>
      </c>
      <c r="CR6" s="289" t="s">
        <v>5</v>
      </c>
      <c r="CS6" s="289" t="s">
        <v>5</v>
      </c>
      <c r="CT6" s="289" t="s">
        <v>5</v>
      </c>
      <c r="CU6" s="289" t="s">
        <v>5</v>
      </c>
      <c r="CV6" s="289" t="s">
        <v>5</v>
      </c>
      <c r="CW6" s="289" t="s">
        <v>5</v>
      </c>
      <c r="CX6" s="289" t="s">
        <v>5</v>
      </c>
      <c r="CY6" s="289" t="s">
        <v>5</v>
      </c>
    </row>
    <row r="7" spans="1:103" s="300" customFormat="1" ht="13.5" customHeight="1">
      <c r="A7" s="302" t="str">
        <f>ごみ処理概要!A7</f>
        <v>奈良県</v>
      </c>
      <c r="B7" s="303" t="str">
        <f>ごみ処理概要!B7</f>
        <v>29000</v>
      </c>
      <c r="C7" s="304" t="s">
        <v>3</v>
      </c>
      <c r="D7" s="305">
        <f t="shared" ref="D7:D46" si="0">SUM(E7,F7,N7,O7)</f>
        <v>0</v>
      </c>
      <c r="E7" s="305">
        <f t="shared" ref="E7:E46" si="1">X7</f>
        <v>0</v>
      </c>
      <c r="F7" s="305">
        <f t="shared" ref="F7:F46" si="2">SUM(G7:M7)</f>
        <v>0</v>
      </c>
      <c r="G7" s="305">
        <f t="shared" ref="G7:G46" si="3">AF7</f>
        <v>0</v>
      </c>
      <c r="H7" s="305">
        <f t="shared" ref="H7:H46" si="4">AN7</f>
        <v>0</v>
      </c>
      <c r="I7" s="305">
        <f t="shared" ref="I7:I46" si="5">AV7</f>
        <v>0</v>
      </c>
      <c r="J7" s="305">
        <f t="shared" ref="J7:J46" si="6">BD7</f>
        <v>0</v>
      </c>
      <c r="K7" s="305">
        <f t="shared" ref="K7:K46" si="7">BL7</f>
        <v>0</v>
      </c>
      <c r="L7" s="305">
        <f t="shared" ref="L7:L46" si="8">BT7</f>
        <v>0</v>
      </c>
      <c r="M7" s="305">
        <f t="shared" ref="M7:M46" si="9">CB7</f>
        <v>0</v>
      </c>
      <c r="N7" s="305">
        <f t="shared" ref="N7:N46" si="10">CJ7</f>
        <v>0</v>
      </c>
      <c r="O7" s="305">
        <f t="shared" ref="O7:O46" si="11">CR7</f>
        <v>0</v>
      </c>
      <c r="P7" s="305">
        <f t="shared" ref="P7:P46" si="12">SUM(Q7:W7)</f>
        <v>0</v>
      </c>
      <c r="Q7" s="305">
        <f>0</f>
        <v>0</v>
      </c>
      <c r="R7" s="305">
        <f>0</f>
        <v>0</v>
      </c>
      <c r="S7" s="305">
        <f>0</f>
        <v>0</v>
      </c>
      <c r="T7" s="305">
        <f>0</f>
        <v>0</v>
      </c>
      <c r="U7" s="305">
        <f>0</f>
        <v>0</v>
      </c>
      <c r="V7" s="305">
        <f>0</f>
        <v>0</v>
      </c>
      <c r="W7" s="305">
        <f>0</f>
        <v>0</v>
      </c>
      <c r="X7" s="305">
        <f t="shared" ref="X7:X46" si="13">SUM(Y7:AE7)</f>
        <v>0</v>
      </c>
      <c r="Y7" s="305">
        <f>0</f>
        <v>0</v>
      </c>
      <c r="Z7" s="305">
        <f>0</f>
        <v>0</v>
      </c>
      <c r="AA7" s="305">
        <f>0</f>
        <v>0</v>
      </c>
      <c r="AB7" s="305">
        <f>0</f>
        <v>0</v>
      </c>
      <c r="AC7" s="305">
        <f>0</f>
        <v>0</v>
      </c>
      <c r="AD7" s="305">
        <f>0</f>
        <v>0</v>
      </c>
      <c r="AE7" s="305">
        <f>0</f>
        <v>0</v>
      </c>
      <c r="AF7" s="305">
        <f t="shared" ref="AF7:AF46" si="14">SUM(AG7:AM7)</f>
        <v>0</v>
      </c>
      <c r="AG7" s="305">
        <f>0</f>
        <v>0</v>
      </c>
      <c r="AH7" s="305">
        <f>0</f>
        <v>0</v>
      </c>
      <c r="AI7" s="305">
        <f>0</f>
        <v>0</v>
      </c>
      <c r="AJ7" s="305">
        <f>0</f>
        <v>0</v>
      </c>
      <c r="AK7" s="305">
        <f>0</f>
        <v>0</v>
      </c>
      <c r="AL7" s="305">
        <f>0</f>
        <v>0</v>
      </c>
      <c r="AM7" s="305">
        <f>0</f>
        <v>0</v>
      </c>
      <c r="AN7" s="305">
        <f t="shared" ref="AN7:AN46" si="15">SUM(AO7:AU7)</f>
        <v>0</v>
      </c>
      <c r="AO7" s="305">
        <f>0</f>
        <v>0</v>
      </c>
      <c r="AP7" s="305">
        <f>0</f>
        <v>0</v>
      </c>
      <c r="AQ7" s="305">
        <f>0</f>
        <v>0</v>
      </c>
      <c r="AR7" s="305">
        <f>0</f>
        <v>0</v>
      </c>
      <c r="AS7" s="305">
        <f>0</f>
        <v>0</v>
      </c>
      <c r="AT7" s="305">
        <f>0</f>
        <v>0</v>
      </c>
      <c r="AU7" s="305">
        <f>0</f>
        <v>0</v>
      </c>
      <c r="AV7" s="305">
        <f t="shared" ref="AV7:AV46" si="16">SUM(AW7:BC7)</f>
        <v>0</v>
      </c>
      <c r="AW7" s="305">
        <f>0</f>
        <v>0</v>
      </c>
      <c r="AX7" s="305">
        <f>0</f>
        <v>0</v>
      </c>
      <c r="AY7" s="305">
        <f>0</f>
        <v>0</v>
      </c>
      <c r="AZ7" s="305">
        <f>0</f>
        <v>0</v>
      </c>
      <c r="BA7" s="305">
        <f>0</f>
        <v>0</v>
      </c>
      <c r="BB7" s="305">
        <f>0</f>
        <v>0</v>
      </c>
      <c r="BC7" s="305">
        <f>0</f>
        <v>0</v>
      </c>
      <c r="BD7" s="305">
        <f t="shared" ref="BD7:BD46" si="17">SUM(BE7:BK7)</f>
        <v>0</v>
      </c>
      <c r="BE7" s="305">
        <f>0</f>
        <v>0</v>
      </c>
      <c r="BF7" s="305">
        <f>0</f>
        <v>0</v>
      </c>
      <c r="BG7" s="305">
        <f>0</f>
        <v>0</v>
      </c>
      <c r="BH7" s="305">
        <f>0</f>
        <v>0</v>
      </c>
      <c r="BI7" s="305">
        <f>0</f>
        <v>0</v>
      </c>
      <c r="BJ7" s="305">
        <f>0</f>
        <v>0</v>
      </c>
      <c r="BK7" s="305">
        <f>0</f>
        <v>0</v>
      </c>
      <c r="BL7" s="305">
        <f t="shared" ref="BL7:BL46" si="18">SUM(BM7:BS7)</f>
        <v>0</v>
      </c>
      <c r="BM7" s="305">
        <f>0</f>
        <v>0</v>
      </c>
      <c r="BN7" s="305">
        <f>0</f>
        <v>0</v>
      </c>
      <c r="BO7" s="305">
        <f>0</f>
        <v>0</v>
      </c>
      <c r="BP7" s="305">
        <f>0</f>
        <v>0</v>
      </c>
      <c r="BQ7" s="305">
        <f>0</f>
        <v>0</v>
      </c>
      <c r="BR7" s="305">
        <f>0</f>
        <v>0</v>
      </c>
      <c r="BS7" s="305">
        <f>0</f>
        <v>0</v>
      </c>
      <c r="BT7" s="305">
        <f t="shared" ref="BT7:BT46" si="19">SUM(BU7:CA7)</f>
        <v>0</v>
      </c>
      <c r="BU7" s="305">
        <f>0</f>
        <v>0</v>
      </c>
      <c r="BV7" s="305">
        <f>0</f>
        <v>0</v>
      </c>
      <c r="BW7" s="305">
        <f>0</f>
        <v>0</v>
      </c>
      <c r="BX7" s="305">
        <f>0</f>
        <v>0</v>
      </c>
      <c r="BY7" s="305">
        <f>0</f>
        <v>0</v>
      </c>
      <c r="BZ7" s="305">
        <f>0</f>
        <v>0</v>
      </c>
      <c r="CA7" s="305">
        <f>0</f>
        <v>0</v>
      </c>
      <c r="CB7" s="305">
        <f t="shared" ref="CB7:CB46" si="20">SUM(CC7:CI7)</f>
        <v>0</v>
      </c>
      <c r="CC7" s="305">
        <f>0</f>
        <v>0</v>
      </c>
      <c r="CD7" s="305">
        <f>0</f>
        <v>0</v>
      </c>
      <c r="CE7" s="305">
        <f>0</f>
        <v>0</v>
      </c>
      <c r="CF7" s="305">
        <f>0</f>
        <v>0</v>
      </c>
      <c r="CG7" s="305">
        <f>0</f>
        <v>0</v>
      </c>
      <c r="CH7" s="305">
        <f>0</f>
        <v>0</v>
      </c>
      <c r="CI7" s="305">
        <f>0</f>
        <v>0</v>
      </c>
      <c r="CJ7" s="305">
        <f t="shared" ref="CJ7:CJ46" si="21">SUM(CK7:CQ7)</f>
        <v>0</v>
      </c>
      <c r="CK7" s="305">
        <f>0</f>
        <v>0</v>
      </c>
      <c r="CL7" s="305">
        <f>0</f>
        <v>0</v>
      </c>
      <c r="CM7" s="305">
        <f>0</f>
        <v>0</v>
      </c>
      <c r="CN7" s="305">
        <f>0</f>
        <v>0</v>
      </c>
      <c r="CO7" s="305">
        <f>0</f>
        <v>0</v>
      </c>
      <c r="CP7" s="305">
        <f>0</f>
        <v>0</v>
      </c>
      <c r="CQ7" s="305">
        <f>0</f>
        <v>0</v>
      </c>
      <c r="CR7" s="305">
        <f t="shared" ref="CR7:CR46" si="22">SUM(CS7:CY7)</f>
        <v>0</v>
      </c>
      <c r="CS7" s="305">
        <f>0</f>
        <v>0</v>
      </c>
      <c r="CT7" s="305">
        <f>0</f>
        <v>0</v>
      </c>
      <c r="CU7" s="305">
        <f>0</f>
        <v>0</v>
      </c>
      <c r="CV7" s="305">
        <f>0</f>
        <v>0</v>
      </c>
      <c r="CW7" s="305">
        <f>0</f>
        <v>0</v>
      </c>
      <c r="CX7" s="305">
        <f>0</f>
        <v>0</v>
      </c>
      <c r="CY7" s="305">
        <f>0</f>
        <v>0</v>
      </c>
    </row>
    <row r="8" spans="1:103" s="224" customFormat="1" ht="13.5" customHeight="1">
      <c r="A8" s="290" t="s">
        <v>745</v>
      </c>
      <c r="B8" s="291" t="s">
        <v>759</v>
      </c>
      <c r="C8" s="290" t="s">
        <v>760</v>
      </c>
      <c r="D8" s="292">
        <f t="shared" si="0"/>
        <v>0</v>
      </c>
      <c r="E8" s="292">
        <f t="shared" si="1"/>
        <v>0</v>
      </c>
      <c r="F8" s="292">
        <f t="shared" si="2"/>
        <v>0</v>
      </c>
      <c r="G8" s="292">
        <f t="shared" si="3"/>
        <v>0</v>
      </c>
      <c r="H8" s="292">
        <f t="shared" si="4"/>
        <v>0</v>
      </c>
      <c r="I8" s="292">
        <f t="shared" si="5"/>
        <v>0</v>
      </c>
      <c r="J8" s="292">
        <f t="shared" si="6"/>
        <v>0</v>
      </c>
      <c r="K8" s="292">
        <f t="shared" si="7"/>
        <v>0</v>
      </c>
      <c r="L8" s="292">
        <f t="shared" si="8"/>
        <v>0</v>
      </c>
      <c r="M8" s="292">
        <f t="shared" si="9"/>
        <v>0</v>
      </c>
      <c r="N8" s="292">
        <f t="shared" si="10"/>
        <v>0</v>
      </c>
      <c r="O8" s="292">
        <f t="shared" si="11"/>
        <v>0</v>
      </c>
      <c r="P8" s="292">
        <f t="shared" si="12"/>
        <v>0</v>
      </c>
      <c r="Q8" s="292">
        <f>0</f>
        <v>0</v>
      </c>
      <c r="R8" s="292">
        <f>0</f>
        <v>0</v>
      </c>
      <c r="S8" s="292">
        <f>0</f>
        <v>0</v>
      </c>
      <c r="T8" s="292">
        <f>0</f>
        <v>0</v>
      </c>
      <c r="U8" s="292">
        <f>0</f>
        <v>0</v>
      </c>
      <c r="V8" s="292">
        <f>0</f>
        <v>0</v>
      </c>
      <c r="W8" s="292">
        <f>0</f>
        <v>0</v>
      </c>
      <c r="X8" s="292">
        <f t="shared" si="13"/>
        <v>0</v>
      </c>
      <c r="Y8" s="292">
        <f>0</f>
        <v>0</v>
      </c>
      <c r="Z8" s="292">
        <f>0</f>
        <v>0</v>
      </c>
      <c r="AA8" s="292">
        <f>0</f>
        <v>0</v>
      </c>
      <c r="AB8" s="292">
        <f>0</f>
        <v>0</v>
      </c>
      <c r="AC8" s="292">
        <f>0</f>
        <v>0</v>
      </c>
      <c r="AD8" s="292">
        <f>0</f>
        <v>0</v>
      </c>
      <c r="AE8" s="292">
        <f>0</f>
        <v>0</v>
      </c>
      <c r="AF8" s="292">
        <f t="shared" si="14"/>
        <v>0</v>
      </c>
      <c r="AG8" s="292">
        <f>0</f>
        <v>0</v>
      </c>
      <c r="AH8" s="292">
        <f>0</f>
        <v>0</v>
      </c>
      <c r="AI8" s="292">
        <f>0</f>
        <v>0</v>
      </c>
      <c r="AJ8" s="292">
        <f>0</f>
        <v>0</v>
      </c>
      <c r="AK8" s="292">
        <f>0</f>
        <v>0</v>
      </c>
      <c r="AL8" s="292">
        <f>0</f>
        <v>0</v>
      </c>
      <c r="AM8" s="292">
        <f>0</f>
        <v>0</v>
      </c>
      <c r="AN8" s="292">
        <f t="shared" si="15"/>
        <v>0</v>
      </c>
      <c r="AO8" s="292">
        <f>0</f>
        <v>0</v>
      </c>
      <c r="AP8" s="292">
        <f>0</f>
        <v>0</v>
      </c>
      <c r="AQ8" s="292">
        <f>0</f>
        <v>0</v>
      </c>
      <c r="AR8" s="292">
        <f>0</f>
        <v>0</v>
      </c>
      <c r="AS8" s="292">
        <f>0</f>
        <v>0</v>
      </c>
      <c r="AT8" s="292">
        <f>0</f>
        <v>0</v>
      </c>
      <c r="AU8" s="292">
        <f>0</f>
        <v>0</v>
      </c>
      <c r="AV8" s="292">
        <f t="shared" si="16"/>
        <v>0</v>
      </c>
      <c r="AW8" s="292">
        <f>0</f>
        <v>0</v>
      </c>
      <c r="AX8" s="292">
        <f>0</f>
        <v>0</v>
      </c>
      <c r="AY8" s="292">
        <f>0</f>
        <v>0</v>
      </c>
      <c r="AZ8" s="292">
        <f>0</f>
        <v>0</v>
      </c>
      <c r="BA8" s="292">
        <f>0</f>
        <v>0</v>
      </c>
      <c r="BB8" s="292">
        <f>0</f>
        <v>0</v>
      </c>
      <c r="BC8" s="292">
        <f>0</f>
        <v>0</v>
      </c>
      <c r="BD8" s="292">
        <f t="shared" si="17"/>
        <v>0</v>
      </c>
      <c r="BE8" s="292">
        <f>0</f>
        <v>0</v>
      </c>
      <c r="BF8" s="292">
        <f>0</f>
        <v>0</v>
      </c>
      <c r="BG8" s="292">
        <f>0</f>
        <v>0</v>
      </c>
      <c r="BH8" s="292">
        <f>0</f>
        <v>0</v>
      </c>
      <c r="BI8" s="292">
        <f>0</f>
        <v>0</v>
      </c>
      <c r="BJ8" s="292">
        <f>0</f>
        <v>0</v>
      </c>
      <c r="BK8" s="292">
        <f>0</f>
        <v>0</v>
      </c>
      <c r="BL8" s="292">
        <f t="shared" si="18"/>
        <v>0</v>
      </c>
      <c r="BM8" s="292">
        <f>0</f>
        <v>0</v>
      </c>
      <c r="BN8" s="292">
        <f>0</f>
        <v>0</v>
      </c>
      <c r="BO8" s="292">
        <f>0</f>
        <v>0</v>
      </c>
      <c r="BP8" s="292">
        <f>0</f>
        <v>0</v>
      </c>
      <c r="BQ8" s="292">
        <f>0</f>
        <v>0</v>
      </c>
      <c r="BR8" s="292">
        <f>0</f>
        <v>0</v>
      </c>
      <c r="BS8" s="292">
        <f>0</f>
        <v>0</v>
      </c>
      <c r="BT8" s="292">
        <f t="shared" si="19"/>
        <v>0</v>
      </c>
      <c r="BU8" s="292">
        <f>0</f>
        <v>0</v>
      </c>
      <c r="BV8" s="292">
        <f>0</f>
        <v>0</v>
      </c>
      <c r="BW8" s="292">
        <f>0</f>
        <v>0</v>
      </c>
      <c r="BX8" s="292">
        <f>0</f>
        <v>0</v>
      </c>
      <c r="BY8" s="292">
        <f>0</f>
        <v>0</v>
      </c>
      <c r="BZ8" s="292">
        <f>0</f>
        <v>0</v>
      </c>
      <c r="CA8" s="292">
        <f>0</f>
        <v>0</v>
      </c>
      <c r="CB8" s="292">
        <f t="shared" si="20"/>
        <v>0</v>
      </c>
      <c r="CC8" s="292">
        <f>0</f>
        <v>0</v>
      </c>
      <c r="CD8" s="292">
        <f>0</f>
        <v>0</v>
      </c>
      <c r="CE8" s="292">
        <f>0</f>
        <v>0</v>
      </c>
      <c r="CF8" s="292">
        <f>0</f>
        <v>0</v>
      </c>
      <c r="CG8" s="292">
        <f>0</f>
        <v>0</v>
      </c>
      <c r="CH8" s="292">
        <f>0</f>
        <v>0</v>
      </c>
      <c r="CI8" s="292">
        <f>0</f>
        <v>0</v>
      </c>
      <c r="CJ8" s="292">
        <f t="shared" si="21"/>
        <v>0</v>
      </c>
      <c r="CK8" s="292">
        <f>0</f>
        <v>0</v>
      </c>
      <c r="CL8" s="292">
        <f>0</f>
        <v>0</v>
      </c>
      <c r="CM8" s="292">
        <f>0</f>
        <v>0</v>
      </c>
      <c r="CN8" s="292">
        <f>0</f>
        <v>0</v>
      </c>
      <c r="CO8" s="292">
        <f>0</f>
        <v>0</v>
      </c>
      <c r="CP8" s="292">
        <f>0</f>
        <v>0</v>
      </c>
      <c r="CQ8" s="292">
        <f>0</f>
        <v>0</v>
      </c>
      <c r="CR8" s="292">
        <f t="shared" si="22"/>
        <v>0</v>
      </c>
      <c r="CS8" s="292">
        <f>0</f>
        <v>0</v>
      </c>
      <c r="CT8" s="292">
        <f>0</f>
        <v>0</v>
      </c>
      <c r="CU8" s="292">
        <f>0</f>
        <v>0</v>
      </c>
      <c r="CV8" s="292">
        <f>0</f>
        <v>0</v>
      </c>
      <c r="CW8" s="292">
        <f>0</f>
        <v>0</v>
      </c>
      <c r="CX8" s="292">
        <f>0</f>
        <v>0</v>
      </c>
      <c r="CY8" s="292">
        <f>0</f>
        <v>0</v>
      </c>
    </row>
    <row r="9" spans="1:103" s="224" customFormat="1" ht="13.5" customHeight="1">
      <c r="A9" s="290" t="s">
        <v>745</v>
      </c>
      <c r="B9" s="291" t="s">
        <v>762</v>
      </c>
      <c r="C9" s="290" t="s">
        <v>763</v>
      </c>
      <c r="D9" s="292">
        <f t="shared" si="0"/>
        <v>0</v>
      </c>
      <c r="E9" s="292">
        <f t="shared" si="1"/>
        <v>0</v>
      </c>
      <c r="F9" s="292">
        <f t="shared" si="2"/>
        <v>0</v>
      </c>
      <c r="G9" s="292">
        <f t="shared" si="3"/>
        <v>0</v>
      </c>
      <c r="H9" s="292">
        <f t="shared" si="4"/>
        <v>0</v>
      </c>
      <c r="I9" s="292">
        <f t="shared" si="5"/>
        <v>0</v>
      </c>
      <c r="J9" s="292">
        <f t="shared" si="6"/>
        <v>0</v>
      </c>
      <c r="K9" s="292">
        <f t="shared" si="7"/>
        <v>0</v>
      </c>
      <c r="L9" s="292">
        <f t="shared" si="8"/>
        <v>0</v>
      </c>
      <c r="M9" s="292">
        <f t="shared" si="9"/>
        <v>0</v>
      </c>
      <c r="N9" s="292">
        <f t="shared" si="10"/>
        <v>0</v>
      </c>
      <c r="O9" s="292">
        <f t="shared" si="11"/>
        <v>0</v>
      </c>
      <c r="P9" s="292">
        <f t="shared" si="12"/>
        <v>0</v>
      </c>
      <c r="Q9" s="292">
        <f>0</f>
        <v>0</v>
      </c>
      <c r="R9" s="292">
        <f>0</f>
        <v>0</v>
      </c>
      <c r="S9" s="292">
        <f>0</f>
        <v>0</v>
      </c>
      <c r="T9" s="292">
        <f>0</f>
        <v>0</v>
      </c>
      <c r="U9" s="292">
        <f>0</f>
        <v>0</v>
      </c>
      <c r="V9" s="292">
        <f>0</f>
        <v>0</v>
      </c>
      <c r="W9" s="292">
        <f>0</f>
        <v>0</v>
      </c>
      <c r="X9" s="292">
        <f t="shared" si="13"/>
        <v>0</v>
      </c>
      <c r="Y9" s="292">
        <f>0</f>
        <v>0</v>
      </c>
      <c r="Z9" s="292">
        <f>0</f>
        <v>0</v>
      </c>
      <c r="AA9" s="292">
        <f>0</f>
        <v>0</v>
      </c>
      <c r="AB9" s="292">
        <f>0</f>
        <v>0</v>
      </c>
      <c r="AC9" s="292">
        <f>0</f>
        <v>0</v>
      </c>
      <c r="AD9" s="292">
        <f>0</f>
        <v>0</v>
      </c>
      <c r="AE9" s="292">
        <f>0</f>
        <v>0</v>
      </c>
      <c r="AF9" s="292">
        <f t="shared" si="14"/>
        <v>0</v>
      </c>
      <c r="AG9" s="292">
        <f>0</f>
        <v>0</v>
      </c>
      <c r="AH9" s="292">
        <f>0</f>
        <v>0</v>
      </c>
      <c r="AI9" s="292">
        <f>0</f>
        <v>0</v>
      </c>
      <c r="AJ9" s="292">
        <f>0</f>
        <v>0</v>
      </c>
      <c r="AK9" s="292">
        <f>0</f>
        <v>0</v>
      </c>
      <c r="AL9" s="292">
        <f>0</f>
        <v>0</v>
      </c>
      <c r="AM9" s="292">
        <f>0</f>
        <v>0</v>
      </c>
      <c r="AN9" s="292">
        <f t="shared" si="15"/>
        <v>0</v>
      </c>
      <c r="AO9" s="292">
        <f>0</f>
        <v>0</v>
      </c>
      <c r="AP9" s="292">
        <f>0</f>
        <v>0</v>
      </c>
      <c r="AQ9" s="292">
        <f>0</f>
        <v>0</v>
      </c>
      <c r="AR9" s="292">
        <f>0</f>
        <v>0</v>
      </c>
      <c r="AS9" s="292">
        <f>0</f>
        <v>0</v>
      </c>
      <c r="AT9" s="292">
        <f>0</f>
        <v>0</v>
      </c>
      <c r="AU9" s="292">
        <f>0</f>
        <v>0</v>
      </c>
      <c r="AV9" s="292">
        <f t="shared" si="16"/>
        <v>0</v>
      </c>
      <c r="AW9" s="292">
        <f>0</f>
        <v>0</v>
      </c>
      <c r="AX9" s="292">
        <f>0</f>
        <v>0</v>
      </c>
      <c r="AY9" s="292">
        <f>0</f>
        <v>0</v>
      </c>
      <c r="AZ9" s="292">
        <f>0</f>
        <v>0</v>
      </c>
      <c r="BA9" s="292">
        <f>0</f>
        <v>0</v>
      </c>
      <c r="BB9" s="292">
        <f>0</f>
        <v>0</v>
      </c>
      <c r="BC9" s="292">
        <f>0</f>
        <v>0</v>
      </c>
      <c r="BD9" s="292">
        <f t="shared" si="17"/>
        <v>0</v>
      </c>
      <c r="BE9" s="292">
        <f>0</f>
        <v>0</v>
      </c>
      <c r="BF9" s="292">
        <f>0</f>
        <v>0</v>
      </c>
      <c r="BG9" s="292">
        <f>0</f>
        <v>0</v>
      </c>
      <c r="BH9" s="292">
        <f>0</f>
        <v>0</v>
      </c>
      <c r="BI9" s="292">
        <f>0</f>
        <v>0</v>
      </c>
      <c r="BJ9" s="292">
        <f>0</f>
        <v>0</v>
      </c>
      <c r="BK9" s="292">
        <f>0</f>
        <v>0</v>
      </c>
      <c r="BL9" s="292">
        <f t="shared" si="18"/>
        <v>0</v>
      </c>
      <c r="BM9" s="292">
        <f>0</f>
        <v>0</v>
      </c>
      <c r="BN9" s="292">
        <f>0</f>
        <v>0</v>
      </c>
      <c r="BO9" s="292">
        <f>0</f>
        <v>0</v>
      </c>
      <c r="BP9" s="292">
        <f>0</f>
        <v>0</v>
      </c>
      <c r="BQ9" s="292">
        <f>0</f>
        <v>0</v>
      </c>
      <c r="BR9" s="292">
        <f>0</f>
        <v>0</v>
      </c>
      <c r="BS9" s="292">
        <f>0</f>
        <v>0</v>
      </c>
      <c r="BT9" s="292">
        <f t="shared" si="19"/>
        <v>0</v>
      </c>
      <c r="BU9" s="292">
        <f>0</f>
        <v>0</v>
      </c>
      <c r="BV9" s="292">
        <f>0</f>
        <v>0</v>
      </c>
      <c r="BW9" s="292">
        <f>0</f>
        <v>0</v>
      </c>
      <c r="BX9" s="292">
        <f>0</f>
        <v>0</v>
      </c>
      <c r="BY9" s="292">
        <f>0</f>
        <v>0</v>
      </c>
      <c r="BZ9" s="292">
        <f>0</f>
        <v>0</v>
      </c>
      <c r="CA9" s="292">
        <f>0</f>
        <v>0</v>
      </c>
      <c r="CB9" s="292">
        <f t="shared" si="20"/>
        <v>0</v>
      </c>
      <c r="CC9" s="292">
        <f>0</f>
        <v>0</v>
      </c>
      <c r="CD9" s="292">
        <f>0</f>
        <v>0</v>
      </c>
      <c r="CE9" s="292">
        <f>0</f>
        <v>0</v>
      </c>
      <c r="CF9" s="292">
        <f>0</f>
        <v>0</v>
      </c>
      <c r="CG9" s="292">
        <f>0</f>
        <v>0</v>
      </c>
      <c r="CH9" s="292">
        <f>0</f>
        <v>0</v>
      </c>
      <c r="CI9" s="292">
        <f>0</f>
        <v>0</v>
      </c>
      <c r="CJ9" s="292">
        <f t="shared" si="21"/>
        <v>0</v>
      </c>
      <c r="CK9" s="292">
        <f>0</f>
        <v>0</v>
      </c>
      <c r="CL9" s="292">
        <f>0</f>
        <v>0</v>
      </c>
      <c r="CM9" s="292">
        <f>0</f>
        <v>0</v>
      </c>
      <c r="CN9" s="292">
        <f>0</f>
        <v>0</v>
      </c>
      <c r="CO9" s="292">
        <f>0</f>
        <v>0</v>
      </c>
      <c r="CP9" s="292">
        <f>0</f>
        <v>0</v>
      </c>
      <c r="CQ9" s="292">
        <f>0</f>
        <v>0</v>
      </c>
      <c r="CR9" s="292">
        <f t="shared" si="22"/>
        <v>0</v>
      </c>
      <c r="CS9" s="292">
        <f>0</f>
        <v>0</v>
      </c>
      <c r="CT9" s="292">
        <f>0</f>
        <v>0</v>
      </c>
      <c r="CU9" s="292">
        <f>0</f>
        <v>0</v>
      </c>
      <c r="CV9" s="292">
        <f>0</f>
        <v>0</v>
      </c>
      <c r="CW9" s="292">
        <f>0</f>
        <v>0</v>
      </c>
      <c r="CX9" s="292">
        <f>0</f>
        <v>0</v>
      </c>
      <c r="CY9" s="292">
        <f>0</f>
        <v>0</v>
      </c>
    </row>
    <row r="10" spans="1:103" s="224" customFormat="1" ht="13.5" customHeight="1">
      <c r="A10" s="290" t="s">
        <v>745</v>
      </c>
      <c r="B10" s="291" t="s">
        <v>764</v>
      </c>
      <c r="C10" s="290" t="s">
        <v>765</v>
      </c>
      <c r="D10" s="292">
        <f t="shared" si="0"/>
        <v>0</v>
      </c>
      <c r="E10" s="292">
        <f t="shared" si="1"/>
        <v>0</v>
      </c>
      <c r="F10" s="292">
        <f t="shared" si="2"/>
        <v>0</v>
      </c>
      <c r="G10" s="292">
        <f t="shared" si="3"/>
        <v>0</v>
      </c>
      <c r="H10" s="292">
        <f t="shared" si="4"/>
        <v>0</v>
      </c>
      <c r="I10" s="292">
        <f t="shared" si="5"/>
        <v>0</v>
      </c>
      <c r="J10" s="292">
        <f t="shared" si="6"/>
        <v>0</v>
      </c>
      <c r="K10" s="292">
        <f t="shared" si="7"/>
        <v>0</v>
      </c>
      <c r="L10" s="292">
        <f t="shared" si="8"/>
        <v>0</v>
      </c>
      <c r="M10" s="292">
        <f t="shared" si="9"/>
        <v>0</v>
      </c>
      <c r="N10" s="292">
        <f t="shared" si="10"/>
        <v>0</v>
      </c>
      <c r="O10" s="292">
        <f t="shared" si="11"/>
        <v>0</v>
      </c>
      <c r="P10" s="292">
        <f t="shared" si="12"/>
        <v>0</v>
      </c>
      <c r="Q10" s="292">
        <f>0</f>
        <v>0</v>
      </c>
      <c r="R10" s="292">
        <f>0</f>
        <v>0</v>
      </c>
      <c r="S10" s="292">
        <f>0</f>
        <v>0</v>
      </c>
      <c r="T10" s="292">
        <f>0</f>
        <v>0</v>
      </c>
      <c r="U10" s="292">
        <f>0</f>
        <v>0</v>
      </c>
      <c r="V10" s="292">
        <f>0</f>
        <v>0</v>
      </c>
      <c r="W10" s="292">
        <f>0</f>
        <v>0</v>
      </c>
      <c r="X10" s="292">
        <f t="shared" si="13"/>
        <v>0</v>
      </c>
      <c r="Y10" s="292">
        <f>0</f>
        <v>0</v>
      </c>
      <c r="Z10" s="292">
        <f>0</f>
        <v>0</v>
      </c>
      <c r="AA10" s="292">
        <f>0</f>
        <v>0</v>
      </c>
      <c r="AB10" s="292">
        <f>0</f>
        <v>0</v>
      </c>
      <c r="AC10" s="292">
        <f>0</f>
        <v>0</v>
      </c>
      <c r="AD10" s="292">
        <f>0</f>
        <v>0</v>
      </c>
      <c r="AE10" s="292">
        <f>0</f>
        <v>0</v>
      </c>
      <c r="AF10" s="292">
        <f t="shared" si="14"/>
        <v>0</v>
      </c>
      <c r="AG10" s="292">
        <f>0</f>
        <v>0</v>
      </c>
      <c r="AH10" s="292">
        <f>0</f>
        <v>0</v>
      </c>
      <c r="AI10" s="292">
        <f>0</f>
        <v>0</v>
      </c>
      <c r="AJ10" s="292">
        <f>0</f>
        <v>0</v>
      </c>
      <c r="AK10" s="292">
        <f>0</f>
        <v>0</v>
      </c>
      <c r="AL10" s="292">
        <f>0</f>
        <v>0</v>
      </c>
      <c r="AM10" s="292">
        <f>0</f>
        <v>0</v>
      </c>
      <c r="AN10" s="292">
        <f t="shared" si="15"/>
        <v>0</v>
      </c>
      <c r="AO10" s="292">
        <f>0</f>
        <v>0</v>
      </c>
      <c r="AP10" s="292">
        <f>0</f>
        <v>0</v>
      </c>
      <c r="AQ10" s="292">
        <f>0</f>
        <v>0</v>
      </c>
      <c r="AR10" s="292">
        <f>0</f>
        <v>0</v>
      </c>
      <c r="AS10" s="292">
        <f>0</f>
        <v>0</v>
      </c>
      <c r="AT10" s="292">
        <f>0</f>
        <v>0</v>
      </c>
      <c r="AU10" s="292">
        <f>0</f>
        <v>0</v>
      </c>
      <c r="AV10" s="292">
        <f t="shared" si="16"/>
        <v>0</v>
      </c>
      <c r="AW10" s="292">
        <f>0</f>
        <v>0</v>
      </c>
      <c r="AX10" s="292">
        <f>0</f>
        <v>0</v>
      </c>
      <c r="AY10" s="292">
        <f>0</f>
        <v>0</v>
      </c>
      <c r="AZ10" s="292">
        <f>0</f>
        <v>0</v>
      </c>
      <c r="BA10" s="292">
        <f>0</f>
        <v>0</v>
      </c>
      <c r="BB10" s="292">
        <f>0</f>
        <v>0</v>
      </c>
      <c r="BC10" s="292">
        <f>0</f>
        <v>0</v>
      </c>
      <c r="BD10" s="292">
        <f t="shared" si="17"/>
        <v>0</v>
      </c>
      <c r="BE10" s="292">
        <f>0</f>
        <v>0</v>
      </c>
      <c r="BF10" s="292">
        <f>0</f>
        <v>0</v>
      </c>
      <c r="BG10" s="292">
        <f>0</f>
        <v>0</v>
      </c>
      <c r="BH10" s="292">
        <f>0</f>
        <v>0</v>
      </c>
      <c r="BI10" s="292">
        <f>0</f>
        <v>0</v>
      </c>
      <c r="BJ10" s="292">
        <f>0</f>
        <v>0</v>
      </c>
      <c r="BK10" s="292">
        <f>0</f>
        <v>0</v>
      </c>
      <c r="BL10" s="292">
        <f t="shared" si="18"/>
        <v>0</v>
      </c>
      <c r="BM10" s="292">
        <f>0</f>
        <v>0</v>
      </c>
      <c r="BN10" s="292">
        <f>0</f>
        <v>0</v>
      </c>
      <c r="BO10" s="292">
        <f>0</f>
        <v>0</v>
      </c>
      <c r="BP10" s="292">
        <f>0</f>
        <v>0</v>
      </c>
      <c r="BQ10" s="292">
        <f>0</f>
        <v>0</v>
      </c>
      <c r="BR10" s="292">
        <f>0</f>
        <v>0</v>
      </c>
      <c r="BS10" s="292">
        <f>0</f>
        <v>0</v>
      </c>
      <c r="BT10" s="292">
        <f t="shared" si="19"/>
        <v>0</v>
      </c>
      <c r="BU10" s="292">
        <f>0</f>
        <v>0</v>
      </c>
      <c r="BV10" s="292">
        <f>0</f>
        <v>0</v>
      </c>
      <c r="BW10" s="292">
        <f>0</f>
        <v>0</v>
      </c>
      <c r="BX10" s="292">
        <f>0</f>
        <v>0</v>
      </c>
      <c r="BY10" s="292">
        <f>0</f>
        <v>0</v>
      </c>
      <c r="BZ10" s="292">
        <f>0</f>
        <v>0</v>
      </c>
      <c r="CA10" s="292">
        <f>0</f>
        <v>0</v>
      </c>
      <c r="CB10" s="292">
        <f t="shared" si="20"/>
        <v>0</v>
      </c>
      <c r="CC10" s="292">
        <f>0</f>
        <v>0</v>
      </c>
      <c r="CD10" s="292">
        <f>0</f>
        <v>0</v>
      </c>
      <c r="CE10" s="292">
        <f>0</f>
        <v>0</v>
      </c>
      <c r="CF10" s="292">
        <f>0</f>
        <v>0</v>
      </c>
      <c r="CG10" s="292">
        <f>0</f>
        <v>0</v>
      </c>
      <c r="CH10" s="292">
        <f>0</f>
        <v>0</v>
      </c>
      <c r="CI10" s="292">
        <f>0</f>
        <v>0</v>
      </c>
      <c r="CJ10" s="292">
        <f t="shared" si="21"/>
        <v>0</v>
      </c>
      <c r="CK10" s="292">
        <f>0</f>
        <v>0</v>
      </c>
      <c r="CL10" s="292">
        <f>0</f>
        <v>0</v>
      </c>
      <c r="CM10" s="292">
        <f>0</f>
        <v>0</v>
      </c>
      <c r="CN10" s="292">
        <f>0</f>
        <v>0</v>
      </c>
      <c r="CO10" s="292">
        <f>0</f>
        <v>0</v>
      </c>
      <c r="CP10" s="292">
        <f>0</f>
        <v>0</v>
      </c>
      <c r="CQ10" s="292">
        <f>0</f>
        <v>0</v>
      </c>
      <c r="CR10" s="292">
        <f t="shared" si="22"/>
        <v>0</v>
      </c>
      <c r="CS10" s="292">
        <f>0</f>
        <v>0</v>
      </c>
      <c r="CT10" s="292">
        <f>0</f>
        <v>0</v>
      </c>
      <c r="CU10" s="292">
        <f>0</f>
        <v>0</v>
      </c>
      <c r="CV10" s="292">
        <f>0</f>
        <v>0</v>
      </c>
      <c r="CW10" s="292">
        <f>0</f>
        <v>0</v>
      </c>
      <c r="CX10" s="292">
        <f>0</f>
        <v>0</v>
      </c>
      <c r="CY10" s="292">
        <f>0</f>
        <v>0</v>
      </c>
    </row>
    <row r="11" spans="1:103" s="224" customFormat="1" ht="13.5" customHeight="1">
      <c r="A11" s="290" t="s">
        <v>745</v>
      </c>
      <c r="B11" s="291" t="s">
        <v>766</v>
      </c>
      <c r="C11" s="290" t="s">
        <v>767</v>
      </c>
      <c r="D11" s="292">
        <f t="shared" si="0"/>
        <v>0</v>
      </c>
      <c r="E11" s="292">
        <f t="shared" si="1"/>
        <v>0</v>
      </c>
      <c r="F11" s="292">
        <f t="shared" si="2"/>
        <v>0</v>
      </c>
      <c r="G11" s="292">
        <f t="shared" si="3"/>
        <v>0</v>
      </c>
      <c r="H11" s="292">
        <f t="shared" si="4"/>
        <v>0</v>
      </c>
      <c r="I11" s="292">
        <f t="shared" si="5"/>
        <v>0</v>
      </c>
      <c r="J11" s="292">
        <f t="shared" si="6"/>
        <v>0</v>
      </c>
      <c r="K11" s="292">
        <f t="shared" si="7"/>
        <v>0</v>
      </c>
      <c r="L11" s="292">
        <f t="shared" si="8"/>
        <v>0</v>
      </c>
      <c r="M11" s="292">
        <f t="shared" si="9"/>
        <v>0</v>
      </c>
      <c r="N11" s="292">
        <f t="shared" si="10"/>
        <v>0</v>
      </c>
      <c r="O11" s="292">
        <f t="shared" si="11"/>
        <v>0</v>
      </c>
      <c r="P11" s="292">
        <f t="shared" si="12"/>
        <v>0</v>
      </c>
      <c r="Q11" s="292">
        <f>0</f>
        <v>0</v>
      </c>
      <c r="R11" s="292">
        <f>0</f>
        <v>0</v>
      </c>
      <c r="S11" s="292">
        <f>0</f>
        <v>0</v>
      </c>
      <c r="T11" s="292">
        <f>0</f>
        <v>0</v>
      </c>
      <c r="U11" s="292">
        <f>0</f>
        <v>0</v>
      </c>
      <c r="V11" s="292">
        <f>0</f>
        <v>0</v>
      </c>
      <c r="W11" s="292">
        <f>0</f>
        <v>0</v>
      </c>
      <c r="X11" s="292">
        <f t="shared" si="13"/>
        <v>0</v>
      </c>
      <c r="Y11" s="292">
        <f>0</f>
        <v>0</v>
      </c>
      <c r="Z11" s="292">
        <f>0</f>
        <v>0</v>
      </c>
      <c r="AA11" s="292">
        <f>0</f>
        <v>0</v>
      </c>
      <c r="AB11" s="292">
        <f>0</f>
        <v>0</v>
      </c>
      <c r="AC11" s="292">
        <f>0</f>
        <v>0</v>
      </c>
      <c r="AD11" s="292">
        <f>0</f>
        <v>0</v>
      </c>
      <c r="AE11" s="292">
        <f>0</f>
        <v>0</v>
      </c>
      <c r="AF11" s="292">
        <f t="shared" si="14"/>
        <v>0</v>
      </c>
      <c r="AG11" s="292">
        <f>0</f>
        <v>0</v>
      </c>
      <c r="AH11" s="292">
        <f>0</f>
        <v>0</v>
      </c>
      <c r="AI11" s="292">
        <f>0</f>
        <v>0</v>
      </c>
      <c r="AJ11" s="292">
        <f>0</f>
        <v>0</v>
      </c>
      <c r="AK11" s="292">
        <f>0</f>
        <v>0</v>
      </c>
      <c r="AL11" s="292">
        <f>0</f>
        <v>0</v>
      </c>
      <c r="AM11" s="292">
        <f>0</f>
        <v>0</v>
      </c>
      <c r="AN11" s="292">
        <f t="shared" si="15"/>
        <v>0</v>
      </c>
      <c r="AO11" s="292">
        <f>0</f>
        <v>0</v>
      </c>
      <c r="AP11" s="292">
        <f>0</f>
        <v>0</v>
      </c>
      <c r="AQ11" s="292">
        <f>0</f>
        <v>0</v>
      </c>
      <c r="AR11" s="292">
        <f>0</f>
        <v>0</v>
      </c>
      <c r="AS11" s="292">
        <f>0</f>
        <v>0</v>
      </c>
      <c r="AT11" s="292">
        <f>0</f>
        <v>0</v>
      </c>
      <c r="AU11" s="292">
        <f>0</f>
        <v>0</v>
      </c>
      <c r="AV11" s="292">
        <f t="shared" si="16"/>
        <v>0</v>
      </c>
      <c r="AW11" s="292">
        <f>0</f>
        <v>0</v>
      </c>
      <c r="AX11" s="292">
        <f>0</f>
        <v>0</v>
      </c>
      <c r="AY11" s="292">
        <f>0</f>
        <v>0</v>
      </c>
      <c r="AZ11" s="292">
        <f>0</f>
        <v>0</v>
      </c>
      <c r="BA11" s="292">
        <f>0</f>
        <v>0</v>
      </c>
      <c r="BB11" s="292">
        <f>0</f>
        <v>0</v>
      </c>
      <c r="BC11" s="292">
        <f>0</f>
        <v>0</v>
      </c>
      <c r="BD11" s="292">
        <f t="shared" si="17"/>
        <v>0</v>
      </c>
      <c r="BE11" s="292">
        <f>0</f>
        <v>0</v>
      </c>
      <c r="BF11" s="292">
        <f>0</f>
        <v>0</v>
      </c>
      <c r="BG11" s="292">
        <f>0</f>
        <v>0</v>
      </c>
      <c r="BH11" s="292">
        <f>0</f>
        <v>0</v>
      </c>
      <c r="BI11" s="292">
        <f>0</f>
        <v>0</v>
      </c>
      <c r="BJ11" s="292">
        <f>0</f>
        <v>0</v>
      </c>
      <c r="BK11" s="292">
        <f>0</f>
        <v>0</v>
      </c>
      <c r="BL11" s="292">
        <f t="shared" si="18"/>
        <v>0</v>
      </c>
      <c r="BM11" s="292">
        <f>0</f>
        <v>0</v>
      </c>
      <c r="BN11" s="292">
        <f>0</f>
        <v>0</v>
      </c>
      <c r="BO11" s="292">
        <f>0</f>
        <v>0</v>
      </c>
      <c r="BP11" s="292">
        <f>0</f>
        <v>0</v>
      </c>
      <c r="BQ11" s="292">
        <f>0</f>
        <v>0</v>
      </c>
      <c r="BR11" s="292">
        <f>0</f>
        <v>0</v>
      </c>
      <c r="BS11" s="292">
        <f>0</f>
        <v>0</v>
      </c>
      <c r="BT11" s="292">
        <f t="shared" si="19"/>
        <v>0</v>
      </c>
      <c r="BU11" s="292">
        <f>0</f>
        <v>0</v>
      </c>
      <c r="BV11" s="292">
        <f>0</f>
        <v>0</v>
      </c>
      <c r="BW11" s="292">
        <f>0</f>
        <v>0</v>
      </c>
      <c r="BX11" s="292">
        <f>0</f>
        <v>0</v>
      </c>
      <c r="BY11" s="292">
        <f>0</f>
        <v>0</v>
      </c>
      <c r="BZ11" s="292">
        <f>0</f>
        <v>0</v>
      </c>
      <c r="CA11" s="292">
        <f>0</f>
        <v>0</v>
      </c>
      <c r="CB11" s="292">
        <f t="shared" si="20"/>
        <v>0</v>
      </c>
      <c r="CC11" s="292">
        <f>0</f>
        <v>0</v>
      </c>
      <c r="CD11" s="292">
        <f>0</f>
        <v>0</v>
      </c>
      <c r="CE11" s="292">
        <f>0</f>
        <v>0</v>
      </c>
      <c r="CF11" s="292">
        <f>0</f>
        <v>0</v>
      </c>
      <c r="CG11" s="292">
        <f>0</f>
        <v>0</v>
      </c>
      <c r="CH11" s="292">
        <f>0</f>
        <v>0</v>
      </c>
      <c r="CI11" s="292">
        <f>0</f>
        <v>0</v>
      </c>
      <c r="CJ11" s="292">
        <f t="shared" si="21"/>
        <v>0</v>
      </c>
      <c r="CK11" s="292">
        <f>0</f>
        <v>0</v>
      </c>
      <c r="CL11" s="292">
        <f>0</f>
        <v>0</v>
      </c>
      <c r="CM11" s="292">
        <f>0</f>
        <v>0</v>
      </c>
      <c r="CN11" s="292">
        <f>0</f>
        <v>0</v>
      </c>
      <c r="CO11" s="292">
        <f>0</f>
        <v>0</v>
      </c>
      <c r="CP11" s="292">
        <f>0</f>
        <v>0</v>
      </c>
      <c r="CQ11" s="292">
        <f>0</f>
        <v>0</v>
      </c>
      <c r="CR11" s="292">
        <f t="shared" si="22"/>
        <v>0</v>
      </c>
      <c r="CS11" s="292">
        <f>0</f>
        <v>0</v>
      </c>
      <c r="CT11" s="292">
        <f>0</f>
        <v>0</v>
      </c>
      <c r="CU11" s="292">
        <f>0</f>
        <v>0</v>
      </c>
      <c r="CV11" s="292">
        <f>0</f>
        <v>0</v>
      </c>
      <c r="CW11" s="292">
        <f>0</f>
        <v>0</v>
      </c>
      <c r="CX11" s="292">
        <f>0</f>
        <v>0</v>
      </c>
      <c r="CY11" s="292">
        <f>0</f>
        <v>0</v>
      </c>
    </row>
    <row r="12" spans="1:103" s="224" customFormat="1" ht="13.5" customHeight="1">
      <c r="A12" s="290" t="s">
        <v>745</v>
      </c>
      <c r="B12" s="291" t="s">
        <v>768</v>
      </c>
      <c r="C12" s="290" t="s">
        <v>769</v>
      </c>
      <c r="D12" s="292">
        <f t="shared" si="0"/>
        <v>0</v>
      </c>
      <c r="E12" s="292">
        <f t="shared" si="1"/>
        <v>0</v>
      </c>
      <c r="F12" s="292">
        <f t="shared" si="2"/>
        <v>0</v>
      </c>
      <c r="G12" s="292">
        <f t="shared" si="3"/>
        <v>0</v>
      </c>
      <c r="H12" s="292">
        <f t="shared" si="4"/>
        <v>0</v>
      </c>
      <c r="I12" s="292">
        <f t="shared" si="5"/>
        <v>0</v>
      </c>
      <c r="J12" s="292">
        <f t="shared" si="6"/>
        <v>0</v>
      </c>
      <c r="K12" s="292">
        <f t="shared" si="7"/>
        <v>0</v>
      </c>
      <c r="L12" s="292">
        <f t="shared" si="8"/>
        <v>0</v>
      </c>
      <c r="M12" s="292">
        <f t="shared" si="9"/>
        <v>0</v>
      </c>
      <c r="N12" s="292">
        <f t="shared" si="10"/>
        <v>0</v>
      </c>
      <c r="O12" s="292">
        <f t="shared" si="11"/>
        <v>0</v>
      </c>
      <c r="P12" s="292">
        <f t="shared" si="12"/>
        <v>0</v>
      </c>
      <c r="Q12" s="292">
        <f>0</f>
        <v>0</v>
      </c>
      <c r="R12" s="292">
        <f>0</f>
        <v>0</v>
      </c>
      <c r="S12" s="292">
        <f>0</f>
        <v>0</v>
      </c>
      <c r="T12" s="292">
        <f>0</f>
        <v>0</v>
      </c>
      <c r="U12" s="292">
        <f>0</f>
        <v>0</v>
      </c>
      <c r="V12" s="292">
        <f>0</f>
        <v>0</v>
      </c>
      <c r="W12" s="292">
        <f>0</f>
        <v>0</v>
      </c>
      <c r="X12" s="292">
        <f t="shared" si="13"/>
        <v>0</v>
      </c>
      <c r="Y12" s="292">
        <f>0</f>
        <v>0</v>
      </c>
      <c r="Z12" s="292">
        <f>0</f>
        <v>0</v>
      </c>
      <c r="AA12" s="292">
        <f>0</f>
        <v>0</v>
      </c>
      <c r="AB12" s="292">
        <f>0</f>
        <v>0</v>
      </c>
      <c r="AC12" s="292">
        <f>0</f>
        <v>0</v>
      </c>
      <c r="AD12" s="292">
        <f>0</f>
        <v>0</v>
      </c>
      <c r="AE12" s="292">
        <f>0</f>
        <v>0</v>
      </c>
      <c r="AF12" s="292">
        <f t="shared" si="14"/>
        <v>0</v>
      </c>
      <c r="AG12" s="292">
        <f>0</f>
        <v>0</v>
      </c>
      <c r="AH12" s="292">
        <f>0</f>
        <v>0</v>
      </c>
      <c r="AI12" s="292">
        <f>0</f>
        <v>0</v>
      </c>
      <c r="AJ12" s="292">
        <f>0</f>
        <v>0</v>
      </c>
      <c r="AK12" s="292">
        <f>0</f>
        <v>0</v>
      </c>
      <c r="AL12" s="292">
        <f>0</f>
        <v>0</v>
      </c>
      <c r="AM12" s="292">
        <f>0</f>
        <v>0</v>
      </c>
      <c r="AN12" s="292">
        <f t="shared" si="15"/>
        <v>0</v>
      </c>
      <c r="AO12" s="292">
        <f>0</f>
        <v>0</v>
      </c>
      <c r="AP12" s="292">
        <f>0</f>
        <v>0</v>
      </c>
      <c r="AQ12" s="292">
        <f>0</f>
        <v>0</v>
      </c>
      <c r="AR12" s="292">
        <f>0</f>
        <v>0</v>
      </c>
      <c r="AS12" s="292">
        <f>0</f>
        <v>0</v>
      </c>
      <c r="AT12" s="292">
        <f>0</f>
        <v>0</v>
      </c>
      <c r="AU12" s="292">
        <f>0</f>
        <v>0</v>
      </c>
      <c r="AV12" s="292">
        <f t="shared" si="16"/>
        <v>0</v>
      </c>
      <c r="AW12" s="292">
        <f>0</f>
        <v>0</v>
      </c>
      <c r="AX12" s="292">
        <f>0</f>
        <v>0</v>
      </c>
      <c r="AY12" s="292">
        <f>0</f>
        <v>0</v>
      </c>
      <c r="AZ12" s="292">
        <f>0</f>
        <v>0</v>
      </c>
      <c r="BA12" s="292">
        <f>0</f>
        <v>0</v>
      </c>
      <c r="BB12" s="292">
        <f>0</f>
        <v>0</v>
      </c>
      <c r="BC12" s="292">
        <f>0</f>
        <v>0</v>
      </c>
      <c r="BD12" s="292">
        <f t="shared" si="17"/>
        <v>0</v>
      </c>
      <c r="BE12" s="292">
        <f>0</f>
        <v>0</v>
      </c>
      <c r="BF12" s="292">
        <f>0</f>
        <v>0</v>
      </c>
      <c r="BG12" s="292">
        <f>0</f>
        <v>0</v>
      </c>
      <c r="BH12" s="292">
        <f>0</f>
        <v>0</v>
      </c>
      <c r="BI12" s="292">
        <f>0</f>
        <v>0</v>
      </c>
      <c r="BJ12" s="292">
        <f>0</f>
        <v>0</v>
      </c>
      <c r="BK12" s="292">
        <f>0</f>
        <v>0</v>
      </c>
      <c r="BL12" s="292">
        <f t="shared" si="18"/>
        <v>0</v>
      </c>
      <c r="BM12" s="292">
        <f>0</f>
        <v>0</v>
      </c>
      <c r="BN12" s="292">
        <f>0</f>
        <v>0</v>
      </c>
      <c r="BO12" s="292">
        <f>0</f>
        <v>0</v>
      </c>
      <c r="BP12" s="292">
        <f>0</f>
        <v>0</v>
      </c>
      <c r="BQ12" s="292">
        <f>0</f>
        <v>0</v>
      </c>
      <c r="BR12" s="292">
        <f>0</f>
        <v>0</v>
      </c>
      <c r="BS12" s="292">
        <f>0</f>
        <v>0</v>
      </c>
      <c r="BT12" s="292">
        <f t="shared" si="19"/>
        <v>0</v>
      </c>
      <c r="BU12" s="292">
        <f>0</f>
        <v>0</v>
      </c>
      <c r="BV12" s="292">
        <f>0</f>
        <v>0</v>
      </c>
      <c r="BW12" s="292">
        <f>0</f>
        <v>0</v>
      </c>
      <c r="BX12" s="292">
        <f>0</f>
        <v>0</v>
      </c>
      <c r="BY12" s="292">
        <f>0</f>
        <v>0</v>
      </c>
      <c r="BZ12" s="292">
        <f>0</f>
        <v>0</v>
      </c>
      <c r="CA12" s="292">
        <f>0</f>
        <v>0</v>
      </c>
      <c r="CB12" s="292">
        <f t="shared" si="20"/>
        <v>0</v>
      </c>
      <c r="CC12" s="292">
        <f>0</f>
        <v>0</v>
      </c>
      <c r="CD12" s="292">
        <f>0</f>
        <v>0</v>
      </c>
      <c r="CE12" s="292">
        <f>0</f>
        <v>0</v>
      </c>
      <c r="CF12" s="292">
        <f>0</f>
        <v>0</v>
      </c>
      <c r="CG12" s="292">
        <f>0</f>
        <v>0</v>
      </c>
      <c r="CH12" s="292">
        <f>0</f>
        <v>0</v>
      </c>
      <c r="CI12" s="292">
        <f>0</f>
        <v>0</v>
      </c>
      <c r="CJ12" s="292">
        <f t="shared" si="21"/>
        <v>0</v>
      </c>
      <c r="CK12" s="292">
        <f>0</f>
        <v>0</v>
      </c>
      <c r="CL12" s="292">
        <f>0</f>
        <v>0</v>
      </c>
      <c r="CM12" s="292">
        <f>0</f>
        <v>0</v>
      </c>
      <c r="CN12" s="292">
        <f>0</f>
        <v>0</v>
      </c>
      <c r="CO12" s="292">
        <f>0</f>
        <v>0</v>
      </c>
      <c r="CP12" s="292">
        <f>0</f>
        <v>0</v>
      </c>
      <c r="CQ12" s="292">
        <f>0</f>
        <v>0</v>
      </c>
      <c r="CR12" s="292">
        <f t="shared" si="22"/>
        <v>0</v>
      </c>
      <c r="CS12" s="292">
        <f>0</f>
        <v>0</v>
      </c>
      <c r="CT12" s="292">
        <f>0</f>
        <v>0</v>
      </c>
      <c r="CU12" s="292">
        <f>0</f>
        <v>0</v>
      </c>
      <c r="CV12" s="292">
        <f>0</f>
        <v>0</v>
      </c>
      <c r="CW12" s="292">
        <f>0</f>
        <v>0</v>
      </c>
      <c r="CX12" s="292">
        <f>0</f>
        <v>0</v>
      </c>
      <c r="CY12" s="292">
        <f>0</f>
        <v>0</v>
      </c>
    </row>
    <row r="13" spans="1:103" s="224" customFormat="1" ht="13.5" customHeight="1">
      <c r="A13" s="290" t="s">
        <v>745</v>
      </c>
      <c r="B13" s="291" t="s">
        <v>770</v>
      </c>
      <c r="C13" s="290" t="s">
        <v>771</v>
      </c>
      <c r="D13" s="292">
        <f t="shared" si="0"/>
        <v>0</v>
      </c>
      <c r="E13" s="292">
        <f t="shared" si="1"/>
        <v>0</v>
      </c>
      <c r="F13" s="292">
        <f t="shared" si="2"/>
        <v>0</v>
      </c>
      <c r="G13" s="292">
        <f t="shared" si="3"/>
        <v>0</v>
      </c>
      <c r="H13" s="292">
        <f t="shared" si="4"/>
        <v>0</v>
      </c>
      <c r="I13" s="292">
        <f t="shared" si="5"/>
        <v>0</v>
      </c>
      <c r="J13" s="292">
        <f t="shared" si="6"/>
        <v>0</v>
      </c>
      <c r="K13" s="292">
        <f t="shared" si="7"/>
        <v>0</v>
      </c>
      <c r="L13" s="292">
        <f t="shared" si="8"/>
        <v>0</v>
      </c>
      <c r="M13" s="292">
        <f t="shared" si="9"/>
        <v>0</v>
      </c>
      <c r="N13" s="292">
        <f t="shared" si="10"/>
        <v>0</v>
      </c>
      <c r="O13" s="292">
        <f t="shared" si="11"/>
        <v>0</v>
      </c>
      <c r="P13" s="292">
        <f t="shared" si="12"/>
        <v>0</v>
      </c>
      <c r="Q13" s="292">
        <f>0</f>
        <v>0</v>
      </c>
      <c r="R13" s="292">
        <f>0</f>
        <v>0</v>
      </c>
      <c r="S13" s="292">
        <f>0</f>
        <v>0</v>
      </c>
      <c r="T13" s="292">
        <f>0</f>
        <v>0</v>
      </c>
      <c r="U13" s="292">
        <f>0</f>
        <v>0</v>
      </c>
      <c r="V13" s="292">
        <f>0</f>
        <v>0</v>
      </c>
      <c r="W13" s="292">
        <f>0</f>
        <v>0</v>
      </c>
      <c r="X13" s="292">
        <f t="shared" si="13"/>
        <v>0</v>
      </c>
      <c r="Y13" s="292">
        <f>0</f>
        <v>0</v>
      </c>
      <c r="Z13" s="292">
        <f>0</f>
        <v>0</v>
      </c>
      <c r="AA13" s="292">
        <f>0</f>
        <v>0</v>
      </c>
      <c r="AB13" s="292">
        <f>0</f>
        <v>0</v>
      </c>
      <c r="AC13" s="292">
        <f>0</f>
        <v>0</v>
      </c>
      <c r="AD13" s="292">
        <f>0</f>
        <v>0</v>
      </c>
      <c r="AE13" s="292">
        <f>0</f>
        <v>0</v>
      </c>
      <c r="AF13" s="292">
        <f t="shared" si="14"/>
        <v>0</v>
      </c>
      <c r="AG13" s="292">
        <f>0</f>
        <v>0</v>
      </c>
      <c r="AH13" s="292">
        <f>0</f>
        <v>0</v>
      </c>
      <c r="AI13" s="292">
        <f>0</f>
        <v>0</v>
      </c>
      <c r="AJ13" s="292">
        <f>0</f>
        <v>0</v>
      </c>
      <c r="AK13" s="292">
        <f>0</f>
        <v>0</v>
      </c>
      <c r="AL13" s="292">
        <f>0</f>
        <v>0</v>
      </c>
      <c r="AM13" s="292">
        <f>0</f>
        <v>0</v>
      </c>
      <c r="AN13" s="292">
        <f t="shared" si="15"/>
        <v>0</v>
      </c>
      <c r="AO13" s="292">
        <f>0</f>
        <v>0</v>
      </c>
      <c r="AP13" s="292">
        <f>0</f>
        <v>0</v>
      </c>
      <c r="AQ13" s="292">
        <f>0</f>
        <v>0</v>
      </c>
      <c r="AR13" s="292">
        <f>0</f>
        <v>0</v>
      </c>
      <c r="AS13" s="292">
        <f>0</f>
        <v>0</v>
      </c>
      <c r="AT13" s="292">
        <f>0</f>
        <v>0</v>
      </c>
      <c r="AU13" s="292">
        <f>0</f>
        <v>0</v>
      </c>
      <c r="AV13" s="292">
        <f t="shared" si="16"/>
        <v>0</v>
      </c>
      <c r="AW13" s="292">
        <f>0</f>
        <v>0</v>
      </c>
      <c r="AX13" s="292">
        <f>0</f>
        <v>0</v>
      </c>
      <c r="AY13" s="292">
        <f>0</f>
        <v>0</v>
      </c>
      <c r="AZ13" s="292">
        <f>0</f>
        <v>0</v>
      </c>
      <c r="BA13" s="292">
        <f>0</f>
        <v>0</v>
      </c>
      <c r="BB13" s="292">
        <f>0</f>
        <v>0</v>
      </c>
      <c r="BC13" s="292">
        <f>0</f>
        <v>0</v>
      </c>
      <c r="BD13" s="292">
        <f t="shared" si="17"/>
        <v>0</v>
      </c>
      <c r="BE13" s="292">
        <f>0</f>
        <v>0</v>
      </c>
      <c r="BF13" s="292">
        <f>0</f>
        <v>0</v>
      </c>
      <c r="BG13" s="292">
        <f>0</f>
        <v>0</v>
      </c>
      <c r="BH13" s="292">
        <f>0</f>
        <v>0</v>
      </c>
      <c r="BI13" s="292">
        <f>0</f>
        <v>0</v>
      </c>
      <c r="BJ13" s="292">
        <f>0</f>
        <v>0</v>
      </c>
      <c r="BK13" s="292">
        <f>0</f>
        <v>0</v>
      </c>
      <c r="BL13" s="292">
        <f t="shared" si="18"/>
        <v>0</v>
      </c>
      <c r="BM13" s="292">
        <f>0</f>
        <v>0</v>
      </c>
      <c r="BN13" s="292">
        <f>0</f>
        <v>0</v>
      </c>
      <c r="BO13" s="292">
        <f>0</f>
        <v>0</v>
      </c>
      <c r="BP13" s="292">
        <f>0</f>
        <v>0</v>
      </c>
      <c r="BQ13" s="292">
        <f>0</f>
        <v>0</v>
      </c>
      <c r="BR13" s="292">
        <f>0</f>
        <v>0</v>
      </c>
      <c r="BS13" s="292">
        <f>0</f>
        <v>0</v>
      </c>
      <c r="BT13" s="292">
        <f t="shared" si="19"/>
        <v>0</v>
      </c>
      <c r="BU13" s="292">
        <f>0</f>
        <v>0</v>
      </c>
      <c r="BV13" s="292">
        <f>0</f>
        <v>0</v>
      </c>
      <c r="BW13" s="292">
        <f>0</f>
        <v>0</v>
      </c>
      <c r="BX13" s="292">
        <f>0</f>
        <v>0</v>
      </c>
      <c r="BY13" s="292">
        <f>0</f>
        <v>0</v>
      </c>
      <c r="BZ13" s="292">
        <f>0</f>
        <v>0</v>
      </c>
      <c r="CA13" s="292">
        <f>0</f>
        <v>0</v>
      </c>
      <c r="CB13" s="292">
        <f t="shared" si="20"/>
        <v>0</v>
      </c>
      <c r="CC13" s="292">
        <f>0</f>
        <v>0</v>
      </c>
      <c r="CD13" s="292">
        <f>0</f>
        <v>0</v>
      </c>
      <c r="CE13" s="292">
        <f>0</f>
        <v>0</v>
      </c>
      <c r="CF13" s="292">
        <f>0</f>
        <v>0</v>
      </c>
      <c r="CG13" s="292">
        <f>0</f>
        <v>0</v>
      </c>
      <c r="CH13" s="292">
        <f>0</f>
        <v>0</v>
      </c>
      <c r="CI13" s="292">
        <f>0</f>
        <v>0</v>
      </c>
      <c r="CJ13" s="292">
        <f t="shared" si="21"/>
        <v>0</v>
      </c>
      <c r="CK13" s="292">
        <f>0</f>
        <v>0</v>
      </c>
      <c r="CL13" s="292">
        <f>0</f>
        <v>0</v>
      </c>
      <c r="CM13" s="292">
        <f>0</f>
        <v>0</v>
      </c>
      <c r="CN13" s="292">
        <f>0</f>
        <v>0</v>
      </c>
      <c r="CO13" s="292">
        <f>0</f>
        <v>0</v>
      </c>
      <c r="CP13" s="292">
        <f>0</f>
        <v>0</v>
      </c>
      <c r="CQ13" s="292">
        <f>0</f>
        <v>0</v>
      </c>
      <c r="CR13" s="292">
        <f t="shared" si="22"/>
        <v>0</v>
      </c>
      <c r="CS13" s="292">
        <f>0</f>
        <v>0</v>
      </c>
      <c r="CT13" s="292">
        <f>0</f>
        <v>0</v>
      </c>
      <c r="CU13" s="292">
        <f>0</f>
        <v>0</v>
      </c>
      <c r="CV13" s="292">
        <f>0</f>
        <v>0</v>
      </c>
      <c r="CW13" s="292">
        <f>0</f>
        <v>0</v>
      </c>
      <c r="CX13" s="292">
        <f>0</f>
        <v>0</v>
      </c>
      <c r="CY13" s="292">
        <f>0</f>
        <v>0</v>
      </c>
    </row>
    <row r="14" spans="1:103" s="224" customFormat="1" ht="13.5" customHeight="1">
      <c r="A14" s="290" t="s">
        <v>745</v>
      </c>
      <c r="B14" s="291" t="s">
        <v>772</v>
      </c>
      <c r="C14" s="290" t="s">
        <v>773</v>
      </c>
      <c r="D14" s="292">
        <f t="shared" si="0"/>
        <v>0</v>
      </c>
      <c r="E14" s="292">
        <f t="shared" si="1"/>
        <v>0</v>
      </c>
      <c r="F14" s="292">
        <f t="shared" si="2"/>
        <v>0</v>
      </c>
      <c r="G14" s="292">
        <f t="shared" si="3"/>
        <v>0</v>
      </c>
      <c r="H14" s="292">
        <f t="shared" si="4"/>
        <v>0</v>
      </c>
      <c r="I14" s="292">
        <f t="shared" si="5"/>
        <v>0</v>
      </c>
      <c r="J14" s="292">
        <f t="shared" si="6"/>
        <v>0</v>
      </c>
      <c r="K14" s="292">
        <f t="shared" si="7"/>
        <v>0</v>
      </c>
      <c r="L14" s="292">
        <f t="shared" si="8"/>
        <v>0</v>
      </c>
      <c r="M14" s="292">
        <f t="shared" si="9"/>
        <v>0</v>
      </c>
      <c r="N14" s="292">
        <f t="shared" si="10"/>
        <v>0</v>
      </c>
      <c r="O14" s="292">
        <f t="shared" si="11"/>
        <v>0</v>
      </c>
      <c r="P14" s="292">
        <f t="shared" si="12"/>
        <v>0</v>
      </c>
      <c r="Q14" s="292">
        <f>0</f>
        <v>0</v>
      </c>
      <c r="R14" s="292">
        <f>0</f>
        <v>0</v>
      </c>
      <c r="S14" s="292">
        <f>0</f>
        <v>0</v>
      </c>
      <c r="T14" s="292">
        <f>0</f>
        <v>0</v>
      </c>
      <c r="U14" s="292">
        <f>0</f>
        <v>0</v>
      </c>
      <c r="V14" s="292">
        <f>0</f>
        <v>0</v>
      </c>
      <c r="W14" s="292">
        <f>0</f>
        <v>0</v>
      </c>
      <c r="X14" s="292">
        <f t="shared" si="13"/>
        <v>0</v>
      </c>
      <c r="Y14" s="292">
        <f>0</f>
        <v>0</v>
      </c>
      <c r="Z14" s="292">
        <f>0</f>
        <v>0</v>
      </c>
      <c r="AA14" s="292">
        <f>0</f>
        <v>0</v>
      </c>
      <c r="AB14" s="292">
        <f>0</f>
        <v>0</v>
      </c>
      <c r="AC14" s="292">
        <f>0</f>
        <v>0</v>
      </c>
      <c r="AD14" s="292">
        <f>0</f>
        <v>0</v>
      </c>
      <c r="AE14" s="292">
        <f>0</f>
        <v>0</v>
      </c>
      <c r="AF14" s="292">
        <f t="shared" si="14"/>
        <v>0</v>
      </c>
      <c r="AG14" s="292">
        <f>0</f>
        <v>0</v>
      </c>
      <c r="AH14" s="292">
        <f>0</f>
        <v>0</v>
      </c>
      <c r="AI14" s="292">
        <f>0</f>
        <v>0</v>
      </c>
      <c r="AJ14" s="292">
        <f>0</f>
        <v>0</v>
      </c>
      <c r="AK14" s="292">
        <f>0</f>
        <v>0</v>
      </c>
      <c r="AL14" s="292">
        <f>0</f>
        <v>0</v>
      </c>
      <c r="AM14" s="292">
        <f>0</f>
        <v>0</v>
      </c>
      <c r="AN14" s="292">
        <f t="shared" si="15"/>
        <v>0</v>
      </c>
      <c r="AO14" s="292">
        <f>0</f>
        <v>0</v>
      </c>
      <c r="AP14" s="292">
        <f>0</f>
        <v>0</v>
      </c>
      <c r="AQ14" s="292">
        <f>0</f>
        <v>0</v>
      </c>
      <c r="AR14" s="292">
        <f>0</f>
        <v>0</v>
      </c>
      <c r="AS14" s="292">
        <f>0</f>
        <v>0</v>
      </c>
      <c r="AT14" s="292">
        <f>0</f>
        <v>0</v>
      </c>
      <c r="AU14" s="292">
        <f>0</f>
        <v>0</v>
      </c>
      <c r="AV14" s="292">
        <f t="shared" si="16"/>
        <v>0</v>
      </c>
      <c r="AW14" s="292">
        <f>0</f>
        <v>0</v>
      </c>
      <c r="AX14" s="292">
        <f>0</f>
        <v>0</v>
      </c>
      <c r="AY14" s="292">
        <f>0</f>
        <v>0</v>
      </c>
      <c r="AZ14" s="292">
        <f>0</f>
        <v>0</v>
      </c>
      <c r="BA14" s="292">
        <f>0</f>
        <v>0</v>
      </c>
      <c r="BB14" s="292">
        <f>0</f>
        <v>0</v>
      </c>
      <c r="BC14" s="292">
        <f>0</f>
        <v>0</v>
      </c>
      <c r="BD14" s="292">
        <f t="shared" si="17"/>
        <v>0</v>
      </c>
      <c r="BE14" s="292">
        <f>0</f>
        <v>0</v>
      </c>
      <c r="BF14" s="292">
        <f>0</f>
        <v>0</v>
      </c>
      <c r="BG14" s="292">
        <f>0</f>
        <v>0</v>
      </c>
      <c r="BH14" s="292">
        <f>0</f>
        <v>0</v>
      </c>
      <c r="BI14" s="292">
        <f>0</f>
        <v>0</v>
      </c>
      <c r="BJ14" s="292">
        <f>0</f>
        <v>0</v>
      </c>
      <c r="BK14" s="292">
        <f>0</f>
        <v>0</v>
      </c>
      <c r="BL14" s="292">
        <f t="shared" si="18"/>
        <v>0</v>
      </c>
      <c r="BM14" s="292">
        <f>0</f>
        <v>0</v>
      </c>
      <c r="BN14" s="292">
        <f>0</f>
        <v>0</v>
      </c>
      <c r="BO14" s="292">
        <f>0</f>
        <v>0</v>
      </c>
      <c r="BP14" s="292">
        <f>0</f>
        <v>0</v>
      </c>
      <c r="BQ14" s="292">
        <f>0</f>
        <v>0</v>
      </c>
      <c r="BR14" s="292">
        <f>0</f>
        <v>0</v>
      </c>
      <c r="BS14" s="292">
        <f>0</f>
        <v>0</v>
      </c>
      <c r="BT14" s="292">
        <f t="shared" si="19"/>
        <v>0</v>
      </c>
      <c r="BU14" s="292">
        <f>0</f>
        <v>0</v>
      </c>
      <c r="BV14" s="292">
        <f>0</f>
        <v>0</v>
      </c>
      <c r="BW14" s="292">
        <f>0</f>
        <v>0</v>
      </c>
      <c r="BX14" s="292">
        <f>0</f>
        <v>0</v>
      </c>
      <c r="BY14" s="292">
        <f>0</f>
        <v>0</v>
      </c>
      <c r="BZ14" s="292">
        <f>0</f>
        <v>0</v>
      </c>
      <c r="CA14" s="292">
        <f>0</f>
        <v>0</v>
      </c>
      <c r="CB14" s="292">
        <f t="shared" si="20"/>
        <v>0</v>
      </c>
      <c r="CC14" s="292">
        <f>0</f>
        <v>0</v>
      </c>
      <c r="CD14" s="292">
        <f>0</f>
        <v>0</v>
      </c>
      <c r="CE14" s="292">
        <f>0</f>
        <v>0</v>
      </c>
      <c r="CF14" s="292">
        <f>0</f>
        <v>0</v>
      </c>
      <c r="CG14" s="292">
        <f>0</f>
        <v>0</v>
      </c>
      <c r="CH14" s="292">
        <f>0</f>
        <v>0</v>
      </c>
      <c r="CI14" s="292">
        <f>0</f>
        <v>0</v>
      </c>
      <c r="CJ14" s="292">
        <f t="shared" si="21"/>
        <v>0</v>
      </c>
      <c r="CK14" s="292">
        <f>0</f>
        <v>0</v>
      </c>
      <c r="CL14" s="292">
        <f>0</f>
        <v>0</v>
      </c>
      <c r="CM14" s="292">
        <f>0</f>
        <v>0</v>
      </c>
      <c r="CN14" s="292">
        <f>0</f>
        <v>0</v>
      </c>
      <c r="CO14" s="292">
        <f>0</f>
        <v>0</v>
      </c>
      <c r="CP14" s="292">
        <f>0</f>
        <v>0</v>
      </c>
      <c r="CQ14" s="292">
        <f>0</f>
        <v>0</v>
      </c>
      <c r="CR14" s="292">
        <f t="shared" si="22"/>
        <v>0</v>
      </c>
      <c r="CS14" s="292">
        <f>0</f>
        <v>0</v>
      </c>
      <c r="CT14" s="292">
        <f>0</f>
        <v>0</v>
      </c>
      <c r="CU14" s="292">
        <f>0</f>
        <v>0</v>
      </c>
      <c r="CV14" s="292">
        <f>0</f>
        <v>0</v>
      </c>
      <c r="CW14" s="292">
        <f>0</f>
        <v>0</v>
      </c>
      <c r="CX14" s="292">
        <f>0</f>
        <v>0</v>
      </c>
      <c r="CY14" s="292">
        <f>0</f>
        <v>0</v>
      </c>
    </row>
    <row r="15" spans="1:103" s="224" customFormat="1" ht="13.5" customHeight="1">
      <c r="A15" s="290" t="s">
        <v>745</v>
      </c>
      <c r="B15" s="291" t="s">
        <v>774</v>
      </c>
      <c r="C15" s="290" t="s">
        <v>775</v>
      </c>
      <c r="D15" s="292">
        <f t="shared" si="0"/>
        <v>0</v>
      </c>
      <c r="E15" s="292">
        <f t="shared" si="1"/>
        <v>0</v>
      </c>
      <c r="F15" s="292">
        <f t="shared" si="2"/>
        <v>0</v>
      </c>
      <c r="G15" s="292">
        <f t="shared" si="3"/>
        <v>0</v>
      </c>
      <c r="H15" s="292">
        <f t="shared" si="4"/>
        <v>0</v>
      </c>
      <c r="I15" s="292">
        <f t="shared" si="5"/>
        <v>0</v>
      </c>
      <c r="J15" s="292">
        <f t="shared" si="6"/>
        <v>0</v>
      </c>
      <c r="K15" s="292">
        <f t="shared" si="7"/>
        <v>0</v>
      </c>
      <c r="L15" s="292">
        <f t="shared" si="8"/>
        <v>0</v>
      </c>
      <c r="M15" s="292">
        <f t="shared" si="9"/>
        <v>0</v>
      </c>
      <c r="N15" s="292">
        <f t="shared" si="10"/>
        <v>0</v>
      </c>
      <c r="O15" s="292">
        <f t="shared" si="11"/>
        <v>0</v>
      </c>
      <c r="P15" s="292">
        <f t="shared" si="12"/>
        <v>0</v>
      </c>
      <c r="Q15" s="292">
        <f>0</f>
        <v>0</v>
      </c>
      <c r="R15" s="292">
        <f>0</f>
        <v>0</v>
      </c>
      <c r="S15" s="292">
        <f>0</f>
        <v>0</v>
      </c>
      <c r="T15" s="292">
        <f>0</f>
        <v>0</v>
      </c>
      <c r="U15" s="292">
        <f>0</f>
        <v>0</v>
      </c>
      <c r="V15" s="292">
        <f>0</f>
        <v>0</v>
      </c>
      <c r="W15" s="292">
        <f>0</f>
        <v>0</v>
      </c>
      <c r="X15" s="292">
        <f t="shared" si="13"/>
        <v>0</v>
      </c>
      <c r="Y15" s="292">
        <f>0</f>
        <v>0</v>
      </c>
      <c r="Z15" s="292">
        <f>0</f>
        <v>0</v>
      </c>
      <c r="AA15" s="292">
        <f>0</f>
        <v>0</v>
      </c>
      <c r="AB15" s="292">
        <f>0</f>
        <v>0</v>
      </c>
      <c r="AC15" s="292">
        <f>0</f>
        <v>0</v>
      </c>
      <c r="AD15" s="292">
        <f>0</f>
        <v>0</v>
      </c>
      <c r="AE15" s="292">
        <f>0</f>
        <v>0</v>
      </c>
      <c r="AF15" s="292">
        <f t="shared" si="14"/>
        <v>0</v>
      </c>
      <c r="AG15" s="292">
        <f>0</f>
        <v>0</v>
      </c>
      <c r="AH15" s="292">
        <f>0</f>
        <v>0</v>
      </c>
      <c r="AI15" s="292">
        <f>0</f>
        <v>0</v>
      </c>
      <c r="AJ15" s="292">
        <f>0</f>
        <v>0</v>
      </c>
      <c r="AK15" s="292">
        <f>0</f>
        <v>0</v>
      </c>
      <c r="AL15" s="292">
        <f>0</f>
        <v>0</v>
      </c>
      <c r="AM15" s="292">
        <f>0</f>
        <v>0</v>
      </c>
      <c r="AN15" s="292">
        <f t="shared" si="15"/>
        <v>0</v>
      </c>
      <c r="AO15" s="292">
        <f>0</f>
        <v>0</v>
      </c>
      <c r="AP15" s="292">
        <f>0</f>
        <v>0</v>
      </c>
      <c r="AQ15" s="292">
        <f>0</f>
        <v>0</v>
      </c>
      <c r="AR15" s="292">
        <f>0</f>
        <v>0</v>
      </c>
      <c r="AS15" s="292">
        <f>0</f>
        <v>0</v>
      </c>
      <c r="AT15" s="292">
        <f>0</f>
        <v>0</v>
      </c>
      <c r="AU15" s="292">
        <f>0</f>
        <v>0</v>
      </c>
      <c r="AV15" s="292">
        <f t="shared" si="16"/>
        <v>0</v>
      </c>
      <c r="AW15" s="292">
        <f>0</f>
        <v>0</v>
      </c>
      <c r="AX15" s="292">
        <f>0</f>
        <v>0</v>
      </c>
      <c r="AY15" s="292">
        <f>0</f>
        <v>0</v>
      </c>
      <c r="AZ15" s="292">
        <f>0</f>
        <v>0</v>
      </c>
      <c r="BA15" s="292">
        <f>0</f>
        <v>0</v>
      </c>
      <c r="BB15" s="292">
        <f>0</f>
        <v>0</v>
      </c>
      <c r="BC15" s="292">
        <f>0</f>
        <v>0</v>
      </c>
      <c r="BD15" s="292">
        <f t="shared" si="17"/>
        <v>0</v>
      </c>
      <c r="BE15" s="292">
        <f>0</f>
        <v>0</v>
      </c>
      <c r="BF15" s="292">
        <f>0</f>
        <v>0</v>
      </c>
      <c r="BG15" s="292">
        <f>0</f>
        <v>0</v>
      </c>
      <c r="BH15" s="292">
        <f>0</f>
        <v>0</v>
      </c>
      <c r="BI15" s="292">
        <f>0</f>
        <v>0</v>
      </c>
      <c r="BJ15" s="292">
        <f>0</f>
        <v>0</v>
      </c>
      <c r="BK15" s="292">
        <f>0</f>
        <v>0</v>
      </c>
      <c r="BL15" s="292">
        <f t="shared" si="18"/>
        <v>0</v>
      </c>
      <c r="BM15" s="292">
        <f>0</f>
        <v>0</v>
      </c>
      <c r="BN15" s="292">
        <f>0</f>
        <v>0</v>
      </c>
      <c r="BO15" s="292">
        <f>0</f>
        <v>0</v>
      </c>
      <c r="BP15" s="292">
        <f>0</f>
        <v>0</v>
      </c>
      <c r="BQ15" s="292">
        <f>0</f>
        <v>0</v>
      </c>
      <c r="BR15" s="292">
        <f>0</f>
        <v>0</v>
      </c>
      <c r="BS15" s="292">
        <f>0</f>
        <v>0</v>
      </c>
      <c r="BT15" s="292">
        <f t="shared" si="19"/>
        <v>0</v>
      </c>
      <c r="BU15" s="292">
        <f>0</f>
        <v>0</v>
      </c>
      <c r="BV15" s="292">
        <f>0</f>
        <v>0</v>
      </c>
      <c r="BW15" s="292">
        <f>0</f>
        <v>0</v>
      </c>
      <c r="BX15" s="292">
        <f>0</f>
        <v>0</v>
      </c>
      <c r="BY15" s="292">
        <f>0</f>
        <v>0</v>
      </c>
      <c r="BZ15" s="292">
        <f>0</f>
        <v>0</v>
      </c>
      <c r="CA15" s="292">
        <f>0</f>
        <v>0</v>
      </c>
      <c r="CB15" s="292">
        <f t="shared" si="20"/>
        <v>0</v>
      </c>
      <c r="CC15" s="292">
        <f>0</f>
        <v>0</v>
      </c>
      <c r="CD15" s="292">
        <f>0</f>
        <v>0</v>
      </c>
      <c r="CE15" s="292">
        <f>0</f>
        <v>0</v>
      </c>
      <c r="CF15" s="292">
        <f>0</f>
        <v>0</v>
      </c>
      <c r="CG15" s="292">
        <f>0</f>
        <v>0</v>
      </c>
      <c r="CH15" s="292">
        <f>0</f>
        <v>0</v>
      </c>
      <c r="CI15" s="292">
        <f>0</f>
        <v>0</v>
      </c>
      <c r="CJ15" s="292">
        <f t="shared" si="21"/>
        <v>0</v>
      </c>
      <c r="CK15" s="292">
        <f>0</f>
        <v>0</v>
      </c>
      <c r="CL15" s="292">
        <f>0</f>
        <v>0</v>
      </c>
      <c r="CM15" s="292">
        <f>0</f>
        <v>0</v>
      </c>
      <c r="CN15" s="292">
        <f>0</f>
        <v>0</v>
      </c>
      <c r="CO15" s="292">
        <f>0</f>
        <v>0</v>
      </c>
      <c r="CP15" s="292">
        <f>0</f>
        <v>0</v>
      </c>
      <c r="CQ15" s="292">
        <f>0</f>
        <v>0</v>
      </c>
      <c r="CR15" s="292">
        <f t="shared" si="22"/>
        <v>0</v>
      </c>
      <c r="CS15" s="292">
        <f>0</f>
        <v>0</v>
      </c>
      <c r="CT15" s="292">
        <f>0</f>
        <v>0</v>
      </c>
      <c r="CU15" s="292">
        <f>0</f>
        <v>0</v>
      </c>
      <c r="CV15" s="292">
        <f>0</f>
        <v>0</v>
      </c>
      <c r="CW15" s="292">
        <f>0</f>
        <v>0</v>
      </c>
      <c r="CX15" s="292">
        <f>0</f>
        <v>0</v>
      </c>
      <c r="CY15" s="292">
        <f>0</f>
        <v>0</v>
      </c>
    </row>
    <row r="16" spans="1:103" s="224" customFormat="1" ht="13.5" customHeight="1">
      <c r="A16" s="290" t="s">
        <v>745</v>
      </c>
      <c r="B16" s="291" t="s">
        <v>776</v>
      </c>
      <c r="C16" s="290" t="s">
        <v>777</v>
      </c>
      <c r="D16" s="292">
        <f t="shared" si="0"/>
        <v>0</v>
      </c>
      <c r="E16" s="292">
        <f t="shared" si="1"/>
        <v>0</v>
      </c>
      <c r="F16" s="292">
        <f t="shared" si="2"/>
        <v>0</v>
      </c>
      <c r="G16" s="292">
        <f t="shared" si="3"/>
        <v>0</v>
      </c>
      <c r="H16" s="292">
        <f t="shared" si="4"/>
        <v>0</v>
      </c>
      <c r="I16" s="292">
        <f t="shared" si="5"/>
        <v>0</v>
      </c>
      <c r="J16" s="292">
        <f t="shared" si="6"/>
        <v>0</v>
      </c>
      <c r="K16" s="292">
        <f t="shared" si="7"/>
        <v>0</v>
      </c>
      <c r="L16" s="292">
        <f t="shared" si="8"/>
        <v>0</v>
      </c>
      <c r="M16" s="292">
        <f t="shared" si="9"/>
        <v>0</v>
      </c>
      <c r="N16" s="292">
        <f t="shared" si="10"/>
        <v>0</v>
      </c>
      <c r="O16" s="292">
        <f t="shared" si="11"/>
        <v>0</v>
      </c>
      <c r="P16" s="292">
        <f t="shared" si="12"/>
        <v>0</v>
      </c>
      <c r="Q16" s="292">
        <f>0</f>
        <v>0</v>
      </c>
      <c r="R16" s="292">
        <f>0</f>
        <v>0</v>
      </c>
      <c r="S16" s="292">
        <f>0</f>
        <v>0</v>
      </c>
      <c r="T16" s="292">
        <f>0</f>
        <v>0</v>
      </c>
      <c r="U16" s="292">
        <f>0</f>
        <v>0</v>
      </c>
      <c r="V16" s="292">
        <f>0</f>
        <v>0</v>
      </c>
      <c r="W16" s="292">
        <f>0</f>
        <v>0</v>
      </c>
      <c r="X16" s="292">
        <f t="shared" si="13"/>
        <v>0</v>
      </c>
      <c r="Y16" s="292">
        <f>0</f>
        <v>0</v>
      </c>
      <c r="Z16" s="292">
        <f>0</f>
        <v>0</v>
      </c>
      <c r="AA16" s="292">
        <f>0</f>
        <v>0</v>
      </c>
      <c r="AB16" s="292">
        <f>0</f>
        <v>0</v>
      </c>
      <c r="AC16" s="292">
        <f>0</f>
        <v>0</v>
      </c>
      <c r="AD16" s="292">
        <f>0</f>
        <v>0</v>
      </c>
      <c r="AE16" s="292">
        <f>0</f>
        <v>0</v>
      </c>
      <c r="AF16" s="292">
        <f t="shared" si="14"/>
        <v>0</v>
      </c>
      <c r="AG16" s="292">
        <f>0</f>
        <v>0</v>
      </c>
      <c r="AH16" s="292">
        <f>0</f>
        <v>0</v>
      </c>
      <c r="AI16" s="292">
        <f>0</f>
        <v>0</v>
      </c>
      <c r="AJ16" s="292">
        <f>0</f>
        <v>0</v>
      </c>
      <c r="AK16" s="292">
        <f>0</f>
        <v>0</v>
      </c>
      <c r="AL16" s="292">
        <f>0</f>
        <v>0</v>
      </c>
      <c r="AM16" s="292">
        <f>0</f>
        <v>0</v>
      </c>
      <c r="AN16" s="292">
        <f t="shared" si="15"/>
        <v>0</v>
      </c>
      <c r="AO16" s="292">
        <f>0</f>
        <v>0</v>
      </c>
      <c r="AP16" s="292">
        <f>0</f>
        <v>0</v>
      </c>
      <c r="AQ16" s="292">
        <f>0</f>
        <v>0</v>
      </c>
      <c r="AR16" s="292">
        <f>0</f>
        <v>0</v>
      </c>
      <c r="AS16" s="292">
        <f>0</f>
        <v>0</v>
      </c>
      <c r="AT16" s="292">
        <f>0</f>
        <v>0</v>
      </c>
      <c r="AU16" s="292">
        <f>0</f>
        <v>0</v>
      </c>
      <c r="AV16" s="292">
        <f t="shared" si="16"/>
        <v>0</v>
      </c>
      <c r="AW16" s="292">
        <f>0</f>
        <v>0</v>
      </c>
      <c r="AX16" s="292">
        <f>0</f>
        <v>0</v>
      </c>
      <c r="AY16" s="292">
        <f>0</f>
        <v>0</v>
      </c>
      <c r="AZ16" s="292">
        <f>0</f>
        <v>0</v>
      </c>
      <c r="BA16" s="292">
        <f>0</f>
        <v>0</v>
      </c>
      <c r="BB16" s="292">
        <f>0</f>
        <v>0</v>
      </c>
      <c r="BC16" s="292">
        <f>0</f>
        <v>0</v>
      </c>
      <c r="BD16" s="292">
        <f t="shared" si="17"/>
        <v>0</v>
      </c>
      <c r="BE16" s="292">
        <f>0</f>
        <v>0</v>
      </c>
      <c r="BF16" s="292">
        <f>0</f>
        <v>0</v>
      </c>
      <c r="BG16" s="292">
        <f>0</f>
        <v>0</v>
      </c>
      <c r="BH16" s="292">
        <f>0</f>
        <v>0</v>
      </c>
      <c r="BI16" s="292">
        <f>0</f>
        <v>0</v>
      </c>
      <c r="BJ16" s="292">
        <f>0</f>
        <v>0</v>
      </c>
      <c r="BK16" s="292">
        <f>0</f>
        <v>0</v>
      </c>
      <c r="BL16" s="292">
        <f t="shared" si="18"/>
        <v>0</v>
      </c>
      <c r="BM16" s="292">
        <f>0</f>
        <v>0</v>
      </c>
      <c r="BN16" s="292">
        <f>0</f>
        <v>0</v>
      </c>
      <c r="BO16" s="292">
        <f>0</f>
        <v>0</v>
      </c>
      <c r="BP16" s="292">
        <f>0</f>
        <v>0</v>
      </c>
      <c r="BQ16" s="292">
        <f>0</f>
        <v>0</v>
      </c>
      <c r="BR16" s="292">
        <f>0</f>
        <v>0</v>
      </c>
      <c r="BS16" s="292">
        <f>0</f>
        <v>0</v>
      </c>
      <c r="BT16" s="292">
        <f t="shared" si="19"/>
        <v>0</v>
      </c>
      <c r="BU16" s="292">
        <f>0</f>
        <v>0</v>
      </c>
      <c r="BV16" s="292">
        <f>0</f>
        <v>0</v>
      </c>
      <c r="BW16" s="292">
        <f>0</f>
        <v>0</v>
      </c>
      <c r="BX16" s="292">
        <f>0</f>
        <v>0</v>
      </c>
      <c r="BY16" s="292">
        <f>0</f>
        <v>0</v>
      </c>
      <c r="BZ16" s="292">
        <f>0</f>
        <v>0</v>
      </c>
      <c r="CA16" s="292">
        <f>0</f>
        <v>0</v>
      </c>
      <c r="CB16" s="292">
        <f t="shared" si="20"/>
        <v>0</v>
      </c>
      <c r="CC16" s="292">
        <f>0</f>
        <v>0</v>
      </c>
      <c r="CD16" s="292">
        <f>0</f>
        <v>0</v>
      </c>
      <c r="CE16" s="292">
        <f>0</f>
        <v>0</v>
      </c>
      <c r="CF16" s="292">
        <f>0</f>
        <v>0</v>
      </c>
      <c r="CG16" s="292">
        <f>0</f>
        <v>0</v>
      </c>
      <c r="CH16" s="292">
        <f>0</f>
        <v>0</v>
      </c>
      <c r="CI16" s="292">
        <f>0</f>
        <v>0</v>
      </c>
      <c r="CJ16" s="292">
        <f t="shared" si="21"/>
        <v>0</v>
      </c>
      <c r="CK16" s="292">
        <f>0</f>
        <v>0</v>
      </c>
      <c r="CL16" s="292">
        <f>0</f>
        <v>0</v>
      </c>
      <c r="CM16" s="292">
        <f>0</f>
        <v>0</v>
      </c>
      <c r="CN16" s="292">
        <f>0</f>
        <v>0</v>
      </c>
      <c r="CO16" s="292">
        <f>0</f>
        <v>0</v>
      </c>
      <c r="CP16" s="292">
        <f>0</f>
        <v>0</v>
      </c>
      <c r="CQ16" s="292">
        <f>0</f>
        <v>0</v>
      </c>
      <c r="CR16" s="292">
        <f t="shared" si="22"/>
        <v>0</v>
      </c>
      <c r="CS16" s="292">
        <f>0</f>
        <v>0</v>
      </c>
      <c r="CT16" s="292">
        <f>0</f>
        <v>0</v>
      </c>
      <c r="CU16" s="292">
        <f>0</f>
        <v>0</v>
      </c>
      <c r="CV16" s="292">
        <f>0</f>
        <v>0</v>
      </c>
      <c r="CW16" s="292">
        <f>0</f>
        <v>0</v>
      </c>
      <c r="CX16" s="292">
        <f>0</f>
        <v>0</v>
      </c>
      <c r="CY16" s="292">
        <f>0</f>
        <v>0</v>
      </c>
    </row>
    <row r="17" spans="1:103" s="224" customFormat="1" ht="13.5" customHeight="1">
      <c r="A17" s="290" t="s">
        <v>745</v>
      </c>
      <c r="B17" s="291" t="s">
        <v>778</v>
      </c>
      <c r="C17" s="290" t="s">
        <v>779</v>
      </c>
      <c r="D17" s="292">
        <f t="shared" si="0"/>
        <v>0</v>
      </c>
      <c r="E17" s="292">
        <f t="shared" si="1"/>
        <v>0</v>
      </c>
      <c r="F17" s="292">
        <f t="shared" si="2"/>
        <v>0</v>
      </c>
      <c r="G17" s="292">
        <f t="shared" si="3"/>
        <v>0</v>
      </c>
      <c r="H17" s="292">
        <f t="shared" si="4"/>
        <v>0</v>
      </c>
      <c r="I17" s="292">
        <f t="shared" si="5"/>
        <v>0</v>
      </c>
      <c r="J17" s="292">
        <f t="shared" si="6"/>
        <v>0</v>
      </c>
      <c r="K17" s="292">
        <f t="shared" si="7"/>
        <v>0</v>
      </c>
      <c r="L17" s="292">
        <f t="shared" si="8"/>
        <v>0</v>
      </c>
      <c r="M17" s="292">
        <f t="shared" si="9"/>
        <v>0</v>
      </c>
      <c r="N17" s="292">
        <f t="shared" si="10"/>
        <v>0</v>
      </c>
      <c r="O17" s="292">
        <f t="shared" si="11"/>
        <v>0</v>
      </c>
      <c r="P17" s="292">
        <f t="shared" si="12"/>
        <v>0</v>
      </c>
      <c r="Q17" s="292">
        <f>0</f>
        <v>0</v>
      </c>
      <c r="R17" s="292">
        <f>0</f>
        <v>0</v>
      </c>
      <c r="S17" s="292">
        <f>0</f>
        <v>0</v>
      </c>
      <c r="T17" s="292">
        <f>0</f>
        <v>0</v>
      </c>
      <c r="U17" s="292">
        <f>0</f>
        <v>0</v>
      </c>
      <c r="V17" s="292">
        <f>0</f>
        <v>0</v>
      </c>
      <c r="W17" s="292">
        <f>0</f>
        <v>0</v>
      </c>
      <c r="X17" s="292">
        <f t="shared" si="13"/>
        <v>0</v>
      </c>
      <c r="Y17" s="292">
        <f>0</f>
        <v>0</v>
      </c>
      <c r="Z17" s="292">
        <f>0</f>
        <v>0</v>
      </c>
      <c r="AA17" s="292">
        <f>0</f>
        <v>0</v>
      </c>
      <c r="AB17" s="292">
        <f>0</f>
        <v>0</v>
      </c>
      <c r="AC17" s="292">
        <f>0</f>
        <v>0</v>
      </c>
      <c r="AD17" s="292">
        <f>0</f>
        <v>0</v>
      </c>
      <c r="AE17" s="292">
        <f>0</f>
        <v>0</v>
      </c>
      <c r="AF17" s="292">
        <f t="shared" si="14"/>
        <v>0</v>
      </c>
      <c r="AG17" s="292">
        <f>0</f>
        <v>0</v>
      </c>
      <c r="AH17" s="292">
        <f>0</f>
        <v>0</v>
      </c>
      <c r="AI17" s="292">
        <f>0</f>
        <v>0</v>
      </c>
      <c r="AJ17" s="292">
        <f>0</f>
        <v>0</v>
      </c>
      <c r="AK17" s="292">
        <f>0</f>
        <v>0</v>
      </c>
      <c r="AL17" s="292">
        <f>0</f>
        <v>0</v>
      </c>
      <c r="AM17" s="292">
        <f>0</f>
        <v>0</v>
      </c>
      <c r="AN17" s="292">
        <f t="shared" si="15"/>
        <v>0</v>
      </c>
      <c r="AO17" s="292">
        <f>0</f>
        <v>0</v>
      </c>
      <c r="AP17" s="292">
        <f>0</f>
        <v>0</v>
      </c>
      <c r="AQ17" s="292">
        <f>0</f>
        <v>0</v>
      </c>
      <c r="AR17" s="292">
        <f>0</f>
        <v>0</v>
      </c>
      <c r="AS17" s="292">
        <f>0</f>
        <v>0</v>
      </c>
      <c r="AT17" s="292">
        <f>0</f>
        <v>0</v>
      </c>
      <c r="AU17" s="292">
        <f>0</f>
        <v>0</v>
      </c>
      <c r="AV17" s="292">
        <f t="shared" si="16"/>
        <v>0</v>
      </c>
      <c r="AW17" s="292">
        <f>0</f>
        <v>0</v>
      </c>
      <c r="AX17" s="292">
        <f>0</f>
        <v>0</v>
      </c>
      <c r="AY17" s="292">
        <f>0</f>
        <v>0</v>
      </c>
      <c r="AZ17" s="292">
        <f>0</f>
        <v>0</v>
      </c>
      <c r="BA17" s="292">
        <f>0</f>
        <v>0</v>
      </c>
      <c r="BB17" s="292">
        <f>0</f>
        <v>0</v>
      </c>
      <c r="BC17" s="292">
        <f>0</f>
        <v>0</v>
      </c>
      <c r="BD17" s="292">
        <f t="shared" si="17"/>
        <v>0</v>
      </c>
      <c r="BE17" s="292">
        <f>0</f>
        <v>0</v>
      </c>
      <c r="BF17" s="292">
        <f>0</f>
        <v>0</v>
      </c>
      <c r="BG17" s="292">
        <f>0</f>
        <v>0</v>
      </c>
      <c r="BH17" s="292">
        <f>0</f>
        <v>0</v>
      </c>
      <c r="BI17" s="292">
        <f>0</f>
        <v>0</v>
      </c>
      <c r="BJ17" s="292">
        <f>0</f>
        <v>0</v>
      </c>
      <c r="BK17" s="292">
        <f>0</f>
        <v>0</v>
      </c>
      <c r="BL17" s="292">
        <f t="shared" si="18"/>
        <v>0</v>
      </c>
      <c r="BM17" s="292">
        <f>0</f>
        <v>0</v>
      </c>
      <c r="BN17" s="292">
        <f>0</f>
        <v>0</v>
      </c>
      <c r="BO17" s="292">
        <f>0</f>
        <v>0</v>
      </c>
      <c r="BP17" s="292">
        <f>0</f>
        <v>0</v>
      </c>
      <c r="BQ17" s="292">
        <f>0</f>
        <v>0</v>
      </c>
      <c r="BR17" s="292">
        <f>0</f>
        <v>0</v>
      </c>
      <c r="BS17" s="292">
        <f>0</f>
        <v>0</v>
      </c>
      <c r="BT17" s="292">
        <f t="shared" si="19"/>
        <v>0</v>
      </c>
      <c r="BU17" s="292">
        <f>0</f>
        <v>0</v>
      </c>
      <c r="BV17" s="292">
        <f>0</f>
        <v>0</v>
      </c>
      <c r="BW17" s="292">
        <f>0</f>
        <v>0</v>
      </c>
      <c r="BX17" s="292">
        <f>0</f>
        <v>0</v>
      </c>
      <c r="BY17" s="292">
        <f>0</f>
        <v>0</v>
      </c>
      <c r="BZ17" s="292">
        <f>0</f>
        <v>0</v>
      </c>
      <c r="CA17" s="292">
        <f>0</f>
        <v>0</v>
      </c>
      <c r="CB17" s="292">
        <f t="shared" si="20"/>
        <v>0</v>
      </c>
      <c r="CC17" s="292">
        <f>0</f>
        <v>0</v>
      </c>
      <c r="CD17" s="292">
        <f>0</f>
        <v>0</v>
      </c>
      <c r="CE17" s="292">
        <f>0</f>
        <v>0</v>
      </c>
      <c r="CF17" s="292">
        <f>0</f>
        <v>0</v>
      </c>
      <c r="CG17" s="292">
        <f>0</f>
        <v>0</v>
      </c>
      <c r="CH17" s="292">
        <f>0</f>
        <v>0</v>
      </c>
      <c r="CI17" s="292">
        <f>0</f>
        <v>0</v>
      </c>
      <c r="CJ17" s="292">
        <f t="shared" si="21"/>
        <v>0</v>
      </c>
      <c r="CK17" s="292">
        <f>0</f>
        <v>0</v>
      </c>
      <c r="CL17" s="292">
        <f>0</f>
        <v>0</v>
      </c>
      <c r="CM17" s="292">
        <f>0</f>
        <v>0</v>
      </c>
      <c r="CN17" s="292">
        <f>0</f>
        <v>0</v>
      </c>
      <c r="CO17" s="292">
        <f>0</f>
        <v>0</v>
      </c>
      <c r="CP17" s="292">
        <f>0</f>
        <v>0</v>
      </c>
      <c r="CQ17" s="292">
        <f>0</f>
        <v>0</v>
      </c>
      <c r="CR17" s="292">
        <f t="shared" si="22"/>
        <v>0</v>
      </c>
      <c r="CS17" s="292">
        <f>0</f>
        <v>0</v>
      </c>
      <c r="CT17" s="292">
        <f>0</f>
        <v>0</v>
      </c>
      <c r="CU17" s="292">
        <f>0</f>
        <v>0</v>
      </c>
      <c r="CV17" s="292">
        <f>0</f>
        <v>0</v>
      </c>
      <c r="CW17" s="292">
        <f>0</f>
        <v>0</v>
      </c>
      <c r="CX17" s="292">
        <f>0</f>
        <v>0</v>
      </c>
      <c r="CY17" s="292">
        <f>0</f>
        <v>0</v>
      </c>
    </row>
    <row r="18" spans="1:103" s="224" customFormat="1" ht="13.5" customHeight="1">
      <c r="A18" s="290" t="s">
        <v>745</v>
      </c>
      <c r="B18" s="291" t="s">
        <v>781</v>
      </c>
      <c r="C18" s="290" t="s">
        <v>782</v>
      </c>
      <c r="D18" s="292">
        <f t="shared" si="0"/>
        <v>0</v>
      </c>
      <c r="E18" s="292">
        <f t="shared" si="1"/>
        <v>0</v>
      </c>
      <c r="F18" s="292">
        <f t="shared" si="2"/>
        <v>0</v>
      </c>
      <c r="G18" s="292">
        <f t="shared" si="3"/>
        <v>0</v>
      </c>
      <c r="H18" s="292">
        <f t="shared" si="4"/>
        <v>0</v>
      </c>
      <c r="I18" s="292">
        <f t="shared" si="5"/>
        <v>0</v>
      </c>
      <c r="J18" s="292">
        <f t="shared" si="6"/>
        <v>0</v>
      </c>
      <c r="K18" s="292">
        <f t="shared" si="7"/>
        <v>0</v>
      </c>
      <c r="L18" s="292">
        <f t="shared" si="8"/>
        <v>0</v>
      </c>
      <c r="M18" s="292">
        <f t="shared" si="9"/>
        <v>0</v>
      </c>
      <c r="N18" s="292">
        <f t="shared" si="10"/>
        <v>0</v>
      </c>
      <c r="O18" s="292">
        <f t="shared" si="11"/>
        <v>0</v>
      </c>
      <c r="P18" s="292">
        <f t="shared" si="12"/>
        <v>0</v>
      </c>
      <c r="Q18" s="292">
        <f>0</f>
        <v>0</v>
      </c>
      <c r="R18" s="292">
        <f>0</f>
        <v>0</v>
      </c>
      <c r="S18" s="292">
        <f>0</f>
        <v>0</v>
      </c>
      <c r="T18" s="292">
        <f>0</f>
        <v>0</v>
      </c>
      <c r="U18" s="292">
        <f>0</f>
        <v>0</v>
      </c>
      <c r="V18" s="292">
        <f>0</f>
        <v>0</v>
      </c>
      <c r="W18" s="292">
        <f>0</f>
        <v>0</v>
      </c>
      <c r="X18" s="292">
        <f t="shared" si="13"/>
        <v>0</v>
      </c>
      <c r="Y18" s="292">
        <f>0</f>
        <v>0</v>
      </c>
      <c r="Z18" s="292">
        <f>0</f>
        <v>0</v>
      </c>
      <c r="AA18" s="292">
        <f>0</f>
        <v>0</v>
      </c>
      <c r="AB18" s="292">
        <f>0</f>
        <v>0</v>
      </c>
      <c r="AC18" s="292">
        <f>0</f>
        <v>0</v>
      </c>
      <c r="AD18" s="292">
        <f>0</f>
        <v>0</v>
      </c>
      <c r="AE18" s="292">
        <f>0</f>
        <v>0</v>
      </c>
      <c r="AF18" s="292">
        <f t="shared" si="14"/>
        <v>0</v>
      </c>
      <c r="AG18" s="292">
        <f>0</f>
        <v>0</v>
      </c>
      <c r="AH18" s="292">
        <f>0</f>
        <v>0</v>
      </c>
      <c r="AI18" s="292">
        <f>0</f>
        <v>0</v>
      </c>
      <c r="AJ18" s="292">
        <f>0</f>
        <v>0</v>
      </c>
      <c r="AK18" s="292">
        <f>0</f>
        <v>0</v>
      </c>
      <c r="AL18" s="292">
        <f>0</f>
        <v>0</v>
      </c>
      <c r="AM18" s="292">
        <f>0</f>
        <v>0</v>
      </c>
      <c r="AN18" s="292">
        <f t="shared" si="15"/>
        <v>0</v>
      </c>
      <c r="AO18" s="292">
        <f>0</f>
        <v>0</v>
      </c>
      <c r="AP18" s="292">
        <f>0</f>
        <v>0</v>
      </c>
      <c r="AQ18" s="292">
        <f>0</f>
        <v>0</v>
      </c>
      <c r="AR18" s="292">
        <f>0</f>
        <v>0</v>
      </c>
      <c r="AS18" s="292">
        <f>0</f>
        <v>0</v>
      </c>
      <c r="AT18" s="292">
        <f>0</f>
        <v>0</v>
      </c>
      <c r="AU18" s="292">
        <f>0</f>
        <v>0</v>
      </c>
      <c r="AV18" s="292">
        <f t="shared" si="16"/>
        <v>0</v>
      </c>
      <c r="AW18" s="292">
        <f>0</f>
        <v>0</v>
      </c>
      <c r="AX18" s="292">
        <f>0</f>
        <v>0</v>
      </c>
      <c r="AY18" s="292">
        <f>0</f>
        <v>0</v>
      </c>
      <c r="AZ18" s="292">
        <f>0</f>
        <v>0</v>
      </c>
      <c r="BA18" s="292">
        <f>0</f>
        <v>0</v>
      </c>
      <c r="BB18" s="292">
        <f>0</f>
        <v>0</v>
      </c>
      <c r="BC18" s="292">
        <f>0</f>
        <v>0</v>
      </c>
      <c r="BD18" s="292">
        <f t="shared" si="17"/>
        <v>0</v>
      </c>
      <c r="BE18" s="292">
        <f>0</f>
        <v>0</v>
      </c>
      <c r="BF18" s="292">
        <f>0</f>
        <v>0</v>
      </c>
      <c r="BG18" s="292">
        <f>0</f>
        <v>0</v>
      </c>
      <c r="BH18" s="292">
        <f>0</f>
        <v>0</v>
      </c>
      <c r="BI18" s="292">
        <f>0</f>
        <v>0</v>
      </c>
      <c r="BJ18" s="292">
        <f>0</f>
        <v>0</v>
      </c>
      <c r="BK18" s="292">
        <f>0</f>
        <v>0</v>
      </c>
      <c r="BL18" s="292">
        <f t="shared" si="18"/>
        <v>0</v>
      </c>
      <c r="BM18" s="292">
        <f>0</f>
        <v>0</v>
      </c>
      <c r="BN18" s="292">
        <f>0</f>
        <v>0</v>
      </c>
      <c r="BO18" s="292">
        <f>0</f>
        <v>0</v>
      </c>
      <c r="BP18" s="292">
        <f>0</f>
        <v>0</v>
      </c>
      <c r="BQ18" s="292">
        <f>0</f>
        <v>0</v>
      </c>
      <c r="BR18" s="292">
        <f>0</f>
        <v>0</v>
      </c>
      <c r="BS18" s="292">
        <f>0</f>
        <v>0</v>
      </c>
      <c r="BT18" s="292">
        <f t="shared" si="19"/>
        <v>0</v>
      </c>
      <c r="BU18" s="292">
        <f>0</f>
        <v>0</v>
      </c>
      <c r="BV18" s="292">
        <f>0</f>
        <v>0</v>
      </c>
      <c r="BW18" s="292">
        <f>0</f>
        <v>0</v>
      </c>
      <c r="BX18" s="292">
        <f>0</f>
        <v>0</v>
      </c>
      <c r="BY18" s="292">
        <f>0</f>
        <v>0</v>
      </c>
      <c r="BZ18" s="292">
        <f>0</f>
        <v>0</v>
      </c>
      <c r="CA18" s="292">
        <f>0</f>
        <v>0</v>
      </c>
      <c r="CB18" s="292">
        <f t="shared" si="20"/>
        <v>0</v>
      </c>
      <c r="CC18" s="292">
        <f>0</f>
        <v>0</v>
      </c>
      <c r="CD18" s="292">
        <f>0</f>
        <v>0</v>
      </c>
      <c r="CE18" s="292">
        <f>0</f>
        <v>0</v>
      </c>
      <c r="CF18" s="292">
        <f>0</f>
        <v>0</v>
      </c>
      <c r="CG18" s="292">
        <f>0</f>
        <v>0</v>
      </c>
      <c r="CH18" s="292">
        <f>0</f>
        <v>0</v>
      </c>
      <c r="CI18" s="292">
        <f>0</f>
        <v>0</v>
      </c>
      <c r="CJ18" s="292">
        <f t="shared" si="21"/>
        <v>0</v>
      </c>
      <c r="CK18" s="292">
        <f>0</f>
        <v>0</v>
      </c>
      <c r="CL18" s="292">
        <f>0</f>
        <v>0</v>
      </c>
      <c r="CM18" s="292">
        <f>0</f>
        <v>0</v>
      </c>
      <c r="CN18" s="292">
        <f>0</f>
        <v>0</v>
      </c>
      <c r="CO18" s="292">
        <f>0</f>
        <v>0</v>
      </c>
      <c r="CP18" s="292">
        <f>0</f>
        <v>0</v>
      </c>
      <c r="CQ18" s="292">
        <f>0</f>
        <v>0</v>
      </c>
      <c r="CR18" s="292">
        <f t="shared" si="22"/>
        <v>0</v>
      </c>
      <c r="CS18" s="292">
        <f>0</f>
        <v>0</v>
      </c>
      <c r="CT18" s="292">
        <f>0</f>
        <v>0</v>
      </c>
      <c r="CU18" s="292">
        <f>0</f>
        <v>0</v>
      </c>
      <c r="CV18" s="292">
        <f>0</f>
        <v>0</v>
      </c>
      <c r="CW18" s="292">
        <f>0</f>
        <v>0</v>
      </c>
      <c r="CX18" s="292">
        <f>0</f>
        <v>0</v>
      </c>
      <c r="CY18" s="292">
        <f>0</f>
        <v>0</v>
      </c>
    </row>
    <row r="19" spans="1:103" s="224" customFormat="1" ht="13.5" customHeight="1">
      <c r="A19" s="290" t="s">
        <v>745</v>
      </c>
      <c r="B19" s="291" t="s">
        <v>783</v>
      </c>
      <c r="C19" s="290" t="s">
        <v>784</v>
      </c>
      <c r="D19" s="292">
        <f t="shared" si="0"/>
        <v>0</v>
      </c>
      <c r="E19" s="292">
        <f t="shared" si="1"/>
        <v>0</v>
      </c>
      <c r="F19" s="292">
        <f t="shared" si="2"/>
        <v>0</v>
      </c>
      <c r="G19" s="292">
        <f t="shared" si="3"/>
        <v>0</v>
      </c>
      <c r="H19" s="292">
        <f t="shared" si="4"/>
        <v>0</v>
      </c>
      <c r="I19" s="292">
        <f t="shared" si="5"/>
        <v>0</v>
      </c>
      <c r="J19" s="292">
        <f t="shared" si="6"/>
        <v>0</v>
      </c>
      <c r="K19" s="292">
        <f t="shared" si="7"/>
        <v>0</v>
      </c>
      <c r="L19" s="292">
        <f t="shared" si="8"/>
        <v>0</v>
      </c>
      <c r="M19" s="292">
        <f t="shared" si="9"/>
        <v>0</v>
      </c>
      <c r="N19" s="292">
        <f t="shared" si="10"/>
        <v>0</v>
      </c>
      <c r="O19" s="292">
        <f t="shared" si="11"/>
        <v>0</v>
      </c>
      <c r="P19" s="292">
        <f t="shared" si="12"/>
        <v>0</v>
      </c>
      <c r="Q19" s="292">
        <f>0</f>
        <v>0</v>
      </c>
      <c r="R19" s="292">
        <f>0</f>
        <v>0</v>
      </c>
      <c r="S19" s="292">
        <f>0</f>
        <v>0</v>
      </c>
      <c r="T19" s="292">
        <f>0</f>
        <v>0</v>
      </c>
      <c r="U19" s="292">
        <f>0</f>
        <v>0</v>
      </c>
      <c r="V19" s="292">
        <f>0</f>
        <v>0</v>
      </c>
      <c r="W19" s="292">
        <f>0</f>
        <v>0</v>
      </c>
      <c r="X19" s="292">
        <f t="shared" si="13"/>
        <v>0</v>
      </c>
      <c r="Y19" s="292">
        <f>0</f>
        <v>0</v>
      </c>
      <c r="Z19" s="292">
        <f>0</f>
        <v>0</v>
      </c>
      <c r="AA19" s="292">
        <f>0</f>
        <v>0</v>
      </c>
      <c r="AB19" s="292">
        <f>0</f>
        <v>0</v>
      </c>
      <c r="AC19" s="292">
        <f>0</f>
        <v>0</v>
      </c>
      <c r="AD19" s="292">
        <f>0</f>
        <v>0</v>
      </c>
      <c r="AE19" s="292">
        <f>0</f>
        <v>0</v>
      </c>
      <c r="AF19" s="292">
        <f t="shared" si="14"/>
        <v>0</v>
      </c>
      <c r="AG19" s="292">
        <f>0</f>
        <v>0</v>
      </c>
      <c r="AH19" s="292">
        <f>0</f>
        <v>0</v>
      </c>
      <c r="AI19" s="292">
        <f>0</f>
        <v>0</v>
      </c>
      <c r="AJ19" s="292">
        <f>0</f>
        <v>0</v>
      </c>
      <c r="AK19" s="292">
        <f>0</f>
        <v>0</v>
      </c>
      <c r="AL19" s="292">
        <f>0</f>
        <v>0</v>
      </c>
      <c r="AM19" s="292">
        <f>0</f>
        <v>0</v>
      </c>
      <c r="AN19" s="292">
        <f t="shared" si="15"/>
        <v>0</v>
      </c>
      <c r="AO19" s="292">
        <f>0</f>
        <v>0</v>
      </c>
      <c r="AP19" s="292">
        <f>0</f>
        <v>0</v>
      </c>
      <c r="AQ19" s="292">
        <f>0</f>
        <v>0</v>
      </c>
      <c r="AR19" s="292">
        <f>0</f>
        <v>0</v>
      </c>
      <c r="AS19" s="292">
        <f>0</f>
        <v>0</v>
      </c>
      <c r="AT19" s="292">
        <f>0</f>
        <v>0</v>
      </c>
      <c r="AU19" s="292">
        <f>0</f>
        <v>0</v>
      </c>
      <c r="AV19" s="292">
        <f t="shared" si="16"/>
        <v>0</v>
      </c>
      <c r="AW19" s="292">
        <f>0</f>
        <v>0</v>
      </c>
      <c r="AX19" s="292">
        <f>0</f>
        <v>0</v>
      </c>
      <c r="AY19" s="292">
        <f>0</f>
        <v>0</v>
      </c>
      <c r="AZ19" s="292">
        <f>0</f>
        <v>0</v>
      </c>
      <c r="BA19" s="292">
        <f>0</f>
        <v>0</v>
      </c>
      <c r="BB19" s="292">
        <f>0</f>
        <v>0</v>
      </c>
      <c r="BC19" s="292">
        <f>0</f>
        <v>0</v>
      </c>
      <c r="BD19" s="292">
        <f t="shared" si="17"/>
        <v>0</v>
      </c>
      <c r="BE19" s="292">
        <f>0</f>
        <v>0</v>
      </c>
      <c r="BF19" s="292">
        <f>0</f>
        <v>0</v>
      </c>
      <c r="BG19" s="292">
        <f>0</f>
        <v>0</v>
      </c>
      <c r="BH19" s="292">
        <f>0</f>
        <v>0</v>
      </c>
      <c r="BI19" s="292">
        <f>0</f>
        <v>0</v>
      </c>
      <c r="BJ19" s="292">
        <f>0</f>
        <v>0</v>
      </c>
      <c r="BK19" s="292">
        <f>0</f>
        <v>0</v>
      </c>
      <c r="BL19" s="292">
        <f t="shared" si="18"/>
        <v>0</v>
      </c>
      <c r="BM19" s="292">
        <f>0</f>
        <v>0</v>
      </c>
      <c r="BN19" s="292">
        <f>0</f>
        <v>0</v>
      </c>
      <c r="BO19" s="292">
        <f>0</f>
        <v>0</v>
      </c>
      <c r="BP19" s="292">
        <f>0</f>
        <v>0</v>
      </c>
      <c r="BQ19" s="292">
        <f>0</f>
        <v>0</v>
      </c>
      <c r="BR19" s="292">
        <f>0</f>
        <v>0</v>
      </c>
      <c r="BS19" s="292">
        <f>0</f>
        <v>0</v>
      </c>
      <c r="BT19" s="292">
        <f t="shared" si="19"/>
        <v>0</v>
      </c>
      <c r="BU19" s="292">
        <f>0</f>
        <v>0</v>
      </c>
      <c r="BV19" s="292">
        <f>0</f>
        <v>0</v>
      </c>
      <c r="BW19" s="292">
        <f>0</f>
        <v>0</v>
      </c>
      <c r="BX19" s="292">
        <f>0</f>
        <v>0</v>
      </c>
      <c r="BY19" s="292">
        <f>0</f>
        <v>0</v>
      </c>
      <c r="BZ19" s="292">
        <f>0</f>
        <v>0</v>
      </c>
      <c r="CA19" s="292">
        <f>0</f>
        <v>0</v>
      </c>
      <c r="CB19" s="292">
        <f t="shared" si="20"/>
        <v>0</v>
      </c>
      <c r="CC19" s="292">
        <f>0</f>
        <v>0</v>
      </c>
      <c r="CD19" s="292">
        <f>0</f>
        <v>0</v>
      </c>
      <c r="CE19" s="292">
        <f>0</f>
        <v>0</v>
      </c>
      <c r="CF19" s="292">
        <f>0</f>
        <v>0</v>
      </c>
      <c r="CG19" s="292">
        <f>0</f>
        <v>0</v>
      </c>
      <c r="CH19" s="292">
        <f>0</f>
        <v>0</v>
      </c>
      <c r="CI19" s="292">
        <f>0</f>
        <v>0</v>
      </c>
      <c r="CJ19" s="292">
        <f t="shared" si="21"/>
        <v>0</v>
      </c>
      <c r="CK19" s="292">
        <f>0</f>
        <v>0</v>
      </c>
      <c r="CL19" s="292">
        <f>0</f>
        <v>0</v>
      </c>
      <c r="CM19" s="292">
        <f>0</f>
        <v>0</v>
      </c>
      <c r="CN19" s="292">
        <f>0</f>
        <v>0</v>
      </c>
      <c r="CO19" s="292">
        <f>0</f>
        <v>0</v>
      </c>
      <c r="CP19" s="292">
        <f>0</f>
        <v>0</v>
      </c>
      <c r="CQ19" s="292">
        <f>0</f>
        <v>0</v>
      </c>
      <c r="CR19" s="292">
        <f t="shared" si="22"/>
        <v>0</v>
      </c>
      <c r="CS19" s="292">
        <f>0</f>
        <v>0</v>
      </c>
      <c r="CT19" s="292">
        <f>0</f>
        <v>0</v>
      </c>
      <c r="CU19" s="292">
        <f>0</f>
        <v>0</v>
      </c>
      <c r="CV19" s="292">
        <f>0</f>
        <v>0</v>
      </c>
      <c r="CW19" s="292">
        <f>0</f>
        <v>0</v>
      </c>
      <c r="CX19" s="292">
        <f>0</f>
        <v>0</v>
      </c>
      <c r="CY19" s="292">
        <f>0</f>
        <v>0</v>
      </c>
    </row>
    <row r="20" spans="1:103" s="224" customFormat="1" ht="13.5" customHeight="1">
      <c r="A20" s="290" t="s">
        <v>745</v>
      </c>
      <c r="B20" s="291" t="s">
        <v>785</v>
      </c>
      <c r="C20" s="290" t="s">
        <v>786</v>
      </c>
      <c r="D20" s="292">
        <f t="shared" si="0"/>
        <v>0</v>
      </c>
      <c r="E20" s="292">
        <f t="shared" si="1"/>
        <v>0</v>
      </c>
      <c r="F20" s="292">
        <f t="shared" si="2"/>
        <v>0</v>
      </c>
      <c r="G20" s="292">
        <f t="shared" si="3"/>
        <v>0</v>
      </c>
      <c r="H20" s="292">
        <f t="shared" si="4"/>
        <v>0</v>
      </c>
      <c r="I20" s="292">
        <f t="shared" si="5"/>
        <v>0</v>
      </c>
      <c r="J20" s="292">
        <f t="shared" si="6"/>
        <v>0</v>
      </c>
      <c r="K20" s="292">
        <f t="shared" si="7"/>
        <v>0</v>
      </c>
      <c r="L20" s="292">
        <f t="shared" si="8"/>
        <v>0</v>
      </c>
      <c r="M20" s="292">
        <f t="shared" si="9"/>
        <v>0</v>
      </c>
      <c r="N20" s="292">
        <f t="shared" si="10"/>
        <v>0</v>
      </c>
      <c r="O20" s="292">
        <f t="shared" si="11"/>
        <v>0</v>
      </c>
      <c r="P20" s="292">
        <f t="shared" si="12"/>
        <v>0</v>
      </c>
      <c r="Q20" s="292">
        <f>0</f>
        <v>0</v>
      </c>
      <c r="R20" s="292">
        <f>0</f>
        <v>0</v>
      </c>
      <c r="S20" s="292">
        <f>0</f>
        <v>0</v>
      </c>
      <c r="T20" s="292">
        <f>0</f>
        <v>0</v>
      </c>
      <c r="U20" s="292">
        <f>0</f>
        <v>0</v>
      </c>
      <c r="V20" s="292">
        <f>0</f>
        <v>0</v>
      </c>
      <c r="W20" s="292">
        <f>0</f>
        <v>0</v>
      </c>
      <c r="X20" s="292">
        <f t="shared" si="13"/>
        <v>0</v>
      </c>
      <c r="Y20" s="292">
        <f>0</f>
        <v>0</v>
      </c>
      <c r="Z20" s="292">
        <f>0</f>
        <v>0</v>
      </c>
      <c r="AA20" s="292">
        <f>0</f>
        <v>0</v>
      </c>
      <c r="AB20" s="292">
        <f>0</f>
        <v>0</v>
      </c>
      <c r="AC20" s="292">
        <f>0</f>
        <v>0</v>
      </c>
      <c r="AD20" s="292">
        <f>0</f>
        <v>0</v>
      </c>
      <c r="AE20" s="292">
        <f>0</f>
        <v>0</v>
      </c>
      <c r="AF20" s="292">
        <f t="shared" si="14"/>
        <v>0</v>
      </c>
      <c r="AG20" s="292">
        <f>0</f>
        <v>0</v>
      </c>
      <c r="AH20" s="292">
        <f>0</f>
        <v>0</v>
      </c>
      <c r="AI20" s="292">
        <f>0</f>
        <v>0</v>
      </c>
      <c r="AJ20" s="292">
        <f>0</f>
        <v>0</v>
      </c>
      <c r="AK20" s="292">
        <f>0</f>
        <v>0</v>
      </c>
      <c r="AL20" s="292">
        <f>0</f>
        <v>0</v>
      </c>
      <c r="AM20" s="292">
        <f>0</f>
        <v>0</v>
      </c>
      <c r="AN20" s="292">
        <f t="shared" si="15"/>
        <v>0</v>
      </c>
      <c r="AO20" s="292">
        <f>0</f>
        <v>0</v>
      </c>
      <c r="AP20" s="292">
        <f>0</f>
        <v>0</v>
      </c>
      <c r="AQ20" s="292">
        <f>0</f>
        <v>0</v>
      </c>
      <c r="AR20" s="292">
        <f>0</f>
        <v>0</v>
      </c>
      <c r="AS20" s="292">
        <f>0</f>
        <v>0</v>
      </c>
      <c r="AT20" s="292">
        <f>0</f>
        <v>0</v>
      </c>
      <c r="AU20" s="292">
        <f>0</f>
        <v>0</v>
      </c>
      <c r="AV20" s="292">
        <f t="shared" si="16"/>
        <v>0</v>
      </c>
      <c r="AW20" s="292">
        <f>0</f>
        <v>0</v>
      </c>
      <c r="AX20" s="292">
        <f>0</f>
        <v>0</v>
      </c>
      <c r="AY20" s="292">
        <f>0</f>
        <v>0</v>
      </c>
      <c r="AZ20" s="292">
        <f>0</f>
        <v>0</v>
      </c>
      <c r="BA20" s="292">
        <f>0</f>
        <v>0</v>
      </c>
      <c r="BB20" s="292">
        <f>0</f>
        <v>0</v>
      </c>
      <c r="BC20" s="292">
        <f>0</f>
        <v>0</v>
      </c>
      <c r="BD20" s="292">
        <f t="shared" si="17"/>
        <v>0</v>
      </c>
      <c r="BE20" s="292">
        <f>0</f>
        <v>0</v>
      </c>
      <c r="BF20" s="292">
        <f>0</f>
        <v>0</v>
      </c>
      <c r="BG20" s="292">
        <f>0</f>
        <v>0</v>
      </c>
      <c r="BH20" s="292">
        <f>0</f>
        <v>0</v>
      </c>
      <c r="BI20" s="292">
        <f>0</f>
        <v>0</v>
      </c>
      <c r="BJ20" s="292">
        <f>0</f>
        <v>0</v>
      </c>
      <c r="BK20" s="292">
        <f>0</f>
        <v>0</v>
      </c>
      <c r="BL20" s="292">
        <f t="shared" si="18"/>
        <v>0</v>
      </c>
      <c r="BM20" s="292">
        <f>0</f>
        <v>0</v>
      </c>
      <c r="BN20" s="292">
        <f>0</f>
        <v>0</v>
      </c>
      <c r="BO20" s="292">
        <f>0</f>
        <v>0</v>
      </c>
      <c r="BP20" s="292">
        <f>0</f>
        <v>0</v>
      </c>
      <c r="BQ20" s="292">
        <f>0</f>
        <v>0</v>
      </c>
      <c r="BR20" s="292">
        <f>0</f>
        <v>0</v>
      </c>
      <c r="BS20" s="292">
        <f>0</f>
        <v>0</v>
      </c>
      <c r="BT20" s="292">
        <f t="shared" si="19"/>
        <v>0</v>
      </c>
      <c r="BU20" s="292">
        <f>0</f>
        <v>0</v>
      </c>
      <c r="BV20" s="292">
        <f>0</f>
        <v>0</v>
      </c>
      <c r="BW20" s="292">
        <f>0</f>
        <v>0</v>
      </c>
      <c r="BX20" s="292">
        <f>0</f>
        <v>0</v>
      </c>
      <c r="BY20" s="292">
        <f>0</f>
        <v>0</v>
      </c>
      <c r="BZ20" s="292">
        <f>0</f>
        <v>0</v>
      </c>
      <c r="CA20" s="292">
        <f>0</f>
        <v>0</v>
      </c>
      <c r="CB20" s="292">
        <f t="shared" si="20"/>
        <v>0</v>
      </c>
      <c r="CC20" s="292">
        <f>0</f>
        <v>0</v>
      </c>
      <c r="CD20" s="292">
        <f>0</f>
        <v>0</v>
      </c>
      <c r="CE20" s="292">
        <f>0</f>
        <v>0</v>
      </c>
      <c r="CF20" s="292">
        <f>0</f>
        <v>0</v>
      </c>
      <c r="CG20" s="292">
        <f>0</f>
        <v>0</v>
      </c>
      <c r="CH20" s="292">
        <f>0</f>
        <v>0</v>
      </c>
      <c r="CI20" s="292">
        <f>0</f>
        <v>0</v>
      </c>
      <c r="CJ20" s="292">
        <f t="shared" si="21"/>
        <v>0</v>
      </c>
      <c r="CK20" s="292">
        <f>0</f>
        <v>0</v>
      </c>
      <c r="CL20" s="292">
        <f>0</f>
        <v>0</v>
      </c>
      <c r="CM20" s="292">
        <f>0</f>
        <v>0</v>
      </c>
      <c r="CN20" s="292">
        <f>0</f>
        <v>0</v>
      </c>
      <c r="CO20" s="292">
        <f>0</f>
        <v>0</v>
      </c>
      <c r="CP20" s="292">
        <f>0</f>
        <v>0</v>
      </c>
      <c r="CQ20" s="292">
        <f>0</f>
        <v>0</v>
      </c>
      <c r="CR20" s="292">
        <f t="shared" si="22"/>
        <v>0</v>
      </c>
      <c r="CS20" s="292">
        <f>0</f>
        <v>0</v>
      </c>
      <c r="CT20" s="292">
        <f>0</f>
        <v>0</v>
      </c>
      <c r="CU20" s="292">
        <f>0</f>
        <v>0</v>
      </c>
      <c r="CV20" s="292">
        <f>0</f>
        <v>0</v>
      </c>
      <c r="CW20" s="292">
        <f>0</f>
        <v>0</v>
      </c>
      <c r="CX20" s="292">
        <f>0</f>
        <v>0</v>
      </c>
      <c r="CY20" s="292">
        <f>0</f>
        <v>0</v>
      </c>
    </row>
    <row r="21" spans="1:103" s="224" customFormat="1" ht="13.5" customHeight="1">
      <c r="A21" s="290" t="s">
        <v>745</v>
      </c>
      <c r="B21" s="291" t="s">
        <v>787</v>
      </c>
      <c r="C21" s="290" t="s">
        <v>788</v>
      </c>
      <c r="D21" s="292">
        <f t="shared" si="0"/>
        <v>0</v>
      </c>
      <c r="E21" s="292">
        <f t="shared" si="1"/>
        <v>0</v>
      </c>
      <c r="F21" s="292">
        <f t="shared" si="2"/>
        <v>0</v>
      </c>
      <c r="G21" s="292">
        <f t="shared" si="3"/>
        <v>0</v>
      </c>
      <c r="H21" s="292">
        <f t="shared" si="4"/>
        <v>0</v>
      </c>
      <c r="I21" s="292">
        <f t="shared" si="5"/>
        <v>0</v>
      </c>
      <c r="J21" s="292">
        <f t="shared" si="6"/>
        <v>0</v>
      </c>
      <c r="K21" s="292">
        <f t="shared" si="7"/>
        <v>0</v>
      </c>
      <c r="L21" s="292">
        <f t="shared" si="8"/>
        <v>0</v>
      </c>
      <c r="M21" s="292">
        <f t="shared" si="9"/>
        <v>0</v>
      </c>
      <c r="N21" s="292">
        <f t="shared" si="10"/>
        <v>0</v>
      </c>
      <c r="O21" s="292">
        <f t="shared" si="11"/>
        <v>0</v>
      </c>
      <c r="P21" s="292">
        <f t="shared" si="12"/>
        <v>0</v>
      </c>
      <c r="Q21" s="292">
        <f>0</f>
        <v>0</v>
      </c>
      <c r="R21" s="292">
        <f>0</f>
        <v>0</v>
      </c>
      <c r="S21" s="292">
        <f>0</f>
        <v>0</v>
      </c>
      <c r="T21" s="292">
        <f>0</f>
        <v>0</v>
      </c>
      <c r="U21" s="292">
        <f>0</f>
        <v>0</v>
      </c>
      <c r="V21" s="292">
        <f>0</f>
        <v>0</v>
      </c>
      <c r="W21" s="292">
        <f>0</f>
        <v>0</v>
      </c>
      <c r="X21" s="292">
        <f t="shared" si="13"/>
        <v>0</v>
      </c>
      <c r="Y21" s="292">
        <f>0</f>
        <v>0</v>
      </c>
      <c r="Z21" s="292">
        <f>0</f>
        <v>0</v>
      </c>
      <c r="AA21" s="292">
        <f>0</f>
        <v>0</v>
      </c>
      <c r="AB21" s="292">
        <f>0</f>
        <v>0</v>
      </c>
      <c r="AC21" s="292">
        <f>0</f>
        <v>0</v>
      </c>
      <c r="AD21" s="292">
        <f>0</f>
        <v>0</v>
      </c>
      <c r="AE21" s="292">
        <f>0</f>
        <v>0</v>
      </c>
      <c r="AF21" s="292">
        <f t="shared" si="14"/>
        <v>0</v>
      </c>
      <c r="AG21" s="292">
        <f>0</f>
        <v>0</v>
      </c>
      <c r="AH21" s="292">
        <f>0</f>
        <v>0</v>
      </c>
      <c r="AI21" s="292">
        <f>0</f>
        <v>0</v>
      </c>
      <c r="AJ21" s="292">
        <f>0</f>
        <v>0</v>
      </c>
      <c r="AK21" s="292">
        <f>0</f>
        <v>0</v>
      </c>
      <c r="AL21" s="292">
        <f>0</f>
        <v>0</v>
      </c>
      <c r="AM21" s="292">
        <f>0</f>
        <v>0</v>
      </c>
      <c r="AN21" s="292">
        <f t="shared" si="15"/>
        <v>0</v>
      </c>
      <c r="AO21" s="292">
        <f>0</f>
        <v>0</v>
      </c>
      <c r="AP21" s="292">
        <f>0</f>
        <v>0</v>
      </c>
      <c r="AQ21" s="292">
        <f>0</f>
        <v>0</v>
      </c>
      <c r="AR21" s="292">
        <f>0</f>
        <v>0</v>
      </c>
      <c r="AS21" s="292">
        <f>0</f>
        <v>0</v>
      </c>
      <c r="AT21" s="292">
        <f>0</f>
        <v>0</v>
      </c>
      <c r="AU21" s="292">
        <f>0</f>
        <v>0</v>
      </c>
      <c r="AV21" s="292">
        <f t="shared" si="16"/>
        <v>0</v>
      </c>
      <c r="AW21" s="292">
        <f>0</f>
        <v>0</v>
      </c>
      <c r="AX21" s="292">
        <f>0</f>
        <v>0</v>
      </c>
      <c r="AY21" s="292">
        <f>0</f>
        <v>0</v>
      </c>
      <c r="AZ21" s="292">
        <f>0</f>
        <v>0</v>
      </c>
      <c r="BA21" s="292">
        <f>0</f>
        <v>0</v>
      </c>
      <c r="BB21" s="292">
        <f>0</f>
        <v>0</v>
      </c>
      <c r="BC21" s="292">
        <f>0</f>
        <v>0</v>
      </c>
      <c r="BD21" s="292">
        <f t="shared" si="17"/>
        <v>0</v>
      </c>
      <c r="BE21" s="292">
        <f>0</f>
        <v>0</v>
      </c>
      <c r="BF21" s="292">
        <f>0</f>
        <v>0</v>
      </c>
      <c r="BG21" s="292">
        <f>0</f>
        <v>0</v>
      </c>
      <c r="BH21" s="292">
        <f>0</f>
        <v>0</v>
      </c>
      <c r="BI21" s="292">
        <f>0</f>
        <v>0</v>
      </c>
      <c r="BJ21" s="292">
        <f>0</f>
        <v>0</v>
      </c>
      <c r="BK21" s="292">
        <f>0</f>
        <v>0</v>
      </c>
      <c r="BL21" s="292">
        <f t="shared" si="18"/>
        <v>0</v>
      </c>
      <c r="BM21" s="292">
        <f>0</f>
        <v>0</v>
      </c>
      <c r="BN21" s="292">
        <f>0</f>
        <v>0</v>
      </c>
      <c r="BO21" s="292">
        <f>0</f>
        <v>0</v>
      </c>
      <c r="BP21" s="292">
        <f>0</f>
        <v>0</v>
      </c>
      <c r="BQ21" s="292">
        <f>0</f>
        <v>0</v>
      </c>
      <c r="BR21" s="292">
        <f>0</f>
        <v>0</v>
      </c>
      <c r="BS21" s="292">
        <f>0</f>
        <v>0</v>
      </c>
      <c r="BT21" s="292">
        <f t="shared" si="19"/>
        <v>0</v>
      </c>
      <c r="BU21" s="292">
        <f>0</f>
        <v>0</v>
      </c>
      <c r="BV21" s="292">
        <f>0</f>
        <v>0</v>
      </c>
      <c r="BW21" s="292">
        <f>0</f>
        <v>0</v>
      </c>
      <c r="BX21" s="292">
        <f>0</f>
        <v>0</v>
      </c>
      <c r="BY21" s="292">
        <f>0</f>
        <v>0</v>
      </c>
      <c r="BZ21" s="292">
        <f>0</f>
        <v>0</v>
      </c>
      <c r="CA21" s="292">
        <f>0</f>
        <v>0</v>
      </c>
      <c r="CB21" s="292">
        <f t="shared" si="20"/>
        <v>0</v>
      </c>
      <c r="CC21" s="292">
        <f>0</f>
        <v>0</v>
      </c>
      <c r="CD21" s="292">
        <f>0</f>
        <v>0</v>
      </c>
      <c r="CE21" s="292">
        <f>0</f>
        <v>0</v>
      </c>
      <c r="CF21" s="292">
        <f>0</f>
        <v>0</v>
      </c>
      <c r="CG21" s="292">
        <f>0</f>
        <v>0</v>
      </c>
      <c r="CH21" s="292">
        <f>0</f>
        <v>0</v>
      </c>
      <c r="CI21" s="292">
        <f>0</f>
        <v>0</v>
      </c>
      <c r="CJ21" s="292">
        <f t="shared" si="21"/>
        <v>0</v>
      </c>
      <c r="CK21" s="292">
        <f>0</f>
        <v>0</v>
      </c>
      <c r="CL21" s="292">
        <f>0</f>
        <v>0</v>
      </c>
      <c r="CM21" s="292">
        <f>0</f>
        <v>0</v>
      </c>
      <c r="CN21" s="292">
        <f>0</f>
        <v>0</v>
      </c>
      <c r="CO21" s="292">
        <f>0</f>
        <v>0</v>
      </c>
      <c r="CP21" s="292">
        <f>0</f>
        <v>0</v>
      </c>
      <c r="CQ21" s="292">
        <f>0</f>
        <v>0</v>
      </c>
      <c r="CR21" s="292">
        <f t="shared" si="22"/>
        <v>0</v>
      </c>
      <c r="CS21" s="292">
        <f>0</f>
        <v>0</v>
      </c>
      <c r="CT21" s="292">
        <f>0</f>
        <v>0</v>
      </c>
      <c r="CU21" s="292">
        <f>0</f>
        <v>0</v>
      </c>
      <c r="CV21" s="292">
        <f>0</f>
        <v>0</v>
      </c>
      <c r="CW21" s="292">
        <f>0</f>
        <v>0</v>
      </c>
      <c r="CX21" s="292">
        <f>0</f>
        <v>0</v>
      </c>
      <c r="CY21" s="292">
        <f>0</f>
        <v>0</v>
      </c>
    </row>
    <row r="22" spans="1:103" s="224" customFormat="1" ht="13.5" customHeight="1">
      <c r="A22" s="290" t="s">
        <v>745</v>
      </c>
      <c r="B22" s="291" t="s">
        <v>789</v>
      </c>
      <c r="C22" s="290" t="s">
        <v>790</v>
      </c>
      <c r="D22" s="292">
        <f t="shared" si="0"/>
        <v>0</v>
      </c>
      <c r="E22" s="292">
        <f t="shared" si="1"/>
        <v>0</v>
      </c>
      <c r="F22" s="292">
        <f t="shared" si="2"/>
        <v>0</v>
      </c>
      <c r="G22" s="292">
        <f t="shared" si="3"/>
        <v>0</v>
      </c>
      <c r="H22" s="292">
        <f t="shared" si="4"/>
        <v>0</v>
      </c>
      <c r="I22" s="292">
        <f t="shared" si="5"/>
        <v>0</v>
      </c>
      <c r="J22" s="292">
        <f t="shared" si="6"/>
        <v>0</v>
      </c>
      <c r="K22" s="292">
        <f t="shared" si="7"/>
        <v>0</v>
      </c>
      <c r="L22" s="292">
        <f t="shared" si="8"/>
        <v>0</v>
      </c>
      <c r="M22" s="292">
        <f t="shared" si="9"/>
        <v>0</v>
      </c>
      <c r="N22" s="292">
        <f t="shared" si="10"/>
        <v>0</v>
      </c>
      <c r="O22" s="292">
        <f t="shared" si="11"/>
        <v>0</v>
      </c>
      <c r="P22" s="292">
        <f t="shared" si="12"/>
        <v>0</v>
      </c>
      <c r="Q22" s="292">
        <f>0</f>
        <v>0</v>
      </c>
      <c r="R22" s="292">
        <f>0</f>
        <v>0</v>
      </c>
      <c r="S22" s="292">
        <f>0</f>
        <v>0</v>
      </c>
      <c r="T22" s="292">
        <f>0</f>
        <v>0</v>
      </c>
      <c r="U22" s="292">
        <f>0</f>
        <v>0</v>
      </c>
      <c r="V22" s="292">
        <f>0</f>
        <v>0</v>
      </c>
      <c r="W22" s="292">
        <f>0</f>
        <v>0</v>
      </c>
      <c r="X22" s="292">
        <f t="shared" si="13"/>
        <v>0</v>
      </c>
      <c r="Y22" s="292">
        <f>0</f>
        <v>0</v>
      </c>
      <c r="Z22" s="292">
        <f>0</f>
        <v>0</v>
      </c>
      <c r="AA22" s="292">
        <f>0</f>
        <v>0</v>
      </c>
      <c r="AB22" s="292">
        <f>0</f>
        <v>0</v>
      </c>
      <c r="AC22" s="292">
        <f>0</f>
        <v>0</v>
      </c>
      <c r="AD22" s="292">
        <f>0</f>
        <v>0</v>
      </c>
      <c r="AE22" s="292">
        <f>0</f>
        <v>0</v>
      </c>
      <c r="AF22" s="292">
        <f t="shared" si="14"/>
        <v>0</v>
      </c>
      <c r="AG22" s="292">
        <f>0</f>
        <v>0</v>
      </c>
      <c r="AH22" s="292">
        <f>0</f>
        <v>0</v>
      </c>
      <c r="AI22" s="292">
        <f>0</f>
        <v>0</v>
      </c>
      <c r="AJ22" s="292">
        <f>0</f>
        <v>0</v>
      </c>
      <c r="AK22" s="292">
        <f>0</f>
        <v>0</v>
      </c>
      <c r="AL22" s="292">
        <f>0</f>
        <v>0</v>
      </c>
      <c r="AM22" s="292">
        <f>0</f>
        <v>0</v>
      </c>
      <c r="AN22" s="292">
        <f t="shared" si="15"/>
        <v>0</v>
      </c>
      <c r="AO22" s="292">
        <f>0</f>
        <v>0</v>
      </c>
      <c r="AP22" s="292">
        <f>0</f>
        <v>0</v>
      </c>
      <c r="AQ22" s="292">
        <f>0</f>
        <v>0</v>
      </c>
      <c r="AR22" s="292">
        <f>0</f>
        <v>0</v>
      </c>
      <c r="AS22" s="292">
        <f>0</f>
        <v>0</v>
      </c>
      <c r="AT22" s="292">
        <f>0</f>
        <v>0</v>
      </c>
      <c r="AU22" s="292">
        <f>0</f>
        <v>0</v>
      </c>
      <c r="AV22" s="292">
        <f t="shared" si="16"/>
        <v>0</v>
      </c>
      <c r="AW22" s="292">
        <f>0</f>
        <v>0</v>
      </c>
      <c r="AX22" s="292">
        <f>0</f>
        <v>0</v>
      </c>
      <c r="AY22" s="292">
        <f>0</f>
        <v>0</v>
      </c>
      <c r="AZ22" s="292">
        <f>0</f>
        <v>0</v>
      </c>
      <c r="BA22" s="292">
        <f>0</f>
        <v>0</v>
      </c>
      <c r="BB22" s="292">
        <f>0</f>
        <v>0</v>
      </c>
      <c r="BC22" s="292">
        <f>0</f>
        <v>0</v>
      </c>
      <c r="BD22" s="292">
        <f t="shared" si="17"/>
        <v>0</v>
      </c>
      <c r="BE22" s="292">
        <f>0</f>
        <v>0</v>
      </c>
      <c r="BF22" s="292">
        <f>0</f>
        <v>0</v>
      </c>
      <c r="BG22" s="292">
        <f>0</f>
        <v>0</v>
      </c>
      <c r="BH22" s="292">
        <f>0</f>
        <v>0</v>
      </c>
      <c r="BI22" s="292">
        <f>0</f>
        <v>0</v>
      </c>
      <c r="BJ22" s="292">
        <f>0</f>
        <v>0</v>
      </c>
      <c r="BK22" s="292">
        <f>0</f>
        <v>0</v>
      </c>
      <c r="BL22" s="292">
        <f t="shared" si="18"/>
        <v>0</v>
      </c>
      <c r="BM22" s="292">
        <f>0</f>
        <v>0</v>
      </c>
      <c r="BN22" s="292">
        <f>0</f>
        <v>0</v>
      </c>
      <c r="BO22" s="292">
        <f>0</f>
        <v>0</v>
      </c>
      <c r="BP22" s="292">
        <f>0</f>
        <v>0</v>
      </c>
      <c r="BQ22" s="292">
        <f>0</f>
        <v>0</v>
      </c>
      <c r="BR22" s="292">
        <f>0</f>
        <v>0</v>
      </c>
      <c r="BS22" s="292">
        <f>0</f>
        <v>0</v>
      </c>
      <c r="BT22" s="292">
        <f t="shared" si="19"/>
        <v>0</v>
      </c>
      <c r="BU22" s="292">
        <f>0</f>
        <v>0</v>
      </c>
      <c r="BV22" s="292">
        <f>0</f>
        <v>0</v>
      </c>
      <c r="BW22" s="292">
        <f>0</f>
        <v>0</v>
      </c>
      <c r="BX22" s="292">
        <f>0</f>
        <v>0</v>
      </c>
      <c r="BY22" s="292">
        <f>0</f>
        <v>0</v>
      </c>
      <c r="BZ22" s="292">
        <f>0</f>
        <v>0</v>
      </c>
      <c r="CA22" s="292">
        <f>0</f>
        <v>0</v>
      </c>
      <c r="CB22" s="292">
        <f t="shared" si="20"/>
        <v>0</v>
      </c>
      <c r="CC22" s="292">
        <f>0</f>
        <v>0</v>
      </c>
      <c r="CD22" s="292">
        <f>0</f>
        <v>0</v>
      </c>
      <c r="CE22" s="292">
        <f>0</f>
        <v>0</v>
      </c>
      <c r="CF22" s="292">
        <f>0</f>
        <v>0</v>
      </c>
      <c r="CG22" s="292">
        <f>0</f>
        <v>0</v>
      </c>
      <c r="CH22" s="292">
        <f>0</f>
        <v>0</v>
      </c>
      <c r="CI22" s="292">
        <f>0</f>
        <v>0</v>
      </c>
      <c r="CJ22" s="292">
        <f t="shared" si="21"/>
        <v>0</v>
      </c>
      <c r="CK22" s="292">
        <f>0</f>
        <v>0</v>
      </c>
      <c r="CL22" s="292">
        <f>0</f>
        <v>0</v>
      </c>
      <c r="CM22" s="292">
        <f>0</f>
        <v>0</v>
      </c>
      <c r="CN22" s="292">
        <f>0</f>
        <v>0</v>
      </c>
      <c r="CO22" s="292">
        <f>0</f>
        <v>0</v>
      </c>
      <c r="CP22" s="292">
        <f>0</f>
        <v>0</v>
      </c>
      <c r="CQ22" s="292">
        <f>0</f>
        <v>0</v>
      </c>
      <c r="CR22" s="292">
        <f t="shared" si="22"/>
        <v>0</v>
      </c>
      <c r="CS22" s="292">
        <f>0</f>
        <v>0</v>
      </c>
      <c r="CT22" s="292">
        <f>0</f>
        <v>0</v>
      </c>
      <c r="CU22" s="292">
        <f>0</f>
        <v>0</v>
      </c>
      <c r="CV22" s="292">
        <f>0</f>
        <v>0</v>
      </c>
      <c r="CW22" s="292">
        <f>0</f>
        <v>0</v>
      </c>
      <c r="CX22" s="292">
        <f>0</f>
        <v>0</v>
      </c>
      <c r="CY22" s="292">
        <f>0</f>
        <v>0</v>
      </c>
    </row>
    <row r="23" spans="1:103" s="224" customFormat="1" ht="13.5" customHeight="1">
      <c r="A23" s="290" t="s">
        <v>745</v>
      </c>
      <c r="B23" s="291" t="s">
        <v>791</v>
      </c>
      <c r="C23" s="290" t="s">
        <v>792</v>
      </c>
      <c r="D23" s="292">
        <f t="shared" si="0"/>
        <v>0</v>
      </c>
      <c r="E23" s="292">
        <f t="shared" si="1"/>
        <v>0</v>
      </c>
      <c r="F23" s="292">
        <f t="shared" si="2"/>
        <v>0</v>
      </c>
      <c r="G23" s="292">
        <f t="shared" si="3"/>
        <v>0</v>
      </c>
      <c r="H23" s="292">
        <f t="shared" si="4"/>
        <v>0</v>
      </c>
      <c r="I23" s="292">
        <f t="shared" si="5"/>
        <v>0</v>
      </c>
      <c r="J23" s="292">
        <f t="shared" si="6"/>
        <v>0</v>
      </c>
      <c r="K23" s="292">
        <f t="shared" si="7"/>
        <v>0</v>
      </c>
      <c r="L23" s="292">
        <f t="shared" si="8"/>
        <v>0</v>
      </c>
      <c r="M23" s="292">
        <f t="shared" si="9"/>
        <v>0</v>
      </c>
      <c r="N23" s="292">
        <f t="shared" si="10"/>
        <v>0</v>
      </c>
      <c r="O23" s="292">
        <f t="shared" si="11"/>
        <v>0</v>
      </c>
      <c r="P23" s="292">
        <f t="shared" si="12"/>
        <v>0</v>
      </c>
      <c r="Q23" s="292">
        <f>0</f>
        <v>0</v>
      </c>
      <c r="R23" s="292">
        <f>0</f>
        <v>0</v>
      </c>
      <c r="S23" s="292">
        <f>0</f>
        <v>0</v>
      </c>
      <c r="T23" s="292">
        <f>0</f>
        <v>0</v>
      </c>
      <c r="U23" s="292">
        <f>0</f>
        <v>0</v>
      </c>
      <c r="V23" s="292">
        <f>0</f>
        <v>0</v>
      </c>
      <c r="W23" s="292">
        <f>0</f>
        <v>0</v>
      </c>
      <c r="X23" s="292">
        <f t="shared" si="13"/>
        <v>0</v>
      </c>
      <c r="Y23" s="292">
        <f>0</f>
        <v>0</v>
      </c>
      <c r="Z23" s="292">
        <f>0</f>
        <v>0</v>
      </c>
      <c r="AA23" s="292">
        <f>0</f>
        <v>0</v>
      </c>
      <c r="AB23" s="292">
        <f>0</f>
        <v>0</v>
      </c>
      <c r="AC23" s="292">
        <f>0</f>
        <v>0</v>
      </c>
      <c r="AD23" s="292">
        <f>0</f>
        <v>0</v>
      </c>
      <c r="AE23" s="292">
        <f>0</f>
        <v>0</v>
      </c>
      <c r="AF23" s="292">
        <f t="shared" si="14"/>
        <v>0</v>
      </c>
      <c r="AG23" s="292">
        <f>0</f>
        <v>0</v>
      </c>
      <c r="AH23" s="292">
        <f>0</f>
        <v>0</v>
      </c>
      <c r="AI23" s="292">
        <f>0</f>
        <v>0</v>
      </c>
      <c r="AJ23" s="292">
        <f>0</f>
        <v>0</v>
      </c>
      <c r="AK23" s="292">
        <f>0</f>
        <v>0</v>
      </c>
      <c r="AL23" s="292">
        <f>0</f>
        <v>0</v>
      </c>
      <c r="AM23" s="292">
        <f>0</f>
        <v>0</v>
      </c>
      <c r="AN23" s="292">
        <f t="shared" si="15"/>
        <v>0</v>
      </c>
      <c r="AO23" s="292">
        <f>0</f>
        <v>0</v>
      </c>
      <c r="AP23" s="292">
        <f>0</f>
        <v>0</v>
      </c>
      <c r="AQ23" s="292">
        <f>0</f>
        <v>0</v>
      </c>
      <c r="AR23" s="292">
        <f>0</f>
        <v>0</v>
      </c>
      <c r="AS23" s="292">
        <f>0</f>
        <v>0</v>
      </c>
      <c r="AT23" s="292">
        <f>0</f>
        <v>0</v>
      </c>
      <c r="AU23" s="292">
        <f>0</f>
        <v>0</v>
      </c>
      <c r="AV23" s="292">
        <f t="shared" si="16"/>
        <v>0</v>
      </c>
      <c r="AW23" s="292">
        <f>0</f>
        <v>0</v>
      </c>
      <c r="AX23" s="292">
        <f>0</f>
        <v>0</v>
      </c>
      <c r="AY23" s="292">
        <f>0</f>
        <v>0</v>
      </c>
      <c r="AZ23" s="292">
        <f>0</f>
        <v>0</v>
      </c>
      <c r="BA23" s="292">
        <f>0</f>
        <v>0</v>
      </c>
      <c r="BB23" s="292">
        <f>0</f>
        <v>0</v>
      </c>
      <c r="BC23" s="292">
        <f>0</f>
        <v>0</v>
      </c>
      <c r="BD23" s="292">
        <f t="shared" si="17"/>
        <v>0</v>
      </c>
      <c r="BE23" s="292">
        <f>0</f>
        <v>0</v>
      </c>
      <c r="BF23" s="292">
        <f>0</f>
        <v>0</v>
      </c>
      <c r="BG23" s="292">
        <f>0</f>
        <v>0</v>
      </c>
      <c r="BH23" s="292">
        <f>0</f>
        <v>0</v>
      </c>
      <c r="BI23" s="292">
        <f>0</f>
        <v>0</v>
      </c>
      <c r="BJ23" s="292">
        <f>0</f>
        <v>0</v>
      </c>
      <c r="BK23" s="292">
        <f>0</f>
        <v>0</v>
      </c>
      <c r="BL23" s="292">
        <f t="shared" si="18"/>
        <v>0</v>
      </c>
      <c r="BM23" s="292">
        <f>0</f>
        <v>0</v>
      </c>
      <c r="BN23" s="292">
        <f>0</f>
        <v>0</v>
      </c>
      <c r="BO23" s="292">
        <f>0</f>
        <v>0</v>
      </c>
      <c r="BP23" s="292">
        <f>0</f>
        <v>0</v>
      </c>
      <c r="BQ23" s="292">
        <f>0</f>
        <v>0</v>
      </c>
      <c r="BR23" s="292">
        <f>0</f>
        <v>0</v>
      </c>
      <c r="BS23" s="292">
        <f>0</f>
        <v>0</v>
      </c>
      <c r="BT23" s="292">
        <f t="shared" si="19"/>
        <v>0</v>
      </c>
      <c r="BU23" s="292">
        <f>0</f>
        <v>0</v>
      </c>
      <c r="BV23" s="292">
        <f>0</f>
        <v>0</v>
      </c>
      <c r="BW23" s="292">
        <f>0</f>
        <v>0</v>
      </c>
      <c r="BX23" s="292">
        <f>0</f>
        <v>0</v>
      </c>
      <c r="BY23" s="292">
        <f>0</f>
        <v>0</v>
      </c>
      <c r="BZ23" s="292">
        <f>0</f>
        <v>0</v>
      </c>
      <c r="CA23" s="292">
        <f>0</f>
        <v>0</v>
      </c>
      <c r="CB23" s="292">
        <f t="shared" si="20"/>
        <v>0</v>
      </c>
      <c r="CC23" s="292">
        <f>0</f>
        <v>0</v>
      </c>
      <c r="CD23" s="292">
        <f>0</f>
        <v>0</v>
      </c>
      <c r="CE23" s="292">
        <f>0</f>
        <v>0</v>
      </c>
      <c r="CF23" s="292">
        <f>0</f>
        <v>0</v>
      </c>
      <c r="CG23" s="292">
        <f>0</f>
        <v>0</v>
      </c>
      <c r="CH23" s="292">
        <f>0</f>
        <v>0</v>
      </c>
      <c r="CI23" s="292">
        <f>0</f>
        <v>0</v>
      </c>
      <c r="CJ23" s="292">
        <f t="shared" si="21"/>
        <v>0</v>
      </c>
      <c r="CK23" s="292">
        <f>0</f>
        <v>0</v>
      </c>
      <c r="CL23" s="292">
        <f>0</f>
        <v>0</v>
      </c>
      <c r="CM23" s="292">
        <f>0</f>
        <v>0</v>
      </c>
      <c r="CN23" s="292">
        <f>0</f>
        <v>0</v>
      </c>
      <c r="CO23" s="292">
        <f>0</f>
        <v>0</v>
      </c>
      <c r="CP23" s="292">
        <f>0</f>
        <v>0</v>
      </c>
      <c r="CQ23" s="292">
        <f>0</f>
        <v>0</v>
      </c>
      <c r="CR23" s="292">
        <f t="shared" si="22"/>
        <v>0</v>
      </c>
      <c r="CS23" s="292">
        <f>0</f>
        <v>0</v>
      </c>
      <c r="CT23" s="292">
        <f>0</f>
        <v>0</v>
      </c>
      <c r="CU23" s="292">
        <f>0</f>
        <v>0</v>
      </c>
      <c r="CV23" s="292">
        <f>0</f>
        <v>0</v>
      </c>
      <c r="CW23" s="292">
        <f>0</f>
        <v>0</v>
      </c>
      <c r="CX23" s="292">
        <f>0</f>
        <v>0</v>
      </c>
      <c r="CY23" s="292">
        <f>0</f>
        <v>0</v>
      </c>
    </row>
    <row r="24" spans="1:103" s="224" customFormat="1" ht="13.5" customHeight="1">
      <c r="A24" s="290" t="s">
        <v>745</v>
      </c>
      <c r="B24" s="291" t="s">
        <v>793</v>
      </c>
      <c r="C24" s="290" t="s">
        <v>794</v>
      </c>
      <c r="D24" s="292">
        <f t="shared" si="0"/>
        <v>0</v>
      </c>
      <c r="E24" s="292">
        <f t="shared" si="1"/>
        <v>0</v>
      </c>
      <c r="F24" s="292">
        <f t="shared" si="2"/>
        <v>0</v>
      </c>
      <c r="G24" s="292">
        <f t="shared" si="3"/>
        <v>0</v>
      </c>
      <c r="H24" s="292">
        <f t="shared" si="4"/>
        <v>0</v>
      </c>
      <c r="I24" s="292">
        <f t="shared" si="5"/>
        <v>0</v>
      </c>
      <c r="J24" s="292">
        <f t="shared" si="6"/>
        <v>0</v>
      </c>
      <c r="K24" s="292">
        <f t="shared" si="7"/>
        <v>0</v>
      </c>
      <c r="L24" s="292">
        <f t="shared" si="8"/>
        <v>0</v>
      </c>
      <c r="M24" s="292">
        <f t="shared" si="9"/>
        <v>0</v>
      </c>
      <c r="N24" s="292">
        <f t="shared" si="10"/>
        <v>0</v>
      </c>
      <c r="O24" s="292">
        <f t="shared" si="11"/>
        <v>0</v>
      </c>
      <c r="P24" s="292">
        <f t="shared" si="12"/>
        <v>0</v>
      </c>
      <c r="Q24" s="292">
        <f>0</f>
        <v>0</v>
      </c>
      <c r="R24" s="292">
        <f>0</f>
        <v>0</v>
      </c>
      <c r="S24" s="292">
        <f>0</f>
        <v>0</v>
      </c>
      <c r="T24" s="292">
        <f>0</f>
        <v>0</v>
      </c>
      <c r="U24" s="292">
        <f>0</f>
        <v>0</v>
      </c>
      <c r="V24" s="292">
        <f>0</f>
        <v>0</v>
      </c>
      <c r="W24" s="292">
        <f>0</f>
        <v>0</v>
      </c>
      <c r="X24" s="292">
        <f t="shared" si="13"/>
        <v>0</v>
      </c>
      <c r="Y24" s="292">
        <f>0</f>
        <v>0</v>
      </c>
      <c r="Z24" s="292">
        <f>0</f>
        <v>0</v>
      </c>
      <c r="AA24" s="292">
        <f>0</f>
        <v>0</v>
      </c>
      <c r="AB24" s="292">
        <f>0</f>
        <v>0</v>
      </c>
      <c r="AC24" s="292">
        <f>0</f>
        <v>0</v>
      </c>
      <c r="AD24" s="292">
        <f>0</f>
        <v>0</v>
      </c>
      <c r="AE24" s="292">
        <f>0</f>
        <v>0</v>
      </c>
      <c r="AF24" s="292">
        <f t="shared" si="14"/>
        <v>0</v>
      </c>
      <c r="AG24" s="292">
        <f>0</f>
        <v>0</v>
      </c>
      <c r="AH24" s="292">
        <f>0</f>
        <v>0</v>
      </c>
      <c r="AI24" s="292">
        <f>0</f>
        <v>0</v>
      </c>
      <c r="AJ24" s="292">
        <f>0</f>
        <v>0</v>
      </c>
      <c r="AK24" s="292">
        <f>0</f>
        <v>0</v>
      </c>
      <c r="AL24" s="292">
        <f>0</f>
        <v>0</v>
      </c>
      <c r="AM24" s="292">
        <f>0</f>
        <v>0</v>
      </c>
      <c r="AN24" s="292">
        <f t="shared" si="15"/>
        <v>0</v>
      </c>
      <c r="AO24" s="292">
        <f>0</f>
        <v>0</v>
      </c>
      <c r="AP24" s="292">
        <f>0</f>
        <v>0</v>
      </c>
      <c r="AQ24" s="292">
        <f>0</f>
        <v>0</v>
      </c>
      <c r="AR24" s="292">
        <f>0</f>
        <v>0</v>
      </c>
      <c r="AS24" s="292">
        <f>0</f>
        <v>0</v>
      </c>
      <c r="AT24" s="292">
        <f>0</f>
        <v>0</v>
      </c>
      <c r="AU24" s="292">
        <f>0</f>
        <v>0</v>
      </c>
      <c r="AV24" s="292">
        <f t="shared" si="16"/>
        <v>0</v>
      </c>
      <c r="AW24" s="292">
        <f>0</f>
        <v>0</v>
      </c>
      <c r="AX24" s="292">
        <f>0</f>
        <v>0</v>
      </c>
      <c r="AY24" s="292">
        <f>0</f>
        <v>0</v>
      </c>
      <c r="AZ24" s="292">
        <f>0</f>
        <v>0</v>
      </c>
      <c r="BA24" s="292">
        <f>0</f>
        <v>0</v>
      </c>
      <c r="BB24" s="292">
        <f>0</f>
        <v>0</v>
      </c>
      <c r="BC24" s="292">
        <f>0</f>
        <v>0</v>
      </c>
      <c r="BD24" s="292">
        <f t="shared" si="17"/>
        <v>0</v>
      </c>
      <c r="BE24" s="292">
        <f>0</f>
        <v>0</v>
      </c>
      <c r="BF24" s="292">
        <f>0</f>
        <v>0</v>
      </c>
      <c r="BG24" s="292">
        <f>0</f>
        <v>0</v>
      </c>
      <c r="BH24" s="292">
        <f>0</f>
        <v>0</v>
      </c>
      <c r="BI24" s="292">
        <f>0</f>
        <v>0</v>
      </c>
      <c r="BJ24" s="292">
        <f>0</f>
        <v>0</v>
      </c>
      <c r="BK24" s="292">
        <f>0</f>
        <v>0</v>
      </c>
      <c r="BL24" s="292">
        <f t="shared" si="18"/>
        <v>0</v>
      </c>
      <c r="BM24" s="292">
        <f>0</f>
        <v>0</v>
      </c>
      <c r="BN24" s="292">
        <f>0</f>
        <v>0</v>
      </c>
      <c r="BO24" s="292">
        <f>0</f>
        <v>0</v>
      </c>
      <c r="BP24" s="292">
        <f>0</f>
        <v>0</v>
      </c>
      <c r="BQ24" s="292">
        <f>0</f>
        <v>0</v>
      </c>
      <c r="BR24" s="292">
        <f>0</f>
        <v>0</v>
      </c>
      <c r="BS24" s="292">
        <f>0</f>
        <v>0</v>
      </c>
      <c r="BT24" s="292">
        <f t="shared" si="19"/>
        <v>0</v>
      </c>
      <c r="BU24" s="292">
        <f>0</f>
        <v>0</v>
      </c>
      <c r="BV24" s="292">
        <f>0</f>
        <v>0</v>
      </c>
      <c r="BW24" s="292">
        <f>0</f>
        <v>0</v>
      </c>
      <c r="BX24" s="292">
        <f>0</f>
        <v>0</v>
      </c>
      <c r="BY24" s="292">
        <f>0</f>
        <v>0</v>
      </c>
      <c r="BZ24" s="292">
        <f>0</f>
        <v>0</v>
      </c>
      <c r="CA24" s="292">
        <f>0</f>
        <v>0</v>
      </c>
      <c r="CB24" s="292">
        <f t="shared" si="20"/>
        <v>0</v>
      </c>
      <c r="CC24" s="292">
        <f>0</f>
        <v>0</v>
      </c>
      <c r="CD24" s="292">
        <f>0</f>
        <v>0</v>
      </c>
      <c r="CE24" s="292">
        <f>0</f>
        <v>0</v>
      </c>
      <c r="CF24" s="292">
        <f>0</f>
        <v>0</v>
      </c>
      <c r="CG24" s="292">
        <f>0</f>
        <v>0</v>
      </c>
      <c r="CH24" s="292">
        <f>0</f>
        <v>0</v>
      </c>
      <c r="CI24" s="292">
        <f>0</f>
        <v>0</v>
      </c>
      <c r="CJ24" s="292">
        <f t="shared" si="21"/>
        <v>0</v>
      </c>
      <c r="CK24" s="292">
        <f>0</f>
        <v>0</v>
      </c>
      <c r="CL24" s="292">
        <f>0</f>
        <v>0</v>
      </c>
      <c r="CM24" s="292">
        <f>0</f>
        <v>0</v>
      </c>
      <c r="CN24" s="292">
        <f>0</f>
        <v>0</v>
      </c>
      <c r="CO24" s="292">
        <f>0</f>
        <v>0</v>
      </c>
      <c r="CP24" s="292">
        <f>0</f>
        <v>0</v>
      </c>
      <c r="CQ24" s="292">
        <f>0</f>
        <v>0</v>
      </c>
      <c r="CR24" s="292">
        <f t="shared" si="22"/>
        <v>0</v>
      </c>
      <c r="CS24" s="292">
        <f>0</f>
        <v>0</v>
      </c>
      <c r="CT24" s="292">
        <f>0</f>
        <v>0</v>
      </c>
      <c r="CU24" s="292">
        <f>0</f>
        <v>0</v>
      </c>
      <c r="CV24" s="292">
        <f>0</f>
        <v>0</v>
      </c>
      <c r="CW24" s="292">
        <f>0</f>
        <v>0</v>
      </c>
      <c r="CX24" s="292">
        <f>0</f>
        <v>0</v>
      </c>
      <c r="CY24" s="292">
        <f>0</f>
        <v>0</v>
      </c>
    </row>
    <row r="25" spans="1:103" s="224" customFormat="1" ht="13.5" customHeight="1">
      <c r="A25" s="290" t="s">
        <v>745</v>
      </c>
      <c r="B25" s="291" t="s">
        <v>795</v>
      </c>
      <c r="C25" s="290" t="s">
        <v>796</v>
      </c>
      <c r="D25" s="292">
        <f t="shared" si="0"/>
        <v>0</v>
      </c>
      <c r="E25" s="292">
        <f t="shared" si="1"/>
        <v>0</v>
      </c>
      <c r="F25" s="292">
        <f t="shared" si="2"/>
        <v>0</v>
      </c>
      <c r="G25" s="292">
        <f t="shared" si="3"/>
        <v>0</v>
      </c>
      <c r="H25" s="292">
        <f t="shared" si="4"/>
        <v>0</v>
      </c>
      <c r="I25" s="292">
        <f t="shared" si="5"/>
        <v>0</v>
      </c>
      <c r="J25" s="292">
        <f t="shared" si="6"/>
        <v>0</v>
      </c>
      <c r="K25" s="292">
        <f t="shared" si="7"/>
        <v>0</v>
      </c>
      <c r="L25" s="292">
        <f t="shared" si="8"/>
        <v>0</v>
      </c>
      <c r="M25" s="292">
        <f t="shared" si="9"/>
        <v>0</v>
      </c>
      <c r="N25" s="292">
        <f t="shared" si="10"/>
        <v>0</v>
      </c>
      <c r="O25" s="292">
        <f t="shared" si="11"/>
        <v>0</v>
      </c>
      <c r="P25" s="292">
        <f t="shared" si="12"/>
        <v>0</v>
      </c>
      <c r="Q25" s="292">
        <f>0</f>
        <v>0</v>
      </c>
      <c r="R25" s="292">
        <f>0</f>
        <v>0</v>
      </c>
      <c r="S25" s="292">
        <f>0</f>
        <v>0</v>
      </c>
      <c r="T25" s="292">
        <f>0</f>
        <v>0</v>
      </c>
      <c r="U25" s="292">
        <f>0</f>
        <v>0</v>
      </c>
      <c r="V25" s="292">
        <f>0</f>
        <v>0</v>
      </c>
      <c r="W25" s="292">
        <f>0</f>
        <v>0</v>
      </c>
      <c r="X25" s="292">
        <f t="shared" si="13"/>
        <v>0</v>
      </c>
      <c r="Y25" s="292">
        <f>0</f>
        <v>0</v>
      </c>
      <c r="Z25" s="292">
        <f>0</f>
        <v>0</v>
      </c>
      <c r="AA25" s="292">
        <f>0</f>
        <v>0</v>
      </c>
      <c r="AB25" s="292">
        <f>0</f>
        <v>0</v>
      </c>
      <c r="AC25" s="292">
        <f>0</f>
        <v>0</v>
      </c>
      <c r="AD25" s="292">
        <f>0</f>
        <v>0</v>
      </c>
      <c r="AE25" s="292">
        <f>0</f>
        <v>0</v>
      </c>
      <c r="AF25" s="292">
        <f t="shared" si="14"/>
        <v>0</v>
      </c>
      <c r="AG25" s="292">
        <f>0</f>
        <v>0</v>
      </c>
      <c r="AH25" s="292">
        <f>0</f>
        <v>0</v>
      </c>
      <c r="AI25" s="292">
        <f>0</f>
        <v>0</v>
      </c>
      <c r="AJ25" s="292">
        <f>0</f>
        <v>0</v>
      </c>
      <c r="AK25" s="292">
        <f>0</f>
        <v>0</v>
      </c>
      <c r="AL25" s="292">
        <f>0</f>
        <v>0</v>
      </c>
      <c r="AM25" s="292">
        <f>0</f>
        <v>0</v>
      </c>
      <c r="AN25" s="292">
        <f t="shared" si="15"/>
        <v>0</v>
      </c>
      <c r="AO25" s="292">
        <f>0</f>
        <v>0</v>
      </c>
      <c r="AP25" s="292">
        <f>0</f>
        <v>0</v>
      </c>
      <c r="AQ25" s="292">
        <f>0</f>
        <v>0</v>
      </c>
      <c r="AR25" s="292">
        <f>0</f>
        <v>0</v>
      </c>
      <c r="AS25" s="292">
        <f>0</f>
        <v>0</v>
      </c>
      <c r="AT25" s="292">
        <f>0</f>
        <v>0</v>
      </c>
      <c r="AU25" s="292">
        <f>0</f>
        <v>0</v>
      </c>
      <c r="AV25" s="292">
        <f t="shared" si="16"/>
        <v>0</v>
      </c>
      <c r="AW25" s="292">
        <f>0</f>
        <v>0</v>
      </c>
      <c r="AX25" s="292">
        <f>0</f>
        <v>0</v>
      </c>
      <c r="AY25" s="292">
        <f>0</f>
        <v>0</v>
      </c>
      <c r="AZ25" s="292">
        <f>0</f>
        <v>0</v>
      </c>
      <c r="BA25" s="292">
        <f>0</f>
        <v>0</v>
      </c>
      <c r="BB25" s="292">
        <f>0</f>
        <v>0</v>
      </c>
      <c r="BC25" s="292">
        <f>0</f>
        <v>0</v>
      </c>
      <c r="BD25" s="292">
        <f t="shared" si="17"/>
        <v>0</v>
      </c>
      <c r="BE25" s="292">
        <f>0</f>
        <v>0</v>
      </c>
      <c r="BF25" s="292">
        <f>0</f>
        <v>0</v>
      </c>
      <c r="BG25" s="292">
        <f>0</f>
        <v>0</v>
      </c>
      <c r="BH25" s="292">
        <f>0</f>
        <v>0</v>
      </c>
      <c r="BI25" s="292">
        <f>0</f>
        <v>0</v>
      </c>
      <c r="BJ25" s="292">
        <f>0</f>
        <v>0</v>
      </c>
      <c r="BK25" s="292">
        <f>0</f>
        <v>0</v>
      </c>
      <c r="BL25" s="292">
        <f t="shared" si="18"/>
        <v>0</v>
      </c>
      <c r="BM25" s="292">
        <f>0</f>
        <v>0</v>
      </c>
      <c r="BN25" s="292">
        <f>0</f>
        <v>0</v>
      </c>
      <c r="BO25" s="292">
        <f>0</f>
        <v>0</v>
      </c>
      <c r="BP25" s="292">
        <f>0</f>
        <v>0</v>
      </c>
      <c r="BQ25" s="292">
        <f>0</f>
        <v>0</v>
      </c>
      <c r="BR25" s="292">
        <f>0</f>
        <v>0</v>
      </c>
      <c r="BS25" s="292">
        <f>0</f>
        <v>0</v>
      </c>
      <c r="BT25" s="292">
        <f t="shared" si="19"/>
        <v>0</v>
      </c>
      <c r="BU25" s="292">
        <f>0</f>
        <v>0</v>
      </c>
      <c r="BV25" s="292">
        <f>0</f>
        <v>0</v>
      </c>
      <c r="BW25" s="292">
        <f>0</f>
        <v>0</v>
      </c>
      <c r="BX25" s="292">
        <f>0</f>
        <v>0</v>
      </c>
      <c r="BY25" s="292">
        <f>0</f>
        <v>0</v>
      </c>
      <c r="BZ25" s="292">
        <f>0</f>
        <v>0</v>
      </c>
      <c r="CA25" s="292">
        <f>0</f>
        <v>0</v>
      </c>
      <c r="CB25" s="292">
        <f t="shared" si="20"/>
        <v>0</v>
      </c>
      <c r="CC25" s="292">
        <f>0</f>
        <v>0</v>
      </c>
      <c r="CD25" s="292">
        <f>0</f>
        <v>0</v>
      </c>
      <c r="CE25" s="292">
        <f>0</f>
        <v>0</v>
      </c>
      <c r="CF25" s="292">
        <f>0</f>
        <v>0</v>
      </c>
      <c r="CG25" s="292">
        <f>0</f>
        <v>0</v>
      </c>
      <c r="CH25" s="292">
        <f>0</f>
        <v>0</v>
      </c>
      <c r="CI25" s="292">
        <f>0</f>
        <v>0</v>
      </c>
      <c r="CJ25" s="292">
        <f t="shared" si="21"/>
        <v>0</v>
      </c>
      <c r="CK25" s="292">
        <f>0</f>
        <v>0</v>
      </c>
      <c r="CL25" s="292">
        <f>0</f>
        <v>0</v>
      </c>
      <c r="CM25" s="292">
        <f>0</f>
        <v>0</v>
      </c>
      <c r="CN25" s="292">
        <f>0</f>
        <v>0</v>
      </c>
      <c r="CO25" s="292">
        <f>0</f>
        <v>0</v>
      </c>
      <c r="CP25" s="292">
        <f>0</f>
        <v>0</v>
      </c>
      <c r="CQ25" s="292">
        <f>0</f>
        <v>0</v>
      </c>
      <c r="CR25" s="292">
        <f t="shared" si="22"/>
        <v>0</v>
      </c>
      <c r="CS25" s="292">
        <f>0</f>
        <v>0</v>
      </c>
      <c r="CT25" s="292">
        <f>0</f>
        <v>0</v>
      </c>
      <c r="CU25" s="292">
        <f>0</f>
        <v>0</v>
      </c>
      <c r="CV25" s="292">
        <f>0</f>
        <v>0</v>
      </c>
      <c r="CW25" s="292">
        <f>0</f>
        <v>0</v>
      </c>
      <c r="CX25" s="292">
        <f>0</f>
        <v>0</v>
      </c>
      <c r="CY25" s="292">
        <f>0</f>
        <v>0</v>
      </c>
    </row>
    <row r="26" spans="1:103" s="224" customFormat="1" ht="13.5" customHeight="1">
      <c r="A26" s="290" t="s">
        <v>745</v>
      </c>
      <c r="B26" s="291" t="s">
        <v>797</v>
      </c>
      <c r="C26" s="290" t="s">
        <v>798</v>
      </c>
      <c r="D26" s="292">
        <f t="shared" si="0"/>
        <v>0</v>
      </c>
      <c r="E26" s="292">
        <f t="shared" si="1"/>
        <v>0</v>
      </c>
      <c r="F26" s="292">
        <f t="shared" si="2"/>
        <v>0</v>
      </c>
      <c r="G26" s="292">
        <f t="shared" si="3"/>
        <v>0</v>
      </c>
      <c r="H26" s="292">
        <f t="shared" si="4"/>
        <v>0</v>
      </c>
      <c r="I26" s="292">
        <f t="shared" si="5"/>
        <v>0</v>
      </c>
      <c r="J26" s="292">
        <f t="shared" si="6"/>
        <v>0</v>
      </c>
      <c r="K26" s="292">
        <f t="shared" si="7"/>
        <v>0</v>
      </c>
      <c r="L26" s="292">
        <f t="shared" si="8"/>
        <v>0</v>
      </c>
      <c r="M26" s="292">
        <f t="shared" si="9"/>
        <v>0</v>
      </c>
      <c r="N26" s="292">
        <f t="shared" si="10"/>
        <v>0</v>
      </c>
      <c r="O26" s="292">
        <f t="shared" si="11"/>
        <v>0</v>
      </c>
      <c r="P26" s="292">
        <f t="shared" si="12"/>
        <v>0</v>
      </c>
      <c r="Q26" s="292">
        <f>0</f>
        <v>0</v>
      </c>
      <c r="R26" s="292">
        <f>0</f>
        <v>0</v>
      </c>
      <c r="S26" s="292">
        <f>0</f>
        <v>0</v>
      </c>
      <c r="T26" s="292">
        <f>0</f>
        <v>0</v>
      </c>
      <c r="U26" s="292">
        <f>0</f>
        <v>0</v>
      </c>
      <c r="V26" s="292">
        <f>0</f>
        <v>0</v>
      </c>
      <c r="W26" s="292">
        <f>0</f>
        <v>0</v>
      </c>
      <c r="X26" s="292">
        <f t="shared" si="13"/>
        <v>0</v>
      </c>
      <c r="Y26" s="292">
        <f>0</f>
        <v>0</v>
      </c>
      <c r="Z26" s="292">
        <f>0</f>
        <v>0</v>
      </c>
      <c r="AA26" s="292">
        <f>0</f>
        <v>0</v>
      </c>
      <c r="AB26" s="292">
        <f>0</f>
        <v>0</v>
      </c>
      <c r="AC26" s="292">
        <f>0</f>
        <v>0</v>
      </c>
      <c r="AD26" s="292">
        <f>0</f>
        <v>0</v>
      </c>
      <c r="AE26" s="292">
        <f>0</f>
        <v>0</v>
      </c>
      <c r="AF26" s="292">
        <f t="shared" si="14"/>
        <v>0</v>
      </c>
      <c r="AG26" s="292">
        <f>0</f>
        <v>0</v>
      </c>
      <c r="AH26" s="292">
        <f>0</f>
        <v>0</v>
      </c>
      <c r="AI26" s="292">
        <f>0</f>
        <v>0</v>
      </c>
      <c r="AJ26" s="292">
        <f>0</f>
        <v>0</v>
      </c>
      <c r="AK26" s="292">
        <f>0</f>
        <v>0</v>
      </c>
      <c r="AL26" s="292">
        <f>0</f>
        <v>0</v>
      </c>
      <c r="AM26" s="292">
        <f>0</f>
        <v>0</v>
      </c>
      <c r="AN26" s="292">
        <f t="shared" si="15"/>
        <v>0</v>
      </c>
      <c r="AO26" s="292">
        <f>0</f>
        <v>0</v>
      </c>
      <c r="AP26" s="292">
        <f>0</f>
        <v>0</v>
      </c>
      <c r="AQ26" s="292">
        <f>0</f>
        <v>0</v>
      </c>
      <c r="AR26" s="292">
        <f>0</f>
        <v>0</v>
      </c>
      <c r="AS26" s="292">
        <f>0</f>
        <v>0</v>
      </c>
      <c r="AT26" s="292">
        <f>0</f>
        <v>0</v>
      </c>
      <c r="AU26" s="292">
        <f>0</f>
        <v>0</v>
      </c>
      <c r="AV26" s="292">
        <f t="shared" si="16"/>
        <v>0</v>
      </c>
      <c r="AW26" s="292">
        <f>0</f>
        <v>0</v>
      </c>
      <c r="AX26" s="292">
        <f>0</f>
        <v>0</v>
      </c>
      <c r="AY26" s="292">
        <f>0</f>
        <v>0</v>
      </c>
      <c r="AZ26" s="292">
        <f>0</f>
        <v>0</v>
      </c>
      <c r="BA26" s="292">
        <f>0</f>
        <v>0</v>
      </c>
      <c r="BB26" s="292">
        <f>0</f>
        <v>0</v>
      </c>
      <c r="BC26" s="292">
        <f>0</f>
        <v>0</v>
      </c>
      <c r="BD26" s="292">
        <f t="shared" si="17"/>
        <v>0</v>
      </c>
      <c r="BE26" s="292">
        <f>0</f>
        <v>0</v>
      </c>
      <c r="BF26" s="292">
        <f>0</f>
        <v>0</v>
      </c>
      <c r="BG26" s="292">
        <f>0</f>
        <v>0</v>
      </c>
      <c r="BH26" s="292">
        <f>0</f>
        <v>0</v>
      </c>
      <c r="BI26" s="292">
        <f>0</f>
        <v>0</v>
      </c>
      <c r="BJ26" s="292">
        <f>0</f>
        <v>0</v>
      </c>
      <c r="BK26" s="292">
        <f>0</f>
        <v>0</v>
      </c>
      <c r="BL26" s="292">
        <f t="shared" si="18"/>
        <v>0</v>
      </c>
      <c r="BM26" s="292">
        <f>0</f>
        <v>0</v>
      </c>
      <c r="BN26" s="292">
        <f>0</f>
        <v>0</v>
      </c>
      <c r="BO26" s="292">
        <f>0</f>
        <v>0</v>
      </c>
      <c r="BP26" s="292">
        <f>0</f>
        <v>0</v>
      </c>
      <c r="BQ26" s="292">
        <f>0</f>
        <v>0</v>
      </c>
      <c r="BR26" s="292">
        <f>0</f>
        <v>0</v>
      </c>
      <c r="BS26" s="292">
        <f>0</f>
        <v>0</v>
      </c>
      <c r="BT26" s="292">
        <f t="shared" si="19"/>
        <v>0</v>
      </c>
      <c r="BU26" s="292">
        <f>0</f>
        <v>0</v>
      </c>
      <c r="BV26" s="292">
        <f>0</f>
        <v>0</v>
      </c>
      <c r="BW26" s="292">
        <f>0</f>
        <v>0</v>
      </c>
      <c r="BX26" s="292">
        <f>0</f>
        <v>0</v>
      </c>
      <c r="BY26" s="292">
        <f>0</f>
        <v>0</v>
      </c>
      <c r="BZ26" s="292">
        <f>0</f>
        <v>0</v>
      </c>
      <c r="CA26" s="292">
        <f>0</f>
        <v>0</v>
      </c>
      <c r="CB26" s="292">
        <f t="shared" si="20"/>
        <v>0</v>
      </c>
      <c r="CC26" s="292">
        <f>0</f>
        <v>0</v>
      </c>
      <c r="CD26" s="292">
        <f>0</f>
        <v>0</v>
      </c>
      <c r="CE26" s="292">
        <f>0</f>
        <v>0</v>
      </c>
      <c r="CF26" s="292">
        <f>0</f>
        <v>0</v>
      </c>
      <c r="CG26" s="292">
        <f>0</f>
        <v>0</v>
      </c>
      <c r="CH26" s="292">
        <f>0</f>
        <v>0</v>
      </c>
      <c r="CI26" s="292">
        <f>0</f>
        <v>0</v>
      </c>
      <c r="CJ26" s="292">
        <f t="shared" si="21"/>
        <v>0</v>
      </c>
      <c r="CK26" s="292">
        <f>0</f>
        <v>0</v>
      </c>
      <c r="CL26" s="292">
        <f>0</f>
        <v>0</v>
      </c>
      <c r="CM26" s="292">
        <f>0</f>
        <v>0</v>
      </c>
      <c r="CN26" s="292">
        <f>0</f>
        <v>0</v>
      </c>
      <c r="CO26" s="292">
        <f>0</f>
        <v>0</v>
      </c>
      <c r="CP26" s="292">
        <f>0</f>
        <v>0</v>
      </c>
      <c r="CQ26" s="292">
        <f>0</f>
        <v>0</v>
      </c>
      <c r="CR26" s="292">
        <f t="shared" si="22"/>
        <v>0</v>
      </c>
      <c r="CS26" s="292">
        <f>0</f>
        <v>0</v>
      </c>
      <c r="CT26" s="292">
        <f>0</f>
        <v>0</v>
      </c>
      <c r="CU26" s="292">
        <f>0</f>
        <v>0</v>
      </c>
      <c r="CV26" s="292">
        <f>0</f>
        <v>0</v>
      </c>
      <c r="CW26" s="292">
        <f>0</f>
        <v>0</v>
      </c>
      <c r="CX26" s="292">
        <f>0</f>
        <v>0</v>
      </c>
      <c r="CY26" s="292">
        <f>0</f>
        <v>0</v>
      </c>
    </row>
    <row r="27" spans="1:103" s="224" customFormat="1" ht="13.5" customHeight="1">
      <c r="A27" s="290" t="s">
        <v>745</v>
      </c>
      <c r="B27" s="291" t="s">
        <v>799</v>
      </c>
      <c r="C27" s="290" t="s">
        <v>800</v>
      </c>
      <c r="D27" s="292">
        <f t="shared" si="0"/>
        <v>0</v>
      </c>
      <c r="E27" s="292">
        <f t="shared" si="1"/>
        <v>0</v>
      </c>
      <c r="F27" s="292">
        <f t="shared" si="2"/>
        <v>0</v>
      </c>
      <c r="G27" s="292">
        <f t="shared" si="3"/>
        <v>0</v>
      </c>
      <c r="H27" s="292">
        <f t="shared" si="4"/>
        <v>0</v>
      </c>
      <c r="I27" s="292">
        <f t="shared" si="5"/>
        <v>0</v>
      </c>
      <c r="J27" s="292">
        <f t="shared" si="6"/>
        <v>0</v>
      </c>
      <c r="K27" s="292">
        <f t="shared" si="7"/>
        <v>0</v>
      </c>
      <c r="L27" s="292">
        <f t="shared" si="8"/>
        <v>0</v>
      </c>
      <c r="M27" s="292">
        <f t="shared" si="9"/>
        <v>0</v>
      </c>
      <c r="N27" s="292">
        <f t="shared" si="10"/>
        <v>0</v>
      </c>
      <c r="O27" s="292">
        <f t="shared" si="11"/>
        <v>0</v>
      </c>
      <c r="P27" s="292">
        <f t="shared" si="12"/>
        <v>0</v>
      </c>
      <c r="Q27" s="292">
        <f>0</f>
        <v>0</v>
      </c>
      <c r="R27" s="292">
        <f>0</f>
        <v>0</v>
      </c>
      <c r="S27" s="292">
        <f>0</f>
        <v>0</v>
      </c>
      <c r="T27" s="292">
        <f>0</f>
        <v>0</v>
      </c>
      <c r="U27" s="292">
        <f>0</f>
        <v>0</v>
      </c>
      <c r="V27" s="292">
        <f>0</f>
        <v>0</v>
      </c>
      <c r="W27" s="292">
        <f>0</f>
        <v>0</v>
      </c>
      <c r="X27" s="292">
        <f t="shared" si="13"/>
        <v>0</v>
      </c>
      <c r="Y27" s="292">
        <f>0</f>
        <v>0</v>
      </c>
      <c r="Z27" s="292">
        <f>0</f>
        <v>0</v>
      </c>
      <c r="AA27" s="292">
        <f>0</f>
        <v>0</v>
      </c>
      <c r="AB27" s="292">
        <f>0</f>
        <v>0</v>
      </c>
      <c r="AC27" s="292">
        <f>0</f>
        <v>0</v>
      </c>
      <c r="AD27" s="292">
        <f>0</f>
        <v>0</v>
      </c>
      <c r="AE27" s="292">
        <f>0</f>
        <v>0</v>
      </c>
      <c r="AF27" s="292">
        <f t="shared" si="14"/>
        <v>0</v>
      </c>
      <c r="AG27" s="292">
        <f>0</f>
        <v>0</v>
      </c>
      <c r="AH27" s="292">
        <f>0</f>
        <v>0</v>
      </c>
      <c r="AI27" s="292">
        <f>0</f>
        <v>0</v>
      </c>
      <c r="AJ27" s="292">
        <f>0</f>
        <v>0</v>
      </c>
      <c r="AK27" s="292">
        <f>0</f>
        <v>0</v>
      </c>
      <c r="AL27" s="292">
        <f>0</f>
        <v>0</v>
      </c>
      <c r="AM27" s="292">
        <f>0</f>
        <v>0</v>
      </c>
      <c r="AN27" s="292">
        <f t="shared" si="15"/>
        <v>0</v>
      </c>
      <c r="AO27" s="292">
        <f>0</f>
        <v>0</v>
      </c>
      <c r="AP27" s="292">
        <f>0</f>
        <v>0</v>
      </c>
      <c r="AQ27" s="292">
        <f>0</f>
        <v>0</v>
      </c>
      <c r="AR27" s="292">
        <f>0</f>
        <v>0</v>
      </c>
      <c r="AS27" s="292">
        <f>0</f>
        <v>0</v>
      </c>
      <c r="AT27" s="292">
        <f>0</f>
        <v>0</v>
      </c>
      <c r="AU27" s="292">
        <f>0</f>
        <v>0</v>
      </c>
      <c r="AV27" s="292">
        <f t="shared" si="16"/>
        <v>0</v>
      </c>
      <c r="AW27" s="292">
        <f>0</f>
        <v>0</v>
      </c>
      <c r="AX27" s="292">
        <f>0</f>
        <v>0</v>
      </c>
      <c r="AY27" s="292">
        <f>0</f>
        <v>0</v>
      </c>
      <c r="AZ27" s="292">
        <f>0</f>
        <v>0</v>
      </c>
      <c r="BA27" s="292">
        <f>0</f>
        <v>0</v>
      </c>
      <c r="BB27" s="292">
        <f>0</f>
        <v>0</v>
      </c>
      <c r="BC27" s="292">
        <f>0</f>
        <v>0</v>
      </c>
      <c r="BD27" s="292">
        <f t="shared" si="17"/>
        <v>0</v>
      </c>
      <c r="BE27" s="292">
        <f>0</f>
        <v>0</v>
      </c>
      <c r="BF27" s="292">
        <f>0</f>
        <v>0</v>
      </c>
      <c r="BG27" s="292">
        <f>0</f>
        <v>0</v>
      </c>
      <c r="BH27" s="292">
        <f>0</f>
        <v>0</v>
      </c>
      <c r="BI27" s="292">
        <f>0</f>
        <v>0</v>
      </c>
      <c r="BJ27" s="292">
        <f>0</f>
        <v>0</v>
      </c>
      <c r="BK27" s="292">
        <f>0</f>
        <v>0</v>
      </c>
      <c r="BL27" s="292">
        <f t="shared" si="18"/>
        <v>0</v>
      </c>
      <c r="BM27" s="292">
        <f>0</f>
        <v>0</v>
      </c>
      <c r="BN27" s="292">
        <f>0</f>
        <v>0</v>
      </c>
      <c r="BO27" s="292">
        <f>0</f>
        <v>0</v>
      </c>
      <c r="BP27" s="292">
        <f>0</f>
        <v>0</v>
      </c>
      <c r="BQ27" s="292">
        <f>0</f>
        <v>0</v>
      </c>
      <c r="BR27" s="292">
        <f>0</f>
        <v>0</v>
      </c>
      <c r="BS27" s="292">
        <f>0</f>
        <v>0</v>
      </c>
      <c r="BT27" s="292">
        <f t="shared" si="19"/>
        <v>0</v>
      </c>
      <c r="BU27" s="292">
        <f>0</f>
        <v>0</v>
      </c>
      <c r="BV27" s="292">
        <f>0</f>
        <v>0</v>
      </c>
      <c r="BW27" s="292">
        <f>0</f>
        <v>0</v>
      </c>
      <c r="BX27" s="292">
        <f>0</f>
        <v>0</v>
      </c>
      <c r="BY27" s="292">
        <f>0</f>
        <v>0</v>
      </c>
      <c r="BZ27" s="292">
        <f>0</f>
        <v>0</v>
      </c>
      <c r="CA27" s="292">
        <f>0</f>
        <v>0</v>
      </c>
      <c r="CB27" s="292">
        <f t="shared" si="20"/>
        <v>0</v>
      </c>
      <c r="CC27" s="292">
        <f>0</f>
        <v>0</v>
      </c>
      <c r="CD27" s="292">
        <f>0</f>
        <v>0</v>
      </c>
      <c r="CE27" s="292">
        <f>0</f>
        <v>0</v>
      </c>
      <c r="CF27" s="292">
        <f>0</f>
        <v>0</v>
      </c>
      <c r="CG27" s="292">
        <f>0</f>
        <v>0</v>
      </c>
      <c r="CH27" s="292">
        <f>0</f>
        <v>0</v>
      </c>
      <c r="CI27" s="292">
        <f>0</f>
        <v>0</v>
      </c>
      <c r="CJ27" s="292">
        <f t="shared" si="21"/>
        <v>0</v>
      </c>
      <c r="CK27" s="292">
        <f>0</f>
        <v>0</v>
      </c>
      <c r="CL27" s="292">
        <f>0</f>
        <v>0</v>
      </c>
      <c r="CM27" s="292">
        <f>0</f>
        <v>0</v>
      </c>
      <c r="CN27" s="292">
        <f>0</f>
        <v>0</v>
      </c>
      <c r="CO27" s="292">
        <f>0</f>
        <v>0</v>
      </c>
      <c r="CP27" s="292">
        <f>0</f>
        <v>0</v>
      </c>
      <c r="CQ27" s="292">
        <f>0</f>
        <v>0</v>
      </c>
      <c r="CR27" s="292">
        <f t="shared" si="22"/>
        <v>0</v>
      </c>
      <c r="CS27" s="292">
        <f>0</f>
        <v>0</v>
      </c>
      <c r="CT27" s="292">
        <f>0</f>
        <v>0</v>
      </c>
      <c r="CU27" s="292">
        <f>0</f>
        <v>0</v>
      </c>
      <c r="CV27" s="292">
        <f>0</f>
        <v>0</v>
      </c>
      <c r="CW27" s="292">
        <f>0</f>
        <v>0</v>
      </c>
      <c r="CX27" s="292">
        <f>0</f>
        <v>0</v>
      </c>
      <c r="CY27" s="292">
        <f>0</f>
        <v>0</v>
      </c>
    </row>
    <row r="28" spans="1:103" s="224" customFormat="1" ht="13.5" customHeight="1">
      <c r="A28" s="290" t="s">
        <v>745</v>
      </c>
      <c r="B28" s="291" t="s">
        <v>801</v>
      </c>
      <c r="C28" s="290" t="s">
        <v>802</v>
      </c>
      <c r="D28" s="292">
        <f t="shared" si="0"/>
        <v>0</v>
      </c>
      <c r="E28" s="292">
        <f t="shared" si="1"/>
        <v>0</v>
      </c>
      <c r="F28" s="292">
        <f t="shared" si="2"/>
        <v>0</v>
      </c>
      <c r="G28" s="292">
        <f t="shared" si="3"/>
        <v>0</v>
      </c>
      <c r="H28" s="292">
        <f t="shared" si="4"/>
        <v>0</v>
      </c>
      <c r="I28" s="292">
        <f t="shared" si="5"/>
        <v>0</v>
      </c>
      <c r="J28" s="292">
        <f t="shared" si="6"/>
        <v>0</v>
      </c>
      <c r="K28" s="292">
        <f t="shared" si="7"/>
        <v>0</v>
      </c>
      <c r="L28" s="292">
        <f t="shared" si="8"/>
        <v>0</v>
      </c>
      <c r="M28" s="292">
        <f t="shared" si="9"/>
        <v>0</v>
      </c>
      <c r="N28" s="292">
        <f t="shared" si="10"/>
        <v>0</v>
      </c>
      <c r="O28" s="292">
        <f t="shared" si="11"/>
        <v>0</v>
      </c>
      <c r="P28" s="292">
        <f t="shared" si="12"/>
        <v>0</v>
      </c>
      <c r="Q28" s="292">
        <f>0</f>
        <v>0</v>
      </c>
      <c r="R28" s="292">
        <f>0</f>
        <v>0</v>
      </c>
      <c r="S28" s="292">
        <f>0</f>
        <v>0</v>
      </c>
      <c r="T28" s="292">
        <f>0</f>
        <v>0</v>
      </c>
      <c r="U28" s="292">
        <f>0</f>
        <v>0</v>
      </c>
      <c r="V28" s="292">
        <f>0</f>
        <v>0</v>
      </c>
      <c r="W28" s="292">
        <f>0</f>
        <v>0</v>
      </c>
      <c r="X28" s="292">
        <f t="shared" si="13"/>
        <v>0</v>
      </c>
      <c r="Y28" s="292">
        <f>0</f>
        <v>0</v>
      </c>
      <c r="Z28" s="292">
        <f>0</f>
        <v>0</v>
      </c>
      <c r="AA28" s="292">
        <f>0</f>
        <v>0</v>
      </c>
      <c r="AB28" s="292">
        <f>0</f>
        <v>0</v>
      </c>
      <c r="AC28" s="292">
        <f>0</f>
        <v>0</v>
      </c>
      <c r="AD28" s="292">
        <f>0</f>
        <v>0</v>
      </c>
      <c r="AE28" s="292">
        <f>0</f>
        <v>0</v>
      </c>
      <c r="AF28" s="292">
        <f t="shared" si="14"/>
        <v>0</v>
      </c>
      <c r="AG28" s="292">
        <f>0</f>
        <v>0</v>
      </c>
      <c r="AH28" s="292">
        <f>0</f>
        <v>0</v>
      </c>
      <c r="AI28" s="292">
        <f>0</f>
        <v>0</v>
      </c>
      <c r="AJ28" s="292">
        <f>0</f>
        <v>0</v>
      </c>
      <c r="AK28" s="292">
        <f>0</f>
        <v>0</v>
      </c>
      <c r="AL28" s="292">
        <f>0</f>
        <v>0</v>
      </c>
      <c r="AM28" s="292">
        <f>0</f>
        <v>0</v>
      </c>
      <c r="AN28" s="292">
        <f t="shared" si="15"/>
        <v>0</v>
      </c>
      <c r="AO28" s="292">
        <f>0</f>
        <v>0</v>
      </c>
      <c r="AP28" s="292">
        <f>0</f>
        <v>0</v>
      </c>
      <c r="AQ28" s="292">
        <f>0</f>
        <v>0</v>
      </c>
      <c r="AR28" s="292">
        <f>0</f>
        <v>0</v>
      </c>
      <c r="AS28" s="292">
        <f>0</f>
        <v>0</v>
      </c>
      <c r="AT28" s="292">
        <f>0</f>
        <v>0</v>
      </c>
      <c r="AU28" s="292">
        <f>0</f>
        <v>0</v>
      </c>
      <c r="AV28" s="292">
        <f t="shared" si="16"/>
        <v>0</v>
      </c>
      <c r="AW28" s="292">
        <f>0</f>
        <v>0</v>
      </c>
      <c r="AX28" s="292">
        <f>0</f>
        <v>0</v>
      </c>
      <c r="AY28" s="292">
        <f>0</f>
        <v>0</v>
      </c>
      <c r="AZ28" s="292">
        <f>0</f>
        <v>0</v>
      </c>
      <c r="BA28" s="292">
        <f>0</f>
        <v>0</v>
      </c>
      <c r="BB28" s="292">
        <f>0</f>
        <v>0</v>
      </c>
      <c r="BC28" s="292">
        <f>0</f>
        <v>0</v>
      </c>
      <c r="BD28" s="292">
        <f t="shared" si="17"/>
        <v>0</v>
      </c>
      <c r="BE28" s="292">
        <f>0</f>
        <v>0</v>
      </c>
      <c r="BF28" s="292">
        <f>0</f>
        <v>0</v>
      </c>
      <c r="BG28" s="292">
        <f>0</f>
        <v>0</v>
      </c>
      <c r="BH28" s="292">
        <f>0</f>
        <v>0</v>
      </c>
      <c r="BI28" s="292">
        <f>0</f>
        <v>0</v>
      </c>
      <c r="BJ28" s="292">
        <f>0</f>
        <v>0</v>
      </c>
      <c r="BK28" s="292">
        <f>0</f>
        <v>0</v>
      </c>
      <c r="BL28" s="292">
        <f t="shared" si="18"/>
        <v>0</v>
      </c>
      <c r="BM28" s="292">
        <f>0</f>
        <v>0</v>
      </c>
      <c r="BN28" s="292">
        <f>0</f>
        <v>0</v>
      </c>
      <c r="BO28" s="292">
        <f>0</f>
        <v>0</v>
      </c>
      <c r="BP28" s="292">
        <f>0</f>
        <v>0</v>
      </c>
      <c r="BQ28" s="292">
        <f>0</f>
        <v>0</v>
      </c>
      <c r="BR28" s="292">
        <f>0</f>
        <v>0</v>
      </c>
      <c r="BS28" s="292">
        <f>0</f>
        <v>0</v>
      </c>
      <c r="BT28" s="292">
        <f t="shared" si="19"/>
        <v>0</v>
      </c>
      <c r="BU28" s="292">
        <f>0</f>
        <v>0</v>
      </c>
      <c r="BV28" s="292">
        <f>0</f>
        <v>0</v>
      </c>
      <c r="BW28" s="292">
        <f>0</f>
        <v>0</v>
      </c>
      <c r="BX28" s="292">
        <f>0</f>
        <v>0</v>
      </c>
      <c r="BY28" s="292">
        <f>0</f>
        <v>0</v>
      </c>
      <c r="BZ28" s="292">
        <f>0</f>
        <v>0</v>
      </c>
      <c r="CA28" s="292">
        <f>0</f>
        <v>0</v>
      </c>
      <c r="CB28" s="292">
        <f t="shared" si="20"/>
        <v>0</v>
      </c>
      <c r="CC28" s="292">
        <f>0</f>
        <v>0</v>
      </c>
      <c r="CD28" s="292">
        <f>0</f>
        <v>0</v>
      </c>
      <c r="CE28" s="292">
        <f>0</f>
        <v>0</v>
      </c>
      <c r="CF28" s="292">
        <f>0</f>
        <v>0</v>
      </c>
      <c r="CG28" s="292">
        <f>0</f>
        <v>0</v>
      </c>
      <c r="CH28" s="292">
        <f>0</f>
        <v>0</v>
      </c>
      <c r="CI28" s="292">
        <f>0</f>
        <v>0</v>
      </c>
      <c r="CJ28" s="292">
        <f t="shared" si="21"/>
        <v>0</v>
      </c>
      <c r="CK28" s="292">
        <f>0</f>
        <v>0</v>
      </c>
      <c r="CL28" s="292">
        <f>0</f>
        <v>0</v>
      </c>
      <c r="CM28" s="292">
        <f>0</f>
        <v>0</v>
      </c>
      <c r="CN28" s="292">
        <f>0</f>
        <v>0</v>
      </c>
      <c r="CO28" s="292">
        <f>0</f>
        <v>0</v>
      </c>
      <c r="CP28" s="292">
        <f>0</f>
        <v>0</v>
      </c>
      <c r="CQ28" s="292">
        <f>0</f>
        <v>0</v>
      </c>
      <c r="CR28" s="292">
        <f t="shared" si="22"/>
        <v>0</v>
      </c>
      <c r="CS28" s="292">
        <f>0</f>
        <v>0</v>
      </c>
      <c r="CT28" s="292">
        <f>0</f>
        <v>0</v>
      </c>
      <c r="CU28" s="292">
        <f>0</f>
        <v>0</v>
      </c>
      <c r="CV28" s="292">
        <f>0</f>
        <v>0</v>
      </c>
      <c r="CW28" s="292">
        <f>0</f>
        <v>0</v>
      </c>
      <c r="CX28" s="292">
        <f>0</f>
        <v>0</v>
      </c>
      <c r="CY28" s="292">
        <f>0</f>
        <v>0</v>
      </c>
    </row>
    <row r="29" spans="1:103" s="224" customFormat="1" ht="13.5" customHeight="1">
      <c r="A29" s="290" t="s">
        <v>745</v>
      </c>
      <c r="B29" s="291" t="s">
        <v>803</v>
      </c>
      <c r="C29" s="290" t="s">
        <v>804</v>
      </c>
      <c r="D29" s="292">
        <f t="shared" si="0"/>
        <v>0</v>
      </c>
      <c r="E29" s="292">
        <f t="shared" si="1"/>
        <v>0</v>
      </c>
      <c r="F29" s="292">
        <f t="shared" si="2"/>
        <v>0</v>
      </c>
      <c r="G29" s="292">
        <f t="shared" si="3"/>
        <v>0</v>
      </c>
      <c r="H29" s="292">
        <f t="shared" si="4"/>
        <v>0</v>
      </c>
      <c r="I29" s="292">
        <f t="shared" si="5"/>
        <v>0</v>
      </c>
      <c r="J29" s="292">
        <f t="shared" si="6"/>
        <v>0</v>
      </c>
      <c r="K29" s="292">
        <f t="shared" si="7"/>
        <v>0</v>
      </c>
      <c r="L29" s="292">
        <f t="shared" si="8"/>
        <v>0</v>
      </c>
      <c r="M29" s="292">
        <f t="shared" si="9"/>
        <v>0</v>
      </c>
      <c r="N29" s="292">
        <f t="shared" si="10"/>
        <v>0</v>
      </c>
      <c r="O29" s="292">
        <f t="shared" si="11"/>
        <v>0</v>
      </c>
      <c r="P29" s="292">
        <f t="shared" si="12"/>
        <v>0</v>
      </c>
      <c r="Q29" s="292">
        <f>0</f>
        <v>0</v>
      </c>
      <c r="R29" s="292">
        <f>0</f>
        <v>0</v>
      </c>
      <c r="S29" s="292">
        <f>0</f>
        <v>0</v>
      </c>
      <c r="T29" s="292">
        <f>0</f>
        <v>0</v>
      </c>
      <c r="U29" s="292">
        <f>0</f>
        <v>0</v>
      </c>
      <c r="V29" s="292">
        <f>0</f>
        <v>0</v>
      </c>
      <c r="W29" s="292">
        <f>0</f>
        <v>0</v>
      </c>
      <c r="X29" s="292">
        <f t="shared" si="13"/>
        <v>0</v>
      </c>
      <c r="Y29" s="292">
        <f>0</f>
        <v>0</v>
      </c>
      <c r="Z29" s="292">
        <f>0</f>
        <v>0</v>
      </c>
      <c r="AA29" s="292">
        <f>0</f>
        <v>0</v>
      </c>
      <c r="AB29" s="292">
        <f>0</f>
        <v>0</v>
      </c>
      <c r="AC29" s="292">
        <f>0</f>
        <v>0</v>
      </c>
      <c r="AD29" s="292">
        <f>0</f>
        <v>0</v>
      </c>
      <c r="AE29" s="292">
        <f>0</f>
        <v>0</v>
      </c>
      <c r="AF29" s="292">
        <f t="shared" si="14"/>
        <v>0</v>
      </c>
      <c r="AG29" s="292">
        <f>0</f>
        <v>0</v>
      </c>
      <c r="AH29" s="292">
        <f>0</f>
        <v>0</v>
      </c>
      <c r="AI29" s="292">
        <f>0</f>
        <v>0</v>
      </c>
      <c r="AJ29" s="292">
        <f>0</f>
        <v>0</v>
      </c>
      <c r="AK29" s="292">
        <f>0</f>
        <v>0</v>
      </c>
      <c r="AL29" s="292">
        <f>0</f>
        <v>0</v>
      </c>
      <c r="AM29" s="292">
        <f>0</f>
        <v>0</v>
      </c>
      <c r="AN29" s="292">
        <f t="shared" si="15"/>
        <v>0</v>
      </c>
      <c r="AO29" s="292">
        <f>0</f>
        <v>0</v>
      </c>
      <c r="AP29" s="292">
        <f>0</f>
        <v>0</v>
      </c>
      <c r="AQ29" s="292">
        <f>0</f>
        <v>0</v>
      </c>
      <c r="AR29" s="292">
        <f>0</f>
        <v>0</v>
      </c>
      <c r="AS29" s="292">
        <f>0</f>
        <v>0</v>
      </c>
      <c r="AT29" s="292">
        <f>0</f>
        <v>0</v>
      </c>
      <c r="AU29" s="292">
        <f>0</f>
        <v>0</v>
      </c>
      <c r="AV29" s="292">
        <f t="shared" si="16"/>
        <v>0</v>
      </c>
      <c r="AW29" s="292">
        <f>0</f>
        <v>0</v>
      </c>
      <c r="AX29" s="292">
        <f>0</f>
        <v>0</v>
      </c>
      <c r="AY29" s="292">
        <f>0</f>
        <v>0</v>
      </c>
      <c r="AZ29" s="292">
        <f>0</f>
        <v>0</v>
      </c>
      <c r="BA29" s="292">
        <f>0</f>
        <v>0</v>
      </c>
      <c r="BB29" s="292">
        <f>0</f>
        <v>0</v>
      </c>
      <c r="BC29" s="292">
        <f>0</f>
        <v>0</v>
      </c>
      <c r="BD29" s="292">
        <f t="shared" si="17"/>
        <v>0</v>
      </c>
      <c r="BE29" s="292">
        <f>0</f>
        <v>0</v>
      </c>
      <c r="BF29" s="292">
        <f>0</f>
        <v>0</v>
      </c>
      <c r="BG29" s="292">
        <f>0</f>
        <v>0</v>
      </c>
      <c r="BH29" s="292">
        <f>0</f>
        <v>0</v>
      </c>
      <c r="BI29" s="292">
        <f>0</f>
        <v>0</v>
      </c>
      <c r="BJ29" s="292">
        <f>0</f>
        <v>0</v>
      </c>
      <c r="BK29" s="292">
        <f>0</f>
        <v>0</v>
      </c>
      <c r="BL29" s="292">
        <f t="shared" si="18"/>
        <v>0</v>
      </c>
      <c r="BM29" s="292">
        <f>0</f>
        <v>0</v>
      </c>
      <c r="BN29" s="292">
        <f>0</f>
        <v>0</v>
      </c>
      <c r="BO29" s="292">
        <f>0</f>
        <v>0</v>
      </c>
      <c r="BP29" s="292">
        <f>0</f>
        <v>0</v>
      </c>
      <c r="BQ29" s="292">
        <f>0</f>
        <v>0</v>
      </c>
      <c r="BR29" s="292">
        <f>0</f>
        <v>0</v>
      </c>
      <c r="BS29" s="292">
        <f>0</f>
        <v>0</v>
      </c>
      <c r="BT29" s="292">
        <f t="shared" si="19"/>
        <v>0</v>
      </c>
      <c r="BU29" s="292">
        <f>0</f>
        <v>0</v>
      </c>
      <c r="BV29" s="292">
        <f>0</f>
        <v>0</v>
      </c>
      <c r="BW29" s="292">
        <f>0</f>
        <v>0</v>
      </c>
      <c r="BX29" s="292">
        <f>0</f>
        <v>0</v>
      </c>
      <c r="BY29" s="292">
        <f>0</f>
        <v>0</v>
      </c>
      <c r="BZ29" s="292">
        <f>0</f>
        <v>0</v>
      </c>
      <c r="CA29" s="292">
        <f>0</f>
        <v>0</v>
      </c>
      <c r="CB29" s="292">
        <f t="shared" si="20"/>
        <v>0</v>
      </c>
      <c r="CC29" s="292">
        <f>0</f>
        <v>0</v>
      </c>
      <c r="CD29" s="292">
        <f>0</f>
        <v>0</v>
      </c>
      <c r="CE29" s="292">
        <f>0</f>
        <v>0</v>
      </c>
      <c r="CF29" s="292">
        <f>0</f>
        <v>0</v>
      </c>
      <c r="CG29" s="292">
        <f>0</f>
        <v>0</v>
      </c>
      <c r="CH29" s="292">
        <f>0</f>
        <v>0</v>
      </c>
      <c r="CI29" s="292">
        <f>0</f>
        <v>0</v>
      </c>
      <c r="CJ29" s="292">
        <f t="shared" si="21"/>
        <v>0</v>
      </c>
      <c r="CK29" s="292">
        <f>0</f>
        <v>0</v>
      </c>
      <c r="CL29" s="292">
        <f>0</f>
        <v>0</v>
      </c>
      <c r="CM29" s="292">
        <f>0</f>
        <v>0</v>
      </c>
      <c r="CN29" s="292">
        <f>0</f>
        <v>0</v>
      </c>
      <c r="CO29" s="292">
        <f>0</f>
        <v>0</v>
      </c>
      <c r="CP29" s="292">
        <f>0</f>
        <v>0</v>
      </c>
      <c r="CQ29" s="292">
        <f>0</f>
        <v>0</v>
      </c>
      <c r="CR29" s="292">
        <f t="shared" si="22"/>
        <v>0</v>
      </c>
      <c r="CS29" s="292">
        <f>0</f>
        <v>0</v>
      </c>
      <c r="CT29" s="292">
        <f>0</f>
        <v>0</v>
      </c>
      <c r="CU29" s="292">
        <f>0</f>
        <v>0</v>
      </c>
      <c r="CV29" s="292">
        <f>0</f>
        <v>0</v>
      </c>
      <c r="CW29" s="292">
        <f>0</f>
        <v>0</v>
      </c>
      <c r="CX29" s="292">
        <f>0</f>
        <v>0</v>
      </c>
      <c r="CY29" s="292">
        <f>0</f>
        <v>0</v>
      </c>
    </row>
    <row r="30" spans="1:103" s="224" customFormat="1" ht="13.5" customHeight="1">
      <c r="A30" s="290" t="s">
        <v>745</v>
      </c>
      <c r="B30" s="291" t="s">
        <v>805</v>
      </c>
      <c r="C30" s="290" t="s">
        <v>806</v>
      </c>
      <c r="D30" s="292">
        <f t="shared" si="0"/>
        <v>0</v>
      </c>
      <c r="E30" s="292">
        <f t="shared" si="1"/>
        <v>0</v>
      </c>
      <c r="F30" s="292">
        <f t="shared" si="2"/>
        <v>0</v>
      </c>
      <c r="G30" s="292">
        <f t="shared" si="3"/>
        <v>0</v>
      </c>
      <c r="H30" s="292">
        <f t="shared" si="4"/>
        <v>0</v>
      </c>
      <c r="I30" s="292">
        <f t="shared" si="5"/>
        <v>0</v>
      </c>
      <c r="J30" s="292">
        <f t="shared" si="6"/>
        <v>0</v>
      </c>
      <c r="K30" s="292">
        <f t="shared" si="7"/>
        <v>0</v>
      </c>
      <c r="L30" s="292">
        <f t="shared" si="8"/>
        <v>0</v>
      </c>
      <c r="M30" s="292">
        <f t="shared" si="9"/>
        <v>0</v>
      </c>
      <c r="N30" s="292">
        <f t="shared" si="10"/>
        <v>0</v>
      </c>
      <c r="O30" s="292">
        <f t="shared" si="11"/>
        <v>0</v>
      </c>
      <c r="P30" s="292">
        <f t="shared" si="12"/>
        <v>0</v>
      </c>
      <c r="Q30" s="292">
        <f>0</f>
        <v>0</v>
      </c>
      <c r="R30" s="292">
        <f>0</f>
        <v>0</v>
      </c>
      <c r="S30" s="292">
        <f>0</f>
        <v>0</v>
      </c>
      <c r="T30" s="292">
        <f>0</f>
        <v>0</v>
      </c>
      <c r="U30" s="292">
        <f>0</f>
        <v>0</v>
      </c>
      <c r="V30" s="292">
        <f>0</f>
        <v>0</v>
      </c>
      <c r="W30" s="292">
        <f>0</f>
        <v>0</v>
      </c>
      <c r="X30" s="292">
        <f t="shared" si="13"/>
        <v>0</v>
      </c>
      <c r="Y30" s="292">
        <f>0</f>
        <v>0</v>
      </c>
      <c r="Z30" s="292">
        <f>0</f>
        <v>0</v>
      </c>
      <c r="AA30" s="292">
        <f>0</f>
        <v>0</v>
      </c>
      <c r="AB30" s="292">
        <f>0</f>
        <v>0</v>
      </c>
      <c r="AC30" s="292">
        <f>0</f>
        <v>0</v>
      </c>
      <c r="AD30" s="292">
        <f>0</f>
        <v>0</v>
      </c>
      <c r="AE30" s="292">
        <f>0</f>
        <v>0</v>
      </c>
      <c r="AF30" s="292">
        <f t="shared" si="14"/>
        <v>0</v>
      </c>
      <c r="AG30" s="292">
        <f>0</f>
        <v>0</v>
      </c>
      <c r="AH30" s="292">
        <f>0</f>
        <v>0</v>
      </c>
      <c r="AI30" s="292">
        <f>0</f>
        <v>0</v>
      </c>
      <c r="AJ30" s="292">
        <f>0</f>
        <v>0</v>
      </c>
      <c r="AK30" s="292">
        <f>0</f>
        <v>0</v>
      </c>
      <c r="AL30" s="292">
        <f>0</f>
        <v>0</v>
      </c>
      <c r="AM30" s="292">
        <f>0</f>
        <v>0</v>
      </c>
      <c r="AN30" s="292">
        <f t="shared" si="15"/>
        <v>0</v>
      </c>
      <c r="AO30" s="292">
        <f>0</f>
        <v>0</v>
      </c>
      <c r="AP30" s="292">
        <f>0</f>
        <v>0</v>
      </c>
      <c r="AQ30" s="292">
        <f>0</f>
        <v>0</v>
      </c>
      <c r="AR30" s="292">
        <f>0</f>
        <v>0</v>
      </c>
      <c r="AS30" s="292">
        <f>0</f>
        <v>0</v>
      </c>
      <c r="AT30" s="292">
        <f>0</f>
        <v>0</v>
      </c>
      <c r="AU30" s="292">
        <f>0</f>
        <v>0</v>
      </c>
      <c r="AV30" s="292">
        <f t="shared" si="16"/>
        <v>0</v>
      </c>
      <c r="AW30" s="292">
        <f>0</f>
        <v>0</v>
      </c>
      <c r="AX30" s="292">
        <f>0</f>
        <v>0</v>
      </c>
      <c r="AY30" s="292">
        <f>0</f>
        <v>0</v>
      </c>
      <c r="AZ30" s="292">
        <f>0</f>
        <v>0</v>
      </c>
      <c r="BA30" s="292">
        <f>0</f>
        <v>0</v>
      </c>
      <c r="BB30" s="292">
        <f>0</f>
        <v>0</v>
      </c>
      <c r="BC30" s="292">
        <f>0</f>
        <v>0</v>
      </c>
      <c r="BD30" s="292">
        <f t="shared" si="17"/>
        <v>0</v>
      </c>
      <c r="BE30" s="292">
        <f>0</f>
        <v>0</v>
      </c>
      <c r="BF30" s="292">
        <f>0</f>
        <v>0</v>
      </c>
      <c r="BG30" s="292">
        <f>0</f>
        <v>0</v>
      </c>
      <c r="BH30" s="292">
        <f>0</f>
        <v>0</v>
      </c>
      <c r="BI30" s="292">
        <f>0</f>
        <v>0</v>
      </c>
      <c r="BJ30" s="292">
        <f>0</f>
        <v>0</v>
      </c>
      <c r="BK30" s="292">
        <f>0</f>
        <v>0</v>
      </c>
      <c r="BL30" s="292">
        <f t="shared" si="18"/>
        <v>0</v>
      </c>
      <c r="BM30" s="292">
        <f>0</f>
        <v>0</v>
      </c>
      <c r="BN30" s="292">
        <f>0</f>
        <v>0</v>
      </c>
      <c r="BO30" s="292">
        <f>0</f>
        <v>0</v>
      </c>
      <c r="BP30" s="292">
        <f>0</f>
        <v>0</v>
      </c>
      <c r="BQ30" s="292">
        <f>0</f>
        <v>0</v>
      </c>
      <c r="BR30" s="292">
        <f>0</f>
        <v>0</v>
      </c>
      <c r="BS30" s="292">
        <f>0</f>
        <v>0</v>
      </c>
      <c r="BT30" s="292">
        <f t="shared" si="19"/>
        <v>0</v>
      </c>
      <c r="BU30" s="292">
        <f>0</f>
        <v>0</v>
      </c>
      <c r="BV30" s="292">
        <f>0</f>
        <v>0</v>
      </c>
      <c r="BW30" s="292">
        <f>0</f>
        <v>0</v>
      </c>
      <c r="BX30" s="292">
        <f>0</f>
        <v>0</v>
      </c>
      <c r="BY30" s="292">
        <f>0</f>
        <v>0</v>
      </c>
      <c r="BZ30" s="292">
        <f>0</f>
        <v>0</v>
      </c>
      <c r="CA30" s="292">
        <f>0</f>
        <v>0</v>
      </c>
      <c r="CB30" s="292">
        <f t="shared" si="20"/>
        <v>0</v>
      </c>
      <c r="CC30" s="292">
        <f>0</f>
        <v>0</v>
      </c>
      <c r="CD30" s="292">
        <f>0</f>
        <v>0</v>
      </c>
      <c r="CE30" s="292">
        <f>0</f>
        <v>0</v>
      </c>
      <c r="CF30" s="292">
        <f>0</f>
        <v>0</v>
      </c>
      <c r="CG30" s="292">
        <f>0</f>
        <v>0</v>
      </c>
      <c r="CH30" s="292">
        <f>0</f>
        <v>0</v>
      </c>
      <c r="CI30" s="292">
        <f>0</f>
        <v>0</v>
      </c>
      <c r="CJ30" s="292">
        <f t="shared" si="21"/>
        <v>0</v>
      </c>
      <c r="CK30" s="292">
        <f>0</f>
        <v>0</v>
      </c>
      <c r="CL30" s="292">
        <f>0</f>
        <v>0</v>
      </c>
      <c r="CM30" s="292">
        <f>0</f>
        <v>0</v>
      </c>
      <c r="CN30" s="292">
        <f>0</f>
        <v>0</v>
      </c>
      <c r="CO30" s="292">
        <f>0</f>
        <v>0</v>
      </c>
      <c r="CP30" s="292">
        <f>0</f>
        <v>0</v>
      </c>
      <c r="CQ30" s="292">
        <f>0</f>
        <v>0</v>
      </c>
      <c r="CR30" s="292">
        <f t="shared" si="22"/>
        <v>0</v>
      </c>
      <c r="CS30" s="292">
        <f>0</f>
        <v>0</v>
      </c>
      <c r="CT30" s="292">
        <f>0</f>
        <v>0</v>
      </c>
      <c r="CU30" s="292">
        <f>0</f>
        <v>0</v>
      </c>
      <c r="CV30" s="292">
        <f>0</f>
        <v>0</v>
      </c>
      <c r="CW30" s="292">
        <f>0</f>
        <v>0</v>
      </c>
      <c r="CX30" s="292">
        <f>0</f>
        <v>0</v>
      </c>
      <c r="CY30" s="292">
        <f>0</f>
        <v>0</v>
      </c>
    </row>
    <row r="31" spans="1:103" s="224" customFormat="1" ht="13.5" customHeight="1">
      <c r="A31" s="290" t="s">
        <v>745</v>
      </c>
      <c r="B31" s="291" t="s">
        <v>807</v>
      </c>
      <c r="C31" s="290" t="s">
        <v>808</v>
      </c>
      <c r="D31" s="292">
        <f t="shared" si="0"/>
        <v>0</v>
      </c>
      <c r="E31" s="292">
        <f t="shared" si="1"/>
        <v>0</v>
      </c>
      <c r="F31" s="292">
        <f t="shared" si="2"/>
        <v>0</v>
      </c>
      <c r="G31" s="292">
        <f t="shared" si="3"/>
        <v>0</v>
      </c>
      <c r="H31" s="292">
        <f t="shared" si="4"/>
        <v>0</v>
      </c>
      <c r="I31" s="292">
        <f t="shared" si="5"/>
        <v>0</v>
      </c>
      <c r="J31" s="292">
        <f t="shared" si="6"/>
        <v>0</v>
      </c>
      <c r="K31" s="292">
        <f t="shared" si="7"/>
        <v>0</v>
      </c>
      <c r="L31" s="292">
        <f t="shared" si="8"/>
        <v>0</v>
      </c>
      <c r="M31" s="292">
        <f t="shared" si="9"/>
        <v>0</v>
      </c>
      <c r="N31" s="292">
        <f t="shared" si="10"/>
        <v>0</v>
      </c>
      <c r="O31" s="292">
        <f t="shared" si="11"/>
        <v>0</v>
      </c>
      <c r="P31" s="292">
        <f t="shared" si="12"/>
        <v>0</v>
      </c>
      <c r="Q31" s="292">
        <f>0</f>
        <v>0</v>
      </c>
      <c r="R31" s="292">
        <f>0</f>
        <v>0</v>
      </c>
      <c r="S31" s="292">
        <f>0</f>
        <v>0</v>
      </c>
      <c r="T31" s="292">
        <f>0</f>
        <v>0</v>
      </c>
      <c r="U31" s="292">
        <f>0</f>
        <v>0</v>
      </c>
      <c r="V31" s="292">
        <f>0</f>
        <v>0</v>
      </c>
      <c r="W31" s="292">
        <f>0</f>
        <v>0</v>
      </c>
      <c r="X31" s="292">
        <f t="shared" si="13"/>
        <v>0</v>
      </c>
      <c r="Y31" s="292">
        <f>0</f>
        <v>0</v>
      </c>
      <c r="Z31" s="292">
        <f>0</f>
        <v>0</v>
      </c>
      <c r="AA31" s="292">
        <f>0</f>
        <v>0</v>
      </c>
      <c r="AB31" s="292">
        <f>0</f>
        <v>0</v>
      </c>
      <c r="AC31" s="292">
        <f>0</f>
        <v>0</v>
      </c>
      <c r="AD31" s="292">
        <f>0</f>
        <v>0</v>
      </c>
      <c r="AE31" s="292">
        <f>0</f>
        <v>0</v>
      </c>
      <c r="AF31" s="292">
        <f t="shared" si="14"/>
        <v>0</v>
      </c>
      <c r="AG31" s="292">
        <f>0</f>
        <v>0</v>
      </c>
      <c r="AH31" s="292">
        <f>0</f>
        <v>0</v>
      </c>
      <c r="AI31" s="292">
        <f>0</f>
        <v>0</v>
      </c>
      <c r="AJ31" s="292">
        <f>0</f>
        <v>0</v>
      </c>
      <c r="AK31" s="292">
        <f>0</f>
        <v>0</v>
      </c>
      <c r="AL31" s="292">
        <f>0</f>
        <v>0</v>
      </c>
      <c r="AM31" s="292">
        <f>0</f>
        <v>0</v>
      </c>
      <c r="AN31" s="292">
        <f t="shared" si="15"/>
        <v>0</v>
      </c>
      <c r="AO31" s="292">
        <f>0</f>
        <v>0</v>
      </c>
      <c r="AP31" s="292">
        <f>0</f>
        <v>0</v>
      </c>
      <c r="AQ31" s="292">
        <f>0</f>
        <v>0</v>
      </c>
      <c r="AR31" s="292">
        <f>0</f>
        <v>0</v>
      </c>
      <c r="AS31" s="292">
        <f>0</f>
        <v>0</v>
      </c>
      <c r="AT31" s="292">
        <f>0</f>
        <v>0</v>
      </c>
      <c r="AU31" s="292">
        <f>0</f>
        <v>0</v>
      </c>
      <c r="AV31" s="292">
        <f t="shared" si="16"/>
        <v>0</v>
      </c>
      <c r="AW31" s="292">
        <f>0</f>
        <v>0</v>
      </c>
      <c r="AX31" s="292">
        <f>0</f>
        <v>0</v>
      </c>
      <c r="AY31" s="292">
        <f>0</f>
        <v>0</v>
      </c>
      <c r="AZ31" s="292">
        <f>0</f>
        <v>0</v>
      </c>
      <c r="BA31" s="292">
        <f>0</f>
        <v>0</v>
      </c>
      <c r="BB31" s="292">
        <f>0</f>
        <v>0</v>
      </c>
      <c r="BC31" s="292">
        <f>0</f>
        <v>0</v>
      </c>
      <c r="BD31" s="292">
        <f t="shared" si="17"/>
        <v>0</v>
      </c>
      <c r="BE31" s="292">
        <f>0</f>
        <v>0</v>
      </c>
      <c r="BF31" s="292">
        <f>0</f>
        <v>0</v>
      </c>
      <c r="BG31" s="292">
        <f>0</f>
        <v>0</v>
      </c>
      <c r="BH31" s="292">
        <f>0</f>
        <v>0</v>
      </c>
      <c r="BI31" s="292">
        <f>0</f>
        <v>0</v>
      </c>
      <c r="BJ31" s="292">
        <f>0</f>
        <v>0</v>
      </c>
      <c r="BK31" s="292">
        <f>0</f>
        <v>0</v>
      </c>
      <c r="BL31" s="292">
        <f t="shared" si="18"/>
        <v>0</v>
      </c>
      <c r="BM31" s="292">
        <f>0</f>
        <v>0</v>
      </c>
      <c r="BN31" s="292">
        <f>0</f>
        <v>0</v>
      </c>
      <c r="BO31" s="292">
        <f>0</f>
        <v>0</v>
      </c>
      <c r="BP31" s="292">
        <f>0</f>
        <v>0</v>
      </c>
      <c r="BQ31" s="292">
        <f>0</f>
        <v>0</v>
      </c>
      <c r="BR31" s="292">
        <f>0</f>
        <v>0</v>
      </c>
      <c r="BS31" s="292">
        <f>0</f>
        <v>0</v>
      </c>
      <c r="BT31" s="292">
        <f t="shared" si="19"/>
        <v>0</v>
      </c>
      <c r="BU31" s="292">
        <f>0</f>
        <v>0</v>
      </c>
      <c r="BV31" s="292">
        <f>0</f>
        <v>0</v>
      </c>
      <c r="BW31" s="292">
        <f>0</f>
        <v>0</v>
      </c>
      <c r="BX31" s="292">
        <f>0</f>
        <v>0</v>
      </c>
      <c r="BY31" s="292">
        <f>0</f>
        <v>0</v>
      </c>
      <c r="BZ31" s="292">
        <f>0</f>
        <v>0</v>
      </c>
      <c r="CA31" s="292">
        <f>0</f>
        <v>0</v>
      </c>
      <c r="CB31" s="292">
        <f t="shared" si="20"/>
        <v>0</v>
      </c>
      <c r="CC31" s="292">
        <f>0</f>
        <v>0</v>
      </c>
      <c r="CD31" s="292">
        <f>0</f>
        <v>0</v>
      </c>
      <c r="CE31" s="292">
        <f>0</f>
        <v>0</v>
      </c>
      <c r="CF31" s="292">
        <f>0</f>
        <v>0</v>
      </c>
      <c r="CG31" s="292">
        <f>0</f>
        <v>0</v>
      </c>
      <c r="CH31" s="292">
        <f>0</f>
        <v>0</v>
      </c>
      <c r="CI31" s="292">
        <f>0</f>
        <v>0</v>
      </c>
      <c r="CJ31" s="292">
        <f t="shared" si="21"/>
        <v>0</v>
      </c>
      <c r="CK31" s="292">
        <f>0</f>
        <v>0</v>
      </c>
      <c r="CL31" s="292">
        <f>0</f>
        <v>0</v>
      </c>
      <c r="CM31" s="292">
        <f>0</f>
        <v>0</v>
      </c>
      <c r="CN31" s="292">
        <f>0</f>
        <v>0</v>
      </c>
      <c r="CO31" s="292">
        <f>0</f>
        <v>0</v>
      </c>
      <c r="CP31" s="292">
        <f>0</f>
        <v>0</v>
      </c>
      <c r="CQ31" s="292">
        <f>0</f>
        <v>0</v>
      </c>
      <c r="CR31" s="292">
        <f t="shared" si="22"/>
        <v>0</v>
      </c>
      <c r="CS31" s="292">
        <f>0</f>
        <v>0</v>
      </c>
      <c r="CT31" s="292">
        <f>0</f>
        <v>0</v>
      </c>
      <c r="CU31" s="292">
        <f>0</f>
        <v>0</v>
      </c>
      <c r="CV31" s="292">
        <f>0</f>
        <v>0</v>
      </c>
      <c r="CW31" s="292">
        <f>0</f>
        <v>0</v>
      </c>
      <c r="CX31" s="292">
        <f>0</f>
        <v>0</v>
      </c>
      <c r="CY31" s="292">
        <f>0</f>
        <v>0</v>
      </c>
    </row>
    <row r="32" spans="1:103" s="224" customFormat="1" ht="13.5" customHeight="1">
      <c r="A32" s="290" t="s">
        <v>745</v>
      </c>
      <c r="B32" s="291" t="s">
        <v>809</v>
      </c>
      <c r="C32" s="290" t="s">
        <v>810</v>
      </c>
      <c r="D32" s="292">
        <f t="shared" si="0"/>
        <v>0</v>
      </c>
      <c r="E32" s="292">
        <f t="shared" si="1"/>
        <v>0</v>
      </c>
      <c r="F32" s="292">
        <f t="shared" si="2"/>
        <v>0</v>
      </c>
      <c r="G32" s="292">
        <f t="shared" si="3"/>
        <v>0</v>
      </c>
      <c r="H32" s="292">
        <f t="shared" si="4"/>
        <v>0</v>
      </c>
      <c r="I32" s="292">
        <f t="shared" si="5"/>
        <v>0</v>
      </c>
      <c r="J32" s="292">
        <f t="shared" si="6"/>
        <v>0</v>
      </c>
      <c r="K32" s="292">
        <f t="shared" si="7"/>
        <v>0</v>
      </c>
      <c r="L32" s="292">
        <f t="shared" si="8"/>
        <v>0</v>
      </c>
      <c r="M32" s="292">
        <f t="shared" si="9"/>
        <v>0</v>
      </c>
      <c r="N32" s="292">
        <f t="shared" si="10"/>
        <v>0</v>
      </c>
      <c r="O32" s="292">
        <f t="shared" si="11"/>
        <v>0</v>
      </c>
      <c r="P32" s="292">
        <f t="shared" si="12"/>
        <v>0</v>
      </c>
      <c r="Q32" s="292">
        <f>0</f>
        <v>0</v>
      </c>
      <c r="R32" s="292">
        <f>0</f>
        <v>0</v>
      </c>
      <c r="S32" s="292">
        <f>0</f>
        <v>0</v>
      </c>
      <c r="T32" s="292">
        <f>0</f>
        <v>0</v>
      </c>
      <c r="U32" s="292">
        <f>0</f>
        <v>0</v>
      </c>
      <c r="V32" s="292">
        <f>0</f>
        <v>0</v>
      </c>
      <c r="W32" s="292">
        <f>0</f>
        <v>0</v>
      </c>
      <c r="X32" s="292">
        <f t="shared" si="13"/>
        <v>0</v>
      </c>
      <c r="Y32" s="292">
        <f>0</f>
        <v>0</v>
      </c>
      <c r="Z32" s="292">
        <f>0</f>
        <v>0</v>
      </c>
      <c r="AA32" s="292">
        <f>0</f>
        <v>0</v>
      </c>
      <c r="AB32" s="292">
        <f>0</f>
        <v>0</v>
      </c>
      <c r="AC32" s="292">
        <f>0</f>
        <v>0</v>
      </c>
      <c r="AD32" s="292">
        <f>0</f>
        <v>0</v>
      </c>
      <c r="AE32" s="292">
        <f>0</f>
        <v>0</v>
      </c>
      <c r="AF32" s="292">
        <f t="shared" si="14"/>
        <v>0</v>
      </c>
      <c r="AG32" s="292">
        <f>0</f>
        <v>0</v>
      </c>
      <c r="AH32" s="292">
        <f>0</f>
        <v>0</v>
      </c>
      <c r="AI32" s="292">
        <f>0</f>
        <v>0</v>
      </c>
      <c r="AJ32" s="292">
        <f>0</f>
        <v>0</v>
      </c>
      <c r="AK32" s="292">
        <f>0</f>
        <v>0</v>
      </c>
      <c r="AL32" s="292">
        <f>0</f>
        <v>0</v>
      </c>
      <c r="AM32" s="292">
        <f>0</f>
        <v>0</v>
      </c>
      <c r="AN32" s="292">
        <f t="shared" si="15"/>
        <v>0</v>
      </c>
      <c r="AO32" s="292">
        <f>0</f>
        <v>0</v>
      </c>
      <c r="AP32" s="292">
        <f>0</f>
        <v>0</v>
      </c>
      <c r="AQ32" s="292">
        <f>0</f>
        <v>0</v>
      </c>
      <c r="AR32" s="292">
        <f>0</f>
        <v>0</v>
      </c>
      <c r="AS32" s="292">
        <f>0</f>
        <v>0</v>
      </c>
      <c r="AT32" s="292">
        <f>0</f>
        <v>0</v>
      </c>
      <c r="AU32" s="292">
        <f>0</f>
        <v>0</v>
      </c>
      <c r="AV32" s="292">
        <f t="shared" si="16"/>
        <v>0</v>
      </c>
      <c r="AW32" s="292">
        <f>0</f>
        <v>0</v>
      </c>
      <c r="AX32" s="292">
        <f>0</f>
        <v>0</v>
      </c>
      <c r="AY32" s="292">
        <f>0</f>
        <v>0</v>
      </c>
      <c r="AZ32" s="292">
        <f>0</f>
        <v>0</v>
      </c>
      <c r="BA32" s="292">
        <f>0</f>
        <v>0</v>
      </c>
      <c r="BB32" s="292">
        <f>0</f>
        <v>0</v>
      </c>
      <c r="BC32" s="292">
        <f>0</f>
        <v>0</v>
      </c>
      <c r="BD32" s="292">
        <f t="shared" si="17"/>
        <v>0</v>
      </c>
      <c r="BE32" s="292">
        <f>0</f>
        <v>0</v>
      </c>
      <c r="BF32" s="292">
        <f>0</f>
        <v>0</v>
      </c>
      <c r="BG32" s="292">
        <f>0</f>
        <v>0</v>
      </c>
      <c r="BH32" s="292">
        <f>0</f>
        <v>0</v>
      </c>
      <c r="BI32" s="292">
        <f>0</f>
        <v>0</v>
      </c>
      <c r="BJ32" s="292">
        <f>0</f>
        <v>0</v>
      </c>
      <c r="BK32" s="292">
        <f>0</f>
        <v>0</v>
      </c>
      <c r="BL32" s="292">
        <f t="shared" si="18"/>
        <v>0</v>
      </c>
      <c r="BM32" s="292">
        <f>0</f>
        <v>0</v>
      </c>
      <c r="BN32" s="292">
        <f>0</f>
        <v>0</v>
      </c>
      <c r="BO32" s="292">
        <f>0</f>
        <v>0</v>
      </c>
      <c r="BP32" s="292">
        <f>0</f>
        <v>0</v>
      </c>
      <c r="BQ32" s="292">
        <f>0</f>
        <v>0</v>
      </c>
      <c r="BR32" s="292">
        <f>0</f>
        <v>0</v>
      </c>
      <c r="BS32" s="292">
        <f>0</f>
        <v>0</v>
      </c>
      <c r="BT32" s="292">
        <f t="shared" si="19"/>
        <v>0</v>
      </c>
      <c r="BU32" s="292">
        <f>0</f>
        <v>0</v>
      </c>
      <c r="BV32" s="292">
        <f>0</f>
        <v>0</v>
      </c>
      <c r="BW32" s="292">
        <f>0</f>
        <v>0</v>
      </c>
      <c r="BX32" s="292">
        <f>0</f>
        <v>0</v>
      </c>
      <c r="BY32" s="292">
        <f>0</f>
        <v>0</v>
      </c>
      <c r="BZ32" s="292">
        <f>0</f>
        <v>0</v>
      </c>
      <c r="CA32" s="292">
        <f>0</f>
        <v>0</v>
      </c>
      <c r="CB32" s="292">
        <f t="shared" si="20"/>
        <v>0</v>
      </c>
      <c r="CC32" s="292">
        <f>0</f>
        <v>0</v>
      </c>
      <c r="CD32" s="292">
        <f>0</f>
        <v>0</v>
      </c>
      <c r="CE32" s="292">
        <f>0</f>
        <v>0</v>
      </c>
      <c r="CF32" s="292">
        <f>0</f>
        <v>0</v>
      </c>
      <c r="CG32" s="292">
        <f>0</f>
        <v>0</v>
      </c>
      <c r="CH32" s="292">
        <f>0</f>
        <v>0</v>
      </c>
      <c r="CI32" s="292">
        <f>0</f>
        <v>0</v>
      </c>
      <c r="CJ32" s="292">
        <f t="shared" si="21"/>
        <v>0</v>
      </c>
      <c r="CK32" s="292">
        <f>0</f>
        <v>0</v>
      </c>
      <c r="CL32" s="292">
        <f>0</f>
        <v>0</v>
      </c>
      <c r="CM32" s="292">
        <f>0</f>
        <v>0</v>
      </c>
      <c r="CN32" s="292">
        <f>0</f>
        <v>0</v>
      </c>
      <c r="CO32" s="292">
        <f>0</f>
        <v>0</v>
      </c>
      <c r="CP32" s="292">
        <f>0</f>
        <v>0</v>
      </c>
      <c r="CQ32" s="292">
        <f>0</f>
        <v>0</v>
      </c>
      <c r="CR32" s="292">
        <f t="shared" si="22"/>
        <v>0</v>
      </c>
      <c r="CS32" s="292">
        <f>0</f>
        <v>0</v>
      </c>
      <c r="CT32" s="292">
        <f>0</f>
        <v>0</v>
      </c>
      <c r="CU32" s="292">
        <f>0</f>
        <v>0</v>
      </c>
      <c r="CV32" s="292">
        <f>0</f>
        <v>0</v>
      </c>
      <c r="CW32" s="292">
        <f>0</f>
        <v>0</v>
      </c>
      <c r="CX32" s="292">
        <f>0</f>
        <v>0</v>
      </c>
      <c r="CY32" s="292">
        <f>0</f>
        <v>0</v>
      </c>
    </row>
    <row r="33" spans="1:103" s="224" customFormat="1" ht="13.5" customHeight="1">
      <c r="A33" s="290" t="s">
        <v>745</v>
      </c>
      <c r="B33" s="291" t="s">
        <v>811</v>
      </c>
      <c r="C33" s="290" t="s">
        <v>812</v>
      </c>
      <c r="D33" s="292">
        <f t="shared" si="0"/>
        <v>0</v>
      </c>
      <c r="E33" s="292">
        <f t="shared" si="1"/>
        <v>0</v>
      </c>
      <c r="F33" s="292">
        <f t="shared" si="2"/>
        <v>0</v>
      </c>
      <c r="G33" s="292">
        <f t="shared" si="3"/>
        <v>0</v>
      </c>
      <c r="H33" s="292">
        <f t="shared" si="4"/>
        <v>0</v>
      </c>
      <c r="I33" s="292">
        <f t="shared" si="5"/>
        <v>0</v>
      </c>
      <c r="J33" s="292">
        <f t="shared" si="6"/>
        <v>0</v>
      </c>
      <c r="K33" s="292">
        <f t="shared" si="7"/>
        <v>0</v>
      </c>
      <c r="L33" s="292">
        <f t="shared" si="8"/>
        <v>0</v>
      </c>
      <c r="M33" s="292">
        <f t="shared" si="9"/>
        <v>0</v>
      </c>
      <c r="N33" s="292">
        <f t="shared" si="10"/>
        <v>0</v>
      </c>
      <c r="O33" s="292">
        <f t="shared" si="11"/>
        <v>0</v>
      </c>
      <c r="P33" s="292">
        <f t="shared" si="12"/>
        <v>0</v>
      </c>
      <c r="Q33" s="292">
        <f>0</f>
        <v>0</v>
      </c>
      <c r="R33" s="292">
        <f>0</f>
        <v>0</v>
      </c>
      <c r="S33" s="292">
        <f>0</f>
        <v>0</v>
      </c>
      <c r="T33" s="292">
        <f>0</f>
        <v>0</v>
      </c>
      <c r="U33" s="292">
        <f>0</f>
        <v>0</v>
      </c>
      <c r="V33" s="292">
        <f>0</f>
        <v>0</v>
      </c>
      <c r="W33" s="292">
        <f>0</f>
        <v>0</v>
      </c>
      <c r="X33" s="292">
        <f t="shared" si="13"/>
        <v>0</v>
      </c>
      <c r="Y33" s="292">
        <f>0</f>
        <v>0</v>
      </c>
      <c r="Z33" s="292">
        <f>0</f>
        <v>0</v>
      </c>
      <c r="AA33" s="292">
        <f>0</f>
        <v>0</v>
      </c>
      <c r="AB33" s="292">
        <f>0</f>
        <v>0</v>
      </c>
      <c r="AC33" s="292">
        <f>0</f>
        <v>0</v>
      </c>
      <c r="AD33" s="292">
        <f>0</f>
        <v>0</v>
      </c>
      <c r="AE33" s="292">
        <f>0</f>
        <v>0</v>
      </c>
      <c r="AF33" s="292">
        <f t="shared" si="14"/>
        <v>0</v>
      </c>
      <c r="AG33" s="292">
        <f>0</f>
        <v>0</v>
      </c>
      <c r="AH33" s="292">
        <f>0</f>
        <v>0</v>
      </c>
      <c r="AI33" s="292">
        <f>0</f>
        <v>0</v>
      </c>
      <c r="AJ33" s="292">
        <f>0</f>
        <v>0</v>
      </c>
      <c r="AK33" s="292">
        <f>0</f>
        <v>0</v>
      </c>
      <c r="AL33" s="292">
        <f>0</f>
        <v>0</v>
      </c>
      <c r="AM33" s="292">
        <f>0</f>
        <v>0</v>
      </c>
      <c r="AN33" s="292">
        <f t="shared" si="15"/>
        <v>0</v>
      </c>
      <c r="AO33" s="292">
        <f>0</f>
        <v>0</v>
      </c>
      <c r="AP33" s="292">
        <f>0</f>
        <v>0</v>
      </c>
      <c r="AQ33" s="292">
        <f>0</f>
        <v>0</v>
      </c>
      <c r="AR33" s="292">
        <f>0</f>
        <v>0</v>
      </c>
      <c r="AS33" s="292">
        <f>0</f>
        <v>0</v>
      </c>
      <c r="AT33" s="292">
        <f>0</f>
        <v>0</v>
      </c>
      <c r="AU33" s="292">
        <f>0</f>
        <v>0</v>
      </c>
      <c r="AV33" s="292">
        <f t="shared" si="16"/>
        <v>0</v>
      </c>
      <c r="AW33" s="292">
        <f>0</f>
        <v>0</v>
      </c>
      <c r="AX33" s="292">
        <f>0</f>
        <v>0</v>
      </c>
      <c r="AY33" s="292">
        <f>0</f>
        <v>0</v>
      </c>
      <c r="AZ33" s="292">
        <f>0</f>
        <v>0</v>
      </c>
      <c r="BA33" s="292">
        <f>0</f>
        <v>0</v>
      </c>
      <c r="BB33" s="292">
        <f>0</f>
        <v>0</v>
      </c>
      <c r="BC33" s="292">
        <f>0</f>
        <v>0</v>
      </c>
      <c r="BD33" s="292">
        <f t="shared" si="17"/>
        <v>0</v>
      </c>
      <c r="BE33" s="292">
        <f>0</f>
        <v>0</v>
      </c>
      <c r="BF33" s="292">
        <f>0</f>
        <v>0</v>
      </c>
      <c r="BG33" s="292">
        <f>0</f>
        <v>0</v>
      </c>
      <c r="BH33" s="292">
        <f>0</f>
        <v>0</v>
      </c>
      <c r="BI33" s="292">
        <f>0</f>
        <v>0</v>
      </c>
      <c r="BJ33" s="292">
        <f>0</f>
        <v>0</v>
      </c>
      <c r="BK33" s="292">
        <f>0</f>
        <v>0</v>
      </c>
      <c r="BL33" s="292">
        <f t="shared" si="18"/>
        <v>0</v>
      </c>
      <c r="BM33" s="292">
        <f>0</f>
        <v>0</v>
      </c>
      <c r="BN33" s="292">
        <f>0</f>
        <v>0</v>
      </c>
      <c r="BO33" s="292">
        <f>0</f>
        <v>0</v>
      </c>
      <c r="BP33" s="292">
        <f>0</f>
        <v>0</v>
      </c>
      <c r="BQ33" s="292">
        <f>0</f>
        <v>0</v>
      </c>
      <c r="BR33" s="292">
        <f>0</f>
        <v>0</v>
      </c>
      <c r="BS33" s="292">
        <f>0</f>
        <v>0</v>
      </c>
      <c r="BT33" s="292">
        <f t="shared" si="19"/>
        <v>0</v>
      </c>
      <c r="BU33" s="292">
        <f>0</f>
        <v>0</v>
      </c>
      <c r="BV33" s="292">
        <f>0</f>
        <v>0</v>
      </c>
      <c r="BW33" s="292">
        <f>0</f>
        <v>0</v>
      </c>
      <c r="BX33" s="292">
        <f>0</f>
        <v>0</v>
      </c>
      <c r="BY33" s="292">
        <f>0</f>
        <v>0</v>
      </c>
      <c r="BZ33" s="292">
        <f>0</f>
        <v>0</v>
      </c>
      <c r="CA33" s="292">
        <f>0</f>
        <v>0</v>
      </c>
      <c r="CB33" s="292">
        <f t="shared" si="20"/>
        <v>0</v>
      </c>
      <c r="CC33" s="292">
        <f>0</f>
        <v>0</v>
      </c>
      <c r="CD33" s="292">
        <f>0</f>
        <v>0</v>
      </c>
      <c r="CE33" s="292">
        <f>0</f>
        <v>0</v>
      </c>
      <c r="CF33" s="292">
        <f>0</f>
        <v>0</v>
      </c>
      <c r="CG33" s="292">
        <f>0</f>
        <v>0</v>
      </c>
      <c r="CH33" s="292">
        <f>0</f>
        <v>0</v>
      </c>
      <c r="CI33" s="292">
        <f>0</f>
        <v>0</v>
      </c>
      <c r="CJ33" s="292">
        <f t="shared" si="21"/>
        <v>0</v>
      </c>
      <c r="CK33" s="292">
        <f>0</f>
        <v>0</v>
      </c>
      <c r="CL33" s="292">
        <f>0</f>
        <v>0</v>
      </c>
      <c r="CM33" s="292">
        <f>0</f>
        <v>0</v>
      </c>
      <c r="CN33" s="292">
        <f>0</f>
        <v>0</v>
      </c>
      <c r="CO33" s="292">
        <f>0</f>
        <v>0</v>
      </c>
      <c r="CP33" s="292">
        <f>0</f>
        <v>0</v>
      </c>
      <c r="CQ33" s="292">
        <f>0</f>
        <v>0</v>
      </c>
      <c r="CR33" s="292">
        <f t="shared" si="22"/>
        <v>0</v>
      </c>
      <c r="CS33" s="292">
        <f>0</f>
        <v>0</v>
      </c>
      <c r="CT33" s="292">
        <f>0</f>
        <v>0</v>
      </c>
      <c r="CU33" s="292">
        <f>0</f>
        <v>0</v>
      </c>
      <c r="CV33" s="292">
        <f>0</f>
        <v>0</v>
      </c>
      <c r="CW33" s="292">
        <f>0</f>
        <v>0</v>
      </c>
      <c r="CX33" s="292">
        <f>0</f>
        <v>0</v>
      </c>
      <c r="CY33" s="292">
        <f>0</f>
        <v>0</v>
      </c>
    </row>
    <row r="34" spans="1:103" s="224" customFormat="1" ht="13.5" customHeight="1">
      <c r="A34" s="290" t="s">
        <v>745</v>
      </c>
      <c r="B34" s="291" t="s">
        <v>813</v>
      </c>
      <c r="C34" s="290" t="s">
        <v>814</v>
      </c>
      <c r="D34" s="292">
        <f t="shared" si="0"/>
        <v>0</v>
      </c>
      <c r="E34" s="292">
        <f t="shared" si="1"/>
        <v>0</v>
      </c>
      <c r="F34" s="292">
        <f t="shared" si="2"/>
        <v>0</v>
      </c>
      <c r="G34" s="292">
        <f t="shared" si="3"/>
        <v>0</v>
      </c>
      <c r="H34" s="292">
        <f t="shared" si="4"/>
        <v>0</v>
      </c>
      <c r="I34" s="292">
        <f t="shared" si="5"/>
        <v>0</v>
      </c>
      <c r="J34" s="292">
        <f t="shared" si="6"/>
        <v>0</v>
      </c>
      <c r="K34" s="292">
        <f t="shared" si="7"/>
        <v>0</v>
      </c>
      <c r="L34" s="292">
        <f t="shared" si="8"/>
        <v>0</v>
      </c>
      <c r="M34" s="292">
        <f t="shared" si="9"/>
        <v>0</v>
      </c>
      <c r="N34" s="292">
        <f t="shared" si="10"/>
        <v>0</v>
      </c>
      <c r="O34" s="292">
        <f t="shared" si="11"/>
        <v>0</v>
      </c>
      <c r="P34" s="292">
        <f t="shared" si="12"/>
        <v>0</v>
      </c>
      <c r="Q34" s="292">
        <f>0</f>
        <v>0</v>
      </c>
      <c r="R34" s="292">
        <f>0</f>
        <v>0</v>
      </c>
      <c r="S34" s="292">
        <f>0</f>
        <v>0</v>
      </c>
      <c r="T34" s="292">
        <f>0</f>
        <v>0</v>
      </c>
      <c r="U34" s="292">
        <f>0</f>
        <v>0</v>
      </c>
      <c r="V34" s="292">
        <f>0</f>
        <v>0</v>
      </c>
      <c r="W34" s="292">
        <f>0</f>
        <v>0</v>
      </c>
      <c r="X34" s="292">
        <f t="shared" si="13"/>
        <v>0</v>
      </c>
      <c r="Y34" s="292">
        <f>0</f>
        <v>0</v>
      </c>
      <c r="Z34" s="292">
        <f>0</f>
        <v>0</v>
      </c>
      <c r="AA34" s="292">
        <f>0</f>
        <v>0</v>
      </c>
      <c r="AB34" s="292">
        <f>0</f>
        <v>0</v>
      </c>
      <c r="AC34" s="292">
        <f>0</f>
        <v>0</v>
      </c>
      <c r="AD34" s="292">
        <f>0</f>
        <v>0</v>
      </c>
      <c r="AE34" s="292">
        <f>0</f>
        <v>0</v>
      </c>
      <c r="AF34" s="292">
        <f t="shared" si="14"/>
        <v>0</v>
      </c>
      <c r="AG34" s="292">
        <f>0</f>
        <v>0</v>
      </c>
      <c r="AH34" s="292">
        <f>0</f>
        <v>0</v>
      </c>
      <c r="AI34" s="292">
        <f>0</f>
        <v>0</v>
      </c>
      <c r="AJ34" s="292">
        <f>0</f>
        <v>0</v>
      </c>
      <c r="AK34" s="292">
        <f>0</f>
        <v>0</v>
      </c>
      <c r="AL34" s="292">
        <f>0</f>
        <v>0</v>
      </c>
      <c r="AM34" s="292">
        <f>0</f>
        <v>0</v>
      </c>
      <c r="AN34" s="292">
        <f t="shared" si="15"/>
        <v>0</v>
      </c>
      <c r="AO34" s="292">
        <f>0</f>
        <v>0</v>
      </c>
      <c r="AP34" s="292">
        <f>0</f>
        <v>0</v>
      </c>
      <c r="AQ34" s="292">
        <f>0</f>
        <v>0</v>
      </c>
      <c r="AR34" s="292">
        <f>0</f>
        <v>0</v>
      </c>
      <c r="AS34" s="292">
        <f>0</f>
        <v>0</v>
      </c>
      <c r="AT34" s="292">
        <f>0</f>
        <v>0</v>
      </c>
      <c r="AU34" s="292">
        <f>0</f>
        <v>0</v>
      </c>
      <c r="AV34" s="292">
        <f t="shared" si="16"/>
        <v>0</v>
      </c>
      <c r="AW34" s="292">
        <f>0</f>
        <v>0</v>
      </c>
      <c r="AX34" s="292">
        <f>0</f>
        <v>0</v>
      </c>
      <c r="AY34" s="292">
        <f>0</f>
        <v>0</v>
      </c>
      <c r="AZ34" s="292">
        <f>0</f>
        <v>0</v>
      </c>
      <c r="BA34" s="292">
        <f>0</f>
        <v>0</v>
      </c>
      <c r="BB34" s="292">
        <f>0</f>
        <v>0</v>
      </c>
      <c r="BC34" s="292">
        <f>0</f>
        <v>0</v>
      </c>
      <c r="BD34" s="292">
        <f t="shared" si="17"/>
        <v>0</v>
      </c>
      <c r="BE34" s="292">
        <f>0</f>
        <v>0</v>
      </c>
      <c r="BF34" s="292">
        <f>0</f>
        <v>0</v>
      </c>
      <c r="BG34" s="292">
        <f>0</f>
        <v>0</v>
      </c>
      <c r="BH34" s="292">
        <f>0</f>
        <v>0</v>
      </c>
      <c r="BI34" s="292">
        <f>0</f>
        <v>0</v>
      </c>
      <c r="BJ34" s="292">
        <f>0</f>
        <v>0</v>
      </c>
      <c r="BK34" s="292">
        <f>0</f>
        <v>0</v>
      </c>
      <c r="BL34" s="292">
        <f t="shared" si="18"/>
        <v>0</v>
      </c>
      <c r="BM34" s="292">
        <f>0</f>
        <v>0</v>
      </c>
      <c r="BN34" s="292">
        <f>0</f>
        <v>0</v>
      </c>
      <c r="BO34" s="292">
        <f>0</f>
        <v>0</v>
      </c>
      <c r="BP34" s="292">
        <f>0</f>
        <v>0</v>
      </c>
      <c r="BQ34" s="292">
        <f>0</f>
        <v>0</v>
      </c>
      <c r="BR34" s="292">
        <f>0</f>
        <v>0</v>
      </c>
      <c r="BS34" s="292">
        <f>0</f>
        <v>0</v>
      </c>
      <c r="BT34" s="292">
        <f t="shared" si="19"/>
        <v>0</v>
      </c>
      <c r="BU34" s="292">
        <f>0</f>
        <v>0</v>
      </c>
      <c r="BV34" s="292">
        <f>0</f>
        <v>0</v>
      </c>
      <c r="BW34" s="292">
        <f>0</f>
        <v>0</v>
      </c>
      <c r="BX34" s="292">
        <f>0</f>
        <v>0</v>
      </c>
      <c r="BY34" s="292">
        <f>0</f>
        <v>0</v>
      </c>
      <c r="BZ34" s="292">
        <f>0</f>
        <v>0</v>
      </c>
      <c r="CA34" s="292">
        <f>0</f>
        <v>0</v>
      </c>
      <c r="CB34" s="292">
        <f t="shared" si="20"/>
        <v>0</v>
      </c>
      <c r="CC34" s="292">
        <f>0</f>
        <v>0</v>
      </c>
      <c r="CD34" s="292">
        <f>0</f>
        <v>0</v>
      </c>
      <c r="CE34" s="292">
        <f>0</f>
        <v>0</v>
      </c>
      <c r="CF34" s="292">
        <f>0</f>
        <v>0</v>
      </c>
      <c r="CG34" s="292">
        <f>0</f>
        <v>0</v>
      </c>
      <c r="CH34" s="292">
        <f>0</f>
        <v>0</v>
      </c>
      <c r="CI34" s="292">
        <f>0</f>
        <v>0</v>
      </c>
      <c r="CJ34" s="292">
        <f t="shared" si="21"/>
        <v>0</v>
      </c>
      <c r="CK34" s="292">
        <f>0</f>
        <v>0</v>
      </c>
      <c r="CL34" s="292">
        <f>0</f>
        <v>0</v>
      </c>
      <c r="CM34" s="292">
        <f>0</f>
        <v>0</v>
      </c>
      <c r="CN34" s="292">
        <f>0</f>
        <v>0</v>
      </c>
      <c r="CO34" s="292">
        <f>0</f>
        <v>0</v>
      </c>
      <c r="CP34" s="292">
        <f>0</f>
        <v>0</v>
      </c>
      <c r="CQ34" s="292">
        <f>0</f>
        <v>0</v>
      </c>
      <c r="CR34" s="292">
        <f t="shared" si="22"/>
        <v>0</v>
      </c>
      <c r="CS34" s="292">
        <f>0</f>
        <v>0</v>
      </c>
      <c r="CT34" s="292">
        <f>0</f>
        <v>0</v>
      </c>
      <c r="CU34" s="292">
        <f>0</f>
        <v>0</v>
      </c>
      <c r="CV34" s="292">
        <f>0</f>
        <v>0</v>
      </c>
      <c r="CW34" s="292">
        <f>0</f>
        <v>0</v>
      </c>
      <c r="CX34" s="292">
        <f>0</f>
        <v>0</v>
      </c>
      <c r="CY34" s="292">
        <f>0</f>
        <v>0</v>
      </c>
    </row>
    <row r="35" spans="1:103" s="224" customFormat="1" ht="13.5" customHeight="1">
      <c r="A35" s="290" t="s">
        <v>745</v>
      </c>
      <c r="B35" s="291" t="s">
        <v>815</v>
      </c>
      <c r="C35" s="290" t="s">
        <v>816</v>
      </c>
      <c r="D35" s="292">
        <f t="shared" si="0"/>
        <v>0</v>
      </c>
      <c r="E35" s="292">
        <f t="shared" si="1"/>
        <v>0</v>
      </c>
      <c r="F35" s="292">
        <f t="shared" si="2"/>
        <v>0</v>
      </c>
      <c r="G35" s="292">
        <f t="shared" si="3"/>
        <v>0</v>
      </c>
      <c r="H35" s="292">
        <f t="shared" si="4"/>
        <v>0</v>
      </c>
      <c r="I35" s="292">
        <f t="shared" si="5"/>
        <v>0</v>
      </c>
      <c r="J35" s="292">
        <f t="shared" si="6"/>
        <v>0</v>
      </c>
      <c r="K35" s="292">
        <f t="shared" si="7"/>
        <v>0</v>
      </c>
      <c r="L35" s="292">
        <f t="shared" si="8"/>
        <v>0</v>
      </c>
      <c r="M35" s="292">
        <f t="shared" si="9"/>
        <v>0</v>
      </c>
      <c r="N35" s="292">
        <f t="shared" si="10"/>
        <v>0</v>
      </c>
      <c r="O35" s="292">
        <f t="shared" si="11"/>
        <v>0</v>
      </c>
      <c r="P35" s="292">
        <f t="shared" si="12"/>
        <v>0</v>
      </c>
      <c r="Q35" s="292">
        <f>0</f>
        <v>0</v>
      </c>
      <c r="R35" s="292">
        <f>0</f>
        <v>0</v>
      </c>
      <c r="S35" s="292">
        <f>0</f>
        <v>0</v>
      </c>
      <c r="T35" s="292">
        <f>0</f>
        <v>0</v>
      </c>
      <c r="U35" s="292">
        <f>0</f>
        <v>0</v>
      </c>
      <c r="V35" s="292">
        <f>0</f>
        <v>0</v>
      </c>
      <c r="W35" s="292">
        <f>0</f>
        <v>0</v>
      </c>
      <c r="X35" s="292">
        <f t="shared" si="13"/>
        <v>0</v>
      </c>
      <c r="Y35" s="292">
        <f>0</f>
        <v>0</v>
      </c>
      <c r="Z35" s="292">
        <f>0</f>
        <v>0</v>
      </c>
      <c r="AA35" s="292">
        <f>0</f>
        <v>0</v>
      </c>
      <c r="AB35" s="292">
        <f>0</f>
        <v>0</v>
      </c>
      <c r="AC35" s="292">
        <f>0</f>
        <v>0</v>
      </c>
      <c r="AD35" s="292">
        <f>0</f>
        <v>0</v>
      </c>
      <c r="AE35" s="292">
        <f>0</f>
        <v>0</v>
      </c>
      <c r="AF35" s="292">
        <f t="shared" si="14"/>
        <v>0</v>
      </c>
      <c r="AG35" s="292">
        <f>0</f>
        <v>0</v>
      </c>
      <c r="AH35" s="292">
        <f>0</f>
        <v>0</v>
      </c>
      <c r="AI35" s="292">
        <f>0</f>
        <v>0</v>
      </c>
      <c r="AJ35" s="292">
        <f>0</f>
        <v>0</v>
      </c>
      <c r="AK35" s="292">
        <f>0</f>
        <v>0</v>
      </c>
      <c r="AL35" s="292">
        <f>0</f>
        <v>0</v>
      </c>
      <c r="AM35" s="292">
        <f>0</f>
        <v>0</v>
      </c>
      <c r="AN35" s="292">
        <f t="shared" si="15"/>
        <v>0</v>
      </c>
      <c r="AO35" s="292">
        <f>0</f>
        <v>0</v>
      </c>
      <c r="AP35" s="292">
        <f>0</f>
        <v>0</v>
      </c>
      <c r="AQ35" s="292">
        <f>0</f>
        <v>0</v>
      </c>
      <c r="AR35" s="292">
        <f>0</f>
        <v>0</v>
      </c>
      <c r="AS35" s="292">
        <f>0</f>
        <v>0</v>
      </c>
      <c r="AT35" s="292">
        <f>0</f>
        <v>0</v>
      </c>
      <c r="AU35" s="292">
        <f>0</f>
        <v>0</v>
      </c>
      <c r="AV35" s="292">
        <f t="shared" si="16"/>
        <v>0</v>
      </c>
      <c r="AW35" s="292">
        <f>0</f>
        <v>0</v>
      </c>
      <c r="AX35" s="292">
        <f>0</f>
        <v>0</v>
      </c>
      <c r="AY35" s="292">
        <f>0</f>
        <v>0</v>
      </c>
      <c r="AZ35" s="292">
        <f>0</f>
        <v>0</v>
      </c>
      <c r="BA35" s="292">
        <f>0</f>
        <v>0</v>
      </c>
      <c r="BB35" s="292">
        <f>0</f>
        <v>0</v>
      </c>
      <c r="BC35" s="292">
        <f>0</f>
        <v>0</v>
      </c>
      <c r="BD35" s="292">
        <f t="shared" si="17"/>
        <v>0</v>
      </c>
      <c r="BE35" s="292">
        <f>0</f>
        <v>0</v>
      </c>
      <c r="BF35" s="292">
        <f>0</f>
        <v>0</v>
      </c>
      <c r="BG35" s="292">
        <f>0</f>
        <v>0</v>
      </c>
      <c r="BH35" s="292">
        <f>0</f>
        <v>0</v>
      </c>
      <c r="BI35" s="292">
        <f>0</f>
        <v>0</v>
      </c>
      <c r="BJ35" s="292">
        <f>0</f>
        <v>0</v>
      </c>
      <c r="BK35" s="292">
        <f>0</f>
        <v>0</v>
      </c>
      <c r="BL35" s="292">
        <f t="shared" si="18"/>
        <v>0</v>
      </c>
      <c r="BM35" s="292">
        <f>0</f>
        <v>0</v>
      </c>
      <c r="BN35" s="292">
        <f>0</f>
        <v>0</v>
      </c>
      <c r="BO35" s="292">
        <f>0</f>
        <v>0</v>
      </c>
      <c r="BP35" s="292">
        <f>0</f>
        <v>0</v>
      </c>
      <c r="BQ35" s="292">
        <f>0</f>
        <v>0</v>
      </c>
      <c r="BR35" s="292">
        <f>0</f>
        <v>0</v>
      </c>
      <c r="BS35" s="292">
        <f>0</f>
        <v>0</v>
      </c>
      <c r="BT35" s="292">
        <f t="shared" si="19"/>
        <v>0</v>
      </c>
      <c r="BU35" s="292">
        <f>0</f>
        <v>0</v>
      </c>
      <c r="BV35" s="292">
        <f>0</f>
        <v>0</v>
      </c>
      <c r="BW35" s="292">
        <f>0</f>
        <v>0</v>
      </c>
      <c r="BX35" s="292">
        <f>0</f>
        <v>0</v>
      </c>
      <c r="BY35" s="292">
        <f>0</f>
        <v>0</v>
      </c>
      <c r="BZ35" s="292">
        <f>0</f>
        <v>0</v>
      </c>
      <c r="CA35" s="292">
        <f>0</f>
        <v>0</v>
      </c>
      <c r="CB35" s="292">
        <f t="shared" si="20"/>
        <v>0</v>
      </c>
      <c r="CC35" s="292">
        <f>0</f>
        <v>0</v>
      </c>
      <c r="CD35" s="292">
        <f>0</f>
        <v>0</v>
      </c>
      <c r="CE35" s="292">
        <f>0</f>
        <v>0</v>
      </c>
      <c r="CF35" s="292">
        <f>0</f>
        <v>0</v>
      </c>
      <c r="CG35" s="292">
        <f>0</f>
        <v>0</v>
      </c>
      <c r="CH35" s="292">
        <f>0</f>
        <v>0</v>
      </c>
      <c r="CI35" s="292">
        <f>0</f>
        <v>0</v>
      </c>
      <c r="CJ35" s="292">
        <f t="shared" si="21"/>
        <v>0</v>
      </c>
      <c r="CK35" s="292">
        <f>0</f>
        <v>0</v>
      </c>
      <c r="CL35" s="292">
        <f>0</f>
        <v>0</v>
      </c>
      <c r="CM35" s="292">
        <f>0</f>
        <v>0</v>
      </c>
      <c r="CN35" s="292">
        <f>0</f>
        <v>0</v>
      </c>
      <c r="CO35" s="292">
        <f>0</f>
        <v>0</v>
      </c>
      <c r="CP35" s="292">
        <f>0</f>
        <v>0</v>
      </c>
      <c r="CQ35" s="292">
        <f>0</f>
        <v>0</v>
      </c>
      <c r="CR35" s="292">
        <f t="shared" si="22"/>
        <v>0</v>
      </c>
      <c r="CS35" s="292">
        <f>0</f>
        <v>0</v>
      </c>
      <c r="CT35" s="292">
        <f>0</f>
        <v>0</v>
      </c>
      <c r="CU35" s="292">
        <f>0</f>
        <v>0</v>
      </c>
      <c r="CV35" s="292">
        <f>0</f>
        <v>0</v>
      </c>
      <c r="CW35" s="292">
        <f>0</f>
        <v>0</v>
      </c>
      <c r="CX35" s="292">
        <f>0</f>
        <v>0</v>
      </c>
      <c r="CY35" s="292">
        <f>0</f>
        <v>0</v>
      </c>
    </row>
    <row r="36" spans="1:103" s="224" customFormat="1" ht="13.5" customHeight="1">
      <c r="A36" s="290" t="s">
        <v>745</v>
      </c>
      <c r="B36" s="291" t="s">
        <v>818</v>
      </c>
      <c r="C36" s="290" t="s">
        <v>819</v>
      </c>
      <c r="D36" s="292">
        <f t="shared" si="0"/>
        <v>0</v>
      </c>
      <c r="E36" s="292">
        <f t="shared" si="1"/>
        <v>0</v>
      </c>
      <c r="F36" s="292">
        <f t="shared" si="2"/>
        <v>0</v>
      </c>
      <c r="G36" s="292">
        <f t="shared" si="3"/>
        <v>0</v>
      </c>
      <c r="H36" s="292">
        <f t="shared" si="4"/>
        <v>0</v>
      </c>
      <c r="I36" s="292">
        <f t="shared" si="5"/>
        <v>0</v>
      </c>
      <c r="J36" s="292">
        <f t="shared" si="6"/>
        <v>0</v>
      </c>
      <c r="K36" s="292">
        <f t="shared" si="7"/>
        <v>0</v>
      </c>
      <c r="L36" s="292">
        <f t="shared" si="8"/>
        <v>0</v>
      </c>
      <c r="M36" s="292">
        <f t="shared" si="9"/>
        <v>0</v>
      </c>
      <c r="N36" s="292">
        <f t="shared" si="10"/>
        <v>0</v>
      </c>
      <c r="O36" s="292">
        <f t="shared" si="11"/>
        <v>0</v>
      </c>
      <c r="P36" s="292">
        <f t="shared" si="12"/>
        <v>0</v>
      </c>
      <c r="Q36" s="292">
        <f>0</f>
        <v>0</v>
      </c>
      <c r="R36" s="292">
        <f>0</f>
        <v>0</v>
      </c>
      <c r="S36" s="292">
        <f>0</f>
        <v>0</v>
      </c>
      <c r="T36" s="292">
        <f>0</f>
        <v>0</v>
      </c>
      <c r="U36" s="292">
        <f>0</f>
        <v>0</v>
      </c>
      <c r="V36" s="292">
        <f>0</f>
        <v>0</v>
      </c>
      <c r="W36" s="292">
        <f>0</f>
        <v>0</v>
      </c>
      <c r="X36" s="292">
        <f t="shared" si="13"/>
        <v>0</v>
      </c>
      <c r="Y36" s="292">
        <f>0</f>
        <v>0</v>
      </c>
      <c r="Z36" s="292">
        <f>0</f>
        <v>0</v>
      </c>
      <c r="AA36" s="292">
        <f>0</f>
        <v>0</v>
      </c>
      <c r="AB36" s="292">
        <f>0</f>
        <v>0</v>
      </c>
      <c r="AC36" s="292">
        <f>0</f>
        <v>0</v>
      </c>
      <c r="AD36" s="292">
        <f>0</f>
        <v>0</v>
      </c>
      <c r="AE36" s="292">
        <f>0</f>
        <v>0</v>
      </c>
      <c r="AF36" s="292">
        <f t="shared" si="14"/>
        <v>0</v>
      </c>
      <c r="AG36" s="292">
        <f>0</f>
        <v>0</v>
      </c>
      <c r="AH36" s="292">
        <f>0</f>
        <v>0</v>
      </c>
      <c r="AI36" s="292">
        <f>0</f>
        <v>0</v>
      </c>
      <c r="AJ36" s="292">
        <f>0</f>
        <v>0</v>
      </c>
      <c r="AK36" s="292">
        <f>0</f>
        <v>0</v>
      </c>
      <c r="AL36" s="292">
        <f>0</f>
        <v>0</v>
      </c>
      <c r="AM36" s="292">
        <f>0</f>
        <v>0</v>
      </c>
      <c r="AN36" s="292">
        <f t="shared" si="15"/>
        <v>0</v>
      </c>
      <c r="AO36" s="292">
        <f>0</f>
        <v>0</v>
      </c>
      <c r="AP36" s="292">
        <f>0</f>
        <v>0</v>
      </c>
      <c r="AQ36" s="292">
        <f>0</f>
        <v>0</v>
      </c>
      <c r="AR36" s="292">
        <f>0</f>
        <v>0</v>
      </c>
      <c r="AS36" s="292">
        <f>0</f>
        <v>0</v>
      </c>
      <c r="AT36" s="292">
        <f>0</f>
        <v>0</v>
      </c>
      <c r="AU36" s="292">
        <f>0</f>
        <v>0</v>
      </c>
      <c r="AV36" s="292">
        <f t="shared" si="16"/>
        <v>0</v>
      </c>
      <c r="AW36" s="292">
        <f>0</f>
        <v>0</v>
      </c>
      <c r="AX36" s="292">
        <f>0</f>
        <v>0</v>
      </c>
      <c r="AY36" s="292">
        <f>0</f>
        <v>0</v>
      </c>
      <c r="AZ36" s="292">
        <f>0</f>
        <v>0</v>
      </c>
      <c r="BA36" s="292">
        <f>0</f>
        <v>0</v>
      </c>
      <c r="BB36" s="292">
        <f>0</f>
        <v>0</v>
      </c>
      <c r="BC36" s="292">
        <f>0</f>
        <v>0</v>
      </c>
      <c r="BD36" s="292">
        <f t="shared" si="17"/>
        <v>0</v>
      </c>
      <c r="BE36" s="292">
        <f>0</f>
        <v>0</v>
      </c>
      <c r="BF36" s="292">
        <f>0</f>
        <v>0</v>
      </c>
      <c r="BG36" s="292">
        <f>0</f>
        <v>0</v>
      </c>
      <c r="BH36" s="292">
        <f>0</f>
        <v>0</v>
      </c>
      <c r="BI36" s="292">
        <f>0</f>
        <v>0</v>
      </c>
      <c r="BJ36" s="292">
        <f>0</f>
        <v>0</v>
      </c>
      <c r="BK36" s="292">
        <f>0</f>
        <v>0</v>
      </c>
      <c r="BL36" s="292">
        <f t="shared" si="18"/>
        <v>0</v>
      </c>
      <c r="BM36" s="292">
        <f>0</f>
        <v>0</v>
      </c>
      <c r="BN36" s="292">
        <f>0</f>
        <v>0</v>
      </c>
      <c r="BO36" s="292">
        <f>0</f>
        <v>0</v>
      </c>
      <c r="BP36" s="292">
        <f>0</f>
        <v>0</v>
      </c>
      <c r="BQ36" s="292">
        <f>0</f>
        <v>0</v>
      </c>
      <c r="BR36" s="292">
        <f>0</f>
        <v>0</v>
      </c>
      <c r="BS36" s="292">
        <f>0</f>
        <v>0</v>
      </c>
      <c r="BT36" s="292">
        <f t="shared" si="19"/>
        <v>0</v>
      </c>
      <c r="BU36" s="292">
        <f>0</f>
        <v>0</v>
      </c>
      <c r="BV36" s="292">
        <f>0</f>
        <v>0</v>
      </c>
      <c r="BW36" s="292">
        <f>0</f>
        <v>0</v>
      </c>
      <c r="BX36" s="292">
        <f>0</f>
        <v>0</v>
      </c>
      <c r="BY36" s="292">
        <f>0</f>
        <v>0</v>
      </c>
      <c r="BZ36" s="292">
        <f>0</f>
        <v>0</v>
      </c>
      <c r="CA36" s="292">
        <f>0</f>
        <v>0</v>
      </c>
      <c r="CB36" s="292">
        <f t="shared" si="20"/>
        <v>0</v>
      </c>
      <c r="CC36" s="292">
        <f>0</f>
        <v>0</v>
      </c>
      <c r="CD36" s="292">
        <f>0</f>
        <v>0</v>
      </c>
      <c r="CE36" s="292">
        <f>0</f>
        <v>0</v>
      </c>
      <c r="CF36" s="292">
        <f>0</f>
        <v>0</v>
      </c>
      <c r="CG36" s="292">
        <f>0</f>
        <v>0</v>
      </c>
      <c r="CH36" s="292">
        <f>0</f>
        <v>0</v>
      </c>
      <c r="CI36" s="292">
        <f>0</f>
        <v>0</v>
      </c>
      <c r="CJ36" s="292">
        <f t="shared" si="21"/>
        <v>0</v>
      </c>
      <c r="CK36" s="292">
        <f>0</f>
        <v>0</v>
      </c>
      <c r="CL36" s="292">
        <f>0</f>
        <v>0</v>
      </c>
      <c r="CM36" s="292">
        <f>0</f>
        <v>0</v>
      </c>
      <c r="CN36" s="292">
        <f>0</f>
        <v>0</v>
      </c>
      <c r="CO36" s="292">
        <f>0</f>
        <v>0</v>
      </c>
      <c r="CP36" s="292">
        <f>0</f>
        <v>0</v>
      </c>
      <c r="CQ36" s="292">
        <f>0</f>
        <v>0</v>
      </c>
      <c r="CR36" s="292">
        <f t="shared" si="22"/>
        <v>0</v>
      </c>
      <c r="CS36" s="292">
        <f>0</f>
        <v>0</v>
      </c>
      <c r="CT36" s="292">
        <f>0</f>
        <v>0</v>
      </c>
      <c r="CU36" s="292">
        <f>0</f>
        <v>0</v>
      </c>
      <c r="CV36" s="292">
        <f>0</f>
        <v>0</v>
      </c>
      <c r="CW36" s="292">
        <f>0</f>
        <v>0</v>
      </c>
      <c r="CX36" s="292">
        <f>0</f>
        <v>0</v>
      </c>
      <c r="CY36" s="292">
        <f>0</f>
        <v>0</v>
      </c>
    </row>
    <row r="37" spans="1:103" s="300" customFormat="1" ht="13.5" customHeight="1">
      <c r="A37" s="407" t="s">
        <v>745</v>
      </c>
      <c r="B37" s="408" t="s">
        <v>820</v>
      </c>
      <c r="C37" s="407" t="s">
        <v>821</v>
      </c>
      <c r="D37" s="409">
        <f t="shared" si="0"/>
        <v>0</v>
      </c>
      <c r="E37" s="409">
        <f t="shared" si="1"/>
        <v>0</v>
      </c>
      <c r="F37" s="409">
        <f t="shared" si="2"/>
        <v>0</v>
      </c>
      <c r="G37" s="409">
        <f t="shared" si="3"/>
        <v>0</v>
      </c>
      <c r="H37" s="409">
        <f t="shared" si="4"/>
        <v>0</v>
      </c>
      <c r="I37" s="409">
        <f t="shared" si="5"/>
        <v>0</v>
      </c>
      <c r="J37" s="409">
        <f t="shared" si="6"/>
        <v>0</v>
      </c>
      <c r="K37" s="409">
        <f t="shared" si="7"/>
        <v>0</v>
      </c>
      <c r="L37" s="409">
        <f t="shared" si="8"/>
        <v>0</v>
      </c>
      <c r="M37" s="409">
        <f t="shared" si="9"/>
        <v>0</v>
      </c>
      <c r="N37" s="409">
        <f t="shared" si="10"/>
        <v>0</v>
      </c>
      <c r="O37" s="409">
        <f t="shared" si="11"/>
        <v>0</v>
      </c>
      <c r="P37" s="409">
        <f t="shared" si="12"/>
        <v>0</v>
      </c>
      <c r="Q37" s="409">
        <f>0</f>
        <v>0</v>
      </c>
      <c r="R37" s="409">
        <f>0</f>
        <v>0</v>
      </c>
      <c r="S37" s="409">
        <f>0</f>
        <v>0</v>
      </c>
      <c r="T37" s="409">
        <f>0</f>
        <v>0</v>
      </c>
      <c r="U37" s="409">
        <f>0</f>
        <v>0</v>
      </c>
      <c r="V37" s="409">
        <f>0</f>
        <v>0</v>
      </c>
      <c r="W37" s="409">
        <f>0</f>
        <v>0</v>
      </c>
      <c r="X37" s="409">
        <f t="shared" si="13"/>
        <v>0</v>
      </c>
      <c r="Y37" s="409">
        <f>0</f>
        <v>0</v>
      </c>
      <c r="Z37" s="409">
        <f>0</f>
        <v>0</v>
      </c>
      <c r="AA37" s="409">
        <f>0</f>
        <v>0</v>
      </c>
      <c r="AB37" s="409">
        <f>0</f>
        <v>0</v>
      </c>
      <c r="AC37" s="409">
        <f>0</f>
        <v>0</v>
      </c>
      <c r="AD37" s="409">
        <f>0</f>
        <v>0</v>
      </c>
      <c r="AE37" s="409">
        <f>0</f>
        <v>0</v>
      </c>
      <c r="AF37" s="409">
        <f t="shared" si="14"/>
        <v>0</v>
      </c>
      <c r="AG37" s="409">
        <f>0</f>
        <v>0</v>
      </c>
      <c r="AH37" s="409">
        <f>0</f>
        <v>0</v>
      </c>
      <c r="AI37" s="409">
        <f>0</f>
        <v>0</v>
      </c>
      <c r="AJ37" s="409">
        <f>0</f>
        <v>0</v>
      </c>
      <c r="AK37" s="409">
        <f>0</f>
        <v>0</v>
      </c>
      <c r="AL37" s="409">
        <f>0</f>
        <v>0</v>
      </c>
      <c r="AM37" s="409">
        <f>0</f>
        <v>0</v>
      </c>
      <c r="AN37" s="409">
        <f t="shared" si="15"/>
        <v>0</v>
      </c>
      <c r="AO37" s="409">
        <f>0</f>
        <v>0</v>
      </c>
      <c r="AP37" s="409">
        <f>0</f>
        <v>0</v>
      </c>
      <c r="AQ37" s="409">
        <f>0</f>
        <v>0</v>
      </c>
      <c r="AR37" s="409">
        <f>0</f>
        <v>0</v>
      </c>
      <c r="AS37" s="409">
        <f>0</f>
        <v>0</v>
      </c>
      <c r="AT37" s="409">
        <f>0</f>
        <v>0</v>
      </c>
      <c r="AU37" s="409">
        <f>0</f>
        <v>0</v>
      </c>
      <c r="AV37" s="409">
        <f t="shared" si="16"/>
        <v>0</v>
      </c>
      <c r="AW37" s="409">
        <f>0</f>
        <v>0</v>
      </c>
      <c r="AX37" s="409">
        <f>0</f>
        <v>0</v>
      </c>
      <c r="AY37" s="409">
        <f>0</f>
        <v>0</v>
      </c>
      <c r="AZ37" s="409">
        <f>0</f>
        <v>0</v>
      </c>
      <c r="BA37" s="409">
        <f>0</f>
        <v>0</v>
      </c>
      <c r="BB37" s="409">
        <f>0</f>
        <v>0</v>
      </c>
      <c r="BC37" s="409">
        <f>0</f>
        <v>0</v>
      </c>
      <c r="BD37" s="409">
        <f t="shared" si="17"/>
        <v>0</v>
      </c>
      <c r="BE37" s="409">
        <f>0</f>
        <v>0</v>
      </c>
      <c r="BF37" s="409">
        <f>0</f>
        <v>0</v>
      </c>
      <c r="BG37" s="409">
        <f>0</f>
        <v>0</v>
      </c>
      <c r="BH37" s="409">
        <f>0</f>
        <v>0</v>
      </c>
      <c r="BI37" s="409">
        <f>0</f>
        <v>0</v>
      </c>
      <c r="BJ37" s="409">
        <f>0</f>
        <v>0</v>
      </c>
      <c r="BK37" s="409">
        <f>0</f>
        <v>0</v>
      </c>
      <c r="BL37" s="409">
        <f t="shared" si="18"/>
        <v>0</v>
      </c>
      <c r="BM37" s="409">
        <f>0</f>
        <v>0</v>
      </c>
      <c r="BN37" s="409">
        <f>0</f>
        <v>0</v>
      </c>
      <c r="BO37" s="409">
        <f>0</f>
        <v>0</v>
      </c>
      <c r="BP37" s="409">
        <f>0</f>
        <v>0</v>
      </c>
      <c r="BQ37" s="409">
        <f>0</f>
        <v>0</v>
      </c>
      <c r="BR37" s="409">
        <f>0</f>
        <v>0</v>
      </c>
      <c r="BS37" s="409">
        <f>0</f>
        <v>0</v>
      </c>
      <c r="BT37" s="409">
        <f t="shared" si="19"/>
        <v>0</v>
      </c>
      <c r="BU37" s="409">
        <f>0</f>
        <v>0</v>
      </c>
      <c r="BV37" s="409">
        <f>0</f>
        <v>0</v>
      </c>
      <c r="BW37" s="409">
        <f>0</f>
        <v>0</v>
      </c>
      <c r="BX37" s="409">
        <f>0</f>
        <v>0</v>
      </c>
      <c r="BY37" s="409">
        <f>0</f>
        <v>0</v>
      </c>
      <c r="BZ37" s="409">
        <f>0</f>
        <v>0</v>
      </c>
      <c r="CA37" s="409">
        <f>0</f>
        <v>0</v>
      </c>
      <c r="CB37" s="409">
        <f t="shared" si="20"/>
        <v>0</v>
      </c>
      <c r="CC37" s="409">
        <f>0</f>
        <v>0</v>
      </c>
      <c r="CD37" s="409">
        <f>0</f>
        <v>0</v>
      </c>
      <c r="CE37" s="409">
        <f>0</f>
        <v>0</v>
      </c>
      <c r="CF37" s="409">
        <f>0</f>
        <v>0</v>
      </c>
      <c r="CG37" s="409">
        <f>0</f>
        <v>0</v>
      </c>
      <c r="CH37" s="409">
        <f>0</f>
        <v>0</v>
      </c>
      <c r="CI37" s="409">
        <f>0</f>
        <v>0</v>
      </c>
      <c r="CJ37" s="409">
        <f t="shared" si="21"/>
        <v>0</v>
      </c>
      <c r="CK37" s="409">
        <f>0</f>
        <v>0</v>
      </c>
      <c r="CL37" s="409">
        <f>0</f>
        <v>0</v>
      </c>
      <c r="CM37" s="409">
        <f>0</f>
        <v>0</v>
      </c>
      <c r="CN37" s="409">
        <f>0</f>
        <v>0</v>
      </c>
      <c r="CO37" s="409">
        <f>0</f>
        <v>0</v>
      </c>
      <c r="CP37" s="409">
        <f>0</f>
        <v>0</v>
      </c>
      <c r="CQ37" s="409">
        <f>0</f>
        <v>0</v>
      </c>
      <c r="CR37" s="409">
        <f t="shared" si="22"/>
        <v>0</v>
      </c>
      <c r="CS37" s="409">
        <f>0</f>
        <v>0</v>
      </c>
      <c r="CT37" s="409">
        <f>0</f>
        <v>0</v>
      </c>
      <c r="CU37" s="409">
        <f>0</f>
        <v>0</v>
      </c>
      <c r="CV37" s="409">
        <f>0</f>
        <v>0</v>
      </c>
      <c r="CW37" s="409">
        <f>0</f>
        <v>0</v>
      </c>
      <c r="CX37" s="409">
        <f>0</f>
        <v>0</v>
      </c>
      <c r="CY37" s="409">
        <f>0</f>
        <v>0</v>
      </c>
    </row>
    <row r="38" spans="1:103" s="224" customFormat="1" ht="13.5" customHeight="1">
      <c r="A38" s="290" t="s">
        <v>745</v>
      </c>
      <c r="B38" s="291" t="s">
        <v>822</v>
      </c>
      <c r="C38" s="290" t="s">
        <v>823</v>
      </c>
      <c r="D38" s="292">
        <f t="shared" si="0"/>
        <v>0</v>
      </c>
      <c r="E38" s="292">
        <f t="shared" si="1"/>
        <v>0</v>
      </c>
      <c r="F38" s="292">
        <f t="shared" si="2"/>
        <v>0</v>
      </c>
      <c r="G38" s="292">
        <f t="shared" si="3"/>
        <v>0</v>
      </c>
      <c r="H38" s="292">
        <f t="shared" si="4"/>
        <v>0</v>
      </c>
      <c r="I38" s="292">
        <f t="shared" si="5"/>
        <v>0</v>
      </c>
      <c r="J38" s="292">
        <f t="shared" si="6"/>
        <v>0</v>
      </c>
      <c r="K38" s="292">
        <f t="shared" si="7"/>
        <v>0</v>
      </c>
      <c r="L38" s="292">
        <f t="shared" si="8"/>
        <v>0</v>
      </c>
      <c r="M38" s="292">
        <f t="shared" si="9"/>
        <v>0</v>
      </c>
      <c r="N38" s="292">
        <f t="shared" si="10"/>
        <v>0</v>
      </c>
      <c r="O38" s="292">
        <f t="shared" si="11"/>
        <v>0</v>
      </c>
      <c r="P38" s="292">
        <f t="shared" si="12"/>
        <v>0</v>
      </c>
      <c r="Q38" s="292">
        <f>0</f>
        <v>0</v>
      </c>
      <c r="R38" s="292">
        <f>0</f>
        <v>0</v>
      </c>
      <c r="S38" s="292">
        <f>0</f>
        <v>0</v>
      </c>
      <c r="T38" s="292">
        <f>0</f>
        <v>0</v>
      </c>
      <c r="U38" s="292">
        <f>0</f>
        <v>0</v>
      </c>
      <c r="V38" s="292">
        <f>0</f>
        <v>0</v>
      </c>
      <c r="W38" s="292">
        <f>0</f>
        <v>0</v>
      </c>
      <c r="X38" s="292">
        <f t="shared" si="13"/>
        <v>0</v>
      </c>
      <c r="Y38" s="292">
        <f>0</f>
        <v>0</v>
      </c>
      <c r="Z38" s="292">
        <f>0</f>
        <v>0</v>
      </c>
      <c r="AA38" s="292">
        <f>0</f>
        <v>0</v>
      </c>
      <c r="AB38" s="292">
        <f>0</f>
        <v>0</v>
      </c>
      <c r="AC38" s="292">
        <f>0</f>
        <v>0</v>
      </c>
      <c r="AD38" s="292">
        <f>0</f>
        <v>0</v>
      </c>
      <c r="AE38" s="292">
        <f>0</f>
        <v>0</v>
      </c>
      <c r="AF38" s="292">
        <f t="shared" si="14"/>
        <v>0</v>
      </c>
      <c r="AG38" s="292">
        <f>0</f>
        <v>0</v>
      </c>
      <c r="AH38" s="292">
        <f>0</f>
        <v>0</v>
      </c>
      <c r="AI38" s="292">
        <f>0</f>
        <v>0</v>
      </c>
      <c r="AJ38" s="292">
        <f>0</f>
        <v>0</v>
      </c>
      <c r="AK38" s="292">
        <f>0</f>
        <v>0</v>
      </c>
      <c r="AL38" s="292">
        <f>0</f>
        <v>0</v>
      </c>
      <c r="AM38" s="292">
        <f>0</f>
        <v>0</v>
      </c>
      <c r="AN38" s="292">
        <f t="shared" si="15"/>
        <v>0</v>
      </c>
      <c r="AO38" s="292">
        <f>0</f>
        <v>0</v>
      </c>
      <c r="AP38" s="292">
        <f>0</f>
        <v>0</v>
      </c>
      <c r="AQ38" s="292">
        <f>0</f>
        <v>0</v>
      </c>
      <c r="AR38" s="292">
        <f>0</f>
        <v>0</v>
      </c>
      <c r="AS38" s="292">
        <f>0</f>
        <v>0</v>
      </c>
      <c r="AT38" s="292">
        <f>0</f>
        <v>0</v>
      </c>
      <c r="AU38" s="292">
        <f>0</f>
        <v>0</v>
      </c>
      <c r="AV38" s="292">
        <f t="shared" si="16"/>
        <v>0</v>
      </c>
      <c r="AW38" s="292">
        <f>0</f>
        <v>0</v>
      </c>
      <c r="AX38" s="292">
        <f>0</f>
        <v>0</v>
      </c>
      <c r="AY38" s="292">
        <f>0</f>
        <v>0</v>
      </c>
      <c r="AZ38" s="292">
        <f>0</f>
        <v>0</v>
      </c>
      <c r="BA38" s="292">
        <f>0</f>
        <v>0</v>
      </c>
      <c r="BB38" s="292">
        <f>0</f>
        <v>0</v>
      </c>
      <c r="BC38" s="292">
        <f>0</f>
        <v>0</v>
      </c>
      <c r="BD38" s="292">
        <f t="shared" si="17"/>
        <v>0</v>
      </c>
      <c r="BE38" s="292">
        <f>0</f>
        <v>0</v>
      </c>
      <c r="BF38" s="292">
        <f>0</f>
        <v>0</v>
      </c>
      <c r="BG38" s="292">
        <f>0</f>
        <v>0</v>
      </c>
      <c r="BH38" s="292">
        <f>0</f>
        <v>0</v>
      </c>
      <c r="BI38" s="292">
        <f>0</f>
        <v>0</v>
      </c>
      <c r="BJ38" s="292">
        <f>0</f>
        <v>0</v>
      </c>
      <c r="BK38" s="292">
        <f>0</f>
        <v>0</v>
      </c>
      <c r="BL38" s="292">
        <f t="shared" si="18"/>
        <v>0</v>
      </c>
      <c r="BM38" s="292">
        <f>0</f>
        <v>0</v>
      </c>
      <c r="BN38" s="292">
        <f>0</f>
        <v>0</v>
      </c>
      <c r="BO38" s="292">
        <f>0</f>
        <v>0</v>
      </c>
      <c r="BP38" s="292">
        <f>0</f>
        <v>0</v>
      </c>
      <c r="BQ38" s="292">
        <f>0</f>
        <v>0</v>
      </c>
      <c r="BR38" s="292">
        <f>0</f>
        <v>0</v>
      </c>
      <c r="BS38" s="292">
        <f>0</f>
        <v>0</v>
      </c>
      <c r="BT38" s="292">
        <f t="shared" si="19"/>
        <v>0</v>
      </c>
      <c r="BU38" s="292">
        <f>0</f>
        <v>0</v>
      </c>
      <c r="BV38" s="292">
        <f>0</f>
        <v>0</v>
      </c>
      <c r="BW38" s="292">
        <f>0</f>
        <v>0</v>
      </c>
      <c r="BX38" s="292">
        <f>0</f>
        <v>0</v>
      </c>
      <c r="BY38" s="292">
        <f>0</f>
        <v>0</v>
      </c>
      <c r="BZ38" s="292">
        <f>0</f>
        <v>0</v>
      </c>
      <c r="CA38" s="292">
        <f>0</f>
        <v>0</v>
      </c>
      <c r="CB38" s="292">
        <f t="shared" si="20"/>
        <v>0</v>
      </c>
      <c r="CC38" s="292">
        <f>0</f>
        <v>0</v>
      </c>
      <c r="CD38" s="292">
        <f>0</f>
        <v>0</v>
      </c>
      <c r="CE38" s="292">
        <f>0</f>
        <v>0</v>
      </c>
      <c r="CF38" s="292">
        <f>0</f>
        <v>0</v>
      </c>
      <c r="CG38" s="292">
        <f>0</f>
        <v>0</v>
      </c>
      <c r="CH38" s="292">
        <f>0</f>
        <v>0</v>
      </c>
      <c r="CI38" s="292">
        <f>0</f>
        <v>0</v>
      </c>
      <c r="CJ38" s="292">
        <f t="shared" si="21"/>
        <v>0</v>
      </c>
      <c r="CK38" s="292">
        <f>0</f>
        <v>0</v>
      </c>
      <c r="CL38" s="292">
        <f>0</f>
        <v>0</v>
      </c>
      <c r="CM38" s="292">
        <f>0</f>
        <v>0</v>
      </c>
      <c r="CN38" s="292">
        <f>0</f>
        <v>0</v>
      </c>
      <c r="CO38" s="292">
        <f>0</f>
        <v>0</v>
      </c>
      <c r="CP38" s="292">
        <f>0</f>
        <v>0</v>
      </c>
      <c r="CQ38" s="292">
        <f>0</f>
        <v>0</v>
      </c>
      <c r="CR38" s="292">
        <f t="shared" si="22"/>
        <v>0</v>
      </c>
      <c r="CS38" s="292">
        <f>0</f>
        <v>0</v>
      </c>
      <c r="CT38" s="292">
        <f>0</f>
        <v>0</v>
      </c>
      <c r="CU38" s="292">
        <f>0</f>
        <v>0</v>
      </c>
      <c r="CV38" s="292">
        <f>0</f>
        <v>0</v>
      </c>
      <c r="CW38" s="292">
        <f>0</f>
        <v>0</v>
      </c>
      <c r="CX38" s="292">
        <f>0</f>
        <v>0</v>
      </c>
      <c r="CY38" s="292">
        <f>0</f>
        <v>0</v>
      </c>
    </row>
    <row r="39" spans="1:103" s="224" customFormat="1" ht="13.5" customHeight="1">
      <c r="A39" s="290" t="s">
        <v>745</v>
      </c>
      <c r="B39" s="291" t="s">
        <v>824</v>
      </c>
      <c r="C39" s="290" t="s">
        <v>825</v>
      </c>
      <c r="D39" s="292">
        <f t="shared" si="0"/>
        <v>0</v>
      </c>
      <c r="E39" s="292">
        <f t="shared" si="1"/>
        <v>0</v>
      </c>
      <c r="F39" s="292">
        <f t="shared" si="2"/>
        <v>0</v>
      </c>
      <c r="G39" s="292">
        <f t="shared" si="3"/>
        <v>0</v>
      </c>
      <c r="H39" s="292">
        <f t="shared" si="4"/>
        <v>0</v>
      </c>
      <c r="I39" s="292">
        <f t="shared" si="5"/>
        <v>0</v>
      </c>
      <c r="J39" s="292">
        <f t="shared" si="6"/>
        <v>0</v>
      </c>
      <c r="K39" s="292">
        <f t="shared" si="7"/>
        <v>0</v>
      </c>
      <c r="L39" s="292">
        <f t="shared" si="8"/>
        <v>0</v>
      </c>
      <c r="M39" s="292">
        <f t="shared" si="9"/>
        <v>0</v>
      </c>
      <c r="N39" s="292">
        <f t="shared" si="10"/>
        <v>0</v>
      </c>
      <c r="O39" s="292">
        <f t="shared" si="11"/>
        <v>0</v>
      </c>
      <c r="P39" s="292">
        <f t="shared" si="12"/>
        <v>0</v>
      </c>
      <c r="Q39" s="292">
        <f>0</f>
        <v>0</v>
      </c>
      <c r="R39" s="292">
        <f>0</f>
        <v>0</v>
      </c>
      <c r="S39" s="292">
        <f>0</f>
        <v>0</v>
      </c>
      <c r="T39" s="292">
        <f>0</f>
        <v>0</v>
      </c>
      <c r="U39" s="292">
        <f>0</f>
        <v>0</v>
      </c>
      <c r="V39" s="292">
        <f>0</f>
        <v>0</v>
      </c>
      <c r="W39" s="292">
        <f>0</f>
        <v>0</v>
      </c>
      <c r="X39" s="292">
        <f t="shared" si="13"/>
        <v>0</v>
      </c>
      <c r="Y39" s="292">
        <f>0</f>
        <v>0</v>
      </c>
      <c r="Z39" s="292">
        <f>0</f>
        <v>0</v>
      </c>
      <c r="AA39" s="292">
        <f>0</f>
        <v>0</v>
      </c>
      <c r="AB39" s="292">
        <f>0</f>
        <v>0</v>
      </c>
      <c r="AC39" s="292">
        <f>0</f>
        <v>0</v>
      </c>
      <c r="AD39" s="292">
        <f>0</f>
        <v>0</v>
      </c>
      <c r="AE39" s="292">
        <f>0</f>
        <v>0</v>
      </c>
      <c r="AF39" s="292">
        <f t="shared" si="14"/>
        <v>0</v>
      </c>
      <c r="AG39" s="292">
        <f>0</f>
        <v>0</v>
      </c>
      <c r="AH39" s="292">
        <f>0</f>
        <v>0</v>
      </c>
      <c r="AI39" s="292">
        <f>0</f>
        <v>0</v>
      </c>
      <c r="AJ39" s="292">
        <f>0</f>
        <v>0</v>
      </c>
      <c r="AK39" s="292">
        <f>0</f>
        <v>0</v>
      </c>
      <c r="AL39" s="292">
        <f>0</f>
        <v>0</v>
      </c>
      <c r="AM39" s="292">
        <f>0</f>
        <v>0</v>
      </c>
      <c r="AN39" s="292">
        <f t="shared" si="15"/>
        <v>0</v>
      </c>
      <c r="AO39" s="292">
        <f>0</f>
        <v>0</v>
      </c>
      <c r="AP39" s="292">
        <f>0</f>
        <v>0</v>
      </c>
      <c r="AQ39" s="292">
        <f>0</f>
        <v>0</v>
      </c>
      <c r="AR39" s="292">
        <f>0</f>
        <v>0</v>
      </c>
      <c r="AS39" s="292">
        <f>0</f>
        <v>0</v>
      </c>
      <c r="AT39" s="292">
        <f>0</f>
        <v>0</v>
      </c>
      <c r="AU39" s="292">
        <f>0</f>
        <v>0</v>
      </c>
      <c r="AV39" s="292">
        <f t="shared" si="16"/>
        <v>0</v>
      </c>
      <c r="AW39" s="292">
        <f>0</f>
        <v>0</v>
      </c>
      <c r="AX39" s="292">
        <f>0</f>
        <v>0</v>
      </c>
      <c r="AY39" s="292">
        <f>0</f>
        <v>0</v>
      </c>
      <c r="AZ39" s="292">
        <f>0</f>
        <v>0</v>
      </c>
      <c r="BA39" s="292">
        <f>0</f>
        <v>0</v>
      </c>
      <c r="BB39" s="292">
        <f>0</f>
        <v>0</v>
      </c>
      <c r="BC39" s="292">
        <f>0</f>
        <v>0</v>
      </c>
      <c r="BD39" s="292">
        <f t="shared" si="17"/>
        <v>0</v>
      </c>
      <c r="BE39" s="292">
        <f>0</f>
        <v>0</v>
      </c>
      <c r="BF39" s="292">
        <f>0</f>
        <v>0</v>
      </c>
      <c r="BG39" s="292">
        <f>0</f>
        <v>0</v>
      </c>
      <c r="BH39" s="292">
        <f>0</f>
        <v>0</v>
      </c>
      <c r="BI39" s="292">
        <f>0</f>
        <v>0</v>
      </c>
      <c r="BJ39" s="292">
        <f>0</f>
        <v>0</v>
      </c>
      <c r="BK39" s="292">
        <f>0</f>
        <v>0</v>
      </c>
      <c r="BL39" s="292">
        <f t="shared" si="18"/>
        <v>0</v>
      </c>
      <c r="BM39" s="292">
        <f>0</f>
        <v>0</v>
      </c>
      <c r="BN39" s="292">
        <f>0</f>
        <v>0</v>
      </c>
      <c r="BO39" s="292">
        <f>0</f>
        <v>0</v>
      </c>
      <c r="BP39" s="292">
        <f>0</f>
        <v>0</v>
      </c>
      <c r="BQ39" s="292">
        <f>0</f>
        <v>0</v>
      </c>
      <c r="BR39" s="292">
        <f>0</f>
        <v>0</v>
      </c>
      <c r="BS39" s="292">
        <f>0</f>
        <v>0</v>
      </c>
      <c r="BT39" s="292">
        <f t="shared" si="19"/>
        <v>0</v>
      </c>
      <c r="BU39" s="292">
        <f>0</f>
        <v>0</v>
      </c>
      <c r="BV39" s="292">
        <f>0</f>
        <v>0</v>
      </c>
      <c r="BW39" s="292">
        <f>0</f>
        <v>0</v>
      </c>
      <c r="BX39" s="292">
        <f>0</f>
        <v>0</v>
      </c>
      <c r="BY39" s="292">
        <f>0</f>
        <v>0</v>
      </c>
      <c r="BZ39" s="292">
        <f>0</f>
        <v>0</v>
      </c>
      <c r="CA39" s="292">
        <f>0</f>
        <v>0</v>
      </c>
      <c r="CB39" s="292">
        <f t="shared" si="20"/>
        <v>0</v>
      </c>
      <c r="CC39" s="292">
        <f>0</f>
        <v>0</v>
      </c>
      <c r="CD39" s="292">
        <f>0</f>
        <v>0</v>
      </c>
      <c r="CE39" s="292">
        <f>0</f>
        <v>0</v>
      </c>
      <c r="CF39" s="292">
        <f>0</f>
        <v>0</v>
      </c>
      <c r="CG39" s="292">
        <f>0</f>
        <v>0</v>
      </c>
      <c r="CH39" s="292">
        <f>0</f>
        <v>0</v>
      </c>
      <c r="CI39" s="292">
        <f>0</f>
        <v>0</v>
      </c>
      <c r="CJ39" s="292">
        <f t="shared" si="21"/>
        <v>0</v>
      </c>
      <c r="CK39" s="292">
        <f>0</f>
        <v>0</v>
      </c>
      <c r="CL39" s="292">
        <f>0</f>
        <v>0</v>
      </c>
      <c r="CM39" s="292">
        <f>0</f>
        <v>0</v>
      </c>
      <c r="CN39" s="292">
        <f>0</f>
        <v>0</v>
      </c>
      <c r="CO39" s="292">
        <f>0</f>
        <v>0</v>
      </c>
      <c r="CP39" s="292">
        <f>0</f>
        <v>0</v>
      </c>
      <c r="CQ39" s="292">
        <f>0</f>
        <v>0</v>
      </c>
      <c r="CR39" s="292">
        <f t="shared" si="22"/>
        <v>0</v>
      </c>
      <c r="CS39" s="292">
        <f>0</f>
        <v>0</v>
      </c>
      <c r="CT39" s="292">
        <f>0</f>
        <v>0</v>
      </c>
      <c r="CU39" s="292">
        <f>0</f>
        <v>0</v>
      </c>
      <c r="CV39" s="292">
        <f>0</f>
        <v>0</v>
      </c>
      <c r="CW39" s="292">
        <f>0</f>
        <v>0</v>
      </c>
      <c r="CX39" s="292">
        <f>0</f>
        <v>0</v>
      </c>
      <c r="CY39" s="292">
        <f>0</f>
        <v>0</v>
      </c>
    </row>
    <row r="40" spans="1:103" s="224" customFormat="1" ht="13.5" customHeight="1">
      <c r="A40" s="290" t="s">
        <v>745</v>
      </c>
      <c r="B40" s="291" t="s">
        <v>826</v>
      </c>
      <c r="C40" s="290" t="s">
        <v>827</v>
      </c>
      <c r="D40" s="292">
        <f t="shared" si="0"/>
        <v>0</v>
      </c>
      <c r="E40" s="292">
        <f t="shared" si="1"/>
        <v>0</v>
      </c>
      <c r="F40" s="292">
        <f t="shared" si="2"/>
        <v>0</v>
      </c>
      <c r="G40" s="292">
        <f t="shared" si="3"/>
        <v>0</v>
      </c>
      <c r="H40" s="292">
        <f t="shared" si="4"/>
        <v>0</v>
      </c>
      <c r="I40" s="292">
        <f t="shared" si="5"/>
        <v>0</v>
      </c>
      <c r="J40" s="292">
        <f t="shared" si="6"/>
        <v>0</v>
      </c>
      <c r="K40" s="292">
        <f t="shared" si="7"/>
        <v>0</v>
      </c>
      <c r="L40" s="292">
        <f t="shared" si="8"/>
        <v>0</v>
      </c>
      <c r="M40" s="292">
        <f t="shared" si="9"/>
        <v>0</v>
      </c>
      <c r="N40" s="292">
        <f t="shared" si="10"/>
        <v>0</v>
      </c>
      <c r="O40" s="292">
        <f t="shared" si="11"/>
        <v>0</v>
      </c>
      <c r="P40" s="292">
        <f t="shared" si="12"/>
        <v>0</v>
      </c>
      <c r="Q40" s="292">
        <f>0</f>
        <v>0</v>
      </c>
      <c r="R40" s="292">
        <f>0</f>
        <v>0</v>
      </c>
      <c r="S40" s="292">
        <f>0</f>
        <v>0</v>
      </c>
      <c r="T40" s="292">
        <f>0</f>
        <v>0</v>
      </c>
      <c r="U40" s="292">
        <f>0</f>
        <v>0</v>
      </c>
      <c r="V40" s="292">
        <f>0</f>
        <v>0</v>
      </c>
      <c r="W40" s="292">
        <f>0</f>
        <v>0</v>
      </c>
      <c r="X40" s="292">
        <f t="shared" si="13"/>
        <v>0</v>
      </c>
      <c r="Y40" s="292">
        <f>0</f>
        <v>0</v>
      </c>
      <c r="Z40" s="292">
        <f>0</f>
        <v>0</v>
      </c>
      <c r="AA40" s="292">
        <f>0</f>
        <v>0</v>
      </c>
      <c r="AB40" s="292">
        <f>0</f>
        <v>0</v>
      </c>
      <c r="AC40" s="292">
        <f>0</f>
        <v>0</v>
      </c>
      <c r="AD40" s="292">
        <f>0</f>
        <v>0</v>
      </c>
      <c r="AE40" s="292">
        <f>0</f>
        <v>0</v>
      </c>
      <c r="AF40" s="292">
        <f t="shared" si="14"/>
        <v>0</v>
      </c>
      <c r="AG40" s="292">
        <f>0</f>
        <v>0</v>
      </c>
      <c r="AH40" s="292">
        <f>0</f>
        <v>0</v>
      </c>
      <c r="AI40" s="292">
        <f>0</f>
        <v>0</v>
      </c>
      <c r="AJ40" s="292">
        <f>0</f>
        <v>0</v>
      </c>
      <c r="AK40" s="292">
        <f>0</f>
        <v>0</v>
      </c>
      <c r="AL40" s="292">
        <f>0</f>
        <v>0</v>
      </c>
      <c r="AM40" s="292">
        <f>0</f>
        <v>0</v>
      </c>
      <c r="AN40" s="292">
        <f t="shared" si="15"/>
        <v>0</v>
      </c>
      <c r="AO40" s="292">
        <f>0</f>
        <v>0</v>
      </c>
      <c r="AP40" s="292">
        <f>0</f>
        <v>0</v>
      </c>
      <c r="AQ40" s="292">
        <f>0</f>
        <v>0</v>
      </c>
      <c r="AR40" s="292">
        <f>0</f>
        <v>0</v>
      </c>
      <c r="AS40" s="292">
        <f>0</f>
        <v>0</v>
      </c>
      <c r="AT40" s="292">
        <f>0</f>
        <v>0</v>
      </c>
      <c r="AU40" s="292">
        <f>0</f>
        <v>0</v>
      </c>
      <c r="AV40" s="292">
        <f t="shared" si="16"/>
        <v>0</v>
      </c>
      <c r="AW40" s="292">
        <f>0</f>
        <v>0</v>
      </c>
      <c r="AX40" s="292">
        <f>0</f>
        <v>0</v>
      </c>
      <c r="AY40" s="292">
        <f>0</f>
        <v>0</v>
      </c>
      <c r="AZ40" s="292">
        <f>0</f>
        <v>0</v>
      </c>
      <c r="BA40" s="292">
        <f>0</f>
        <v>0</v>
      </c>
      <c r="BB40" s="292">
        <f>0</f>
        <v>0</v>
      </c>
      <c r="BC40" s="292">
        <f>0</f>
        <v>0</v>
      </c>
      <c r="BD40" s="292">
        <f t="shared" si="17"/>
        <v>0</v>
      </c>
      <c r="BE40" s="292">
        <f>0</f>
        <v>0</v>
      </c>
      <c r="BF40" s="292">
        <f>0</f>
        <v>0</v>
      </c>
      <c r="BG40" s="292">
        <f>0</f>
        <v>0</v>
      </c>
      <c r="BH40" s="292">
        <f>0</f>
        <v>0</v>
      </c>
      <c r="BI40" s="292">
        <f>0</f>
        <v>0</v>
      </c>
      <c r="BJ40" s="292">
        <f>0</f>
        <v>0</v>
      </c>
      <c r="BK40" s="292">
        <f>0</f>
        <v>0</v>
      </c>
      <c r="BL40" s="292">
        <f t="shared" si="18"/>
        <v>0</v>
      </c>
      <c r="BM40" s="292">
        <f>0</f>
        <v>0</v>
      </c>
      <c r="BN40" s="292">
        <f>0</f>
        <v>0</v>
      </c>
      <c r="BO40" s="292">
        <f>0</f>
        <v>0</v>
      </c>
      <c r="BP40" s="292">
        <f>0</f>
        <v>0</v>
      </c>
      <c r="BQ40" s="292">
        <f>0</f>
        <v>0</v>
      </c>
      <c r="BR40" s="292">
        <f>0</f>
        <v>0</v>
      </c>
      <c r="BS40" s="292">
        <f>0</f>
        <v>0</v>
      </c>
      <c r="BT40" s="292">
        <f t="shared" si="19"/>
        <v>0</v>
      </c>
      <c r="BU40" s="292">
        <f>0</f>
        <v>0</v>
      </c>
      <c r="BV40" s="292">
        <f>0</f>
        <v>0</v>
      </c>
      <c r="BW40" s="292">
        <f>0</f>
        <v>0</v>
      </c>
      <c r="BX40" s="292">
        <f>0</f>
        <v>0</v>
      </c>
      <c r="BY40" s="292">
        <f>0</f>
        <v>0</v>
      </c>
      <c r="BZ40" s="292">
        <f>0</f>
        <v>0</v>
      </c>
      <c r="CA40" s="292">
        <f>0</f>
        <v>0</v>
      </c>
      <c r="CB40" s="292">
        <f t="shared" si="20"/>
        <v>0</v>
      </c>
      <c r="CC40" s="292">
        <f>0</f>
        <v>0</v>
      </c>
      <c r="CD40" s="292">
        <f>0</f>
        <v>0</v>
      </c>
      <c r="CE40" s="292">
        <f>0</f>
        <v>0</v>
      </c>
      <c r="CF40" s="292">
        <f>0</f>
        <v>0</v>
      </c>
      <c r="CG40" s="292">
        <f>0</f>
        <v>0</v>
      </c>
      <c r="CH40" s="292">
        <f>0</f>
        <v>0</v>
      </c>
      <c r="CI40" s="292">
        <f>0</f>
        <v>0</v>
      </c>
      <c r="CJ40" s="292">
        <f t="shared" si="21"/>
        <v>0</v>
      </c>
      <c r="CK40" s="292">
        <f>0</f>
        <v>0</v>
      </c>
      <c r="CL40" s="292">
        <f>0</f>
        <v>0</v>
      </c>
      <c r="CM40" s="292">
        <f>0</f>
        <v>0</v>
      </c>
      <c r="CN40" s="292">
        <f>0</f>
        <v>0</v>
      </c>
      <c r="CO40" s="292">
        <f>0</f>
        <v>0</v>
      </c>
      <c r="CP40" s="292">
        <f>0</f>
        <v>0</v>
      </c>
      <c r="CQ40" s="292">
        <f>0</f>
        <v>0</v>
      </c>
      <c r="CR40" s="292">
        <f t="shared" si="22"/>
        <v>0</v>
      </c>
      <c r="CS40" s="292">
        <f>0</f>
        <v>0</v>
      </c>
      <c r="CT40" s="292">
        <f>0</f>
        <v>0</v>
      </c>
      <c r="CU40" s="292">
        <f>0</f>
        <v>0</v>
      </c>
      <c r="CV40" s="292">
        <f>0</f>
        <v>0</v>
      </c>
      <c r="CW40" s="292">
        <f>0</f>
        <v>0</v>
      </c>
      <c r="CX40" s="292">
        <f>0</f>
        <v>0</v>
      </c>
      <c r="CY40" s="292">
        <f>0</f>
        <v>0</v>
      </c>
    </row>
    <row r="41" spans="1:103" s="224" customFormat="1" ht="13.5" customHeight="1">
      <c r="A41" s="290" t="s">
        <v>745</v>
      </c>
      <c r="B41" s="291" t="s">
        <v>828</v>
      </c>
      <c r="C41" s="290" t="s">
        <v>829</v>
      </c>
      <c r="D41" s="292">
        <f t="shared" si="0"/>
        <v>0</v>
      </c>
      <c r="E41" s="292">
        <f t="shared" si="1"/>
        <v>0</v>
      </c>
      <c r="F41" s="292">
        <f t="shared" si="2"/>
        <v>0</v>
      </c>
      <c r="G41" s="292">
        <f t="shared" si="3"/>
        <v>0</v>
      </c>
      <c r="H41" s="292">
        <f t="shared" si="4"/>
        <v>0</v>
      </c>
      <c r="I41" s="292">
        <f t="shared" si="5"/>
        <v>0</v>
      </c>
      <c r="J41" s="292">
        <f t="shared" si="6"/>
        <v>0</v>
      </c>
      <c r="K41" s="292">
        <f t="shared" si="7"/>
        <v>0</v>
      </c>
      <c r="L41" s="292">
        <f t="shared" si="8"/>
        <v>0</v>
      </c>
      <c r="M41" s="292">
        <f t="shared" si="9"/>
        <v>0</v>
      </c>
      <c r="N41" s="292">
        <f t="shared" si="10"/>
        <v>0</v>
      </c>
      <c r="O41" s="292">
        <f t="shared" si="11"/>
        <v>0</v>
      </c>
      <c r="P41" s="292">
        <f t="shared" si="12"/>
        <v>0</v>
      </c>
      <c r="Q41" s="292">
        <f>0</f>
        <v>0</v>
      </c>
      <c r="R41" s="292">
        <f>0</f>
        <v>0</v>
      </c>
      <c r="S41" s="292">
        <f>0</f>
        <v>0</v>
      </c>
      <c r="T41" s="292">
        <f>0</f>
        <v>0</v>
      </c>
      <c r="U41" s="292">
        <f>0</f>
        <v>0</v>
      </c>
      <c r="V41" s="292">
        <f>0</f>
        <v>0</v>
      </c>
      <c r="W41" s="292">
        <f>0</f>
        <v>0</v>
      </c>
      <c r="X41" s="292">
        <f t="shared" si="13"/>
        <v>0</v>
      </c>
      <c r="Y41" s="292">
        <f>0</f>
        <v>0</v>
      </c>
      <c r="Z41" s="292">
        <f>0</f>
        <v>0</v>
      </c>
      <c r="AA41" s="292">
        <f>0</f>
        <v>0</v>
      </c>
      <c r="AB41" s="292">
        <f>0</f>
        <v>0</v>
      </c>
      <c r="AC41" s="292">
        <f>0</f>
        <v>0</v>
      </c>
      <c r="AD41" s="292">
        <f>0</f>
        <v>0</v>
      </c>
      <c r="AE41" s="292">
        <f>0</f>
        <v>0</v>
      </c>
      <c r="AF41" s="292">
        <f t="shared" si="14"/>
        <v>0</v>
      </c>
      <c r="AG41" s="292">
        <f>0</f>
        <v>0</v>
      </c>
      <c r="AH41" s="292">
        <f>0</f>
        <v>0</v>
      </c>
      <c r="AI41" s="292">
        <f>0</f>
        <v>0</v>
      </c>
      <c r="AJ41" s="292">
        <f>0</f>
        <v>0</v>
      </c>
      <c r="AK41" s="292">
        <f>0</f>
        <v>0</v>
      </c>
      <c r="AL41" s="292">
        <f>0</f>
        <v>0</v>
      </c>
      <c r="AM41" s="292">
        <f>0</f>
        <v>0</v>
      </c>
      <c r="AN41" s="292">
        <f t="shared" si="15"/>
        <v>0</v>
      </c>
      <c r="AO41" s="292">
        <f>0</f>
        <v>0</v>
      </c>
      <c r="AP41" s="292">
        <f>0</f>
        <v>0</v>
      </c>
      <c r="AQ41" s="292">
        <f>0</f>
        <v>0</v>
      </c>
      <c r="AR41" s="292">
        <f>0</f>
        <v>0</v>
      </c>
      <c r="AS41" s="292">
        <f>0</f>
        <v>0</v>
      </c>
      <c r="AT41" s="292">
        <f>0</f>
        <v>0</v>
      </c>
      <c r="AU41" s="292">
        <f>0</f>
        <v>0</v>
      </c>
      <c r="AV41" s="292">
        <f t="shared" si="16"/>
        <v>0</v>
      </c>
      <c r="AW41" s="292">
        <f>0</f>
        <v>0</v>
      </c>
      <c r="AX41" s="292">
        <f>0</f>
        <v>0</v>
      </c>
      <c r="AY41" s="292">
        <f>0</f>
        <v>0</v>
      </c>
      <c r="AZ41" s="292">
        <f>0</f>
        <v>0</v>
      </c>
      <c r="BA41" s="292">
        <f>0</f>
        <v>0</v>
      </c>
      <c r="BB41" s="292">
        <f>0</f>
        <v>0</v>
      </c>
      <c r="BC41" s="292">
        <f>0</f>
        <v>0</v>
      </c>
      <c r="BD41" s="292">
        <f t="shared" si="17"/>
        <v>0</v>
      </c>
      <c r="BE41" s="292">
        <f>0</f>
        <v>0</v>
      </c>
      <c r="BF41" s="292">
        <f>0</f>
        <v>0</v>
      </c>
      <c r="BG41" s="292">
        <f>0</f>
        <v>0</v>
      </c>
      <c r="BH41" s="292">
        <f>0</f>
        <v>0</v>
      </c>
      <c r="BI41" s="292">
        <f>0</f>
        <v>0</v>
      </c>
      <c r="BJ41" s="292">
        <f>0</f>
        <v>0</v>
      </c>
      <c r="BK41" s="292">
        <f>0</f>
        <v>0</v>
      </c>
      <c r="BL41" s="292">
        <f t="shared" si="18"/>
        <v>0</v>
      </c>
      <c r="BM41" s="292">
        <f>0</f>
        <v>0</v>
      </c>
      <c r="BN41" s="292">
        <f>0</f>
        <v>0</v>
      </c>
      <c r="BO41" s="292">
        <f>0</f>
        <v>0</v>
      </c>
      <c r="BP41" s="292">
        <f>0</f>
        <v>0</v>
      </c>
      <c r="BQ41" s="292">
        <f>0</f>
        <v>0</v>
      </c>
      <c r="BR41" s="292">
        <f>0</f>
        <v>0</v>
      </c>
      <c r="BS41" s="292">
        <f>0</f>
        <v>0</v>
      </c>
      <c r="BT41" s="292">
        <f t="shared" si="19"/>
        <v>0</v>
      </c>
      <c r="BU41" s="292">
        <f>0</f>
        <v>0</v>
      </c>
      <c r="BV41" s="292">
        <f>0</f>
        <v>0</v>
      </c>
      <c r="BW41" s="292">
        <f>0</f>
        <v>0</v>
      </c>
      <c r="BX41" s="292">
        <f>0</f>
        <v>0</v>
      </c>
      <c r="BY41" s="292">
        <f>0</f>
        <v>0</v>
      </c>
      <c r="BZ41" s="292">
        <f>0</f>
        <v>0</v>
      </c>
      <c r="CA41" s="292">
        <f>0</f>
        <v>0</v>
      </c>
      <c r="CB41" s="292">
        <f t="shared" si="20"/>
        <v>0</v>
      </c>
      <c r="CC41" s="292">
        <f>0</f>
        <v>0</v>
      </c>
      <c r="CD41" s="292">
        <f>0</f>
        <v>0</v>
      </c>
      <c r="CE41" s="292">
        <f>0</f>
        <v>0</v>
      </c>
      <c r="CF41" s="292">
        <f>0</f>
        <v>0</v>
      </c>
      <c r="CG41" s="292">
        <f>0</f>
        <v>0</v>
      </c>
      <c r="CH41" s="292">
        <f>0</f>
        <v>0</v>
      </c>
      <c r="CI41" s="292">
        <f>0</f>
        <v>0</v>
      </c>
      <c r="CJ41" s="292">
        <f t="shared" si="21"/>
        <v>0</v>
      </c>
      <c r="CK41" s="292">
        <f>0</f>
        <v>0</v>
      </c>
      <c r="CL41" s="292">
        <f>0</f>
        <v>0</v>
      </c>
      <c r="CM41" s="292">
        <f>0</f>
        <v>0</v>
      </c>
      <c r="CN41" s="292">
        <f>0</f>
        <v>0</v>
      </c>
      <c r="CO41" s="292">
        <f>0</f>
        <v>0</v>
      </c>
      <c r="CP41" s="292">
        <f>0</f>
        <v>0</v>
      </c>
      <c r="CQ41" s="292">
        <f>0</f>
        <v>0</v>
      </c>
      <c r="CR41" s="292">
        <f t="shared" si="22"/>
        <v>0</v>
      </c>
      <c r="CS41" s="292">
        <f>0</f>
        <v>0</v>
      </c>
      <c r="CT41" s="292">
        <f>0</f>
        <v>0</v>
      </c>
      <c r="CU41" s="292">
        <f>0</f>
        <v>0</v>
      </c>
      <c r="CV41" s="292">
        <f>0</f>
        <v>0</v>
      </c>
      <c r="CW41" s="292">
        <f>0</f>
        <v>0</v>
      </c>
      <c r="CX41" s="292">
        <f>0</f>
        <v>0</v>
      </c>
      <c r="CY41" s="292">
        <f>0</f>
        <v>0</v>
      </c>
    </row>
    <row r="42" spans="1:103" s="224" customFormat="1" ht="13.5" customHeight="1">
      <c r="A42" s="290" t="s">
        <v>745</v>
      </c>
      <c r="B42" s="291" t="s">
        <v>830</v>
      </c>
      <c r="C42" s="290" t="s">
        <v>831</v>
      </c>
      <c r="D42" s="292">
        <f t="shared" si="0"/>
        <v>0</v>
      </c>
      <c r="E42" s="292">
        <f t="shared" si="1"/>
        <v>0</v>
      </c>
      <c r="F42" s="292">
        <f t="shared" si="2"/>
        <v>0</v>
      </c>
      <c r="G42" s="292">
        <f t="shared" si="3"/>
        <v>0</v>
      </c>
      <c r="H42" s="292">
        <f t="shared" si="4"/>
        <v>0</v>
      </c>
      <c r="I42" s="292">
        <f t="shared" si="5"/>
        <v>0</v>
      </c>
      <c r="J42" s="292">
        <f t="shared" si="6"/>
        <v>0</v>
      </c>
      <c r="K42" s="292">
        <f t="shared" si="7"/>
        <v>0</v>
      </c>
      <c r="L42" s="292">
        <f t="shared" si="8"/>
        <v>0</v>
      </c>
      <c r="M42" s="292">
        <f t="shared" si="9"/>
        <v>0</v>
      </c>
      <c r="N42" s="292">
        <f t="shared" si="10"/>
        <v>0</v>
      </c>
      <c r="O42" s="292">
        <f t="shared" si="11"/>
        <v>0</v>
      </c>
      <c r="P42" s="292">
        <f t="shared" si="12"/>
        <v>0</v>
      </c>
      <c r="Q42" s="292">
        <f>0</f>
        <v>0</v>
      </c>
      <c r="R42" s="292">
        <f>0</f>
        <v>0</v>
      </c>
      <c r="S42" s="292">
        <f>0</f>
        <v>0</v>
      </c>
      <c r="T42" s="292">
        <f>0</f>
        <v>0</v>
      </c>
      <c r="U42" s="292">
        <f>0</f>
        <v>0</v>
      </c>
      <c r="V42" s="292">
        <f>0</f>
        <v>0</v>
      </c>
      <c r="W42" s="292">
        <f>0</f>
        <v>0</v>
      </c>
      <c r="X42" s="292">
        <f t="shared" si="13"/>
        <v>0</v>
      </c>
      <c r="Y42" s="292">
        <f>0</f>
        <v>0</v>
      </c>
      <c r="Z42" s="292">
        <f>0</f>
        <v>0</v>
      </c>
      <c r="AA42" s="292">
        <f>0</f>
        <v>0</v>
      </c>
      <c r="AB42" s="292">
        <f>0</f>
        <v>0</v>
      </c>
      <c r="AC42" s="292">
        <f>0</f>
        <v>0</v>
      </c>
      <c r="AD42" s="292">
        <f>0</f>
        <v>0</v>
      </c>
      <c r="AE42" s="292">
        <f>0</f>
        <v>0</v>
      </c>
      <c r="AF42" s="292">
        <f t="shared" si="14"/>
        <v>0</v>
      </c>
      <c r="AG42" s="292">
        <f>0</f>
        <v>0</v>
      </c>
      <c r="AH42" s="292">
        <f>0</f>
        <v>0</v>
      </c>
      <c r="AI42" s="292">
        <f>0</f>
        <v>0</v>
      </c>
      <c r="AJ42" s="292">
        <f>0</f>
        <v>0</v>
      </c>
      <c r="AK42" s="292">
        <f>0</f>
        <v>0</v>
      </c>
      <c r="AL42" s="292">
        <f>0</f>
        <v>0</v>
      </c>
      <c r="AM42" s="292">
        <f>0</f>
        <v>0</v>
      </c>
      <c r="AN42" s="292">
        <f t="shared" si="15"/>
        <v>0</v>
      </c>
      <c r="AO42" s="292">
        <f>0</f>
        <v>0</v>
      </c>
      <c r="AP42" s="292">
        <f>0</f>
        <v>0</v>
      </c>
      <c r="AQ42" s="292">
        <f>0</f>
        <v>0</v>
      </c>
      <c r="AR42" s="292">
        <f>0</f>
        <v>0</v>
      </c>
      <c r="AS42" s="292">
        <f>0</f>
        <v>0</v>
      </c>
      <c r="AT42" s="292">
        <f>0</f>
        <v>0</v>
      </c>
      <c r="AU42" s="292">
        <f>0</f>
        <v>0</v>
      </c>
      <c r="AV42" s="292">
        <f t="shared" si="16"/>
        <v>0</v>
      </c>
      <c r="AW42" s="292">
        <f>0</f>
        <v>0</v>
      </c>
      <c r="AX42" s="292">
        <f>0</f>
        <v>0</v>
      </c>
      <c r="AY42" s="292">
        <f>0</f>
        <v>0</v>
      </c>
      <c r="AZ42" s="292">
        <f>0</f>
        <v>0</v>
      </c>
      <c r="BA42" s="292">
        <f>0</f>
        <v>0</v>
      </c>
      <c r="BB42" s="292">
        <f>0</f>
        <v>0</v>
      </c>
      <c r="BC42" s="292">
        <f>0</f>
        <v>0</v>
      </c>
      <c r="BD42" s="292">
        <f t="shared" si="17"/>
        <v>0</v>
      </c>
      <c r="BE42" s="292">
        <f>0</f>
        <v>0</v>
      </c>
      <c r="BF42" s="292">
        <f>0</f>
        <v>0</v>
      </c>
      <c r="BG42" s="292">
        <f>0</f>
        <v>0</v>
      </c>
      <c r="BH42" s="292">
        <f>0</f>
        <v>0</v>
      </c>
      <c r="BI42" s="292">
        <f>0</f>
        <v>0</v>
      </c>
      <c r="BJ42" s="292">
        <f>0</f>
        <v>0</v>
      </c>
      <c r="BK42" s="292">
        <f>0</f>
        <v>0</v>
      </c>
      <c r="BL42" s="292">
        <f t="shared" si="18"/>
        <v>0</v>
      </c>
      <c r="BM42" s="292">
        <f>0</f>
        <v>0</v>
      </c>
      <c r="BN42" s="292">
        <f>0</f>
        <v>0</v>
      </c>
      <c r="BO42" s="292">
        <f>0</f>
        <v>0</v>
      </c>
      <c r="BP42" s="292">
        <f>0</f>
        <v>0</v>
      </c>
      <c r="BQ42" s="292">
        <f>0</f>
        <v>0</v>
      </c>
      <c r="BR42" s="292">
        <f>0</f>
        <v>0</v>
      </c>
      <c r="BS42" s="292">
        <f>0</f>
        <v>0</v>
      </c>
      <c r="BT42" s="292">
        <f t="shared" si="19"/>
        <v>0</v>
      </c>
      <c r="BU42" s="292">
        <f>0</f>
        <v>0</v>
      </c>
      <c r="BV42" s="292">
        <f>0</f>
        <v>0</v>
      </c>
      <c r="BW42" s="292">
        <f>0</f>
        <v>0</v>
      </c>
      <c r="BX42" s="292">
        <f>0</f>
        <v>0</v>
      </c>
      <c r="BY42" s="292">
        <f>0</f>
        <v>0</v>
      </c>
      <c r="BZ42" s="292">
        <f>0</f>
        <v>0</v>
      </c>
      <c r="CA42" s="292">
        <f>0</f>
        <v>0</v>
      </c>
      <c r="CB42" s="292">
        <f t="shared" si="20"/>
        <v>0</v>
      </c>
      <c r="CC42" s="292">
        <f>0</f>
        <v>0</v>
      </c>
      <c r="CD42" s="292">
        <f>0</f>
        <v>0</v>
      </c>
      <c r="CE42" s="292">
        <f>0</f>
        <v>0</v>
      </c>
      <c r="CF42" s="292">
        <f>0</f>
        <v>0</v>
      </c>
      <c r="CG42" s="292">
        <f>0</f>
        <v>0</v>
      </c>
      <c r="CH42" s="292">
        <f>0</f>
        <v>0</v>
      </c>
      <c r="CI42" s="292">
        <f>0</f>
        <v>0</v>
      </c>
      <c r="CJ42" s="292">
        <f t="shared" si="21"/>
        <v>0</v>
      </c>
      <c r="CK42" s="292">
        <f>0</f>
        <v>0</v>
      </c>
      <c r="CL42" s="292">
        <f>0</f>
        <v>0</v>
      </c>
      <c r="CM42" s="292">
        <f>0</f>
        <v>0</v>
      </c>
      <c r="CN42" s="292">
        <f>0</f>
        <v>0</v>
      </c>
      <c r="CO42" s="292">
        <f>0</f>
        <v>0</v>
      </c>
      <c r="CP42" s="292">
        <f>0</f>
        <v>0</v>
      </c>
      <c r="CQ42" s="292">
        <f>0</f>
        <v>0</v>
      </c>
      <c r="CR42" s="292">
        <f t="shared" si="22"/>
        <v>0</v>
      </c>
      <c r="CS42" s="292">
        <f>0</f>
        <v>0</v>
      </c>
      <c r="CT42" s="292">
        <f>0</f>
        <v>0</v>
      </c>
      <c r="CU42" s="292">
        <f>0</f>
        <v>0</v>
      </c>
      <c r="CV42" s="292">
        <f>0</f>
        <v>0</v>
      </c>
      <c r="CW42" s="292">
        <f>0</f>
        <v>0</v>
      </c>
      <c r="CX42" s="292">
        <f>0</f>
        <v>0</v>
      </c>
      <c r="CY42" s="292">
        <f>0</f>
        <v>0</v>
      </c>
    </row>
    <row r="43" spans="1:103" s="224" customFormat="1" ht="13.5" customHeight="1">
      <c r="A43" s="290" t="s">
        <v>745</v>
      </c>
      <c r="B43" s="291" t="s">
        <v>832</v>
      </c>
      <c r="C43" s="290" t="s">
        <v>833</v>
      </c>
      <c r="D43" s="292">
        <f t="shared" si="0"/>
        <v>0</v>
      </c>
      <c r="E43" s="292">
        <f t="shared" si="1"/>
        <v>0</v>
      </c>
      <c r="F43" s="292">
        <f t="shared" si="2"/>
        <v>0</v>
      </c>
      <c r="G43" s="292">
        <f t="shared" si="3"/>
        <v>0</v>
      </c>
      <c r="H43" s="292">
        <f t="shared" si="4"/>
        <v>0</v>
      </c>
      <c r="I43" s="292">
        <f t="shared" si="5"/>
        <v>0</v>
      </c>
      <c r="J43" s="292">
        <f t="shared" si="6"/>
        <v>0</v>
      </c>
      <c r="K43" s="292">
        <f t="shared" si="7"/>
        <v>0</v>
      </c>
      <c r="L43" s="292">
        <f t="shared" si="8"/>
        <v>0</v>
      </c>
      <c r="M43" s="292">
        <f t="shared" si="9"/>
        <v>0</v>
      </c>
      <c r="N43" s="292">
        <f t="shared" si="10"/>
        <v>0</v>
      </c>
      <c r="O43" s="292">
        <f t="shared" si="11"/>
        <v>0</v>
      </c>
      <c r="P43" s="292">
        <f t="shared" si="12"/>
        <v>0</v>
      </c>
      <c r="Q43" s="292">
        <f>0</f>
        <v>0</v>
      </c>
      <c r="R43" s="292">
        <f>0</f>
        <v>0</v>
      </c>
      <c r="S43" s="292">
        <f>0</f>
        <v>0</v>
      </c>
      <c r="T43" s="292">
        <f>0</f>
        <v>0</v>
      </c>
      <c r="U43" s="292">
        <f>0</f>
        <v>0</v>
      </c>
      <c r="V43" s="292">
        <f>0</f>
        <v>0</v>
      </c>
      <c r="W43" s="292">
        <f>0</f>
        <v>0</v>
      </c>
      <c r="X43" s="292">
        <f t="shared" si="13"/>
        <v>0</v>
      </c>
      <c r="Y43" s="292">
        <f>0</f>
        <v>0</v>
      </c>
      <c r="Z43" s="292">
        <f>0</f>
        <v>0</v>
      </c>
      <c r="AA43" s="292">
        <f>0</f>
        <v>0</v>
      </c>
      <c r="AB43" s="292">
        <f>0</f>
        <v>0</v>
      </c>
      <c r="AC43" s="292">
        <f>0</f>
        <v>0</v>
      </c>
      <c r="AD43" s="292">
        <f>0</f>
        <v>0</v>
      </c>
      <c r="AE43" s="292">
        <f>0</f>
        <v>0</v>
      </c>
      <c r="AF43" s="292">
        <f t="shared" si="14"/>
        <v>0</v>
      </c>
      <c r="AG43" s="292">
        <f>0</f>
        <v>0</v>
      </c>
      <c r="AH43" s="292">
        <f>0</f>
        <v>0</v>
      </c>
      <c r="AI43" s="292">
        <f>0</f>
        <v>0</v>
      </c>
      <c r="AJ43" s="292">
        <f>0</f>
        <v>0</v>
      </c>
      <c r="AK43" s="292">
        <f>0</f>
        <v>0</v>
      </c>
      <c r="AL43" s="292">
        <f>0</f>
        <v>0</v>
      </c>
      <c r="AM43" s="292">
        <f>0</f>
        <v>0</v>
      </c>
      <c r="AN43" s="292">
        <f t="shared" si="15"/>
        <v>0</v>
      </c>
      <c r="AO43" s="292">
        <f>0</f>
        <v>0</v>
      </c>
      <c r="AP43" s="292">
        <f>0</f>
        <v>0</v>
      </c>
      <c r="AQ43" s="292">
        <f>0</f>
        <v>0</v>
      </c>
      <c r="AR43" s="292">
        <f>0</f>
        <v>0</v>
      </c>
      <c r="AS43" s="292">
        <f>0</f>
        <v>0</v>
      </c>
      <c r="AT43" s="292">
        <f>0</f>
        <v>0</v>
      </c>
      <c r="AU43" s="292">
        <f>0</f>
        <v>0</v>
      </c>
      <c r="AV43" s="292">
        <f t="shared" si="16"/>
        <v>0</v>
      </c>
      <c r="AW43" s="292">
        <f>0</f>
        <v>0</v>
      </c>
      <c r="AX43" s="292">
        <f>0</f>
        <v>0</v>
      </c>
      <c r="AY43" s="292">
        <f>0</f>
        <v>0</v>
      </c>
      <c r="AZ43" s="292">
        <f>0</f>
        <v>0</v>
      </c>
      <c r="BA43" s="292">
        <f>0</f>
        <v>0</v>
      </c>
      <c r="BB43" s="292">
        <f>0</f>
        <v>0</v>
      </c>
      <c r="BC43" s="292">
        <f>0</f>
        <v>0</v>
      </c>
      <c r="BD43" s="292">
        <f t="shared" si="17"/>
        <v>0</v>
      </c>
      <c r="BE43" s="292">
        <f>0</f>
        <v>0</v>
      </c>
      <c r="BF43" s="292">
        <f>0</f>
        <v>0</v>
      </c>
      <c r="BG43" s="292">
        <f>0</f>
        <v>0</v>
      </c>
      <c r="BH43" s="292">
        <f>0</f>
        <v>0</v>
      </c>
      <c r="BI43" s="292">
        <f>0</f>
        <v>0</v>
      </c>
      <c r="BJ43" s="292">
        <f>0</f>
        <v>0</v>
      </c>
      <c r="BK43" s="292">
        <f>0</f>
        <v>0</v>
      </c>
      <c r="BL43" s="292">
        <f t="shared" si="18"/>
        <v>0</v>
      </c>
      <c r="BM43" s="292">
        <f>0</f>
        <v>0</v>
      </c>
      <c r="BN43" s="292">
        <f>0</f>
        <v>0</v>
      </c>
      <c r="BO43" s="292">
        <f>0</f>
        <v>0</v>
      </c>
      <c r="BP43" s="292">
        <f>0</f>
        <v>0</v>
      </c>
      <c r="BQ43" s="292">
        <f>0</f>
        <v>0</v>
      </c>
      <c r="BR43" s="292">
        <f>0</f>
        <v>0</v>
      </c>
      <c r="BS43" s="292">
        <f>0</f>
        <v>0</v>
      </c>
      <c r="BT43" s="292">
        <f t="shared" si="19"/>
        <v>0</v>
      </c>
      <c r="BU43" s="292">
        <f>0</f>
        <v>0</v>
      </c>
      <c r="BV43" s="292">
        <f>0</f>
        <v>0</v>
      </c>
      <c r="BW43" s="292">
        <f>0</f>
        <v>0</v>
      </c>
      <c r="BX43" s="292">
        <f>0</f>
        <v>0</v>
      </c>
      <c r="BY43" s="292">
        <f>0</f>
        <v>0</v>
      </c>
      <c r="BZ43" s="292">
        <f>0</f>
        <v>0</v>
      </c>
      <c r="CA43" s="292">
        <f>0</f>
        <v>0</v>
      </c>
      <c r="CB43" s="292">
        <f t="shared" si="20"/>
        <v>0</v>
      </c>
      <c r="CC43" s="292">
        <f>0</f>
        <v>0</v>
      </c>
      <c r="CD43" s="292">
        <f>0</f>
        <v>0</v>
      </c>
      <c r="CE43" s="292">
        <f>0</f>
        <v>0</v>
      </c>
      <c r="CF43" s="292">
        <f>0</f>
        <v>0</v>
      </c>
      <c r="CG43" s="292">
        <f>0</f>
        <v>0</v>
      </c>
      <c r="CH43" s="292">
        <f>0</f>
        <v>0</v>
      </c>
      <c r="CI43" s="292">
        <f>0</f>
        <v>0</v>
      </c>
      <c r="CJ43" s="292">
        <f t="shared" si="21"/>
        <v>0</v>
      </c>
      <c r="CK43" s="292">
        <f>0</f>
        <v>0</v>
      </c>
      <c r="CL43" s="292">
        <f>0</f>
        <v>0</v>
      </c>
      <c r="CM43" s="292">
        <f>0</f>
        <v>0</v>
      </c>
      <c r="CN43" s="292">
        <f>0</f>
        <v>0</v>
      </c>
      <c r="CO43" s="292">
        <f>0</f>
        <v>0</v>
      </c>
      <c r="CP43" s="292">
        <f>0</f>
        <v>0</v>
      </c>
      <c r="CQ43" s="292">
        <f>0</f>
        <v>0</v>
      </c>
      <c r="CR43" s="292">
        <f t="shared" si="22"/>
        <v>0</v>
      </c>
      <c r="CS43" s="292">
        <f>0</f>
        <v>0</v>
      </c>
      <c r="CT43" s="292">
        <f>0</f>
        <v>0</v>
      </c>
      <c r="CU43" s="292">
        <f>0</f>
        <v>0</v>
      </c>
      <c r="CV43" s="292">
        <f>0</f>
        <v>0</v>
      </c>
      <c r="CW43" s="292">
        <f>0</f>
        <v>0</v>
      </c>
      <c r="CX43" s="292">
        <f>0</f>
        <v>0</v>
      </c>
      <c r="CY43" s="292">
        <f>0</f>
        <v>0</v>
      </c>
    </row>
    <row r="44" spans="1:103" s="224" customFormat="1" ht="13.5" customHeight="1">
      <c r="A44" s="290" t="s">
        <v>745</v>
      </c>
      <c r="B44" s="291" t="s">
        <v>834</v>
      </c>
      <c r="C44" s="290" t="s">
        <v>835</v>
      </c>
      <c r="D44" s="292">
        <f t="shared" si="0"/>
        <v>0</v>
      </c>
      <c r="E44" s="292">
        <f t="shared" si="1"/>
        <v>0</v>
      </c>
      <c r="F44" s="292">
        <f t="shared" si="2"/>
        <v>0</v>
      </c>
      <c r="G44" s="292">
        <f t="shared" si="3"/>
        <v>0</v>
      </c>
      <c r="H44" s="292">
        <f t="shared" si="4"/>
        <v>0</v>
      </c>
      <c r="I44" s="292">
        <f t="shared" si="5"/>
        <v>0</v>
      </c>
      <c r="J44" s="292">
        <f t="shared" si="6"/>
        <v>0</v>
      </c>
      <c r="K44" s="292">
        <f t="shared" si="7"/>
        <v>0</v>
      </c>
      <c r="L44" s="292">
        <f t="shared" si="8"/>
        <v>0</v>
      </c>
      <c r="M44" s="292">
        <f t="shared" si="9"/>
        <v>0</v>
      </c>
      <c r="N44" s="292">
        <f t="shared" si="10"/>
        <v>0</v>
      </c>
      <c r="O44" s="292">
        <f t="shared" si="11"/>
        <v>0</v>
      </c>
      <c r="P44" s="292">
        <f t="shared" si="12"/>
        <v>0</v>
      </c>
      <c r="Q44" s="292">
        <f>0</f>
        <v>0</v>
      </c>
      <c r="R44" s="292">
        <f>0</f>
        <v>0</v>
      </c>
      <c r="S44" s="292">
        <f>0</f>
        <v>0</v>
      </c>
      <c r="T44" s="292">
        <f>0</f>
        <v>0</v>
      </c>
      <c r="U44" s="292">
        <f>0</f>
        <v>0</v>
      </c>
      <c r="V44" s="292">
        <f>0</f>
        <v>0</v>
      </c>
      <c r="W44" s="292">
        <f>0</f>
        <v>0</v>
      </c>
      <c r="X44" s="292">
        <f t="shared" si="13"/>
        <v>0</v>
      </c>
      <c r="Y44" s="292">
        <f>0</f>
        <v>0</v>
      </c>
      <c r="Z44" s="292">
        <f>0</f>
        <v>0</v>
      </c>
      <c r="AA44" s="292">
        <f>0</f>
        <v>0</v>
      </c>
      <c r="AB44" s="292">
        <f>0</f>
        <v>0</v>
      </c>
      <c r="AC44" s="292">
        <f>0</f>
        <v>0</v>
      </c>
      <c r="AD44" s="292">
        <f>0</f>
        <v>0</v>
      </c>
      <c r="AE44" s="292">
        <f>0</f>
        <v>0</v>
      </c>
      <c r="AF44" s="292">
        <f t="shared" si="14"/>
        <v>0</v>
      </c>
      <c r="AG44" s="292">
        <f>0</f>
        <v>0</v>
      </c>
      <c r="AH44" s="292">
        <f>0</f>
        <v>0</v>
      </c>
      <c r="AI44" s="292">
        <f>0</f>
        <v>0</v>
      </c>
      <c r="AJ44" s="292">
        <f>0</f>
        <v>0</v>
      </c>
      <c r="AK44" s="292">
        <f>0</f>
        <v>0</v>
      </c>
      <c r="AL44" s="292">
        <f>0</f>
        <v>0</v>
      </c>
      <c r="AM44" s="292">
        <f>0</f>
        <v>0</v>
      </c>
      <c r="AN44" s="292">
        <f t="shared" si="15"/>
        <v>0</v>
      </c>
      <c r="AO44" s="292">
        <f>0</f>
        <v>0</v>
      </c>
      <c r="AP44" s="292">
        <f>0</f>
        <v>0</v>
      </c>
      <c r="AQ44" s="292">
        <f>0</f>
        <v>0</v>
      </c>
      <c r="AR44" s="292">
        <f>0</f>
        <v>0</v>
      </c>
      <c r="AS44" s="292">
        <f>0</f>
        <v>0</v>
      </c>
      <c r="AT44" s="292">
        <f>0</f>
        <v>0</v>
      </c>
      <c r="AU44" s="292">
        <f>0</f>
        <v>0</v>
      </c>
      <c r="AV44" s="292">
        <f t="shared" si="16"/>
        <v>0</v>
      </c>
      <c r="AW44" s="292">
        <f>0</f>
        <v>0</v>
      </c>
      <c r="AX44" s="292">
        <f>0</f>
        <v>0</v>
      </c>
      <c r="AY44" s="292">
        <f>0</f>
        <v>0</v>
      </c>
      <c r="AZ44" s="292">
        <f>0</f>
        <v>0</v>
      </c>
      <c r="BA44" s="292">
        <f>0</f>
        <v>0</v>
      </c>
      <c r="BB44" s="292">
        <f>0</f>
        <v>0</v>
      </c>
      <c r="BC44" s="292">
        <f>0</f>
        <v>0</v>
      </c>
      <c r="BD44" s="292">
        <f t="shared" si="17"/>
        <v>0</v>
      </c>
      <c r="BE44" s="292">
        <f>0</f>
        <v>0</v>
      </c>
      <c r="BF44" s="292">
        <f>0</f>
        <v>0</v>
      </c>
      <c r="BG44" s="292">
        <f>0</f>
        <v>0</v>
      </c>
      <c r="BH44" s="292">
        <f>0</f>
        <v>0</v>
      </c>
      <c r="BI44" s="292">
        <f>0</f>
        <v>0</v>
      </c>
      <c r="BJ44" s="292">
        <f>0</f>
        <v>0</v>
      </c>
      <c r="BK44" s="292">
        <f>0</f>
        <v>0</v>
      </c>
      <c r="BL44" s="292">
        <f t="shared" si="18"/>
        <v>0</v>
      </c>
      <c r="BM44" s="292">
        <f>0</f>
        <v>0</v>
      </c>
      <c r="BN44" s="292">
        <f>0</f>
        <v>0</v>
      </c>
      <c r="BO44" s="292">
        <f>0</f>
        <v>0</v>
      </c>
      <c r="BP44" s="292">
        <f>0</f>
        <v>0</v>
      </c>
      <c r="BQ44" s="292">
        <f>0</f>
        <v>0</v>
      </c>
      <c r="BR44" s="292">
        <f>0</f>
        <v>0</v>
      </c>
      <c r="BS44" s="292">
        <f>0</f>
        <v>0</v>
      </c>
      <c r="BT44" s="292">
        <f t="shared" si="19"/>
        <v>0</v>
      </c>
      <c r="BU44" s="292">
        <f>0</f>
        <v>0</v>
      </c>
      <c r="BV44" s="292">
        <f>0</f>
        <v>0</v>
      </c>
      <c r="BW44" s="292">
        <f>0</f>
        <v>0</v>
      </c>
      <c r="BX44" s="292">
        <f>0</f>
        <v>0</v>
      </c>
      <c r="BY44" s="292">
        <f>0</f>
        <v>0</v>
      </c>
      <c r="BZ44" s="292">
        <f>0</f>
        <v>0</v>
      </c>
      <c r="CA44" s="292">
        <f>0</f>
        <v>0</v>
      </c>
      <c r="CB44" s="292">
        <f t="shared" si="20"/>
        <v>0</v>
      </c>
      <c r="CC44" s="292">
        <f>0</f>
        <v>0</v>
      </c>
      <c r="CD44" s="292">
        <f>0</f>
        <v>0</v>
      </c>
      <c r="CE44" s="292">
        <f>0</f>
        <v>0</v>
      </c>
      <c r="CF44" s="292">
        <f>0</f>
        <v>0</v>
      </c>
      <c r="CG44" s="292">
        <f>0</f>
        <v>0</v>
      </c>
      <c r="CH44" s="292">
        <f>0</f>
        <v>0</v>
      </c>
      <c r="CI44" s="292">
        <f>0</f>
        <v>0</v>
      </c>
      <c r="CJ44" s="292">
        <f t="shared" si="21"/>
        <v>0</v>
      </c>
      <c r="CK44" s="292">
        <f>0</f>
        <v>0</v>
      </c>
      <c r="CL44" s="292">
        <f>0</f>
        <v>0</v>
      </c>
      <c r="CM44" s="292">
        <f>0</f>
        <v>0</v>
      </c>
      <c r="CN44" s="292">
        <f>0</f>
        <v>0</v>
      </c>
      <c r="CO44" s="292">
        <f>0</f>
        <v>0</v>
      </c>
      <c r="CP44" s="292">
        <f>0</f>
        <v>0</v>
      </c>
      <c r="CQ44" s="292">
        <f>0</f>
        <v>0</v>
      </c>
      <c r="CR44" s="292">
        <f t="shared" si="22"/>
        <v>0</v>
      </c>
      <c r="CS44" s="292">
        <f>0</f>
        <v>0</v>
      </c>
      <c r="CT44" s="292">
        <f>0</f>
        <v>0</v>
      </c>
      <c r="CU44" s="292">
        <f>0</f>
        <v>0</v>
      </c>
      <c r="CV44" s="292">
        <f>0</f>
        <v>0</v>
      </c>
      <c r="CW44" s="292">
        <f>0</f>
        <v>0</v>
      </c>
      <c r="CX44" s="292">
        <f>0</f>
        <v>0</v>
      </c>
      <c r="CY44" s="292">
        <f>0</f>
        <v>0</v>
      </c>
    </row>
    <row r="45" spans="1:103" s="224" customFormat="1" ht="13.5" customHeight="1">
      <c r="A45" s="290" t="s">
        <v>745</v>
      </c>
      <c r="B45" s="291" t="s">
        <v>836</v>
      </c>
      <c r="C45" s="290" t="s">
        <v>837</v>
      </c>
      <c r="D45" s="292">
        <f t="shared" si="0"/>
        <v>0</v>
      </c>
      <c r="E45" s="292">
        <f t="shared" si="1"/>
        <v>0</v>
      </c>
      <c r="F45" s="292">
        <f t="shared" si="2"/>
        <v>0</v>
      </c>
      <c r="G45" s="292">
        <f t="shared" si="3"/>
        <v>0</v>
      </c>
      <c r="H45" s="292">
        <f t="shared" si="4"/>
        <v>0</v>
      </c>
      <c r="I45" s="292">
        <f t="shared" si="5"/>
        <v>0</v>
      </c>
      <c r="J45" s="292">
        <f t="shared" si="6"/>
        <v>0</v>
      </c>
      <c r="K45" s="292">
        <f t="shared" si="7"/>
        <v>0</v>
      </c>
      <c r="L45" s="292">
        <f t="shared" si="8"/>
        <v>0</v>
      </c>
      <c r="M45" s="292">
        <f t="shared" si="9"/>
        <v>0</v>
      </c>
      <c r="N45" s="292">
        <f t="shared" si="10"/>
        <v>0</v>
      </c>
      <c r="O45" s="292">
        <f t="shared" si="11"/>
        <v>0</v>
      </c>
      <c r="P45" s="292">
        <f t="shared" si="12"/>
        <v>0</v>
      </c>
      <c r="Q45" s="292">
        <f>0</f>
        <v>0</v>
      </c>
      <c r="R45" s="292">
        <f>0</f>
        <v>0</v>
      </c>
      <c r="S45" s="292">
        <f>0</f>
        <v>0</v>
      </c>
      <c r="T45" s="292">
        <f>0</f>
        <v>0</v>
      </c>
      <c r="U45" s="292">
        <f>0</f>
        <v>0</v>
      </c>
      <c r="V45" s="292">
        <f>0</f>
        <v>0</v>
      </c>
      <c r="W45" s="292">
        <f>0</f>
        <v>0</v>
      </c>
      <c r="X45" s="292">
        <f t="shared" si="13"/>
        <v>0</v>
      </c>
      <c r="Y45" s="292">
        <f>0</f>
        <v>0</v>
      </c>
      <c r="Z45" s="292">
        <f>0</f>
        <v>0</v>
      </c>
      <c r="AA45" s="292">
        <f>0</f>
        <v>0</v>
      </c>
      <c r="AB45" s="292">
        <f>0</f>
        <v>0</v>
      </c>
      <c r="AC45" s="292">
        <f>0</f>
        <v>0</v>
      </c>
      <c r="AD45" s="292">
        <f>0</f>
        <v>0</v>
      </c>
      <c r="AE45" s="292">
        <f>0</f>
        <v>0</v>
      </c>
      <c r="AF45" s="292">
        <f t="shared" si="14"/>
        <v>0</v>
      </c>
      <c r="AG45" s="292">
        <f>0</f>
        <v>0</v>
      </c>
      <c r="AH45" s="292">
        <f>0</f>
        <v>0</v>
      </c>
      <c r="AI45" s="292">
        <f>0</f>
        <v>0</v>
      </c>
      <c r="AJ45" s="292">
        <f>0</f>
        <v>0</v>
      </c>
      <c r="AK45" s="292">
        <f>0</f>
        <v>0</v>
      </c>
      <c r="AL45" s="292">
        <f>0</f>
        <v>0</v>
      </c>
      <c r="AM45" s="292">
        <f>0</f>
        <v>0</v>
      </c>
      <c r="AN45" s="292">
        <f t="shared" si="15"/>
        <v>0</v>
      </c>
      <c r="AO45" s="292">
        <f>0</f>
        <v>0</v>
      </c>
      <c r="AP45" s="292">
        <f>0</f>
        <v>0</v>
      </c>
      <c r="AQ45" s="292">
        <f>0</f>
        <v>0</v>
      </c>
      <c r="AR45" s="292">
        <f>0</f>
        <v>0</v>
      </c>
      <c r="AS45" s="292">
        <f>0</f>
        <v>0</v>
      </c>
      <c r="AT45" s="292">
        <f>0</f>
        <v>0</v>
      </c>
      <c r="AU45" s="292">
        <f>0</f>
        <v>0</v>
      </c>
      <c r="AV45" s="292">
        <f t="shared" si="16"/>
        <v>0</v>
      </c>
      <c r="AW45" s="292">
        <f>0</f>
        <v>0</v>
      </c>
      <c r="AX45" s="292">
        <f>0</f>
        <v>0</v>
      </c>
      <c r="AY45" s="292">
        <f>0</f>
        <v>0</v>
      </c>
      <c r="AZ45" s="292">
        <f>0</f>
        <v>0</v>
      </c>
      <c r="BA45" s="292">
        <f>0</f>
        <v>0</v>
      </c>
      <c r="BB45" s="292">
        <f>0</f>
        <v>0</v>
      </c>
      <c r="BC45" s="292">
        <f>0</f>
        <v>0</v>
      </c>
      <c r="BD45" s="292">
        <f t="shared" si="17"/>
        <v>0</v>
      </c>
      <c r="BE45" s="292">
        <f>0</f>
        <v>0</v>
      </c>
      <c r="BF45" s="292">
        <f>0</f>
        <v>0</v>
      </c>
      <c r="BG45" s="292">
        <f>0</f>
        <v>0</v>
      </c>
      <c r="BH45" s="292">
        <f>0</f>
        <v>0</v>
      </c>
      <c r="BI45" s="292">
        <f>0</f>
        <v>0</v>
      </c>
      <c r="BJ45" s="292">
        <f>0</f>
        <v>0</v>
      </c>
      <c r="BK45" s="292">
        <f>0</f>
        <v>0</v>
      </c>
      <c r="BL45" s="292">
        <f t="shared" si="18"/>
        <v>0</v>
      </c>
      <c r="BM45" s="292">
        <f>0</f>
        <v>0</v>
      </c>
      <c r="BN45" s="292">
        <f>0</f>
        <v>0</v>
      </c>
      <c r="BO45" s="292">
        <f>0</f>
        <v>0</v>
      </c>
      <c r="BP45" s="292">
        <f>0</f>
        <v>0</v>
      </c>
      <c r="BQ45" s="292">
        <f>0</f>
        <v>0</v>
      </c>
      <c r="BR45" s="292">
        <f>0</f>
        <v>0</v>
      </c>
      <c r="BS45" s="292">
        <f>0</f>
        <v>0</v>
      </c>
      <c r="BT45" s="292">
        <f t="shared" si="19"/>
        <v>0</v>
      </c>
      <c r="BU45" s="292">
        <f>0</f>
        <v>0</v>
      </c>
      <c r="BV45" s="292">
        <f>0</f>
        <v>0</v>
      </c>
      <c r="BW45" s="292">
        <f>0</f>
        <v>0</v>
      </c>
      <c r="BX45" s="292">
        <f>0</f>
        <v>0</v>
      </c>
      <c r="BY45" s="292">
        <f>0</f>
        <v>0</v>
      </c>
      <c r="BZ45" s="292">
        <f>0</f>
        <v>0</v>
      </c>
      <c r="CA45" s="292">
        <f>0</f>
        <v>0</v>
      </c>
      <c r="CB45" s="292">
        <f t="shared" si="20"/>
        <v>0</v>
      </c>
      <c r="CC45" s="292">
        <f>0</f>
        <v>0</v>
      </c>
      <c r="CD45" s="292">
        <f>0</f>
        <v>0</v>
      </c>
      <c r="CE45" s="292">
        <f>0</f>
        <v>0</v>
      </c>
      <c r="CF45" s="292">
        <f>0</f>
        <v>0</v>
      </c>
      <c r="CG45" s="292">
        <f>0</f>
        <v>0</v>
      </c>
      <c r="CH45" s="292">
        <f>0</f>
        <v>0</v>
      </c>
      <c r="CI45" s="292">
        <f>0</f>
        <v>0</v>
      </c>
      <c r="CJ45" s="292">
        <f t="shared" si="21"/>
        <v>0</v>
      </c>
      <c r="CK45" s="292">
        <f>0</f>
        <v>0</v>
      </c>
      <c r="CL45" s="292">
        <f>0</f>
        <v>0</v>
      </c>
      <c r="CM45" s="292">
        <f>0</f>
        <v>0</v>
      </c>
      <c r="CN45" s="292">
        <f>0</f>
        <v>0</v>
      </c>
      <c r="CO45" s="292">
        <f>0</f>
        <v>0</v>
      </c>
      <c r="CP45" s="292">
        <f>0</f>
        <v>0</v>
      </c>
      <c r="CQ45" s="292">
        <f>0</f>
        <v>0</v>
      </c>
      <c r="CR45" s="292">
        <f t="shared" si="22"/>
        <v>0</v>
      </c>
      <c r="CS45" s="292">
        <f>0</f>
        <v>0</v>
      </c>
      <c r="CT45" s="292">
        <f>0</f>
        <v>0</v>
      </c>
      <c r="CU45" s="292">
        <f>0</f>
        <v>0</v>
      </c>
      <c r="CV45" s="292">
        <f>0</f>
        <v>0</v>
      </c>
      <c r="CW45" s="292">
        <f>0</f>
        <v>0</v>
      </c>
      <c r="CX45" s="292">
        <f>0</f>
        <v>0</v>
      </c>
      <c r="CY45" s="292">
        <f>0</f>
        <v>0</v>
      </c>
    </row>
    <row r="46" spans="1:103" s="224" customFormat="1" ht="13.5" customHeight="1">
      <c r="A46" s="290" t="s">
        <v>745</v>
      </c>
      <c r="B46" s="291" t="s">
        <v>838</v>
      </c>
      <c r="C46" s="290" t="s">
        <v>839</v>
      </c>
      <c r="D46" s="292">
        <f t="shared" si="0"/>
        <v>0</v>
      </c>
      <c r="E46" s="292">
        <f t="shared" si="1"/>
        <v>0</v>
      </c>
      <c r="F46" s="292">
        <f t="shared" si="2"/>
        <v>0</v>
      </c>
      <c r="G46" s="292">
        <f t="shared" si="3"/>
        <v>0</v>
      </c>
      <c r="H46" s="292">
        <f t="shared" si="4"/>
        <v>0</v>
      </c>
      <c r="I46" s="292">
        <f t="shared" si="5"/>
        <v>0</v>
      </c>
      <c r="J46" s="292">
        <f t="shared" si="6"/>
        <v>0</v>
      </c>
      <c r="K46" s="292">
        <f t="shared" si="7"/>
        <v>0</v>
      </c>
      <c r="L46" s="292">
        <f t="shared" si="8"/>
        <v>0</v>
      </c>
      <c r="M46" s="292">
        <f t="shared" si="9"/>
        <v>0</v>
      </c>
      <c r="N46" s="292">
        <f t="shared" si="10"/>
        <v>0</v>
      </c>
      <c r="O46" s="292">
        <f t="shared" si="11"/>
        <v>0</v>
      </c>
      <c r="P46" s="292">
        <f t="shared" si="12"/>
        <v>0</v>
      </c>
      <c r="Q46" s="292">
        <f>0</f>
        <v>0</v>
      </c>
      <c r="R46" s="292">
        <f>0</f>
        <v>0</v>
      </c>
      <c r="S46" s="292">
        <f>0</f>
        <v>0</v>
      </c>
      <c r="T46" s="292">
        <f>0</f>
        <v>0</v>
      </c>
      <c r="U46" s="292">
        <f>0</f>
        <v>0</v>
      </c>
      <c r="V46" s="292">
        <f>0</f>
        <v>0</v>
      </c>
      <c r="W46" s="292">
        <f>0</f>
        <v>0</v>
      </c>
      <c r="X46" s="292">
        <f t="shared" si="13"/>
        <v>0</v>
      </c>
      <c r="Y46" s="292">
        <f>0</f>
        <v>0</v>
      </c>
      <c r="Z46" s="292">
        <f>0</f>
        <v>0</v>
      </c>
      <c r="AA46" s="292">
        <f>0</f>
        <v>0</v>
      </c>
      <c r="AB46" s="292">
        <f>0</f>
        <v>0</v>
      </c>
      <c r="AC46" s="292">
        <f>0</f>
        <v>0</v>
      </c>
      <c r="AD46" s="292">
        <f>0</f>
        <v>0</v>
      </c>
      <c r="AE46" s="292">
        <f>0</f>
        <v>0</v>
      </c>
      <c r="AF46" s="292">
        <f t="shared" si="14"/>
        <v>0</v>
      </c>
      <c r="AG46" s="292">
        <f>0</f>
        <v>0</v>
      </c>
      <c r="AH46" s="292">
        <f>0</f>
        <v>0</v>
      </c>
      <c r="AI46" s="292">
        <f>0</f>
        <v>0</v>
      </c>
      <c r="AJ46" s="292">
        <f>0</f>
        <v>0</v>
      </c>
      <c r="AK46" s="292">
        <f>0</f>
        <v>0</v>
      </c>
      <c r="AL46" s="292">
        <f>0</f>
        <v>0</v>
      </c>
      <c r="AM46" s="292">
        <f>0</f>
        <v>0</v>
      </c>
      <c r="AN46" s="292">
        <f t="shared" si="15"/>
        <v>0</v>
      </c>
      <c r="AO46" s="292">
        <f>0</f>
        <v>0</v>
      </c>
      <c r="AP46" s="292">
        <f>0</f>
        <v>0</v>
      </c>
      <c r="AQ46" s="292">
        <f>0</f>
        <v>0</v>
      </c>
      <c r="AR46" s="292">
        <f>0</f>
        <v>0</v>
      </c>
      <c r="AS46" s="292">
        <f>0</f>
        <v>0</v>
      </c>
      <c r="AT46" s="292">
        <f>0</f>
        <v>0</v>
      </c>
      <c r="AU46" s="292">
        <f>0</f>
        <v>0</v>
      </c>
      <c r="AV46" s="292">
        <f t="shared" si="16"/>
        <v>0</v>
      </c>
      <c r="AW46" s="292">
        <f>0</f>
        <v>0</v>
      </c>
      <c r="AX46" s="292">
        <f>0</f>
        <v>0</v>
      </c>
      <c r="AY46" s="292">
        <f>0</f>
        <v>0</v>
      </c>
      <c r="AZ46" s="292">
        <f>0</f>
        <v>0</v>
      </c>
      <c r="BA46" s="292">
        <f>0</f>
        <v>0</v>
      </c>
      <c r="BB46" s="292">
        <f>0</f>
        <v>0</v>
      </c>
      <c r="BC46" s="292">
        <f>0</f>
        <v>0</v>
      </c>
      <c r="BD46" s="292">
        <f t="shared" si="17"/>
        <v>0</v>
      </c>
      <c r="BE46" s="292">
        <f>0</f>
        <v>0</v>
      </c>
      <c r="BF46" s="292">
        <f>0</f>
        <v>0</v>
      </c>
      <c r="BG46" s="292">
        <f>0</f>
        <v>0</v>
      </c>
      <c r="BH46" s="292">
        <f>0</f>
        <v>0</v>
      </c>
      <c r="BI46" s="292">
        <f>0</f>
        <v>0</v>
      </c>
      <c r="BJ46" s="292">
        <f>0</f>
        <v>0</v>
      </c>
      <c r="BK46" s="292">
        <f>0</f>
        <v>0</v>
      </c>
      <c r="BL46" s="292">
        <f t="shared" si="18"/>
        <v>0</v>
      </c>
      <c r="BM46" s="292">
        <f>0</f>
        <v>0</v>
      </c>
      <c r="BN46" s="292">
        <f>0</f>
        <v>0</v>
      </c>
      <c r="BO46" s="292">
        <f>0</f>
        <v>0</v>
      </c>
      <c r="BP46" s="292">
        <f>0</f>
        <v>0</v>
      </c>
      <c r="BQ46" s="292">
        <f>0</f>
        <v>0</v>
      </c>
      <c r="BR46" s="292">
        <f>0</f>
        <v>0</v>
      </c>
      <c r="BS46" s="292">
        <f>0</f>
        <v>0</v>
      </c>
      <c r="BT46" s="292">
        <f t="shared" si="19"/>
        <v>0</v>
      </c>
      <c r="BU46" s="292">
        <f>0</f>
        <v>0</v>
      </c>
      <c r="BV46" s="292">
        <f>0</f>
        <v>0</v>
      </c>
      <c r="BW46" s="292">
        <f>0</f>
        <v>0</v>
      </c>
      <c r="BX46" s="292">
        <f>0</f>
        <v>0</v>
      </c>
      <c r="BY46" s="292">
        <f>0</f>
        <v>0</v>
      </c>
      <c r="BZ46" s="292">
        <f>0</f>
        <v>0</v>
      </c>
      <c r="CA46" s="292">
        <f>0</f>
        <v>0</v>
      </c>
      <c r="CB46" s="292">
        <f t="shared" si="20"/>
        <v>0</v>
      </c>
      <c r="CC46" s="292">
        <f>0</f>
        <v>0</v>
      </c>
      <c r="CD46" s="292">
        <f>0</f>
        <v>0</v>
      </c>
      <c r="CE46" s="292">
        <f>0</f>
        <v>0</v>
      </c>
      <c r="CF46" s="292">
        <f>0</f>
        <v>0</v>
      </c>
      <c r="CG46" s="292">
        <f>0</f>
        <v>0</v>
      </c>
      <c r="CH46" s="292">
        <f>0</f>
        <v>0</v>
      </c>
      <c r="CI46" s="292">
        <f>0</f>
        <v>0</v>
      </c>
      <c r="CJ46" s="292">
        <f t="shared" si="21"/>
        <v>0</v>
      </c>
      <c r="CK46" s="292">
        <f>0</f>
        <v>0</v>
      </c>
      <c r="CL46" s="292">
        <f>0</f>
        <v>0</v>
      </c>
      <c r="CM46" s="292">
        <f>0</f>
        <v>0</v>
      </c>
      <c r="CN46" s="292">
        <f>0</f>
        <v>0</v>
      </c>
      <c r="CO46" s="292">
        <f>0</f>
        <v>0</v>
      </c>
      <c r="CP46" s="292">
        <f>0</f>
        <v>0</v>
      </c>
      <c r="CQ46" s="292">
        <f>0</f>
        <v>0</v>
      </c>
      <c r="CR46" s="292">
        <f t="shared" si="22"/>
        <v>0</v>
      </c>
      <c r="CS46" s="292">
        <f>0</f>
        <v>0</v>
      </c>
      <c r="CT46" s="292">
        <f>0</f>
        <v>0</v>
      </c>
      <c r="CU46" s="292">
        <f>0</f>
        <v>0</v>
      </c>
      <c r="CV46" s="292">
        <f>0</f>
        <v>0</v>
      </c>
      <c r="CW46" s="292">
        <f>0</f>
        <v>0</v>
      </c>
      <c r="CX46" s="292">
        <f>0</f>
        <v>0</v>
      </c>
      <c r="CY46" s="292">
        <f>0</f>
        <v>0</v>
      </c>
    </row>
  </sheetData>
  <sortState ref="A8:CY46">
    <sortCondition ref="A8:A46"/>
    <sortCondition ref="B8:B46"/>
    <sortCondition ref="C8:C46"/>
  </sortState>
  <mergeCells count="105">
    <mergeCell ref="CW3:CW5"/>
    <mergeCell ref="CQ3:CQ5"/>
    <mergeCell ref="CH3:CH5"/>
    <mergeCell ref="CI3:CI5"/>
    <mergeCell ref="CU3:CU5"/>
    <mergeCell ref="CV3:CV5"/>
    <mergeCell ref="CT3:CT5"/>
    <mergeCell ref="CS3:CS5"/>
    <mergeCell ref="CK3:CK5"/>
    <mergeCell ref="CR3:CR5"/>
    <mergeCell ref="CP3:CP5"/>
    <mergeCell ref="CL3:CL5"/>
    <mergeCell ref="CM3:CM5"/>
    <mergeCell ref="CJ3:CJ5"/>
    <mergeCell ref="CN3:CN5"/>
    <mergeCell ref="CO3:CO5"/>
    <mergeCell ref="CY3:CY5"/>
    <mergeCell ref="F4:F5"/>
    <mergeCell ref="G4:G5"/>
    <mergeCell ref="H4:H5"/>
    <mergeCell ref="I4:I5"/>
    <mergeCell ref="J4:J5"/>
    <mergeCell ref="CC3:CC5"/>
    <mergeCell ref="CD3:CD5"/>
    <mergeCell ref="CE3:CE5"/>
    <mergeCell ref="CX3:CX5"/>
    <mergeCell ref="BV3:BV5"/>
    <mergeCell ref="BK3:BK5"/>
    <mergeCell ref="BL3:BL5"/>
    <mergeCell ref="BM3:BM5"/>
    <mergeCell ref="BN3:BN5"/>
    <mergeCell ref="BO3:BO5"/>
    <mergeCell ref="BP3:BP5"/>
    <mergeCell ref="BQ3:BQ5"/>
    <mergeCell ref="BR3:BR5"/>
    <mergeCell ref="BU3:BU5"/>
    <mergeCell ref="BW3:BW5"/>
    <mergeCell ref="BX3:BX5"/>
    <mergeCell ref="BY3:BY5"/>
    <mergeCell ref="CG3:CG5"/>
    <mergeCell ref="BA3:BA5"/>
    <mergeCell ref="BB3:BB5"/>
    <mergeCell ref="BC3:BC5"/>
    <mergeCell ref="AF3:AF5"/>
    <mergeCell ref="AG3:AG5"/>
    <mergeCell ref="AT3:AT5"/>
    <mergeCell ref="AK3:AK5"/>
    <mergeCell ref="AL3:AL5"/>
    <mergeCell ref="AJ3:AJ5"/>
    <mergeCell ref="AX3:AX5"/>
    <mergeCell ref="AH3:AH5"/>
    <mergeCell ref="AP3:AP5"/>
    <mergeCell ref="AY3:AY5"/>
    <mergeCell ref="AM3:AM5"/>
    <mergeCell ref="AR3:AR5"/>
    <mergeCell ref="AI3:AI5"/>
    <mergeCell ref="AS3:AS5"/>
    <mergeCell ref="AB3:AB5"/>
    <mergeCell ref="D3:D4"/>
    <mergeCell ref="E3:E5"/>
    <mergeCell ref="F3:M3"/>
    <mergeCell ref="CB2:CI2"/>
    <mergeCell ref="BI3:BI5"/>
    <mergeCell ref="BS3:BS5"/>
    <mergeCell ref="BJ3:BJ5"/>
    <mergeCell ref="BE3:BE5"/>
    <mergeCell ref="BF3:BF5"/>
    <mergeCell ref="BG3:BG5"/>
    <mergeCell ref="BH3:BH5"/>
    <mergeCell ref="BT3:BT5"/>
    <mergeCell ref="BZ3:BZ5"/>
    <mergeCell ref="CA3:CA5"/>
    <mergeCell ref="CB3:CB5"/>
    <mergeCell ref="CF3:CF5"/>
    <mergeCell ref="O3:O5"/>
    <mergeCell ref="P3:P5"/>
    <mergeCell ref="AC3:AC5"/>
    <mergeCell ref="BD3:BD5"/>
    <mergeCell ref="AV3:AV5"/>
    <mergeCell ref="AW3:AW5"/>
    <mergeCell ref="AZ3:AZ5"/>
    <mergeCell ref="N3:N5"/>
    <mergeCell ref="K4:K5"/>
    <mergeCell ref="L4:L5"/>
    <mergeCell ref="M4:M5"/>
    <mergeCell ref="AO3:AO5"/>
    <mergeCell ref="AQ3:AQ5"/>
    <mergeCell ref="AN3:AN5"/>
    <mergeCell ref="AU3:AU5"/>
    <mergeCell ref="A2:A6"/>
    <mergeCell ref="B2:B6"/>
    <mergeCell ref="C2:C6"/>
    <mergeCell ref="Z3:Z5"/>
    <mergeCell ref="X3:X5"/>
    <mergeCell ref="V3:V5"/>
    <mergeCell ref="W3:W5"/>
    <mergeCell ref="Y3:Y5"/>
    <mergeCell ref="AE3:AE5"/>
    <mergeCell ref="AD3:AD5"/>
    <mergeCell ref="Q3:Q5"/>
    <mergeCell ref="S3:S5"/>
    <mergeCell ref="T3:T5"/>
    <mergeCell ref="U3:U5"/>
    <mergeCell ref="R3:R5"/>
    <mergeCell ref="AA3:AA5"/>
  </mergeCells>
  <phoneticPr fontId="3"/>
  <pageMargins left="0.70866141732283472" right="0.70866141732283472" top="0.98425196850393704" bottom="0.70866141732283472" header="0.70866141732283472" footer="0.70866141732283472"/>
  <pageSetup paperSize="9" scale="74" orientation="landscape" verticalDpi="400" r:id="rId1"/>
  <headerFooter alignWithMargins="0">
    <oddHeader>&amp;L災害廃棄物の処理処分状況（平成28年度実績）</oddHeader>
  </headerFooter>
  <colBreaks count="2" manualBreakCount="2">
    <brk id="15" min="1" max="45" man="1"/>
    <brk id="31" min="1" max="4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E250"/>
  <sheetViews>
    <sheetView zoomScaleNormal="100" workbookViewId="0"/>
  </sheetViews>
  <sheetFormatPr defaultColWidth="0" defaultRowHeight="21" customHeight="1"/>
  <cols>
    <col min="1" max="1" width="2.5" style="1" customWidth="1"/>
    <col min="2" max="3" width="4.125" style="1" customWidth="1"/>
    <col min="4" max="4" width="14.125" style="1" customWidth="1"/>
    <col min="5" max="6" width="13.625" style="1" customWidth="1"/>
    <col min="7" max="7" width="3.375" style="1" customWidth="1"/>
    <col min="8" max="10" width="3.625" style="1" customWidth="1"/>
    <col min="11" max="11" width="30.875" style="1" customWidth="1"/>
    <col min="12" max="16" width="13.625" style="1" customWidth="1"/>
    <col min="17" max="20" width="11.5" style="1" customWidth="1"/>
    <col min="21" max="21" width="16.625" style="1" customWidth="1"/>
    <col min="22" max="22" width="37.25" style="35" customWidth="1"/>
    <col min="23" max="23" width="18.375" style="35" customWidth="1"/>
    <col min="24" max="24" width="4" style="35" customWidth="1"/>
    <col min="25" max="25" width="13.625" style="35" customWidth="1"/>
    <col min="26" max="26" width="9" style="172" customWidth="1"/>
    <col min="27" max="27" width="8" style="35" customWidth="1"/>
    <col min="28" max="28" width="5" style="35" customWidth="1"/>
    <col min="29" max="29" width="8" style="35" customWidth="1"/>
    <col min="30" max="30" width="4" style="174" customWidth="1"/>
    <col min="31" max="31" width="10" style="35" customWidth="1"/>
    <col min="32" max="16384" width="8" style="1" hidden="1"/>
  </cols>
  <sheetData>
    <row r="1" spans="1:31" ht="21" customHeight="1" thickBot="1">
      <c r="A1" s="1" t="s">
        <v>754</v>
      </c>
      <c r="Z1" s="35"/>
    </row>
    <row r="2" spans="1:31" ht="21" customHeight="1" thickBot="1">
      <c r="A2" s="170"/>
      <c r="C2" s="36" t="s">
        <v>117</v>
      </c>
      <c r="D2" s="121"/>
      <c r="E2" s="178" t="s">
        <v>118</v>
      </c>
      <c r="F2" s="37"/>
      <c r="N2" s="1" t="str">
        <f>LEFT(D2,2)</f>
        <v/>
      </c>
      <c r="O2" s="1" t="str">
        <f>IF(N2="","-",IF(N2&gt;0,VLOOKUP(N2,$AD$6:$AE$53,2,FALSE),"-"))</f>
        <v>-</v>
      </c>
      <c r="V2" s="171">
        <f>+IF(VALUE(D2)=0,0,1)</f>
        <v>0</v>
      </c>
      <c r="W2" s="206" t="str">
        <f ca="1">IF(V2=0,"",VLOOKUP(D2,INDIRECT(W6&amp;"!B7:C250"),2,FALSE))</f>
        <v/>
      </c>
      <c r="Y2" s="171">
        <f>IF(V2=0,1,IF(ISERROR(W2),1,0))</f>
        <v>1</v>
      </c>
      <c r="Z2" s="35"/>
      <c r="AA2" s="206">
        <f ca="1">COUNTA(INDIRECT("'["&amp;$W$6&amp;"]ごみ処理概要!B7:C250"))+6</f>
        <v>7</v>
      </c>
      <c r="AB2" s="206">
        <f>IF(V2=0,0,VLOOKUP(D2,AA5:AB250,2,FALSE))</f>
        <v>0</v>
      </c>
    </row>
    <row r="3" spans="1:31" ht="21" customHeight="1">
      <c r="A3" s="170"/>
      <c r="W3" s="172"/>
      <c r="Y3" s="171"/>
      <c r="Z3" s="35"/>
    </row>
    <row r="4" spans="1:31" ht="21" customHeight="1" thickBot="1">
      <c r="A4" s="170"/>
      <c r="B4" s="120" t="s">
        <v>744</v>
      </c>
      <c r="C4" s="38"/>
      <c r="D4" s="39"/>
      <c r="E4" s="39"/>
      <c r="F4" s="39"/>
      <c r="Z4" s="35"/>
    </row>
    <row r="5" spans="1:31" ht="21" customHeight="1" thickBot="1">
      <c r="A5" s="170"/>
      <c r="H5" s="391" t="s">
        <v>119</v>
      </c>
      <c r="I5" s="392"/>
      <c r="J5" s="392"/>
      <c r="K5" s="392"/>
      <c r="L5" s="395" t="s">
        <v>120</v>
      </c>
      <c r="M5" s="396" t="s">
        <v>121</v>
      </c>
      <c r="N5" s="397"/>
      <c r="O5" s="398"/>
      <c r="P5" s="399" t="s">
        <v>122</v>
      </c>
      <c r="Z5" s="35"/>
      <c r="AA5" s="35">
        <f t="shared" ref="AA5:AA68" ca="1" si="0">INDIRECT($W$6&amp;"!"&amp;"B"&amp;ROW(B5))</f>
        <v>0</v>
      </c>
      <c r="AB5" s="35">
        <v>5</v>
      </c>
    </row>
    <row r="6" spans="1:31" ht="21" customHeight="1" thickBot="1">
      <c r="A6" s="170"/>
      <c r="B6" s="54"/>
      <c r="C6" s="52" t="s">
        <v>123</v>
      </c>
      <c r="D6" s="53"/>
      <c r="E6" s="122">
        <f ca="1">Y6</f>
        <v>0</v>
      </c>
      <c r="F6" s="56"/>
      <c r="H6" s="393"/>
      <c r="I6" s="394"/>
      <c r="J6" s="394"/>
      <c r="K6" s="394"/>
      <c r="L6" s="373"/>
      <c r="M6" s="182" t="s">
        <v>124</v>
      </c>
      <c r="N6" s="2" t="s">
        <v>125</v>
      </c>
      <c r="O6" s="3" t="s">
        <v>126</v>
      </c>
      <c r="P6" s="400"/>
      <c r="V6" s="35" t="s">
        <v>123</v>
      </c>
      <c r="W6" s="172" t="s">
        <v>127</v>
      </c>
      <c r="X6" s="172" t="s">
        <v>128</v>
      </c>
      <c r="Y6" s="35">
        <f t="shared" ref="Y6:Y40" ca="1" si="1">IF(Y$2=0,INDIRECT(W6&amp;"!"&amp;X6&amp;$AB$2),0)</f>
        <v>0</v>
      </c>
      <c r="Z6" s="35"/>
      <c r="AA6" s="35">
        <f t="shared" ca="1" si="0"/>
        <v>0</v>
      </c>
      <c r="AB6" s="35">
        <v>6</v>
      </c>
      <c r="AD6" s="174" t="s">
        <v>129</v>
      </c>
      <c r="AE6" s="35" t="s">
        <v>130</v>
      </c>
    </row>
    <row r="7" spans="1:31" ht="21" customHeight="1" thickBot="1">
      <c r="B7" s="55"/>
      <c r="C7" s="51" t="s">
        <v>131</v>
      </c>
      <c r="D7" s="14"/>
      <c r="E7" s="40">
        <f ca="1">Y7</f>
        <v>0</v>
      </c>
      <c r="F7" s="56"/>
      <c r="H7" s="386" t="s">
        <v>132</v>
      </c>
      <c r="I7" s="386" t="s">
        <v>133</v>
      </c>
      <c r="J7" s="4" t="s">
        <v>134</v>
      </c>
      <c r="K7" s="5"/>
      <c r="L7" s="127">
        <f t="shared" ref="L7:L14" ca="1" si="2">Y42</f>
        <v>0</v>
      </c>
      <c r="M7" s="128" t="s">
        <v>135</v>
      </c>
      <c r="N7" s="129" t="s">
        <v>135</v>
      </c>
      <c r="O7" s="130" t="s">
        <v>135</v>
      </c>
      <c r="P7" s="183">
        <f ca="1">Y135</f>
        <v>0</v>
      </c>
      <c r="V7" s="35" t="s">
        <v>131</v>
      </c>
      <c r="W7" s="172" t="s">
        <v>127</v>
      </c>
      <c r="X7" s="172" t="s">
        <v>136</v>
      </c>
      <c r="Y7" s="35">
        <f t="shared" ca="1" si="1"/>
        <v>0</v>
      </c>
      <c r="Z7" s="35"/>
      <c r="AA7" s="35" t="str">
        <f t="shared" ca="1" si="0"/>
        <v>29000</v>
      </c>
      <c r="AB7" s="35">
        <v>7</v>
      </c>
      <c r="AD7" s="174" t="s">
        <v>137</v>
      </c>
      <c r="AE7" s="35" t="s">
        <v>138</v>
      </c>
    </row>
    <row r="8" spans="1:31" ht="21" customHeight="1" thickBot="1">
      <c r="B8" s="373" t="s">
        <v>139</v>
      </c>
      <c r="C8" s="374"/>
      <c r="D8" s="374"/>
      <c r="E8" s="123">
        <f ca="1">SUM(E6:E7)</f>
        <v>0</v>
      </c>
      <c r="F8" s="56"/>
      <c r="H8" s="401"/>
      <c r="I8" s="387"/>
      <c r="J8" s="375" t="s">
        <v>140</v>
      </c>
      <c r="K8" s="41" t="s">
        <v>141</v>
      </c>
      <c r="L8" s="122">
        <f t="shared" ca="1" si="2"/>
        <v>0</v>
      </c>
      <c r="M8" s="131" t="s">
        <v>135</v>
      </c>
      <c r="N8" s="132" t="s">
        <v>135</v>
      </c>
      <c r="O8" s="184" t="s">
        <v>135</v>
      </c>
      <c r="P8" s="185" t="s">
        <v>135</v>
      </c>
      <c r="V8" s="35" t="s">
        <v>142</v>
      </c>
      <c r="W8" s="172" t="s">
        <v>127</v>
      </c>
      <c r="X8" s="172" t="s">
        <v>143</v>
      </c>
      <c r="Y8" s="35">
        <f t="shared" ca="1" si="1"/>
        <v>0</v>
      </c>
      <c r="Z8" s="35"/>
      <c r="AA8" s="35" t="str">
        <f t="shared" ca="1" si="0"/>
        <v>29201</v>
      </c>
      <c r="AB8" s="35">
        <v>8</v>
      </c>
      <c r="AD8" s="174" t="s">
        <v>144</v>
      </c>
      <c r="AE8" s="35" t="s">
        <v>145</v>
      </c>
    </row>
    <row r="9" spans="1:31" ht="21" customHeight="1" thickBot="1">
      <c r="B9" s="378" t="s">
        <v>146</v>
      </c>
      <c r="C9" s="374"/>
      <c r="D9" s="374"/>
      <c r="E9" s="123">
        <f ca="1">Y8</f>
        <v>0</v>
      </c>
      <c r="F9" s="56"/>
      <c r="H9" s="401"/>
      <c r="I9" s="387"/>
      <c r="J9" s="376"/>
      <c r="K9" s="10" t="s">
        <v>147</v>
      </c>
      <c r="L9" s="40">
        <f t="shared" ca="1" si="2"/>
        <v>0</v>
      </c>
      <c r="M9" s="133" t="s">
        <v>135</v>
      </c>
      <c r="N9" s="134" t="s">
        <v>135</v>
      </c>
      <c r="O9" s="186" t="s">
        <v>135</v>
      </c>
      <c r="P9" s="187" t="s">
        <v>135</v>
      </c>
      <c r="V9" s="35" t="s">
        <v>148</v>
      </c>
      <c r="W9" s="172" t="s">
        <v>149</v>
      </c>
      <c r="X9" s="172" t="s">
        <v>136</v>
      </c>
      <c r="Y9" s="35">
        <f t="shared" ca="1" si="1"/>
        <v>0</v>
      </c>
      <c r="Z9" s="35"/>
      <c r="AA9" s="35" t="str">
        <f t="shared" ca="1" si="0"/>
        <v>29202</v>
      </c>
      <c r="AB9" s="35">
        <v>9</v>
      </c>
      <c r="AD9" s="174" t="s">
        <v>150</v>
      </c>
      <c r="AE9" s="35" t="s">
        <v>151</v>
      </c>
    </row>
    <row r="10" spans="1:31" ht="21" customHeight="1" thickBot="1">
      <c r="B10" s="33"/>
      <c r="C10" s="32"/>
      <c r="D10" s="32"/>
      <c r="E10" s="42"/>
      <c r="F10" s="42"/>
      <c r="H10" s="401"/>
      <c r="I10" s="387"/>
      <c r="J10" s="376"/>
      <c r="K10" s="43" t="s">
        <v>152</v>
      </c>
      <c r="L10" s="40">
        <f t="shared" ca="1" si="2"/>
        <v>0</v>
      </c>
      <c r="M10" s="133" t="s">
        <v>135</v>
      </c>
      <c r="N10" s="134" t="s">
        <v>135</v>
      </c>
      <c r="O10" s="186" t="s">
        <v>135</v>
      </c>
      <c r="P10" s="187" t="s">
        <v>135</v>
      </c>
      <c r="V10" s="35" t="s">
        <v>153</v>
      </c>
      <c r="W10" s="172" t="s">
        <v>149</v>
      </c>
      <c r="X10" s="172" t="s">
        <v>154</v>
      </c>
      <c r="Y10" s="35">
        <f t="shared" ca="1" si="1"/>
        <v>0</v>
      </c>
      <c r="Z10" s="35"/>
      <c r="AA10" s="35" t="str">
        <f t="shared" ca="1" si="0"/>
        <v>29203</v>
      </c>
      <c r="AB10" s="35">
        <v>10</v>
      </c>
      <c r="AD10" s="174" t="s">
        <v>155</v>
      </c>
      <c r="AE10" s="35" t="s">
        <v>156</v>
      </c>
    </row>
    <row r="11" spans="1:31" ht="21" customHeight="1" thickBot="1">
      <c r="B11" s="379"/>
      <c r="C11" s="379"/>
      <c r="D11" s="379"/>
      <c r="E11" s="34" t="s">
        <v>157</v>
      </c>
      <c r="F11" s="34" t="s">
        <v>158</v>
      </c>
      <c r="H11" s="401"/>
      <c r="I11" s="387"/>
      <c r="J11" s="376"/>
      <c r="K11" s="44" t="s">
        <v>159</v>
      </c>
      <c r="L11" s="40">
        <f t="shared" ca="1" si="2"/>
        <v>0</v>
      </c>
      <c r="M11" s="133" t="s">
        <v>135</v>
      </c>
      <c r="N11" s="134" t="s">
        <v>135</v>
      </c>
      <c r="O11" s="186" t="s">
        <v>135</v>
      </c>
      <c r="P11" s="187" t="s">
        <v>135</v>
      </c>
      <c r="V11" s="35" t="s">
        <v>160</v>
      </c>
      <c r="W11" s="172" t="s">
        <v>149</v>
      </c>
      <c r="X11" s="172" t="s">
        <v>161</v>
      </c>
      <c r="Y11" s="35">
        <f t="shared" ca="1" si="1"/>
        <v>0</v>
      </c>
      <c r="Z11" s="35"/>
      <c r="AA11" s="35" t="str">
        <f t="shared" ca="1" si="0"/>
        <v>29204</v>
      </c>
      <c r="AB11" s="35">
        <v>11</v>
      </c>
      <c r="AD11" s="174" t="s">
        <v>162</v>
      </c>
      <c r="AE11" s="35" t="s">
        <v>163</v>
      </c>
    </row>
    <row r="12" spans="1:31" ht="21" customHeight="1">
      <c r="B12" s="380" t="s">
        <v>164</v>
      </c>
      <c r="C12" s="383" t="s">
        <v>165</v>
      </c>
      <c r="D12" s="9" t="s">
        <v>166</v>
      </c>
      <c r="E12" s="122">
        <f t="shared" ref="E12:E17" ca="1" si="3">Y17</f>
        <v>0</v>
      </c>
      <c r="F12" s="122">
        <f t="shared" ref="F12:F17" ca="1" si="4">Y29</f>
        <v>0</v>
      </c>
      <c r="H12" s="401"/>
      <c r="I12" s="387"/>
      <c r="J12" s="376"/>
      <c r="K12" s="44" t="s">
        <v>167</v>
      </c>
      <c r="L12" s="40">
        <f t="shared" ca="1" si="2"/>
        <v>0</v>
      </c>
      <c r="M12" s="133" t="s">
        <v>135</v>
      </c>
      <c r="N12" s="134" t="s">
        <v>135</v>
      </c>
      <c r="O12" s="186" t="s">
        <v>135</v>
      </c>
      <c r="P12" s="187" t="s">
        <v>135</v>
      </c>
      <c r="V12" s="35" t="s">
        <v>168</v>
      </c>
      <c r="W12" s="172" t="s">
        <v>149</v>
      </c>
      <c r="X12" s="172" t="s">
        <v>169</v>
      </c>
      <c r="Y12" s="35">
        <f t="shared" ca="1" si="1"/>
        <v>0</v>
      </c>
      <c r="Z12" s="35"/>
      <c r="AA12" s="35" t="str">
        <f t="shared" ca="1" si="0"/>
        <v>29205</v>
      </c>
      <c r="AB12" s="35">
        <v>12</v>
      </c>
      <c r="AD12" s="174" t="s">
        <v>170</v>
      </c>
      <c r="AE12" s="35" t="s">
        <v>171</v>
      </c>
    </row>
    <row r="13" spans="1:31" ht="21" customHeight="1">
      <c r="B13" s="381"/>
      <c r="C13" s="384"/>
      <c r="D13" s="10" t="s">
        <v>172</v>
      </c>
      <c r="E13" s="40">
        <f t="shared" ca="1" si="3"/>
        <v>0</v>
      </c>
      <c r="F13" s="40">
        <f t="shared" ca="1" si="4"/>
        <v>0</v>
      </c>
      <c r="H13" s="401"/>
      <c r="I13" s="387"/>
      <c r="J13" s="376"/>
      <c r="K13" s="44" t="s">
        <v>173</v>
      </c>
      <c r="L13" s="40">
        <f t="shared" ca="1" si="2"/>
        <v>0</v>
      </c>
      <c r="M13" s="133" t="s">
        <v>135</v>
      </c>
      <c r="N13" s="134" t="s">
        <v>135</v>
      </c>
      <c r="O13" s="186" t="s">
        <v>135</v>
      </c>
      <c r="P13" s="187" t="s">
        <v>135</v>
      </c>
      <c r="V13" s="35" t="s">
        <v>174</v>
      </c>
      <c r="W13" s="172" t="s">
        <v>149</v>
      </c>
      <c r="X13" s="172" t="s">
        <v>175</v>
      </c>
      <c r="Y13" s="35">
        <f t="shared" ca="1" si="1"/>
        <v>0</v>
      </c>
      <c r="Z13" s="35"/>
      <c r="AA13" s="35" t="str">
        <f t="shared" ca="1" si="0"/>
        <v>29206</v>
      </c>
      <c r="AB13" s="35">
        <v>13</v>
      </c>
      <c r="AD13" s="174" t="s">
        <v>176</v>
      </c>
      <c r="AE13" s="35" t="s">
        <v>177</v>
      </c>
    </row>
    <row r="14" spans="1:31" ht="21" customHeight="1" thickBot="1">
      <c r="B14" s="381"/>
      <c r="C14" s="384"/>
      <c r="D14" s="10" t="s">
        <v>178</v>
      </c>
      <c r="E14" s="40">
        <f t="shared" ca="1" si="3"/>
        <v>0</v>
      </c>
      <c r="F14" s="40">
        <f t="shared" ca="1" si="4"/>
        <v>0</v>
      </c>
      <c r="H14" s="401"/>
      <c r="I14" s="387"/>
      <c r="J14" s="377"/>
      <c r="K14" s="45" t="s">
        <v>179</v>
      </c>
      <c r="L14" s="123">
        <f t="shared" ca="1" si="2"/>
        <v>0</v>
      </c>
      <c r="M14" s="136" t="s">
        <v>135</v>
      </c>
      <c r="N14" s="137" t="s">
        <v>135</v>
      </c>
      <c r="O14" s="188" t="s">
        <v>135</v>
      </c>
      <c r="P14" s="181" t="s">
        <v>135</v>
      </c>
      <c r="V14" s="35" t="s">
        <v>180</v>
      </c>
      <c r="W14" s="172" t="s">
        <v>149</v>
      </c>
      <c r="X14" s="172" t="s">
        <v>181</v>
      </c>
      <c r="Y14" s="35">
        <f t="shared" ca="1" si="1"/>
        <v>0</v>
      </c>
      <c r="Z14" s="35"/>
      <c r="AA14" s="35" t="str">
        <f t="shared" ca="1" si="0"/>
        <v>29207</v>
      </c>
      <c r="AB14" s="35">
        <v>14</v>
      </c>
      <c r="AD14" s="174" t="s">
        <v>182</v>
      </c>
      <c r="AE14" s="35" t="s">
        <v>183</v>
      </c>
    </row>
    <row r="15" spans="1:31" ht="21" customHeight="1" thickBot="1">
      <c r="B15" s="381"/>
      <c r="C15" s="384"/>
      <c r="D15" s="10" t="s">
        <v>184</v>
      </c>
      <c r="E15" s="40">
        <f t="shared" ca="1" si="3"/>
        <v>0</v>
      </c>
      <c r="F15" s="40">
        <f t="shared" ca="1" si="4"/>
        <v>0</v>
      </c>
      <c r="H15" s="401"/>
      <c r="I15" s="11"/>
      <c r="J15" s="12" t="s">
        <v>185</v>
      </c>
      <c r="K15" s="13"/>
      <c r="L15" s="138">
        <f ca="1">SUM(L7:L14)</f>
        <v>0</v>
      </c>
      <c r="M15" s="139" t="s">
        <v>135</v>
      </c>
      <c r="N15" s="140">
        <f t="shared" ref="N15:N22" ca="1" si="5">Y59</f>
        <v>0</v>
      </c>
      <c r="O15" s="141">
        <f t="shared" ref="O15:O21" ca="1" si="6">Y67</f>
        <v>0</v>
      </c>
      <c r="P15" s="183">
        <f ca="1">P7</f>
        <v>0</v>
      </c>
      <c r="V15" s="35" t="s">
        <v>186</v>
      </c>
      <c r="W15" s="172" t="s">
        <v>149</v>
      </c>
      <c r="X15" s="172" t="s">
        <v>187</v>
      </c>
      <c r="Y15" s="35">
        <f t="shared" ca="1" si="1"/>
        <v>0</v>
      </c>
      <c r="Z15" s="35"/>
      <c r="AA15" s="35" t="str">
        <f t="shared" ca="1" si="0"/>
        <v>29208</v>
      </c>
      <c r="AB15" s="35">
        <v>15</v>
      </c>
      <c r="AD15" s="174" t="s">
        <v>188</v>
      </c>
      <c r="AE15" s="35" t="s">
        <v>189</v>
      </c>
    </row>
    <row r="16" spans="1:31" ht="21" customHeight="1">
      <c r="B16" s="381"/>
      <c r="C16" s="384"/>
      <c r="D16" s="10" t="s">
        <v>190</v>
      </c>
      <c r="E16" s="40">
        <f t="shared" ca="1" si="3"/>
        <v>0</v>
      </c>
      <c r="F16" s="40">
        <f t="shared" ca="1" si="4"/>
        <v>0</v>
      </c>
      <c r="H16" s="401"/>
      <c r="I16" s="386" t="s">
        <v>191</v>
      </c>
      <c r="J16" s="15" t="s">
        <v>192</v>
      </c>
      <c r="K16" s="16"/>
      <c r="L16" s="142">
        <f t="shared" ref="L16:L22" ca="1" si="7">Y50</f>
        <v>0</v>
      </c>
      <c r="M16" s="143">
        <f t="shared" ref="M16:M22" ca="1" si="8">L8</f>
        <v>0</v>
      </c>
      <c r="N16" s="144">
        <f t="shared" ca="1" si="5"/>
        <v>0</v>
      </c>
      <c r="O16" s="189">
        <f t="shared" ca="1" si="6"/>
        <v>0</v>
      </c>
      <c r="P16" s="122">
        <f t="shared" ref="P16:P22" ca="1" si="9">Y136</f>
        <v>0</v>
      </c>
      <c r="V16" s="35" t="s">
        <v>193</v>
      </c>
      <c r="W16" s="172" t="s">
        <v>127</v>
      </c>
      <c r="X16" s="172" t="s">
        <v>154</v>
      </c>
      <c r="Y16" s="35">
        <f t="shared" ca="1" si="1"/>
        <v>0</v>
      </c>
      <c r="Z16" s="35"/>
      <c r="AA16" s="35" t="str">
        <f t="shared" ca="1" si="0"/>
        <v>29209</v>
      </c>
      <c r="AB16" s="35">
        <v>16</v>
      </c>
      <c r="AD16" s="174" t="s">
        <v>194</v>
      </c>
      <c r="AE16" s="35" t="s">
        <v>195</v>
      </c>
    </row>
    <row r="17" spans="2:31" ht="21" customHeight="1">
      <c r="B17" s="381"/>
      <c r="C17" s="384"/>
      <c r="D17" s="10" t="s">
        <v>196</v>
      </c>
      <c r="E17" s="40">
        <f t="shared" ca="1" si="3"/>
        <v>0</v>
      </c>
      <c r="F17" s="40">
        <f t="shared" ca="1" si="4"/>
        <v>0</v>
      </c>
      <c r="H17" s="401"/>
      <c r="I17" s="387"/>
      <c r="J17" s="17" t="s">
        <v>147</v>
      </c>
      <c r="K17" s="18"/>
      <c r="L17" s="40">
        <f t="shared" ca="1" si="7"/>
        <v>0</v>
      </c>
      <c r="M17" s="146">
        <f t="shared" ca="1" si="8"/>
        <v>0</v>
      </c>
      <c r="N17" s="147">
        <f t="shared" ca="1" si="5"/>
        <v>0</v>
      </c>
      <c r="O17" s="190">
        <f t="shared" ca="1" si="6"/>
        <v>0</v>
      </c>
      <c r="P17" s="40">
        <f t="shared" ca="1" si="9"/>
        <v>0</v>
      </c>
      <c r="V17" s="35" t="s">
        <v>197</v>
      </c>
      <c r="W17" s="172" t="s">
        <v>149</v>
      </c>
      <c r="X17" s="172" t="s">
        <v>198</v>
      </c>
      <c r="Y17" s="35">
        <f t="shared" ca="1" si="1"/>
        <v>0</v>
      </c>
      <c r="Z17" s="35"/>
      <c r="AA17" s="35" t="str">
        <f t="shared" ca="1" si="0"/>
        <v>29210</v>
      </c>
      <c r="AB17" s="35">
        <v>17</v>
      </c>
      <c r="AD17" s="174" t="s">
        <v>199</v>
      </c>
      <c r="AE17" s="35" t="s">
        <v>200</v>
      </c>
    </row>
    <row r="18" spans="2:31" ht="21" customHeight="1">
      <c r="B18" s="381"/>
      <c r="C18" s="385"/>
      <c r="D18" s="59" t="s">
        <v>201</v>
      </c>
      <c r="E18" s="124">
        <f ca="1">SUM(E12:E17)</f>
        <v>0</v>
      </c>
      <c r="F18" s="124">
        <f ca="1">SUM(F12:F17)</f>
        <v>0</v>
      </c>
      <c r="H18" s="401"/>
      <c r="I18" s="387"/>
      <c r="J18" s="19" t="s">
        <v>202</v>
      </c>
      <c r="K18" s="16"/>
      <c r="L18" s="40">
        <f t="shared" ca="1" si="7"/>
        <v>0</v>
      </c>
      <c r="M18" s="146">
        <f t="shared" ca="1" si="8"/>
        <v>0</v>
      </c>
      <c r="N18" s="147">
        <f t="shared" ca="1" si="5"/>
        <v>0</v>
      </c>
      <c r="O18" s="190">
        <f t="shared" ca="1" si="6"/>
        <v>0</v>
      </c>
      <c r="P18" s="40">
        <f t="shared" ca="1" si="9"/>
        <v>0</v>
      </c>
      <c r="V18" s="35" t="s">
        <v>203</v>
      </c>
      <c r="W18" s="172" t="s">
        <v>149</v>
      </c>
      <c r="X18" s="172" t="s">
        <v>204</v>
      </c>
      <c r="Y18" s="35">
        <f t="shared" ca="1" si="1"/>
        <v>0</v>
      </c>
      <c r="Z18" s="35"/>
      <c r="AA18" s="35" t="str">
        <f t="shared" ca="1" si="0"/>
        <v>29211</v>
      </c>
      <c r="AB18" s="35">
        <v>18</v>
      </c>
      <c r="AD18" s="174" t="s">
        <v>205</v>
      </c>
      <c r="AE18" s="35" t="s">
        <v>206</v>
      </c>
    </row>
    <row r="19" spans="2:31" ht="21" customHeight="1">
      <c r="B19" s="381"/>
      <c r="C19" s="388" t="s">
        <v>207</v>
      </c>
      <c r="D19" s="10" t="s">
        <v>208</v>
      </c>
      <c r="E19" s="125">
        <f t="shared" ref="E19:E24" ca="1" si="10">Y23</f>
        <v>0</v>
      </c>
      <c r="F19" s="40">
        <f t="shared" ref="F19:F24" ca="1" si="11">Y35</f>
        <v>0</v>
      </c>
      <c r="H19" s="401"/>
      <c r="I19" s="387"/>
      <c r="J19" s="19" t="s">
        <v>209</v>
      </c>
      <c r="K19" s="16"/>
      <c r="L19" s="40">
        <f t="shared" ca="1" si="7"/>
        <v>0</v>
      </c>
      <c r="M19" s="146">
        <f t="shared" ca="1" si="8"/>
        <v>0</v>
      </c>
      <c r="N19" s="147">
        <f t="shared" ca="1" si="5"/>
        <v>0</v>
      </c>
      <c r="O19" s="190">
        <f t="shared" ca="1" si="6"/>
        <v>0</v>
      </c>
      <c r="P19" s="40">
        <f t="shared" ca="1" si="9"/>
        <v>0</v>
      </c>
      <c r="V19" s="35" t="s">
        <v>210</v>
      </c>
      <c r="W19" s="172" t="s">
        <v>149</v>
      </c>
      <c r="X19" s="172" t="s">
        <v>211</v>
      </c>
      <c r="Y19" s="35">
        <f t="shared" ca="1" si="1"/>
        <v>0</v>
      </c>
      <c r="Z19" s="35"/>
      <c r="AA19" s="35" t="str">
        <f t="shared" ca="1" si="0"/>
        <v>29212</v>
      </c>
      <c r="AB19" s="35">
        <v>19</v>
      </c>
      <c r="AD19" s="174" t="s">
        <v>212</v>
      </c>
      <c r="AE19" s="35" t="s">
        <v>213</v>
      </c>
    </row>
    <row r="20" spans="2:31" ht="21" customHeight="1">
      <c r="B20" s="381"/>
      <c r="C20" s="389"/>
      <c r="D20" s="10" t="s">
        <v>214</v>
      </c>
      <c r="E20" s="125">
        <f t="shared" ca="1" si="10"/>
        <v>0</v>
      </c>
      <c r="F20" s="40">
        <f t="shared" ca="1" si="11"/>
        <v>0</v>
      </c>
      <c r="H20" s="401"/>
      <c r="I20" s="387"/>
      <c r="J20" s="17" t="s">
        <v>167</v>
      </c>
      <c r="K20" s="18"/>
      <c r="L20" s="40">
        <f t="shared" ca="1" si="7"/>
        <v>0</v>
      </c>
      <c r="M20" s="146">
        <f t="shared" ca="1" si="8"/>
        <v>0</v>
      </c>
      <c r="N20" s="147">
        <f t="shared" ca="1" si="5"/>
        <v>0</v>
      </c>
      <c r="O20" s="190">
        <f t="shared" ca="1" si="6"/>
        <v>0</v>
      </c>
      <c r="P20" s="40">
        <f t="shared" ca="1" si="9"/>
        <v>0</v>
      </c>
      <c r="V20" s="35" t="s">
        <v>215</v>
      </c>
      <c r="W20" s="172" t="s">
        <v>216</v>
      </c>
      <c r="X20" s="172" t="s">
        <v>217</v>
      </c>
      <c r="Y20" s="35">
        <f t="shared" ca="1" si="1"/>
        <v>0</v>
      </c>
      <c r="Z20" s="35"/>
      <c r="AA20" s="35" t="str">
        <f t="shared" ca="1" si="0"/>
        <v>29322</v>
      </c>
      <c r="AB20" s="35">
        <v>20</v>
      </c>
      <c r="AD20" s="174" t="s">
        <v>218</v>
      </c>
      <c r="AE20" s="35" t="s">
        <v>219</v>
      </c>
    </row>
    <row r="21" spans="2:31" ht="21" customHeight="1">
      <c r="B21" s="381"/>
      <c r="C21" s="389"/>
      <c r="D21" s="10" t="s">
        <v>220</v>
      </c>
      <c r="E21" s="125">
        <f t="shared" ca="1" si="10"/>
        <v>0</v>
      </c>
      <c r="F21" s="40">
        <f t="shared" ca="1" si="11"/>
        <v>0</v>
      </c>
      <c r="H21" s="401"/>
      <c r="I21" s="387"/>
      <c r="J21" s="17" t="s">
        <v>24</v>
      </c>
      <c r="K21" s="18"/>
      <c r="L21" s="40">
        <f t="shared" ca="1" si="7"/>
        <v>0</v>
      </c>
      <c r="M21" s="146">
        <f t="shared" ca="1" si="8"/>
        <v>0</v>
      </c>
      <c r="N21" s="147">
        <f t="shared" ca="1" si="5"/>
        <v>0</v>
      </c>
      <c r="O21" s="190">
        <f t="shared" ca="1" si="6"/>
        <v>0</v>
      </c>
      <c r="P21" s="40">
        <f t="shared" ca="1" si="9"/>
        <v>0</v>
      </c>
      <c r="V21" s="35" t="s">
        <v>221</v>
      </c>
      <c r="W21" s="172" t="s">
        <v>149</v>
      </c>
      <c r="X21" s="172" t="s">
        <v>222</v>
      </c>
      <c r="Y21" s="35">
        <f t="shared" ca="1" si="1"/>
        <v>0</v>
      </c>
      <c r="Z21" s="35"/>
      <c r="AA21" s="35" t="str">
        <f t="shared" ca="1" si="0"/>
        <v>29342</v>
      </c>
      <c r="AB21" s="35">
        <v>21</v>
      </c>
      <c r="AD21" s="174" t="s">
        <v>223</v>
      </c>
      <c r="AE21" s="35" t="s">
        <v>224</v>
      </c>
    </row>
    <row r="22" spans="2:31" ht="21" customHeight="1" thickBot="1">
      <c r="B22" s="381"/>
      <c r="C22" s="389"/>
      <c r="D22" s="10" t="s">
        <v>225</v>
      </c>
      <c r="E22" s="125">
        <f t="shared" ca="1" si="10"/>
        <v>0</v>
      </c>
      <c r="F22" s="40">
        <f t="shared" ca="1" si="11"/>
        <v>0</v>
      </c>
      <c r="H22" s="401"/>
      <c r="I22" s="387"/>
      <c r="J22" s="20" t="s">
        <v>179</v>
      </c>
      <c r="K22" s="21"/>
      <c r="L22" s="123">
        <f t="shared" ca="1" si="7"/>
        <v>0</v>
      </c>
      <c r="M22" s="149">
        <f t="shared" ca="1" si="8"/>
        <v>0</v>
      </c>
      <c r="N22" s="150">
        <f t="shared" ca="1" si="5"/>
        <v>0</v>
      </c>
      <c r="O22" s="188" t="s">
        <v>135</v>
      </c>
      <c r="P22" s="123">
        <f t="shared" ca="1" si="9"/>
        <v>0</v>
      </c>
      <c r="V22" s="35" t="s">
        <v>226</v>
      </c>
      <c r="W22" s="172" t="s">
        <v>149</v>
      </c>
      <c r="X22" s="172" t="s">
        <v>227</v>
      </c>
      <c r="Y22" s="35">
        <f t="shared" ca="1" si="1"/>
        <v>0</v>
      </c>
      <c r="Z22" s="35"/>
      <c r="AA22" s="35" t="str">
        <f t="shared" ca="1" si="0"/>
        <v>29343</v>
      </c>
      <c r="AB22" s="35">
        <v>22</v>
      </c>
      <c r="AD22" s="174" t="s">
        <v>228</v>
      </c>
      <c r="AE22" s="35" t="s">
        <v>229</v>
      </c>
    </row>
    <row r="23" spans="2:31" ht="21" customHeight="1" thickBot="1">
      <c r="B23" s="381"/>
      <c r="C23" s="389"/>
      <c r="D23" s="10" t="s">
        <v>230</v>
      </c>
      <c r="E23" s="125">
        <f t="shared" ca="1" si="10"/>
        <v>0</v>
      </c>
      <c r="F23" s="40">
        <f t="shared" ca="1" si="11"/>
        <v>0</v>
      </c>
      <c r="H23" s="401"/>
      <c r="I23" s="11"/>
      <c r="J23" s="22" t="s">
        <v>185</v>
      </c>
      <c r="K23" s="23"/>
      <c r="L23" s="151">
        <f ca="1">SUM(L16:L22)</f>
        <v>0</v>
      </c>
      <c r="M23" s="152">
        <f ca="1">SUM(M16:M22)</f>
        <v>0</v>
      </c>
      <c r="N23" s="153">
        <f ca="1">SUM(N16:N22)</f>
        <v>0</v>
      </c>
      <c r="O23" s="154">
        <f ca="1">SUM(O16:O21)</f>
        <v>0</v>
      </c>
      <c r="P23" s="127">
        <f ca="1">SUM(P16:P21)</f>
        <v>0</v>
      </c>
      <c r="V23" s="35" t="s">
        <v>231</v>
      </c>
      <c r="W23" s="172" t="s">
        <v>149</v>
      </c>
      <c r="X23" s="172" t="s">
        <v>232</v>
      </c>
      <c r="Y23" s="35">
        <f t="shared" ca="1" si="1"/>
        <v>0</v>
      </c>
      <c r="Z23" s="35"/>
      <c r="AA23" s="35" t="str">
        <f t="shared" ca="1" si="0"/>
        <v>29344</v>
      </c>
      <c r="AB23" s="35">
        <v>23</v>
      </c>
      <c r="AD23" s="174" t="s">
        <v>233</v>
      </c>
      <c r="AE23" s="35" t="s">
        <v>234</v>
      </c>
    </row>
    <row r="24" spans="2:31" ht="21" customHeight="1" thickBot="1">
      <c r="B24" s="381"/>
      <c r="C24" s="389"/>
      <c r="D24" s="10" t="s">
        <v>235</v>
      </c>
      <c r="E24" s="125">
        <f t="shared" ca="1" si="10"/>
        <v>0</v>
      </c>
      <c r="F24" s="40">
        <f t="shared" ca="1" si="11"/>
        <v>0</v>
      </c>
      <c r="H24" s="24"/>
      <c r="I24" s="180" t="s">
        <v>236</v>
      </c>
      <c r="J24" s="22"/>
      <c r="K24" s="22"/>
      <c r="L24" s="127">
        <f ca="1">SUM(L7,L23)</f>
        <v>0</v>
      </c>
      <c r="M24" s="155">
        <f ca="1">M23</f>
        <v>0</v>
      </c>
      <c r="N24" s="156">
        <f ca="1">SUM(N15,N23)</f>
        <v>0</v>
      </c>
      <c r="O24" s="157">
        <f ca="1">SUM(O15,O23)</f>
        <v>0</v>
      </c>
      <c r="P24" s="207">
        <f ca="1">SUM(P15,P23)</f>
        <v>0</v>
      </c>
      <c r="V24" s="35" t="s">
        <v>237</v>
      </c>
      <c r="W24" s="172" t="s">
        <v>149</v>
      </c>
      <c r="X24" s="172" t="s">
        <v>238</v>
      </c>
      <c r="Y24" s="35">
        <f t="shared" ca="1" si="1"/>
        <v>0</v>
      </c>
      <c r="Z24" s="35"/>
      <c r="AA24" s="35" t="str">
        <f t="shared" ca="1" si="0"/>
        <v>29345</v>
      </c>
      <c r="AB24" s="35">
        <v>24</v>
      </c>
      <c r="AD24" s="174" t="s">
        <v>239</v>
      </c>
      <c r="AE24" s="35" t="s">
        <v>240</v>
      </c>
    </row>
    <row r="25" spans="2:31" ht="21" customHeight="1">
      <c r="B25" s="381"/>
      <c r="C25" s="390"/>
      <c r="D25" s="14" t="s">
        <v>241</v>
      </c>
      <c r="E25" s="126">
        <f ca="1">SUM(E19:E24)</f>
        <v>0</v>
      </c>
      <c r="F25" s="40">
        <f ca="1">SUM(F19:F24)</f>
        <v>0</v>
      </c>
      <c r="H25" s="25" t="s">
        <v>242</v>
      </c>
      <c r="I25" s="26"/>
      <c r="J25" s="205"/>
      <c r="K25" s="16"/>
      <c r="L25" s="142">
        <f ca="1">Y57</f>
        <v>0</v>
      </c>
      <c r="M25" s="158" t="s">
        <v>135</v>
      </c>
      <c r="N25" s="159" t="s">
        <v>135</v>
      </c>
      <c r="O25" s="145">
        <f ca="1">L25</f>
        <v>0</v>
      </c>
      <c r="P25" s="191" t="s">
        <v>135</v>
      </c>
      <c r="V25" s="35" t="s">
        <v>243</v>
      </c>
      <c r="W25" s="172" t="s">
        <v>149</v>
      </c>
      <c r="X25" s="172" t="s">
        <v>244</v>
      </c>
      <c r="Y25" s="35">
        <f t="shared" ca="1" si="1"/>
        <v>0</v>
      </c>
      <c r="Z25" s="35"/>
      <c r="AA25" s="35" t="str">
        <f t="shared" ca="1" si="0"/>
        <v>29361</v>
      </c>
      <c r="AB25" s="35">
        <v>25</v>
      </c>
      <c r="AD25" s="174" t="s">
        <v>245</v>
      </c>
      <c r="AE25" s="35" t="s">
        <v>246</v>
      </c>
    </row>
    <row r="26" spans="2:31" ht="21" customHeight="1" thickBot="1">
      <c r="B26" s="382"/>
      <c r="C26" s="57" t="s">
        <v>247</v>
      </c>
      <c r="D26" s="58"/>
      <c r="E26" s="123">
        <f ca="1">E18+E25</f>
        <v>0</v>
      </c>
      <c r="F26" s="123">
        <f ca="1">F18+F25</f>
        <v>0</v>
      </c>
      <c r="H26" s="27" t="s">
        <v>248</v>
      </c>
      <c r="I26" s="28"/>
      <c r="J26" s="28"/>
      <c r="K26" s="29"/>
      <c r="L26" s="124">
        <f ca="1">Y58</f>
        <v>0</v>
      </c>
      <c r="M26" s="160" t="s">
        <v>135</v>
      </c>
      <c r="N26" s="161">
        <f ca="1">L26</f>
        <v>0</v>
      </c>
      <c r="O26" s="162" t="s">
        <v>135</v>
      </c>
      <c r="P26" s="192" t="s">
        <v>135</v>
      </c>
      <c r="V26" s="35" t="s">
        <v>249</v>
      </c>
      <c r="W26" s="172" t="s">
        <v>149</v>
      </c>
      <c r="X26" s="172" t="s">
        <v>250</v>
      </c>
      <c r="Y26" s="35">
        <f t="shared" ca="1" si="1"/>
        <v>0</v>
      </c>
      <c r="Z26" s="35"/>
      <c r="AA26" s="35" t="str">
        <f t="shared" ca="1" si="0"/>
        <v>29362</v>
      </c>
      <c r="AB26" s="35">
        <v>26</v>
      </c>
      <c r="AD26" s="174" t="s">
        <v>251</v>
      </c>
      <c r="AE26" s="35" t="s">
        <v>252</v>
      </c>
    </row>
    <row r="27" spans="2:31" ht="21" customHeight="1" thickBot="1">
      <c r="H27" s="367" t="s">
        <v>68</v>
      </c>
      <c r="I27" s="368"/>
      <c r="J27" s="368"/>
      <c r="K27" s="369"/>
      <c r="L27" s="163">
        <f ca="1">SUM(L24:L26)</f>
        <v>0</v>
      </c>
      <c r="M27" s="164">
        <f ca="1">SUM(M24:M26)</f>
        <v>0</v>
      </c>
      <c r="N27" s="165">
        <f ca="1">SUM(N24:N26)</f>
        <v>0</v>
      </c>
      <c r="O27" s="166">
        <f ca="1">SUM(O24:O26)</f>
        <v>0</v>
      </c>
      <c r="P27" s="166">
        <f ca="1">SUM(P24:P26)</f>
        <v>0</v>
      </c>
      <c r="V27" s="35" t="s">
        <v>253</v>
      </c>
      <c r="W27" s="172" t="s">
        <v>254</v>
      </c>
      <c r="X27" s="172" t="s">
        <v>255</v>
      </c>
      <c r="Y27" s="35">
        <f t="shared" ca="1" si="1"/>
        <v>0</v>
      </c>
      <c r="Z27" s="35"/>
      <c r="AA27" s="35" t="str">
        <f t="shared" ca="1" si="0"/>
        <v>29363</v>
      </c>
      <c r="AB27" s="35">
        <v>27</v>
      </c>
      <c r="AD27" s="174" t="s">
        <v>256</v>
      </c>
      <c r="AE27" s="35" t="s">
        <v>257</v>
      </c>
    </row>
    <row r="28" spans="2:31" ht="21" customHeight="1" thickBot="1">
      <c r="F28" s="5"/>
      <c r="H28" s="30" t="s">
        <v>258</v>
      </c>
      <c r="I28" s="30"/>
      <c r="J28" s="30"/>
      <c r="K28" s="30"/>
      <c r="V28" s="35" t="s">
        <v>259</v>
      </c>
      <c r="W28" s="172" t="s">
        <v>260</v>
      </c>
      <c r="X28" s="172" t="s">
        <v>261</v>
      </c>
      <c r="Y28" s="35">
        <f t="shared" ca="1" si="1"/>
        <v>0</v>
      </c>
      <c r="Z28" s="35"/>
      <c r="AA28" s="35" t="str">
        <f t="shared" ca="1" si="0"/>
        <v>29385</v>
      </c>
      <c r="AB28" s="35">
        <v>28</v>
      </c>
      <c r="AD28" s="174" t="s">
        <v>262</v>
      </c>
      <c r="AE28" s="35" t="s">
        <v>263</v>
      </c>
    </row>
    <row r="29" spans="2:31" ht="21" customHeight="1">
      <c r="B29" s="61"/>
      <c r="C29" s="193" t="s">
        <v>264</v>
      </c>
      <c r="D29" s="7"/>
      <c r="E29" s="122">
        <f ca="1">E26</f>
        <v>0</v>
      </c>
      <c r="F29" s="64"/>
      <c r="L29" s="65"/>
      <c r="M29" s="6" t="s">
        <v>265</v>
      </c>
      <c r="N29" s="6" t="s">
        <v>266</v>
      </c>
      <c r="O29" s="7" t="s">
        <v>267</v>
      </c>
      <c r="V29" s="35" t="s">
        <v>268</v>
      </c>
      <c r="W29" s="172" t="s">
        <v>260</v>
      </c>
      <c r="X29" s="172" t="s">
        <v>269</v>
      </c>
      <c r="Y29" s="35">
        <f t="shared" ca="1" si="1"/>
        <v>0</v>
      </c>
      <c r="Z29" s="35"/>
      <c r="AA29" s="35" t="str">
        <f t="shared" ca="1" si="0"/>
        <v>29386</v>
      </c>
      <c r="AB29" s="35">
        <v>29</v>
      </c>
      <c r="AD29" s="174" t="s">
        <v>270</v>
      </c>
      <c r="AE29" s="35" t="s">
        <v>271</v>
      </c>
    </row>
    <row r="30" spans="2:31" ht="21" customHeight="1">
      <c r="B30" s="62"/>
      <c r="C30" s="60" t="s">
        <v>272</v>
      </c>
      <c r="D30" s="8"/>
      <c r="E30" s="40">
        <f ca="1">F26</f>
        <v>0</v>
      </c>
      <c r="F30" s="64"/>
      <c r="L30" s="66" t="s">
        <v>273</v>
      </c>
      <c r="M30" s="147">
        <f t="shared" ref="M30:M39" ca="1" si="12">Y74</f>
        <v>0</v>
      </c>
      <c r="N30" s="147">
        <f t="shared" ref="N30:N49" ca="1" si="13">Y93</f>
        <v>0</v>
      </c>
      <c r="O30" s="148">
        <f t="shared" ref="O30:O39" ca="1" si="14">Y113</f>
        <v>0</v>
      </c>
      <c r="V30" s="35" t="s">
        <v>274</v>
      </c>
      <c r="W30" s="172" t="s">
        <v>149</v>
      </c>
      <c r="X30" s="172" t="s">
        <v>275</v>
      </c>
      <c r="Y30" s="35">
        <f t="shared" ca="1" si="1"/>
        <v>0</v>
      </c>
      <c r="Z30" s="35"/>
      <c r="AA30" s="35" t="str">
        <f t="shared" ca="1" si="0"/>
        <v>29401</v>
      </c>
      <c r="AB30" s="35">
        <v>30</v>
      </c>
      <c r="AD30" s="174" t="s">
        <v>276</v>
      </c>
      <c r="AE30" s="35" t="s">
        <v>277</v>
      </c>
    </row>
    <row r="31" spans="2:31" ht="21" customHeight="1">
      <c r="B31" s="63"/>
      <c r="C31" s="60" t="s">
        <v>278</v>
      </c>
      <c r="D31" s="8"/>
      <c r="E31" s="40">
        <f ca="1">O50</f>
        <v>0</v>
      </c>
      <c r="F31" s="64"/>
      <c r="L31" s="66" t="s">
        <v>279</v>
      </c>
      <c r="M31" s="147">
        <f t="shared" ca="1" si="12"/>
        <v>0</v>
      </c>
      <c r="N31" s="147">
        <f t="shared" ca="1" si="13"/>
        <v>0</v>
      </c>
      <c r="O31" s="148">
        <f t="shared" ca="1" si="14"/>
        <v>0</v>
      </c>
      <c r="V31" s="35" t="s">
        <v>280</v>
      </c>
      <c r="W31" s="172" t="s">
        <v>149</v>
      </c>
      <c r="X31" s="172" t="s">
        <v>281</v>
      </c>
      <c r="Y31" s="35">
        <f t="shared" ca="1" si="1"/>
        <v>0</v>
      </c>
      <c r="Z31" s="35"/>
      <c r="AA31" s="35" t="str">
        <f t="shared" ca="1" si="0"/>
        <v>29402</v>
      </c>
      <c r="AB31" s="35">
        <v>31</v>
      </c>
      <c r="AD31" s="174" t="s">
        <v>282</v>
      </c>
      <c r="AE31" s="35" t="s">
        <v>283</v>
      </c>
    </row>
    <row r="32" spans="2:31" ht="21" customHeight="1" thickBot="1">
      <c r="B32" s="370" t="s">
        <v>284</v>
      </c>
      <c r="C32" s="371"/>
      <c r="D32" s="372"/>
      <c r="E32" s="123">
        <f ca="1">SUM(E29:E31)</f>
        <v>0</v>
      </c>
      <c r="F32" s="64"/>
      <c r="L32" s="66" t="s">
        <v>285</v>
      </c>
      <c r="M32" s="147">
        <f t="shared" ca="1" si="12"/>
        <v>0</v>
      </c>
      <c r="N32" s="147">
        <f t="shared" ca="1" si="13"/>
        <v>0</v>
      </c>
      <c r="O32" s="148">
        <f t="shared" ca="1" si="14"/>
        <v>0</v>
      </c>
      <c r="V32" s="35" t="s">
        <v>286</v>
      </c>
      <c r="W32" s="172" t="s">
        <v>149</v>
      </c>
      <c r="X32" s="172" t="s">
        <v>287</v>
      </c>
      <c r="Y32" s="35">
        <f t="shared" ca="1" si="1"/>
        <v>0</v>
      </c>
      <c r="Z32" s="35"/>
      <c r="AA32" s="35" t="str">
        <f t="shared" ca="1" si="0"/>
        <v>29424</v>
      </c>
      <c r="AB32" s="35">
        <v>32</v>
      </c>
      <c r="AD32" s="174" t="s">
        <v>288</v>
      </c>
      <c r="AE32" s="35" t="s">
        <v>289</v>
      </c>
    </row>
    <row r="33" spans="2:31" ht="21" customHeight="1">
      <c r="L33" s="66" t="s">
        <v>290</v>
      </c>
      <c r="M33" s="147">
        <f t="shared" ca="1" si="12"/>
        <v>0</v>
      </c>
      <c r="N33" s="147">
        <f t="shared" ca="1" si="13"/>
        <v>0</v>
      </c>
      <c r="O33" s="148">
        <f t="shared" ca="1" si="14"/>
        <v>0</v>
      </c>
      <c r="V33" s="35" t="s">
        <v>291</v>
      </c>
      <c r="W33" s="172" t="s">
        <v>149</v>
      </c>
      <c r="X33" s="172" t="s">
        <v>292</v>
      </c>
      <c r="Y33" s="35">
        <f t="shared" ca="1" si="1"/>
        <v>0</v>
      </c>
      <c r="Z33" s="35"/>
      <c r="AA33" s="35" t="str">
        <f t="shared" ca="1" si="0"/>
        <v>29425</v>
      </c>
      <c r="AB33" s="35">
        <v>33</v>
      </c>
      <c r="AD33" s="174" t="s">
        <v>293</v>
      </c>
      <c r="AE33" s="35" t="s">
        <v>294</v>
      </c>
    </row>
    <row r="34" spans="2:31" ht="21" customHeight="1">
      <c r="L34" s="66" t="s">
        <v>295</v>
      </c>
      <c r="M34" s="147">
        <f t="shared" ca="1" si="12"/>
        <v>0</v>
      </c>
      <c r="N34" s="147">
        <f t="shared" ca="1" si="13"/>
        <v>0</v>
      </c>
      <c r="O34" s="148">
        <f t="shared" ca="1" si="14"/>
        <v>0</v>
      </c>
      <c r="V34" s="35" t="s">
        <v>296</v>
      </c>
      <c r="W34" s="172" t="s">
        <v>149</v>
      </c>
      <c r="X34" s="172" t="s">
        <v>297</v>
      </c>
      <c r="Y34" s="35">
        <f t="shared" ca="1" si="1"/>
        <v>0</v>
      </c>
      <c r="Z34" s="35"/>
      <c r="AA34" s="35" t="str">
        <f t="shared" ca="1" si="0"/>
        <v>29426</v>
      </c>
      <c r="AB34" s="35">
        <v>34</v>
      </c>
      <c r="AD34" s="174" t="s">
        <v>298</v>
      </c>
      <c r="AE34" s="35" t="s">
        <v>299</v>
      </c>
    </row>
    <row r="35" spans="2:31" ht="21" customHeight="1">
      <c r="L35" s="66" t="s">
        <v>300</v>
      </c>
      <c r="M35" s="147">
        <f t="shared" ca="1" si="12"/>
        <v>0</v>
      </c>
      <c r="N35" s="147">
        <f t="shared" ca="1" si="13"/>
        <v>0</v>
      </c>
      <c r="O35" s="148">
        <f t="shared" ca="1" si="14"/>
        <v>0</v>
      </c>
      <c r="V35" s="35" t="s">
        <v>301</v>
      </c>
      <c r="W35" s="172" t="s">
        <v>149</v>
      </c>
      <c r="X35" s="172" t="s">
        <v>302</v>
      </c>
      <c r="Y35" s="35">
        <f t="shared" ca="1" si="1"/>
        <v>0</v>
      </c>
      <c r="Z35" s="35"/>
      <c r="AA35" s="35" t="str">
        <f t="shared" ca="1" si="0"/>
        <v>29427</v>
      </c>
      <c r="AB35" s="35">
        <v>35</v>
      </c>
      <c r="AD35" s="174" t="s">
        <v>303</v>
      </c>
      <c r="AE35" s="35" t="s">
        <v>304</v>
      </c>
    </row>
    <row r="36" spans="2:31" ht="21" customHeight="1">
      <c r="B36" s="177" t="str">
        <f ca="1">"収集ごみ（混合ごみ＋可燃ごみ＋不燃ごみ＋資源ごみ＋粗大ごみ＋その他）＝"&amp;TEXT(E18+F18,"#,##0")&amp;"t/年"</f>
        <v>収集ごみ（混合ごみ＋可燃ごみ＋不燃ごみ＋資源ごみ＋粗大ごみ＋その他）＝0t/年</v>
      </c>
      <c r="C36" s="178"/>
      <c r="L36" s="66" t="s">
        <v>305</v>
      </c>
      <c r="M36" s="147">
        <f t="shared" ca="1" si="12"/>
        <v>0</v>
      </c>
      <c r="N36" s="147">
        <f t="shared" ca="1" si="13"/>
        <v>0</v>
      </c>
      <c r="O36" s="148">
        <f t="shared" ca="1" si="14"/>
        <v>0</v>
      </c>
      <c r="V36" s="35" t="s">
        <v>306</v>
      </c>
      <c r="W36" s="172" t="s">
        <v>149</v>
      </c>
      <c r="X36" s="172" t="s">
        <v>307</v>
      </c>
      <c r="Y36" s="35">
        <f t="shared" ca="1" si="1"/>
        <v>0</v>
      </c>
      <c r="Z36" s="35"/>
      <c r="AA36" s="35" t="str">
        <f t="shared" ca="1" si="0"/>
        <v>29441</v>
      </c>
      <c r="AB36" s="35">
        <v>36</v>
      </c>
      <c r="AD36" s="174" t="s">
        <v>308</v>
      </c>
      <c r="AE36" s="35" t="s">
        <v>309</v>
      </c>
    </row>
    <row r="37" spans="2:31" ht="21" customHeight="1">
      <c r="B37" s="46" t="str">
        <f ca="1">"計画収集量（収集ごみ＋直接搬入ごみ）＝"&amp;TEXT(E18+E25+F18+F25,"#,##0")&amp;"t/年"</f>
        <v>計画収集量（収集ごみ＋直接搬入ごみ）＝0t/年</v>
      </c>
      <c r="L37" s="66" t="s">
        <v>310</v>
      </c>
      <c r="M37" s="147">
        <f t="shared" ca="1" si="12"/>
        <v>0</v>
      </c>
      <c r="N37" s="147">
        <f t="shared" ca="1" si="13"/>
        <v>0</v>
      </c>
      <c r="O37" s="148">
        <f t="shared" ca="1" si="14"/>
        <v>0</v>
      </c>
      <c r="V37" s="35" t="s">
        <v>311</v>
      </c>
      <c r="W37" s="172" t="s">
        <v>149</v>
      </c>
      <c r="X37" s="172" t="s">
        <v>312</v>
      </c>
      <c r="Y37" s="35">
        <f t="shared" ca="1" si="1"/>
        <v>0</v>
      </c>
      <c r="Z37" s="35"/>
      <c r="AA37" s="35" t="str">
        <f t="shared" ca="1" si="0"/>
        <v>29442</v>
      </c>
      <c r="AB37" s="35">
        <v>37</v>
      </c>
      <c r="AD37" s="174" t="s">
        <v>313</v>
      </c>
      <c r="AE37" s="35" t="s">
        <v>314</v>
      </c>
    </row>
    <row r="38" spans="2:31" ht="21" customHeight="1">
      <c r="B38" s="47" t="str">
        <f ca="1">"ごみ総排出量（計画収集量＋集団回収量）＝"&amp;TEXT(E32,"#,###0")&amp;"t/年"</f>
        <v>ごみ総排出量（計画収集量＋集団回収量）＝0t/年</v>
      </c>
      <c r="L38" s="66" t="s">
        <v>315</v>
      </c>
      <c r="M38" s="147">
        <f t="shared" ca="1" si="12"/>
        <v>0</v>
      </c>
      <c r="N38" s="147">
        <f t="shared" ca="1" si="13"/>
        <v>0</v>
      </c>
      <c r="O38" s="148">
        <f t="shared" ca="1" si="14"/>
        <v>0</v>
      </c>
      <c r="V38" s="35" t="s">
        <v>316</v>
      </c>
      <c r="W38" s="172" t="s">
        <v>149</v>
      </c>
      <c r="X38" s="172" t="s">
        <v>317</v>
      </c>
      <c r="Y38" s="35">
        <f t="shared" ca="1" si="1"/>
        <v>0</v>
      </c>
      <c r="Z38" s="35"/>
      <c r="AA38" s="35" t="str">
        <f t="shared" ca="1" si="0"/>
        <v>29443</v>
      </c>
      <c r="AB38" s="35">
        <v>38</v>
      </c>
      <c r="AD38" s="174" t="s">
        <v>318</v>
      </c>
      <c r="AE38" s="35" t="s">
        <v>319</v>
      </c>
    </row>
    <row r="39" spans="2:31" ht="21" customHeight="1">
      <c r="B39" s="47" t="str">
        <f ca="1">"ごみ処理量（直接最終処分量＋直接焼却量＋焼却以外の中間処理量＋直接資源化量）＝"&amp;TEXT(L27,"#,##0")&amp;"t/年"</f>
        <v>ごみ処理量（直接最終処分量＋直接焼却量＋焼却以外の中間処理量＋直接資源化量）＝0t/年</v>
      </c>
      <c r="L39" s="66" t="s">
        <v>320</v>
      </c>
      <c r="M39" s="147">
        <f t="shared" ca="1" si="12"/>
        <v>0</v>
      </c>
      <c r="N39" s="147">
        <f t="shared" ca="1" si="13"/>
        <v>0</v>
      </c>
      <c r="O39" s="148">
        <f t="shared" ca="1" si="14"/>
        <v>0</v>
      </c>
      <c r="V39" s="35" t="s">
        <v>321</v>
      </c>
      <c r="W39" s="172" t="s">
        <v>149</v>
      </c>
      <c r="X39" s="172" t="s">
        <v>322</v>
      </c>
      <c r="Y39" s="35">
        <f t="shared" ca="1" si="1"/>
        <v>0</v>
      </c>
      <c r="Z39" s="35"/>
      <c r="AA39" s="35" t="str">
        <f t="shared" ca="1" si="0"/>
        <v>29444</v>
      </c>
      <c r="AB39" s="35">
        <v>39</v>
      </c>
      <c r="AD39" s="174" t="s">
        <v>323</v>
      </c>
      <c r="AE39" s="35" t="s">
        <v>324</v>
      </c>
    </row>
    <row r="40" spans="2:31" ht="21" customHeight="1">
      <c r="B40" s="46" t="e">
        <f ca="1">"１人１日あたりごみ排出量（ごみ総排出量/総人口）＝"&amp;TEXT(E32/E8/365*1000000,"#,##0")&amp;"g/人日"</f>
        <v>#DIV/0!</v>
      </c>
      <c r="L40" s="66" t="s">
        <v>325</v>
      </c>
      <c r="M40" s="134" t="s">
        <v>326</v>
      </c>
      <c r="N40" s="147">
        <f t="shared" ca="1" si="13"/>
        <v>0</v>
      </c>
      <c r="O40" s="135" t="s">
        <v>135</v>
      </c>
      <c r="V40" s="35" t="s">
        <v>327</v>
      </c>
      <c r="W40" s="172" t="s">
        <v>149</v>
      </c>
      <c r="X40" s="172" t="s">
        <v>328</v>
      </c>
      <c r="Y40" s="35">
        <f t="shared" ca="1" si="1"/>
        <v>0</v>
      </c>
      <c r="Z40" s="35"/>
      <c r="AA40" s="35" t="str">
        <f t="shared" ca="1" si="0"/>
        <v>29446</v>
      </c>
      <c r="AB40" s="35">
        <v>40</v>
      </c>
      <c r="AD40" s="174" t="s">
        <v>329</v>
      </c>
      <c r="AE40" s="35" t="s">
        <v>330</v>
      </c>
    </row>
    <row r="41" spans="2:31" ht="21" customHeight="1">
      <c r="B41" s="46" t="e">
        <f ca="1">"リサイクル率（[資源化量合計＋集団回収量]/[ごみ処理量＋集団回収量]）＝"&amp;TEXT((O27+O50)/(L27+O50)*100,"##.##")&amp;"％"</f>
        <v>#DIV/0!</v>
      </c>
      <c r="L41" s="66" t="s">
        <v>331</v>
      </c>
      <c r="M41" s="134" t="s">
        <v>332</v>
      </c>
      <c r="N41" s="147">
        <f t="shared" ca="1" si="13"/>
        <v>0</v>
      </c>
      <c r="O41" s="135" t="s">
        <v>135</v>
      </c>
      <c r="W41" s="172"/>
      <c r="X41" s="172"/>
      <c r="Z41" s="35"/>
      <c r="AA41" s="35" t="str">
        <f t="shared" ca="1" si="0"/>
        <v>29447</v>
      </c>
      <c r="AB41" s="35">
        <v>41</v>
      </c>
      <c r="AD41" s="174" t="s">
        <v>333</v>
      </c>
      <c r="AE41" s="35" t="s">
        <v>334</v>
      </c>
    </row>
    <row r="42" spans="2:31" ht="21" customHeight="1">
      <c r="B42" s="46" t="str">
        <f ca="1">"中間処理による減量化量（施設処理量-施設処理後資源化量-施設処理後残渣処分量）＝"&amp;TEXT(L24-N24-O24,"#,##0")&amp;"t/年"</f>
        <v>中間処理による減量化量（施設処理量-施設処理後資源化量-施設処理後残渣処分量）＝0t/年</v>
      </c>
      <c r="L42" s="66" t="s">
        <v>335</v>
      </c>
      <c r="M42" s="134" t="s">
        <v>336</v>
      </c>
      <c r="N42" s="147">
        <f t="shared" ca="1" si="13"/>
        <v>0</v>
      </c>
      <c r="O42" s="135" t="s">
        <v>135</v>
      </c>
      <c r="V42" s="35" t="s">
        <v>134</v>
      </c>
      <c r="W42" s="172" t="s">
        <v>337</v>
      </c>
      <c r="X42" s="35" t="s">
        <v>128</v>
      </c>
      <c r="Y42" s="35">
        <f t="shared" ref="Y42:Y83" ca="1" si="15">IF(Y$2=0,INDIRECT(W42&amp;"!"&amp;X42&amp;$AB$2),0)</f>
        <v>0</v>
      </c>
      <c r="Z42" s="35"/>
      <c r="AA42" s="35" t="str">
        <f t="shared" ca="1" si="0"/>
        <v>29449</v>
      </c>
      <c r="AB42" s="35">
        <v>42</v>
      </c>
      <c r="AD42" s="174" t="s">
        <v>338</v>
      </c>
      <c r="AE42" s="35" t="s">
        <v>339</v>
      </c>
    </row>
    <row r="43" spans="2:31" ht="21" customHeight="1">
      <c r="L43" s="66" t="s">
        <v>340</v>
      </c>
      <c r="M43" s="134" t="s">
        <v>341</v>
      </c>
      <c r="N43" s="147">
        <f t="shared" ca="1" si="13"/>
        <v>0</v>
      </c>
      <c r="O43" s="135" t="s">
        <v>135</v>
      </c>
      <c r="U43" s="1" t="s">
        <v>342</v>
      </c>
      <c r="V43" s="35" t="s">
        <v>192</v>
      </c>
      <c r="W43" s="172" t="s">
        <v>337</v>
      </c>
      <c r="X43" s="35" t="s">
        <v>343</v>
      </c>
      <c r="Y43" s="35">
        <f t="shared" ca="1" si="15"/>
        <v>0</v>
      </c>
      <c r="Z43" s="35"/>
      <c r="AA43" s="35" t="str">
        <f t="shared" ca="1" si="0"/>
        <v>29450</v>
      </c>
      <c r="AB43" s="35">
        <v>43</v>
      </c>
      <c r="AD43" s="174" t="s">
        <v>344</v>
      </c>
      <c r="AE43" s="35" t="s">
        <v>345</v>
      </c>
    </row>
    <row r="44" spans="2:31" ht="21" customHeight="1">
      <c r="L44" s="66" t="s">
        <v>346</v>
      </c>
      <c r="M44" s="134" t="s">
        <v>326</v>
      </c>
      <c r="N44" s="147">
        <f t="shared" ca="1" si="13"/>
        <v>0</v>
      </c>
      <c r="O44" s="135" t="s">
        <v>135</v>
      </c>
      <c r="U44" s="1" t="s">
        <v>342</v>
      </c>
      <c r="V44" s="35" t="s">
        <v>147</v>
      </c>
      <c r="W44" s="172" t="s">
        <v>337</v>
      </c>
      <c r="X44" s="35" t="s">
        <v>347</v>
      </c>
      <c r="Y44" s="35">
        <f t="shared" ca="1" si="15"/>
        <v>0</v>
      </c>
      <c r="Z44" s="35"/>
      <c r="AA44" s="35" t="str">
        <f t="shared" ca="1" si="0"/>
        <v>29451</v>
      </c>
      <c r="AB44" s="35">
        <v>44</v>
      </c>
      <c r="AD44" s="174" t="s">
        <v>348</v>
      </c>
      <c r="AE44" s="35" t="s">
        <v>349</v>
      </c>
    </row>
    <row r="45" spans="2:31" ht="21" customHeight="1">
      <c r="K45" s="48"/>
      <c r="L45" s="66" t="s">
        <v>350</v>
      </c>
      <c r="M45" s="134" t="s">
        <v>332</v>
      </c>
      <c r="N45" s="147">
        <f t="shared" ca="1" si="13"/>
        <v>0</v>
      </c>
      <c r="O45" s="135" t="s">
        <v>135</v>
      </c>
      <c r="U45" s="1" t="s">
        <v>342</v>
      </c>
      <c r="V45" s="35" t="s">
        <v>351</v>
      </c>
      <c r="W45" s="172" t="s">
        <v>337</v>
      </c>
      <c r="X45" s="35" t="s">
        <v>352</v>
      </c>
      <c r="Y45" s="35">
        <f t="shared" ca="1" si="15"/>
        <v>0</v>
      </c>
      <c r="Z45" s="35"/>
      <c r="AA45" s="35" t="str">
        <f t="shared" ca="1" si="0"/>
        <v>29452</v>
      </c>
      <c r="AB45" s="35">
        <v>45</v>
      </c>
      <c r="AD45" s="174" t="s">
        <v>353</v>
      </c>
      <c r="AE45" s="35" t="s">
        <v>354</v>
      </c>
    </row>
    <row r="46" spans="2:31" ht="21" customHeight="1">
      <c r="K46" s="48"/>
      <c r="L46" s="66" t="s">
        <v>355</v>
      </c>
      <c r="M46" s="134" t="s">
        <v>356</v>
      </c>
      <c r="N46" s="147">
        <f t="shared" ca="1" si="13"/>
        <v>0</v>
      </c>
      <c r="O46" s="135" t="s">
        <v>135</v>
      </c>
      <c r="U46" s="1" t="s">
        <v>342</v>
      </c>
      <c r="V46" s="35" t="s">
        <v>209</v>
      </c>
      <c r="W46" s="172" t="s">
        <v>337</v>
      </c>
      <c r="X46" s="35" t="s">
        <v>175</v>
      </c>
      <c r="Y46" s="35">
        <f t="shared" ca="1" si="15"/>
        <v>0</v>
      </c>
      <c r="Z46" s="35"/>
      <c r="AA46" s="35" t="str">
        <f t="shared" ca="1" si="0"/>
        <v>29453</v>
      </c>
      <c r="AB46" s="35">
        <v>46</v>
      </c>
      <c r="AD46" s="174" t="s">
        <v>357</v>
      </c>
      <c r="AE46" s="35" t="s">
        <v>358</v>
      </c>
    </row>
    <row r="47" spans="2:31" ht="21" customHeight="1">
      <c r="K47" s="48"/>
      <c r="L47" s="66" t="s">
        <v>359</v>
      </c>
      <c r="M47" s="134" t="s">
        <v>360</v>
      </c>
      <c r="N47" s="147">
        <f t="shared" ca="1" si="13"/>
        <v>0</v>
      </c>
      <c r="O47" s="135" t="s">
        <v>135</v>
      </c>
      <c r="U47" s="1" t="s">
        <v>342</v>
      </c>
      <c r="V47" s="35" t="s">
        <v>167</v>
      </c>
      <c r="W47" s="172" t="s">
        <v>337</v>
      </c>
      <c r="X47" s="35" t="s">
        <v>361</v>
      </c>
      <c r="Y47" s="35">
        <f t="shared" ca="1" si="15"/>
        <v>0</v>
      </c>
      <c r="Z47" s="35"/>
      <c r="AA47" s="35">
        <f t="shared" ca="1" si="0"/>
        <v>0</v>
      </c>
      <c r="AB47" s="35">
        <v>47</v>
      </c>
      <c r="AD47" s="174" t="s">
        <v>362</v>
      </c>
      <c r="AE47" s="35" t="s">
        <v>363</v>
      </c>
    </row>
    <row r="48" spans="2:31" ht="21" customHeight="1">
      <c r="K48" s="48"/>
      <c r="L48" s="67" t="s">
        <v>364</v>
      </c>
      <c r="M48" s="147">
        <f ca="1">Y91</f>
        <v>0</v>
      </c>
      <c r="N48" s="147">
        <f t="shared" ca="1" si="13"/>
        <v>0</v>
      </c>
      <c r="O48" s="148">
        <f ca="1">Y130</f>
        <v>0</v>
      </c>
      <c r="U48" s="1" t="s">
        <v>342</v>
      </c>
      <c r="V48" s="35" t="s">
        <v>173</v>
      </c>
      <c r="W48" s="172" t="s">
        <v>337</v>
      </c>
      <c r="X48" s="35" t="s">
        <v>365</v>
      </c>
      <c r="Y48" s="35">
        <f t="shared" ca="1" si="15"/>
        <v>0</v>
      </c>
      <c r="Z48" s="35"/>
      <c r="AA48" s="35">
        <f t="shared" ca="1" si="0"/>
        <v>0</v>
      </c>
      <c r="AB48" s="35">
        <v>48</v>
      </c>
      <c r="AD48" s="174" t="s">
        <v>366</v>
      </c>
      <c r="AE48" s="35" t="s">
        <v>367</v>
      </c>
    </row>
    <row r="49" spans="12:31" ht="21" customHeight="1" thickBot="1">
      <c r="L49" s="68" t="s">
        <v>368</v>
      </c>
      <c r="M49" s="150">
        <f ca="1">Y92</f>
        <v>0</v>
      </c>
      <c r="N49" s="147">
        <f t="shared" ca="1" si="13"/>
        <v>0</v>
      </c>
      <c r="O49" s="167">
        <f ca="1">Y131</f>
        <v>0</v>
      </c>
      <c r="U49" s="1" t="s">
        <v>342</v>
      </c>
      <c r="V49" s="35" t="s">
        <v>179</v>
      </c>
      <c r="W49" s="172" t="s">
        <v>337</v>
      </c>
      <c r="X49" s="35" t="s">
        <v>369</v>
      </c>
      <c r="Y49" s="35">
        <f t="shared" ca="1" si="15"/>
        <v>0</v>
      </c>
      <c r="Z49" s="35"/>
      <c r="AA49" s="35">
        <f t="shared" ca="1" si="0"/>
        <v>0</v>
      </c>
      <c r="AB49" s="35">
        <v>49</v>
      </c>
      <c r="AD49" s="174" t="s">
        <v>370</v>
      </c>
      <c r="AE49" s="35" t="s">
        <v>371</v>
      </c>
    </row>
    <row r="50" spans="12:31" ht="21" customHeight="1" thickBot="1">
      <c r="L50" s="31" t="s">
        <v>372</v>
      </c>
      <c r="M50" s="156">
        <f ca="1">SUM(M30:M49)</f>
        <v>0</v>
      </c>
      <c r="N50" s="156">
        <f ca="1">SUM(N30:N49)</f>
        <v>0</v>
      </c>
      <c r="O50" s="157">
        <f ca="1">SUM(O30:O49)</f>
        <v>0</v>
      </c>
      <c r="U50" s="1" t="s">
        <v>373</v>
      </c>
      <c r="V50" s="35" t="s">
        <v>374</v>
      </c>
      <c r="W50" s="172" t="s">
        <v>375</v>
      </c>
      <c r="X50" s="35" t="s">
        <v>376</v>
      </c>
      <c r="Y50" s="35">
        <f t="shared" ca="1" si="15"/>
        <v>0</v>
      </c>
      <c r="Z50" s="35"/>
      <c r="AA50" s="35">
        <f t="shared" ca="1" si="0"/>
        <v>0</v>
      </c>
      <c r="AB50" s="35">
        <v>50</v>
      </c>
      <c r="AD50" s="174" t="s">
        <v>377</v>
      </c>
      <c r="AE50" s="35" t="s">
        <v>378</v>
      </c>
    </row>
    <row r="51" spans="12:31" ht="21" customHeight="1">
      <c r="L51" s="49"/>
      <c r="M51" s="50"/>
      <c r="U51" s="1" t="s">
        <v>379</v>
      </c>
      <c r="V51" s="35" t="s">
        <v>380</v>
      </c>
      <c r="W51" s="172" t="s">
        <v>381</v>
      </c>
      <c r="X51" s="35" t="s">
        <v>382</v>
      </c>
      <c r="Y51" s="35">
        <f t="shared" ca="1" si="15"/>
        <v>0</v>
      </c>
      <c r="Z51" s="35"/>
      <c r="AA51" s="35">
        <f t="shared" ca="1" si="0"/>
        <v>0</v>
      </c>
      <c r="AB51" s="35">
        <v>51</v>
      </c>
      <c r="AD51" s="174" t="s">
        <v>383</v>
      </c>
      <c r="AE51" s="35" t="s">
        <v>384</v>
      </c>
    </row>
    <row r="52" spans="12:31" ht="21" customHeight="1">
      <c r="U52" s="1" t="s">
        <v>385</v>
      </c>
      <c r="V52" s="35" t="s">
        <v>386</v>
      </c>
      <c r="W52" s="172" t="s">
        <v>387</v>
      </c>
      <c r="X52" s="35" t="s">
        <v>388</v>
      </c>
      <c r="Y52" s="35">
        <f t="shared" ca="1" si="15"/>
        <v>0</v>
      </c>
      <c r="Z52" s="35"/>
      <c r="AA52" s="35">
        <f t="shared" ca="1" si="0"/>
        <v>0</v>
      </c>
      <c r="AB52" s="35">
        <v>52</v>
      </c>
      <c r="AD52" s="174" t="s">
        <v>389</v>
      </c>
      <c r="AE52" s="35" t="s">
        <v>390</v>
      </c>
    </row>
    <row r="53" spans="12:31" ht="21" customHeight="1">
      <c r="U53" s="1" t="s">
        <v>391</v>
      </c>
      <c r="V53" s="35" t="s">
        <v>392</v>
      </c>
      <c r="W53" s="172" t="s">
        <v>393</v>
      </c>
      <c r="X53" s="35" t="s">
        <v>394</v>
      </c>
      <c r="Y53" s="35">
        <f t="shared" ca="1" si="15"/>
        <v>0</v>
      </c>
      <c r="Z53" s="35"/>
      <c r="AA53" s="35">
        <f t="shared" ca="1" si="0"/>
        <v>0</v>
      </c>
      <c r="AB53" s="35">
        <v>53</v>
      </c>
      <c r="AD53" s="174" t="s">
        <v>395</v>
      </c>
      <c r="AE53" s="35" t="s">
        <v>396</v>
      </c>
    </row>
    <row r="54" spans="12:31" ht="21" customHeight="1">
      <c r="U54" s="1" t="s">
        <v>373</v>
      </c>
      <c r="V54" s="35" t="s">
        <v>397</v>
      </c>
      <c r="W54" s="172" t="s">
        <v>375</v>
      </c>
      <c r="X54" s="35" t="s">
        <v>398</v>
      </c>
      <c r="Y54" s="35">
        <f t="shared" ca="1" si="15"/>
        <v>0</v>
      </c>
      <c r="Z54" s="35"/>
      <c r="AA54" s="35">
        <f t="shared" ca="1" si="0"/>
        <v>0</v>
      </c>
      <c r="AB54" s="35">
        <v>54</v>
      </c>
    </row>
    <row r="55" spans="12:31" ht="21" customHeight="1">
      <c r="U55" s="1" t="s">
        <v>399</v>
      </c>
      <c r="V55" s="35" t="s">
        <v>400</v>
      </c>
      <c r="W55" s="172" t="s">
        <v>401</v>
      </c>
      <c r="X55" s="35" t="s">
        <v>402</v>
      </c>
      <c r="Y55" s="35">
        <f t="shared" ca="1" si="15"/>
        <v>0</v>
      </c>
      <c r="Z55" s="35"/>
      <c r="AA55" s="35">
        <f t="shared" ca="1" si="0"/>
        <v>0</v>
      </c>
      <c r="AB55" s="35">
        <v>55</v>
      </c>
    </row>
    <row r="56" spans="12:31" ht="21" customHeight="1">
      <c r="U56" s="1" t="s">
        <v>403</v>
      </c>
      <c r="V56" s="35" t="s">
        <v>404</v>
      </c>
      <c r="W56" s="172" t="s">
        <v>405</v>
      </c>
      <c r="X56" s="35" t="s">
        <v>406</v>
      </c>
      <c r="Y56" s="35">
        <f t="shared" ca="1" si="15"/>
        <v>0</v>
      </c>
      <c r="Z56" s="35"/>
      <c r="AA56" s="35">
        <f t="shared" ca="1" si="0"/>
        <v>0</v>
      </c>
      <c r="AB56" s="35">
        <v>56</v>
      </c>
    </row>
    <row r="57" spans="12:31" ht="21" customHeight="1">
      <c r="V57" s="35" t="s">
        <v>407</v>
      </c>
      <c r="W57" s="172" t="s">
        <v>381</v>
      </c>
      <c r="X57" s="35" t="s">
        <v>408</v>
      </c>
      <c r="Y57" s="35">
        <f t="shared" ca="1" si="15"/>
        <v>0</v>
      </c>
      <c r="Z57" s="35"/>
      <c r="AA57" s="35">
        <f t="shared" ca="1" si="0"/>
        <v>0</v>
      </c>
      <c r="AB57" s="35">
        <v>57</v>
      </c>
    </row>
    <row r="58" spans="12:31" ht="21" customHeight="1">
      <c r="V58" s="35" t="s">
        <v>409</v>
      </c>
      <c r="W58" s="172" t="s">
        <v>410</v>
      </c>
      <c r="X58" s="35" t="s">
        <v>411</v>
      </c>
      <c r="Y58" s="35">
        <f t="shared" ca="1" si="15"/>
        <v>0</v>
      </c>
      <c r="Z58" s="35"/>
      <c r="AA58" s="35">
        <f t="shared" ca="1" si="0"/>
        <v>0</v>
      </c>
      <c r="AB58" s="35">
        <v>58</v>
      </c>
    </row>
    <row r="59" spans="12:31" ht="21" customHeight="1">
      <c r="U59" s="1" t="s">
        <v>412</v>
      </c>
      <c r="V59" s="35" t="s">
        <v>413</v>
      </c>
      <c r="W59" s="172" t="s">
        <v>375</v>
      </c>
      <c r="X59" s="35" t="s">
        <v>414</v>
      </c>
      <c r="Y59" s="35">
        <f t="shared" ca="1" si="15"/>
        <v>0</v>
      </c>
      <c r="Z59" s="35"/>
      <c r="AA59" s="35">
        <f t="shared" ca="1" si="0"/>
        <v>0</v>
      </c>
      <c r="AB59" s="35">
        <v>59</v>
      </c>
    </row>
    <row r="60" spans="12:31" ht="21" customHeight="1">
      <c r="U60" s="1" t="s">
        <v>415</v>
      </c>
      <c r="V60" s="35" t="s">
        <v>141</v>
      </c>
      <c r="W60" s="172" t="s">
        <v>416</v>
      </c>
      <c r="X60" s="35" t="s">
        <v>417</v>
      </c>
      <c r="Y60" s="35">
        <f t="shared" ca="1" si="15"/>
        <v>0</v>
      </c>
      <c r="Z60" s="35"/>
      <c r="AA60" s="35">
        <f t="shared" ca="1" si="0"/>
        <v>0</v>
      </c>
      <c r="AB60" s="35">
        <v>60</v>
      </c>
    </row>
    <row r="61" spans="12:31" ht="21" customHeight="1">
      <c r="U61" s="1" t="s">
        <v>418</v>
      </c>
      <c r="V61" s="35" t="s">
        <v>419</v>
      </c>
      <c r="W61" s="172" t="s">
        <v>401</v>
      </c>
      <c r="X61" s="35" t="s">
        <v>420</v>
      </c>
      <c r="Y61" s="35">
        <f t="shared" ca="1" si="15"/>
        <v>0</v>
      </c>
      <c r="Z61" s="35"/>
      <c r="AA61" s="35">
        <f t="shared" ca="1" si="0"/>
        <v>0</v>
      </c>
      <c r="AB61" s="35">
        <v>61</v>
      </c>
    </row>
    <row r="62" spans="12:31" ht="21" customHeight="1">
      <c r="U62" s="1" t="s">
        <v>418</v>
      </c>
      <c r="V62" s="35" t="s">
        <v>421</v>
      </c>
      <c r="W62" s="172" t="s">
        <v>401</v>
      </c>
      <c r="X62" s="35" t="s">
        <v>422</v>
      </c>
      <c r="Y62" s="35">
        <f t="shared" ca="1" si="15"/>
        <v>0</v>
      </c>
      <c r="Z62" s="35"/>
      <c r="AA62" s="35">
        <f t="shared" ca="1" si="0"/>
        <v>0</v>
      </c>
      <c r="AB62" s="35">
        <v>62</v>
      </c>
    </row>
    <row r="63" spans="12:31" ht="21" customHeight="1">
      <c r="U63" s="1" t="s">
        <v>423</v>
      </c>
      <c r="V63" s="35" t="s">
        <v>424</v>
      </c>
      <c r="W63" s="172" t="s">
        <v>405</v>
      </c>
      <c r="X63" s="35" t="s">
        <v>425</v>
      </c>
      <c r="Y63" s="35">
        <f t="shared" ca="1" si="15"/>
        <v>0</v>
      </c>
      <c r="Z63" s="35"/>
      <c r="AA63" s="35">
        <f t="shared" ca="1" si="0"/>
        <v>0</v>
      </c>
      <c r="AB63" s="35">
        <v>63</v>
      </c>
    </row>
    <row r="64" spans="12:31" ht="21" customHeight="1">
      <c r="U64" s="1" t="s">
        <v>426</v>
      </c>
      <c r="V64" s="35" t="s">
        <v>427</v>
      </c>
      <c r="W64" s="172" t="s">
        <v>381</v>
      </c>
      <c r="X64" s="35" t="s">
        <v>428</v>
      </c>
      <c r="Y64" s="35">
        <f t="shared" ca="1" si="15"/>
        <v>0</v>
      </c>
      <c r="Z64" s="35"/>
      <c r="AA64" s="35">
        <f t="shared" ca="1" si="0"/>
        <v>0</v>
      </c>
      <c r="AB64" s="35">
        <v>64</v>
      </c>
    </row>
    <row r="65" spans="21:31" ht="21" customHeight="1">
      <c r="U65" s="1" t="s">
        <v>429</v>
      </c>
      <c r="V65" s="35" t="s">
        <v>430</v>
      </c>
      <c r="W65" s="172" t="s">
        <v>410</v>
      </c>
      <c r="X65" s="35" t="s">
        <v>431</v>
      </c>
      <c r="Y65" s="35">
        <f t="shared" ca="1" si="15"/>
        <v>0</v>
      </c>
      <c r="Z65" s="35"/>
      <c r="AA65" s="35">
        <f t="shared" ca="1" si="0"/>
        <v>0</v>
      </c>
      <c r="AB65" s="35">
        <v>65</v>
      </c>
      <c r="AC65" s="1"/>
      <c r="AE65" s="1"/>
    </row>
    <row r="66" spans="21:31" ht="21" customHeight="1">
      <c r="U66" s="1" t="s">
        <v>432</v>
      </c>
      <c r="V66" s="35" t="s">
        <v>433</v>
      </c>
      <c r="W66" s="172" t="s">
        <v>387</v>
      </c>
      <c r="X66" s="35" t="s">
        <v>434</v>
      </c>
      <c r="Y66" s="35">
        <f t="shared" ca="1" si="15"/>
        <v>0</v>
      </c>
      <c r="Z66" s="35"/>
      <c r="AA66" s="35">
        <f t="shared" ca="1" si="0"/>
        <v>0</v>
      </c>
      <c r="AB66" s="35">
        <v>66</v>
      </c>
      <c r="AC66" s="1"/>
      <c r="AE66" s="1"/>
    </row>
    <row r="67" spans="21:31" ht="21" customHeight="1">
      <c r="U67" s="1" t="s">
        <v>435</v>
      </c>
      <c r="V67" s="35" t="s">
        <v>436</v>
      </c>
      <c r="W67" s="172" t="s">
        <v>437</v>
      </c>
      <c r="X67" s="173" t="s">
        <v>438</v>
      </c>
      <c r="Y67" s="35">
        <f t="shared" ca="1" si="15"/>
        <v>0</v>
      </c>
      <c r="Z67" s="35"/>
      <c r="AA67" s="35">
        <f t="shared" ca="1" si="0"/>
        <v>0</v>
      </c>
      <c r="AB67" s="35">
        <v>67</v>
      </c>
      <c r="AC67" s="1"/>
      <c r="AE67" s="1"/>
    </row>
    <row r="68" spans="21:31" ht="21" customHeight="1">
      <c r="U68" s="1" t="s">
        <v>439</v>
      </c>
      <c r="V68" s="35" t="s">
        <v>374</v>
      </c>
      <c r="W68" s="172" t="s">
        <v>440</v>
      </c>
      <c r="X68" s="173" t="s">
        <v>441</v>
      </c>
      <c r="Y68" s="35">
        <f t="shared" ca="1" si="15"/>
        <v>0</v>
      </c>
      <c r="Z68" s="35"/>
      <c r="AA68" s="35">
        <f t="shared" ca="1" si="0"/>
        <v>0</v>
      </c>
      <c r="AB68" s="35">
        <v>68</v>
      </c>
      <c r="AC68" s="1"/>
      <c r="AE68" s="1"/>
    </row>
    <row r="69" spans="21:31" ht="21" customHeight="1">
      <c r="U69" s="1" t="s">
        <v>442</v>
      </c>
      <c r="V69" s="35" t="s">
        <v>443</v>
      </c>
      <c r="W69" s="172" t="s">
        <v>444</v>
      </c>
      <c r="X69" s="173" t="s">
        <v>445</v>
      </c>
      <c r="Y69" s="35">
        <f t="shared" ca="1" si="15"/>
        <v>0</v>
      </c>
      <c r="Z69" s="35"/>
      <c r="AA69" s="35">
        <f t="shared" ref="AA69:AA132" ca="1" si="16">INDIRECT($W$6&amp;"!"&amp;"B"&amp;ROW(B69))</f>
        <v>0</v>
      </c>
      <c r="AB69" s="35">
        <v>69</v>
      </c>
      <c r="AC69" s="1"/>
      <c r="AE69" s="1"/>
    </row>
    <row r="70" spans="21:31" ht="21" customHeight="1">
      <c r="U70" s="1" t="s">
        <v>446</v>
      </c>
      <c r="V70" s="35" t="s">
        <v>70</v>
      </c>
      <c r="W70" s="172" t="s">
        <v>447</v>
      </c>
      <c r="X70" s="173" t="s">
        <v>448</v>
      </c>
      <c r="Y70" s="35">
        <f t="shared" ca="1" si="15"/>
        <v>0</v>
      </c>
      <c r="Z70" s="35"/>
      <c r="AA70" s="35">
        <f t="shared" ca="1" si="16"/>
        <v>0</v>
      </c>
      <c r="AB70" s="35">
        <v>70</v>
      </c>
      <c r="AC70" s="1"/>
      <c r="AE70" s="1"/>
    </row>
    <row r="71" spans="21:31" ht="21" customHeight="1">
      <c r="U71" s="1" t="s">
        <v>449</v>
      </c>
      <c r="V71" s="35" t="s">
        <v>450</v>
      </c>
      <c r="W71" s="172" t="s">
        <v>451</v>
      </c>
      <c r="X71" s="173" t="s">
        <v>452</v>
      </c>
      <c r="Y71" s="35">
        <f t="shared" ca="1" si="15"/>
        <v>0</v>
      </c>
      <c r="Z71" s="35"/>
      <c r="AA71" s="35">
        <f t="shared" ca="1" si="16"/>
        <v>0</v>
      </c>
      <c r="AB71" s="35">
        <v>71</v>
      </c>
      <c r="AC71" s="1"/>
      <c r="AE71" s="1"/>
    </row>
    <row r="72" spans="21:31" ht="21" customHeight="1">
      <c r="U72" s="1" t="s">
        <v>453</v>
      </c>
      <c r="V72" s="35" t="s">
        <v>454</v>
      </c>
      <c r="W72" s="172" t="s">
        <v>455</v>
      </c>
      <c r="X72" s="173" t="s">
        <v>456</v>
      </c>
      <c r="Y72" s="35">
        <f t="shared" ca="1" si="15"/>
        <v>0</v>
      </c>
      <c r="Z72" s="35"/>
      <c r="AA72" s="35">
        <f t="shared" ca="1" si="16"/>
        <v>0</v>
      </c>
      <c r="AB72" s="35">
        <v>72</v>
      </c>
      <c r="AC72" s="1"/>
      <c r="AE72" s="1"/>
    </row>
    <row r="73" spans="21:31" ht="21" customHeight="1">
      <c r="U73" s="1" t="s">
        <v>457</v>
      </c>
      <c r="V73" s="35" t="s">
        <v>458</v>
      </c>
      <c r="W73" s="172" t="s">
        <v>459</v>
      </c>
      <c r="X73" s="173" t="s">
        <v>460</v>
      </c>
      <c r="Y73" s="35">
        <f t="shared" ca="1" si="15"/>
        <v>0</v>
      </c>
      <c r="Z73" s="35"/>
      <c r="AA73" s="35">
        <f t="shared" ca="1" si="16"/>
        <v>0</v>
      </c>
      <c r="AB73" s="35">
        <v>73</v>
      </c>
      <c r="AC73" s="1"/>
      <c r="AE73" s="1"/>
    </row>
    <row r="74" spans="21:31" ht="21" customHeight="1">
      <c r="U74" s="1" t="s">
        <v>461</v>
      </c>
      <c r="V74" s="35" t="s">
        <v>462</v>
      </c>
      <c r="W74" s="172" t="s">
        <v>463</v>
      </c>
      <c r="X74" s="173" t="s">
        <v>464</v>
      </c>
      <c r="Y74" s="35">
        <f t="shared" ca="1" si="15"/>
        <v>0</v>
      </c>
      <c r="Z74" s="35"/>
      <c r="AA74" s="35">
        <f t="shared" ca="1" si="16"/>
        <v>0</v>
      </c>
      <c r="AB74" s="35">
        <v>74</v>
      </c>
      <c r="AC74" s="1"/>
      <c r="AE74" s="1"/>
    </row>
    <row r="75" spans="21:31" ht="21" customHeight="1">
      <c r="U75" s="1" t="s">
        <v>465</v>
      </c>
      <c r="V75" s="35" t="s">
        <v>466</v>
      </c>
      <c r="W75" s="172" t="s">
        <v>467</v>
      </c>
      <c r="X75" s="173" t="s">
        <v>468</v>
      </c>
      <c r="Y75" s="35">
        <f t="shared" ca="1" si="15"/>
        <v>0</v>
      </c>
      <c r="Z75" s="35"/>
      <c r="AA75" s="35">
        <f t="shared" ca="1" si="16"/>
        <v>0</v>
      </c>
      <c r="AB75" s="35">
        <v>75</v>
      </c>
      <c r="AC75" s="1"/>
      <c r="AE75" s="1"/>
    </row>
    <row r="76" spans="21:31" ht="21" customHeight="1">
      <c r="U76" s="1" t="s">
        <v>469</v>
      </c>
      <c r="V76" s="35" t="s">
        <v>470</v>
      </c>
      <c r="W76" s="172" t="s">
        <v>471</v>
      </c>
      <c r="X76" s="173" t="s">
        <v>472</v>
      </c>
      <c r="Y76" s="35">
        <f t="shared" ca="1" si="15"/>
        <v>0</v>
      </c>
      <c r="Z76" s="35"/>
      <c r="AA76" s="35">
        <f t="shared" ca="1" si="16"/>
        <v>0</v>
      </c>
      <c r="AB76" s="35">
        <v>76</v>
      </c>
      <c r="AC76" s="1"/>
      <c r="AE76" s="1"/>
    </row>
    <row r="77" spans="21:31" ht="21" customHeight="1">
      <c r="U77" s="1" t="s">
        <v>473</v>
      </c>
      <c r="V77" s="35" t="s">
        <v>474</v>
      </c>
      <c r="W77" s="172" t="s">
        <v>475</v>
      </c>
      <c r="X77" s="173" t="s">
        <v>476</v>
      </c>
      <c r="Y77" s="35">
        <f t="shared" ca="1" si="15"/>
        <v>0</v>
      </c>
      <c r="Z77" s="35"/>
      <c r="AA77" s="35">
        <f t="shared" ca="1" si="16"/>
        <v>0</v>
      </c>
      <c r="AB77" s="35">
        <v>77</v>
      </c>
      <c r="AC77" s="1"/>
      <c r="AE77" s="1"/>
    </row>
    <row r="78" spans="21:31" ht="21" customHeight="1">
      <c r="U78" s="1" t="s">
        <v>477</v>
      </c>
      <c r="V78" s="35" t="s">
        <v>478</v>
      </c>
      <c r="W78" s="172" t="s">
        <v>479</v>
      </c>
      <c r="X78" s="173" t="s">
        <v>480</v>
      </c>
      <c r="Y78" s="35">
        <f t="shared" ca="1" si="15"/>
        <v>0</v>
      </c>
      <c r="Z78" s="35"/>
      <c r="AA78" s="35">
        <f t="shared" ca="1" si="16"/>
        <v>0</v>
      </c>
      <c r="AB78" s="35">
        <v>78</v>
      </c>
      <c r="AC78" s="1"/>
      <c r="AE78" s="1"/>
    </row>
    <row r="79" spans="21:31" ht="21" customHeight="1">
      <c r="U79" s="1" t="s">
        <v>481</v>
      </c>
      <c r="V79" s="35" t="s">
        <v>482</v>
      </c>
      <c r="W79" s="172" t="s">
        <v>483</v>
      </c>
      <c r="X79" s="173" t="s">
        <v>484</v>
      </c>
      <c r="Y79" s="35">
        <f t="shared" ca="1" si="15"/>
        <v>0</v>
      </c>
      <c r="Z79" s="35"/>
      <c r="AA79" s="35">
        <f t="shared" ca="1" si="16"/>
        <v>0</v>
      </c>
      <c r="AB79" s="35">
        <v>79</v>
      </c>
      <c r="AC79" s="1"/>
      <c r="AE79" s="1"/>
    </row>
    <row r="80" spans="21:31" ht="21" customHeight="1">
      <c r="U80" s="1" t="s">
        <v>485</v>
      </c>
      <c r="V80" s="35" t="s">
        <v>486</v>
      </c>
      <c r="W80" s="172" t="s">
        <v>487</v>
      </c>
      <c r="X80" s="173" t="s">
        <v>488</v>
      </c>
      <c r="Y80" s="35">
        <f t="shared" ca="1" si="15"/>
        <v>0</v>
      </c>
      <c r="Z80" s="35"/>
      <c r="AA80" s="35">
        <f t="shared" ca="1" si="16"/>
        <v>0</v>
      </c>
      <c r="AB80" s="35">
        <v>80</v>
      </c>
      <c r="AC80" s="1"/>
      <c r="AE80" s="1"/>
    </row>
    <row r="81" spans="21:31" ht="21" customHeight="1">
      <c r="U81" s="1" t="s">
        <v>461</v>
      </c>
      <c r="V81" s="35" t="s">
        <v>489</v>
      </c>
      <c r="W81" s="194" t="s">
        <v>463</v>
      </c>
      <c r="X81" s="173" t="s">
        <v>490</v>
      </c>
      <c r="Y81" s="35">
        <f t="shared" ca="1" si="15"/>
        <v>0</v>
      </c>
      <c r="Z81" s="35"/>
      <c r="AA81" s="35">
        <f t="shared" ca="1" si="16"/>
        <v>0</v>
      </c>
      <c r="AB81" s="35">
        <v>81</v>
      </c>
      <c r="AC81" s="1"/>
      <c r="AE81" s="1"/>
    </row>
    <row r="82" spans="21:31" ht="21" customHeight="1">
      <c r="U82" s="1" t="s">
        <v>465</v>
      </c>
      <c r="V82" s="35" t="s">
        <v>491</v>
      </c>
      <c r="W82" s="172" t="s">
        <v>467</v>
      </c>
      <c r="X82" s="173" t="s">
        <v>492</v>
      </c>
      <c r="Y82" s="35">
        <f t="shared" ca="1" si="15"/>
        <v>0</v>
      </c>
      <c r="Z82" s="35"/>
      <c r="AA82" s="35">
        <f t="shared" ca="1" si="16"/>
        <v>0</v>
      </c>
      <c r="AB82" s="35">
        <v>82</v>
      </c>
      <c r="AC82" s="1"/>
      <c r="AE82" s="1"/>
    </row>
    <row r="83" spans="21:31" ht="21" customHeight="1">
      <c r="U83" s="1" t="s">
        <v>469</v>
      </c>
      <c r="V83" s="35" t="s">
        <v>493</v>
      </c>
      <c r="W83" s="172" t="s">
        <v>471</v>
      </c>
      <c r="X83" s="173" t="s">
        <v>494</v>
      </c>
      <c r="Y83" s="35">
        <f t="shared" ca="1" si="15"/>
        <v>0</v>
      </c>
      <c r="Z83" s="35"/>
      <c r="AA83" s="35">
        <f t="shared" ca="1" si="16"/>
        <v>0</v>
      </c>
      <c r="AB83" s="35">
        <v>83</v>
      </c>
      <c r="AC83" s="1"/>
      <c r="AE83" s="1"/>
    </row>
    <row r="84" spans="21:31" ht="21" customHeight="1">
      <c r="U84" s="1" t="s">
        <v>477</v>
      </c>
      <c r="V84" s="35" t="s">
        <v>495</v>
      </c>
      <c r="W84" s="172" t="s">
        <v>479</v>
      </c>
      <c r="X84" s="173"/>
      <c r="Z84" s="35"/>
      <c r="AA84" s="35">
        <f t="shared" ca="1" si="16"/>
        <v>0</v>
      </c>
      <c r="AB84" s="35">
        <v>84</v>
      </c>
      <c r="AC84" s="1"/>
      <c r="AE84" s="1"/>
    </row>
    <row r="85" spans="21:31" ht="21" customHeight="1">
      <c r="U85" s="1" t="s">
        <v>481</v>
      </c>
      <c r="V85" s="35" t="s">
        <v>496</v>
      </c>
      <c r="W85" s="172" t="s">
        <v>483</v>
      </c>
      <c r="X85" s="173"/>
      <c r="Z85" s="35"/>
      <c r="AA85" s="35">
        <f t="shared" ca="1" si="16"/>
        <v>0</v>
      </c>
      <c r="AB85" s="35">
        <v>85</v>
      </c>
      <c r="AC85" s="1"/>
      <c r="AE85" s="1"/>
    </row>
    <row r="86" spans="21:31" ht="21" customHeight="1">
      <c r="U86" s="1" t="s">
        <v>485</v>
      </c>
      <c r="V86" s="35" t="s">
        <v>497</v>
      </c>
      <c r="W86" s="172" t="s">
        <v>487</v>
      </c>
      <c r="X86" s="173"/>
      <c r="Z86" s="35"/>
      <c r="AA86" s="35">
        <f t="shared" ca="1" si="16"/>
        <v>0</v>
      </c>
      <c r="AB86" s="35">
        <v>86</v>
      </c>
      <c r="AC86" s="1"/>
      <c r="AE86" s="1"/>
    </row>
    <row r="87" spans="21:31" ht="21" customHeight="1">
      <c r="U87" s="1" t="s">
        <v>498</v>
      </c>
      <c r="V87" s="35" t="s">
        <v>499</v>
      </c>
      <c r="W87" s="172" t="s">
        <v>500</v>
      </c>
      <c r="X87" s="173"/>
      <c r="Z87" s="35"/>
      <c r="AA87" s="35">
        <f t="shared" ca="1" si="16"/>
        <v>0</v>
      </c>
      <c r="AB87" s="35">
        <v>87</v>
      </c>
      <c r="AC87" s="1"/>
      <c r="AE87" s="1"/>
    </row>
    <row r="88" spans="21:31" ht="21" customHeight="1">
      <c r="U88" s="1" t="s">
        <v>501</v>
      </c>
      <c r="V88" s="35" t="s">
        <v>502</v>
      </c>
      <c r="W88" s="172" t="s">
        <v>503</v>
      </c>
      <c r="X88" s="173"/>
      <c r="Z88" s="35"/>
      <c r="AA88" s="35">
        <f t="shared" ca="1" si="16"/>
        <v>0</v>
      </c>
      <c r="AB88" s="35">
        <v>88</v>
      </c>
      <c r="AC88" s="1"/>
      <c r="AE88" s="1"/>
    </row>
    <row r="89" spans="21:31" ht="21" customHeight="1">
      <c r="U89" s="1" t="s">
        <v>504</v>
      </c>
      <c r="V89" s="35" t="s">
        <v>505</v>
      </c>
      <c r="W89" s="172" t="s">
        <v>506</v>
      </c>
      <c r="X89" s="173"/>
      <c r="Z89" s="35"/>
      <c r="AA89" s="35">
        <f t="shared" ca="1" si="16"/>
        <v>0</v>
      </c>
      <c r="AB89" s="35">
        <v>89</v>
      </c>
      <c r="AC89" s="1"/>
      <c r="AE89" s="1"/>
    </row>
    <row r="90" spans="21:31" ht="21" customHeight="1">
      <c r="U90" s="1" t="s">
        <v>461</v>
      </c>
      <c r="V90" s="35" t="s">
        <v>507</v>
      </c>
      <c r="W90" s="172" t="s">
        <v>463</v>
      </c>
      <c r="X90" s="173"/>
      <c r="Z90" s="35"/>
      <c r="AA90" s="35">
        <f t="shared" ca="1" si="16"/>
        <v>0</v>
      </c>
      <c r="AB90" s="35">
        <v>90</v>
      </c>
      <c r="AC90" s="1"/>
      <c r="AE90" s="1"/>
    </row>
    <row r="91" spans="21:31" ht="21" customHeight="1">
      <c r="U91" s="1" t="s">
        <v>465</v>
      </c>
      <c r="V91" s="35" t="s">
        <v>508</v>
      </c>
      <c r="W91" s="172" t="s">
        <v>467</v>
      </c>
      <c r="X91" s="173" t="s">
        <v>509</v>
      </c>
      <c r="Y91" s="35">
        <f t="shared" ref="Y91:Y122" ca="1" si="17">IF(Y$2=0,INDIRECT(W91&amp;"!"&amp;X91&amp;$AB$2),0)</f>
        <v>0</v>
      </c>
      <c r="Z91" s="35"/>
      <c r="AA91" s="35">
        <f t="shared" ca="1" si="16"/>
        <v>0</v>
      </c>
      <c r="AB91" s="35">
        <v>91</v>
      </c>
      <c r="AC91" s="1"/>
      <c r="AE91" s="1"/>
    </row>
    <row r="92" spans="21:31" ht="21" customHeight="1">
      <c r="U92" s="1" t="s">
        <v>473</v>
      </c>
      <c r="V92" s="35" t="s">
        <v>510</v>
      </c>
      <c r="W92" s="172" t="s">
        <v>475</v>
      </c>
      <c r="X92" s="173" t="s">
        <v>511</v>
      </c>
      <c r="Y92" s="35">
        <f t="shared" ca="1" si="17"/>
        <v>0</v>
      </c>
      <c r="Z92" s="35"/>
      <c r="AA92" s="35">
        <f t="shared" ca="1" si="16"/>
        <v>0</v>
      </c>
      <c r="AB92" s="35">
        <v>92</v>
      </c>
      <c r="AC92" s="1"/>
      <c r="AE92" s="1"/>
    </row>
    <row r="93" spans="21:31" ht="21" customHeight="1">
      <c r="U93" s="1" t="s">
        <v>512</v>
      </c>
      <c r="V93" s="35" t="s">
        <v>513</v>
      </c>
      <c r="W93" s="172" t="s">
        <v>479</v>
      </c>
      <c r="X93" s="173" t="s">
        <v>514</v>
      </c>
      <c r="Y93" s="35">
        <f t="shared" ca="1" si="17"/>
        <v>0</v>
      </c>
      <c r="Z93" s="35"/>
      <c r="AA93" s="35">
        <f t="shared" ca="1" si="16"/>
        <v>0</v>
      </c>
      <c r="AB93" s="35">
        <v>93</v>
      </c>
      <c r="AC93" s="1"/>
      <c r="AE93" s="1"/>
    </row>
    <row r="94" spans="21:31" ht="21" customHeight="1">
      <c r="U94" s="1" t="s">
        <v>515</v>
      </c>
      <c r="V94" s="35" t="s">
        <v>516</v>
      </c>
      <c r="W94" s="172" t="s">
        <v>483</v>
      </c>
      <c r="X94" s="173" t="s">
        <v>517</v>
      </c>
      <c r="Y94" s="35">
        <f t="shared" ca="1" si="17"/>
        <v>0</v>
      </c>
      <c r="AA94" s="35">
        <f t="shared" ca="1" si="16"/>
        <v>0</v>
      </c>
      <c r="AB94" s="35">
        <v>94</v>
      </c>
      <c r="AC94" s="1"/>
      <c r="AE94" s="1"/>
    </row>
    <row r="95" spans="21:31" ht="21" customHeight="1">
      <c r="U95" s="1" t="s">
        <v>518</v>
      </c>
      <c r="V95" s="35" t="s">
        <v>519</v>
      </c>
      <c r="W95" s="172" t="s">
        <v>506</v>
      </c>
      <c r="X95" s="173" t="s">
        <v>520</v>
      </c>
      <c r="Y95" s="35">
        <f t="shared" ca="1" si="17"/>
        <v>0</v>
      </c>
      <c r="AA95" s="35">
        <f t="shared" ca="1" si="16"/>
        <v>0</v>
      </c>
      <c r="AB95" s="35">
        <v>95</v>
      </c>
      <c r="AC95" s="1"/>
      <c r="AE95" s="1"/>
    </row>
    <row r="96" spans="21:31" ht="21" customHeight="1">
      <c r="U96" s="1" t="s">
        <v>521</v>
      </c>
      <c r="V96" s="35" t="s">
        <v>522</v>
      </c>
      <c r="W96" s="172" t="s">
        <v>463</v>
      </c>
      <c r="X96" s="173" t="s">
        <v>523</v>
      </c>
      <c r="Y96" s="35">
        <f t="shared" ca="1" si="17"/>
        <v>0</v>
      </c>
      <c r="AA96" s="35">
        <f t="shared" ca="1" si="16"/>
        <v>0</v>
      </c>
      <c r="AB96" s="35">
        <v>96</v>
      </c>
      <c r="AC96" s="1"/>
      <c r="AE96" s="1"/>
    </row>
    <row r="97" spans="21:31" ht="21" customHeight="1">
      <c r="U97" s="1" t="s">
        <v>524</v>
      </c>
      <c r="V97" s="35" t="s">
        <v>525</v>
      </c>
      <c r="W97" s="172" t="s">
        <v>467</v>
      </c>
      <c r="X97" s="173" t="s">
        <v>526</v>
      </c>
      <c r="Y97" s="35">
        <f t="shared" ca="1" si="17"/>
        <v>0</v>
      </c>
      <c r="AA97" s="35">
        <f t="shared" ca="1" si="16"/>
        <v>0</v>
      </c>
      <c r="AB97" s="35">
        <v>97</v>
      </c>
      <c r="AC97" s="1"/>
      <c r="AE97" s="1"/>
    </row>
    <row r="98" spans="21:31" ht="21" customHeight="1">
      <c r="U98" s="1" t="s">
        <v>527</v>
      </c>
      <c r="V98" s="35" t="s">
        <v>528</v>
      </c>
      <c r="W98" s="172" t="s">
        <v>471</v>
      </c>
      <c r="X98" s="173" t="s">
        <v>529</v>
      </c>
      <c r="Y98" s="35">
        <f t="shared" ca="1" si="17"/>
        <v>0</v>
      </c>
      <c r="AA98" s="35">
        <f t="shared" ca="1" si="16"/>
        <v>0</v>
      </c>
      <c r="AB98" s="35">
        <v>98</v>
      </c>
      <c r="AC98" s="1"/>
      <c r="AE98" s="1"/>
    </row>
    <row r="99" spans="21:31" ht="21" customHeight="1">
      <c r="U99" s="1" t="s">
        <v>530</v>
      </c>
      <c r="V99" s="35" t="s">
        <v>531</v>
      </c>
      <c r="W99" s="172" t="s">
        <v>475</v>
      </c>
      <c r="X99" s="173" t="s">
        <v>532</v>
      </c>
      <c r="Y99" s="35">
        <f t="shared" ca="1" si="17"/>
        <v>0</v>
      </c>
      <c r="AA99" s="35">
        <f t="shared" ca="1" si="16"/>
        <v>0</v>
      </c>
      <c r="AB99" s="35">
        <v>99</v>
      </c>
      <c r="AC99" s="1"/>
      <c r="AE99" s="1"/>
    </row>
    <row r="100" spans="21:31" ht="21" customHeight="1">
      <c r="U100" s="1" t="s">
        <v>512</v>
      </c>
      <c r="V100" s="35" t="s">
        <v>533</v>
      </c>
      <c r="W100" s="194" t="s">
        <v>479</v>
      </c>
      <c r="X100" s="173" t="s">
        <v>534</v>
      </c>
      <c r="Y100" s="35">
        <f t="shared" ca="1" si="17"/>
        <v>0</v>
      </c>
      <c r="AA100" s="35">
        <f t="shared" ca="1" si="16"/>
        <v>0</v>
      </c>
      <c r="AB100" s="35">
        <v>100</v>
      </c>
      <c r="AC100" s="1"/>
      <c r="AE100" s="1"/>
    </row>
    <row r="101" spans="21:31" ht="21" customHeight="1">
      <c r="U101" s="1" t="s">
        <v>515</v>
      </c>
      <c r="V101" s="35" t="s">
        <v>535</v>
      </c>
      <c r="W101" s="172" t="s">
        <v>483</v>
      </c>
      <c r="X101" s="173" t="s">
        <v>536</v>
      </c>
      <c r="Y101" s="35">
        <f t="shared" ca="1" si="17"/>
        <v>0</v>
      </c>
      <c r="AA101" s="35">
        <f t="shared" ca="1" si="16"/>
        <v>0</v>
      </c>
      <c r="AB101" s="35">
        <v>101</v>
      </c>
      <c r="AC101" s="1"/>
      <c r="AE101" s="1"/>
    </row>
    <row r="102" spans="21:31" ht="21" customHeight="1">
      <c r="U102" s="1" t="s">
        <v>537</v>
      </c>
      <c r="V102" s="35" t="s">
        <v>538</v>
      </c>
      <c r="W102" s="172" t="s">
        <v>487</v>
      </c>
      <c r="X102" s="173" t="s">
        <v>539</v>
      </c>
      <c r="Y102" s="35">
        <f t="shared" ca="1" si="17"/>
        <v>0</v>
      </c>
      <c r="AA102" s="35">
        <f t="shared" ca="1" si="16"/>
        <v>0</v>
      </c>
      <c r="AB102" s="35">
        <v>102</v>
      </c>
      <c r="AC102" s="1"/>
      <c r="AE102" s="1"/>
    </row>
    <row r="103" spans="21:31" ht="21" customHeight="1">
      <c r="U103" s="1" t="s">
        <v>540</v>
      </c>
      <c r="V103" s="35" t="s">
        <v>541</v>
      </c>
      <c r="W103" s="172" t="s">
        <v>500</v>
      </c>
      <c r="X103" s="173" t="s">
        <v>542</v>
      </c>
      <c r="Y103" s="35">
        <f t="shared" ca="1" si="17"/>
        <v>0</v>
      </c>
      <c r="AA103" s="35">
        <f t="shared" ca="1" si="16"/>
        <v>0</v>
      </c>
      <c r="AB103" s="35">
        <v>103</v>
      </c>
      <c r="AC103" s="1"/>
      <c r="AE103" s="1"/>
    </row>
    <row r="104" spans="21:31" ht="21" customHeight="1">
      <c r="U104" s="1" t="s">
        <v>543</v>
      </c>
      <c r="V104" s="35" t="s">
        <v>544</v>
      </c>
      <c r="W104" s="172" t="s">
        <v>503</v>
      </c>
      <c r="X104" s="173" t="s">
        <v>545</v>
      </c>
      <c r="Y104" s="35">
        <f t="shared" ca="1" si="17"/>
        <v>0</v>
      </c>
      <c r="AA104" s="35">
        <f t="shared" ca="1" si="16"/>
        <v>0</v>
      </c>
      <c r="AB104" s="35">
        <v>104</v>
      </c>
      <c r="AC104" s="1"/>
      <c r="AE104" s="1"/>
    </row>
    <row r="105" spans="21:31" ht="21" customHeight="1">
      <c r="U105" s="1" t="s">
        <v>518</v>
      </c>
      <c r="V105" s="35" t="s">
        <v>546</v>
      </c>
      <c r="W105" s="172" t="s">
        <v>506</v>
      </c>
      <c r="X105" s="173" t="s">
        <v>547</v>
      </c>
      <c r="Y105" s="35">
        <f t="shared" ca="1" si="17"/>
        <v>0</v>
      </c>
      <c r="AA105" s="35">
        <f t="shared" ca="1" si="16"/>
        <v>0</v>
      </c>
      <c r="AB105" s="35">
        <v>105</v>
      </c>
      <c r="AC105" s="1"/>
      <c r="AE105" s="1"/>
    </row>
    <row r="106" spans="21:31" ht="21" customHeight="1">
      <c r="U106" s="1" t="s">
        <v>521</v>
      </c>
      <c r="V106" s="35" t="s">
        <v>548</v>
      </c>
      <c r="W106" s="172" t="s">
        <v>463</v>
      </c>
      <c r="X106" s="173" t="s">
        <v>549</v>
      </c>
      <c r="Y106" s="35">
        <f t="shared" ca="1" si="17"/>
        <v>0</v>
      </c>
      <c r="AA106" s="35">
        <f t="shared" ca="1" si="16"/>
        <v>0</v>
      </c>
      <c r="AB106" s="35">
        <v>106</v>
      </c>
      <c r="AC106" s="1"/>
      <c r="AE106" s="1"/>
    </row>
    <row r="107" spans="21:31" ht="21" customHeight="1">
      <c r="U107" s="1" t="s">
        <v>524</v>
      </c>
      <c r="V107" s="35" t="s">
        <v>550</v>
      </c>
      <c r="W107" s="172" t="s">
        <v>467</v>
      </c>
      <c r="X107" s="173" t="s">
        <v>551</v>
      </c>
      <c r="Y107" s="35">
        <f t="shared" ca="1" si="17"/>
        <v>0</v>
      </c>
      <c r="AA107" s="35">
        <f t="shared" ca="1" si="16"/>
        <v>0</v>
      </c>
      <c r="AB107" s="35">
        <v>107</v>
      </c>
      <c r="AC107" s="1"/>
      <c r="AE107" s="1"/>
    </row>
    <row r="108" spans="21:31" ht="21" customHeight="1">
      <c r="U108" s="1" t="s">
        <v>527</v>
      </c>
      <c r="V108" s="35" t="s">
        <v>552</v>
      </c>
      <c r="W108" s="172" t="s">
        <v>471</v>
      </c>
      <c r="X108" s="173" t="s">
        <v>553</v>
      </c>
      <c r="Y108" s="35">
        <f t="shared" ca="1" si="17"/>
        <v>0</v>
      </c>
      <c r="AA108" s="35">
        <f t="shared" ca="1" si="16"/>
        <v>0</v>
      </c>
      <c r="AB108" s="35">
        <v>108</v>
      </c>
      <c r="AC108" s="1"/>
      <c r="AE108" s="1"/>
    </row>
    <row r="109" spans="21:31" ht="21" customHeight="1">
      <c r="U109" s="1" t="s">
        <v>515</v>
      </c>
      <c r="V109" s="35" t="s">
        <v>554</v>
      </c>
      <c r="W109" s="172" t="s">
        <v>483</v>
      </c>
      <c r="X109" s="173" t="s">
        <v>555</v>
      </c>
      <c r="Y109" s="35">
        <f t="shared" ca="1" si="17"/>
        <v>0</v>
      </c>
      <c r="AA109" s="35">
        <f t="shared" ca="1" si="16"/>
        <v>0</v>
      </c>
      <c r="AB109" s="35">
        <v>109</v>
      </c>
      <c r="AC109" s="1"/>
      <c r="AE109" s="1"/>
    </row>
    <row r="110" spans="21:31" ht="21" customHeight="1">
      <c r="U110" s="1" t="s">
        <v>537</v>
      </c>
      <c r="V110" s="35" t="s">
        <v>556</v>
      </c>
      <c r="W110" s="172" t="s">
        <v>487</v>
      </c>
      <c r="X110" s="173" t="s">
        <v>557</v>
      </c>
      <c r="Y110" s="35">
        <f t="shared" ca="1" si="17"/>
        <v>0</v>
      </c>
      <c r="AA110" s="35">
        <f t="shared" ca="1" si="16"/>
        <v>0</v>
      </c>
      <c r="AB110" s="35">
        <v>110</v>
      </c>
      <c r="AC110" s="1"/>
      <c r="AE110" s="1"/>
    </row>
    <row r="111" spans="21:31" ht="21" customHeight="1">
      <c r="U111" s="1" t="s">
        <v>540</v>
      </c>
      <c r="V111" s="35" t="s">
        <v>558</v>
      </c>
      <c r="W111" s="172" t="s">
        <v>500</v>
      </c>
      <c r="X111" s="173" t="s">
        <v>559</v>
      </c>
      <c r="Y111" s="35">
        <f t="shared" ca="1" si="17"/>
        <v>0</v>
      </c>
      <c r="AA111" s="35">
        <f t="shared" ca="1" si="16"/>
        <v>0</v>
      </c>
      <c r="AB111" s="35">
        <v>111</v>
      </c>
      <c r="AC111" s="1"/>
      <c r="AE111" s="1"/>
    </row>
    <row r="112" spans="21:31" ht="21" customHeight="1">
      <c r="U112" s="1" t="s">
        <v>543</v>
      </c>
      <c r="V112" s="35" t="s">
        <v>560</v>
      </c>
      <c r="W112" s="172" t="s">
        <v>503</v>
      </c>
      <c r="X112" s="173" t="s">
        <v>561</v>
      </c>
      <c r="Y112" s="35">
        <f t="shared" ca="1" si="17"/>
        <v>0</v>
      </c>
      <c r="AA112" s="35">
        <f t="shared" ca="1" si="16"/>
        <v>0</v>
      </c>
      <c r="AB112" s="35">
        <v>112</v>
      </c>
      <c r="AC112" s="1"/>
      <c r="AE112" s="1"/>
    </row>
    <row r="113" spans="21:31" ht="21" customHeight="1">
      <c r="U113" s="1" t="s">
        <v>562</v>
      </c>
      <c r="V113" s="35" t="s">
        <v>563</v>
      </c>
      <c r="W113" s="172" t="s">
        <v>506</v>
      </c>
      <c r="X113" s="173" t="s">
        <v>564</v>
      </c>
      <c r="Y113" s="35">
        <f t="shared" ca="1" si="17"/>
        <v>0</v>
      </c>
      <c r="AA113" s="35">
        <f t="shared" ca="1" si="16"/>
        <v>0</v>
      </c>
      <c r="AB113" s="35">
        <v>113</v>
      </c>
      <c r="AC113" s="1"/>
      <c r="AE113" s="1"/>
    </row>
    <row r="114" spans="21:31" ht="21" customHeight="1">
      <c r="U114" s="1" t="s">
        <v>565</v>
      </c>
      <c r="V114" s="35" t="s">
        <v>566</v>
      </c>
      <c r="W114" s="172" t="s">
        <v>503</v>
      </c>
      <c r="X114" s="173" t="s">
        <v>567</v>
      </c>
      <c r="Y114" s="35">
        <f t="shared" ca="1" si="17"/>
        <v>0</v>
      </c>
      <c r="AA114" s="35">
        <f t="shared" ca="1" si="16"/>
        <v>0</v>
      </c>
      <c r="AB114" s="35">
        <v>114</v>
      </c>
      <c r="AC114" s="1"/>
      <c r="AE114" s="1"/>
    </row>
    <row r="115" spans="21:31" ht="21" customHeight="1">
      <c r="U115" s="1" t="s">
        <v>562</v>
      </c>
      <c r="V115" s="35" t="s">
        <v>519</v>
      </c>
      <c r="W115" s="172" t="s">
        <v>506</v>
      </c>
      <c r="X115" s="173" t="s">
        <v>568</v>
      </c>
      <c r="Y115" s="35">
        <f t="shared" ca="1" si="17"/>
        <v>0</v>
      </c>
      <c r="AA115" s="35">
        <f t="shared" ca="1" si="16"/>
        <v>0</v>
      </c>
      <c r="AB115" s="35">
        <v>115</v>
      </c>
      <c r="AC115" s="1"/>
      <c r="AE115" s="1"/>
    </row>
    <row r="116" spans="21:31" ht="21" customHeight="1">
      <c r="U116" s="1" t="s">
        <v>569</v>
      </c>
      <c r="V116" s="35" t="s">
        <v>522</v>
      </c>
      <c r="W116" s="172" t="s">
        <v>463</v>
      </c>
      <c r="X116" s="173" t="s">
        <v>570</v>
      </c>
      <c r="Y116" s="35">
        <f t="shared" ca="1" si="17"/>
        <v>0</v>
      </c>
      <c r="AA116" s="35">
        <f t="shared" ca="1" si="16"/>
        <v>0</v>
      </c>
      <c r="AB116" s="35">
        <v>116</v>
      </c>
      <c r="AC116" s="1"/>
      <c r="AE116" s="1"/>
    </row>
    <row r="117" spans="21:31" ht="21" customHeight="1">
      <c r="U117" s="1" t="s">
        <v>571</v>
      </c>
      <c r="V117" s="35" t="s">
        <v>525</v>
      </c>
      <c r="W117" s="172" t="s">
        <v>467</v>
      </c>
      <c r="X117" s="173" t="s">
        <v>572</v>
      </c>
      <c r="Y117" s="35">
        <f t="shared" ca="1" si="17"/>
        <v>0</v>
      </c>
      <c r="AA117" s="35">
        <f t="shared" ca="1" si="16"/>
        <v>0</v>
      </c>
      <c r="AB117" s="35">
        <v>117</v>
      </c>
      <c r="AC117" s="1"/>
      <c r="AE117" s="1"/>
    </row>
    <row r="118" spans="21:31" ht="21" customHeight="1">
      <c r="U118" s="1" t="s">
        <v>573</v>
      </c>
      <c r="V118" s="35" t="s">
        <v>528</v>
      </c>
      <c r="W118" s="172" t="s">
        <v>471</v>
      </c>
      <c r="X118" s="173" t="s">
        <v>574</v>
      </c>
      <c r="Y118" s="35">
        <f t="shared" ca="1" si="17"/>
        <v>0</v>
      </c>
      <c r="AA118" s="35">
        <f t="shared" ca="1" si="16"/>
        <v>0</v>
      </c>
      <c r="AB118" s="35">
        <v>118</v>
      </c>
      <c r="AC118" s="1"/>
      <c r="AE118" s="1"/>
    </row>
    <row r="119" spans="21:31" ht="21" customHeight="1">
      <c r="U119" s="1" t="s">
        <v>575</v>
      </c>
      <c r="V119" s="35" t="s">
        <v>531</v>
      </c>
      <c r="W119" s="172" t="s">
        <v>475</v>
      </c>
      <c r="X119" s="173" t="s">
        <v>576</v>
      </c>
      <c r="Y119" s="35">
        <f t="shared" ca="1" si="17"/>
        <v>0</v>
      </c>
      <c r="AA119" s="35">
        <f t="shared" ca="1" si="16"/>
        <v>0</v>
      </c>
      <c r="AB119" s="35">
        <v>119</v>
      </c>
      <c r="AC119" s="1"/>
      <c r="AE119" s="1"/>
    </row>
    <row r="120" spans="21:31" ht="21" customHeight="1">
      <c r="U120" s="1" t="s">
        <v>577</v>
      </c>
      <c r="V120" s="35" t="s">
        <v>533</v>
      </c>
      <c r="W120" s="194" t="s">
        <v>479</v>
      </c>
      <c r="X120" s="173" t="s">
        <v>578</v>
      </c>
      <c r="Y120" s="35">
        <f t="shared" ca="1" si="17"/>
        <v>0</v>
      </c>
      <c r="AA120" s="35">
        <f t="shared" ca="1" si="16"/>
        <v>0</v>
      </c>
      <c r="AB120" s="35">
        <v>120</v>
      </c>
      <c r="AC120" s="1"/>
      <c r="AE120" s="1"/>
    </row>
    <row r="121" spans="21:31" ht="21" customHeight="1">
      <c r="U121" s="1" t="s">
        <v>565</v>
      </c>
      <c r="V121" s="35" t="s">
        <v>579</v>
      </c>
      <c r="W121" s="172" t="s">
        <v>503</v>
      </c>
      <c r="X121" s="173" t="s">
        <v>580</v>
      </c>
      <c r="Y121" s="35">
        <f t="shared" ca="1" si="17"/>
        <v>0</v>
      </c>
      <c r="AA121" s="35">
        <f t="shared" ca="1" si="16"/>
        <v>0</v>
      </c>
      <c r="AB121" s="35">
        <v>121</v>
      </c>
      <c r="AC121" s="1"/>
      <c r="AE121" s="1"/>
    </row>
    <row r="122" spans="21:31" ht="21" customHeight="1">
      <c r="U122" s="1" t="s">
        <v>562</v>
      </c>
      <c r="V122" s="35" t="s">
        <v>581</v>
      </c>
      <c r="W122" s="172" t="s">
        <v>506</v>
      </c>
      <c r="X122" s="173" t="s">
        <v>582</v>
      </c>
      <c r="Y122" s="35">
        <f t="shared" ca="1" si="17"/>
        <v>0</v>
      </c>
      <c r="AA122" s="35">
        <f t="shared" ca="1" si="16"/>
        <v>0</v>
      </c>
      <c r="AB122" s="35">
        <v>122</v>
      </c>
      <c r="AC122" s="1"/>
      <c r="AE122" s="1"/>
    </row>
    <row r="123" spans="21:31" ht="21" customHeight="1">
      <c r="U123" s="1" t="s">
        <v>569</v>
      </c>
      <c r="V123" s="35" t="s">
        <v>325</v>
      </c>
      <c r="W123" s="172" t="s">
        <v>463</v>
      </c>
      <c r="X123" s="173"/>
      <c r="AA123" s="35">
        <f t="shared" ca="1" si="16"/>
        <v>0</v>
      </c>
      <c r="AB123" s="35">
        <v>123</v>
      </c>
      <c r="AC123" s="1"/>
      <c r="AE123" s="1"/>
    </row>
    <row r="124" spans="21:31" ht="21" customHeight="1">
      <c r="U124" s="1" t="s">
        <v>571</v>
      </c>
      <c r="V124" s="35" t="s">
        <v>331</v>
      </c>
      <c r="W124" s="172" t="s">
        <v>467</v>
      </c>
      <c r="X124" s="173"/>
      <c r="AA124" s="35">
        <f t="shared" ca="1" si="16"/>
        <v>0</v>
      </c>
      <c r="AB124" s="35">
        <v>124</v>
      </c>
      <c r="AC124" s="1"/>
      <c r="AE124" s="1"/>
    </row>
    <row r="125" spans="21:31" ht="21" customHeight="1">
      <c r="U125" s="1" t="s">
        <v>575</v>
      </c>
      <c r="V125" s="35" t="s">
        <v>583</v>
      </c>
      <c r="W125" s="172" t="s">
        <v>475</v>
      </c>
      <c r="X125" s="173"/>
      <c r="AA125" s="35">
        <f t="shared" ca="1" si="16"/>
        <v>0</v>
      </c>
      <c r="AB125" s="35">
        <v>125</v>
      </c>
      <c r="AC125" s="1"/>
      <c r="AE125" s="1"/>
    </row>
    <row r="126" spans="21:31" ht="21" customHeight="1">
      <c r="U126" s="1" t="s">
        <v>577</v>
      </c>
      <c r="V126" s="35" t="s">
        <v>584</v>
      </c>
      <c r="W126" s="172" t="s">
        <v>479</v>
      </c>
      <c r="X126" s="173"/>
      <c r="AA126" s="35">
        <f t="shared" ca="1" si="16"/>
        <v>0</v>
      </c>
      <c r="AB126" s="35">
        <v>126</v>
      </c>
      <c r="AC126" s="1"/>
      <c r="AE126" s="1"/>
    </row>
    <row r="127" spans="21:31" ht="21" customHeight="1">
      <c r="U127" s="1" t="s">
        <v>585</v>
      </c>
      <c r="V127" s="35" t="s">
        <v>586</v>
      </c>
      <c r="W127" s="172" t="s">
        <v>483</v>
      </c>
      <c r="X127" s="173"/>
      <c r="AA127" s="35">
        <f t="shared" ca="1" si="16"/>
        <v>0</v>
      </c>
      <c r="AB127" s="35">
        <v>127</v>
      </c>
      <c r="AC127" s="1"/>
      <c r="AE127" s="1"/>
    </row>
    <row r="128" spans="21:31" ht="21" customHeight="1">
      <c r="U128" s="1" t="s">
        <v>587</v>
      </c>
      <c r="V128" s="35" t="s">
        <v>588</v>
      </c>
      <c r="W128" s="172" t="s">
        <v>487</v>
      </c>
      <c r="X128" s="173"/>
      <c r="AA128" s="35">
        <f t="shared" ca="1" si="16"/>
        <v>0</v>
      </c>
      <c r="AB128" s="35">
        <v>128</v>
      </c>
      <c r="AC128" s="1"/>
      <c r="AE128" s="1"/>
    </row>
    <row r="129" spans="21:31" ht="21" customHeight="1">
      <c r="U129" s="1" t="s">
        <v>589</v>
      </c>
      <c r="V129" s="35" t="s">
        <v>590</v>
      </c>
      <c r="W129" s="172" t="s">
        <v>500</v>
      </c>
      <c r="X129" s="173"/>
      <c r="AA129" s="35">
        <f t="shared" ca="1" si="16"/>
        <v>0</v>
      </c>
      <c r="AB129" s="35">
        <v>129</v>
      </c>
      <c r="AC129" s="1"/>
      <c r="AE129" s="1"/>
    </row>
    <row r="130" spans="21:31" ht="21" customHeight="1">
      <c r="U130" s="1" t="s">
        <v>569</v>
      </c>
      <c r="V130" s="35" t="s">
        <v>591</v>
      </c>
      <c r="W130" s="172" t="s">
        <v>463</v>
      </c>
      <c r="X130" s="173" t="s">
        <v>592</v>
      </c>
      <c r="Y130" s="35">
        <f ca="1">IF(Y$2=0,INDIRECT(W130&amp;"!"&amp;X130&amp;$AB$2),0)</f>
        <v>0</v>
      </c>
      <c r="AA130" s="35">
        <f t="shared" ca="1" si="16"/>
        <v>0</v>
      </c>
      <c r="AB130" s="35">
        <v>130</v>
      </c>
      <c r="AC130" s="1"/>
      <c r="AE130" s="1"/>
    </row>
    <row r="131" spans="21:31" ht="21" customHeight="1">
      <c r="U131" s="1" t="s">
        <v>571</v>
      </c>
      <c r="V131" s="35" t="s">
        <v>368</v>
      </c>
      <c r="W131" s="172" t="s">
        <v>467</v>
      </c>
      <c r="X131" s="173" t="s">
        <v>593</v>
      </c>
      <c r="Y131" s="35">
        <f ca="1">IF(Y$2=0,INDIRECT(W131&amp;"!"&amp;X131&amp;$AB$2),0)</f>
        <v>0</v>
      </c>
      <c r="AA131" s="35">
        <f t="shared" ca="1" si="16"/>
        <v>0</v>
      </c>
      <c r="AB131" s="35">
        <v>131</v>
      </c>
      <c r="AC131" s="1"/>
      <c r="AE131" s="1"/>
    </row>
    <row r="132" spans="21:31" ht="21" customHeight="1">
      <c r="AA132" s="35">
        <f t="shared" ca="1" si="16"/>
        <v>0</v>
      </c>
      <c r="AB132" s="35">
        <v>132</v>
      </c>
    </row>
    <row r="133" spans="21:31" ht="21" customHeight="1">
      <c r="V133" s="35" t="s">
        <v>594</v>
      </c>
      <c r="W133" s="172" t="s">
        <v>595</v>
      </c>
      <c r="X133" s="172" t="s">
        <v>596</v>
      </c>
      <c r="Y133" s="35">
        <f ca="1">IF(Y$2=0,INDIRECT(W133&amp;"!"&amp;X133&amp;$AB$2),0)</f>
        <v>0</v>
      </c>
      <c r="AA133" s="35">
        <f t="shared" ref="AA133:AA196" ca="1" si="18">INDIRECT($W$6&amp;"!"&amp;"B"&amp;ROW(B133))</f>
        <v>0</v>
      </c>
      <c r="AB133" s="35">
        <v>133</v>
      </c>
    </row>
    <row r="134" spans="21:31" ht="21" customHeight="1">
      <c r="AA134" s="35">
        <f t="shared" ca="1" si="18"/>
        <v>0</v>
      </c>
      <c r="AB134" s="35">
        <v>134</v>
      </c>
    </row>
    <row r="135" spans="21:31" ht="21" customHeight="1">
      <c r="U135" s="1" t="s">
        <v>597</v>
      </c>
      <c r="V135" s="35" t="s">
        <v>69</v>
      </c>
      <c r="W135" s="172" t="s">
        <v>598</v>
      </c>
      <c r="X135" s="35" t="s">
        <v>599</v>
      </c>
      <c r="Y135" s="35">
        <f t="shared" ref="Y135:Y143" ca="1" si="19">IF(Y$2=0,INDIRECT(W135&amp;"!"&amp;X135&amp;$AB$2),0)</f>
        <v>0</v>
      </c>
      <c r="AA135" s="35">
        <f t="shared" ca="1" si="18"/>
        <v>0</v>
      </c>
      <c r="AB135" s="35">
        <v>135</v>
      </c>
    </row>
    <row r="136" spans="21:31" ht="21" customHeight="1">
      <c r="U136" s="1" t="s">
        <v>600</v>
      </c>
      <c r="V136" s="208" t="s">
        <v>601</v>
      </c>
      <c r="W136" s="172" t="s">
        <v>416</v>
      </c>
      <c r="X136" s="35" t="s">
        <v>602</v>
      </c>
      <c r="Y136" s="35">
        <f t="shared" ca="1" si="19"/>
        <v>0</v>
      </c>
      <c r="AA136" s="35">
        <f t="shared" ca="1" si="18"/>
        <v>0</v>
      </c>
      <c r="AB136" s="35">
        <v>136</v>
      </c>
    </row>
    <row r="137" spans="21:31" ht="21" customHeight="1">
      <c r="U137" s="1" t="s">
        <v>603</v>
      </c>
      <c r="V137" s="35" t="s">
        <v>604</v>
      </c>
      <c r="W137" s="172" t="s">
        <v>405</v>
      </c>
      <c r="X137" s="35" t="s">
        <v>605</v>
      </c>
      <c r="Y137" s="35">
        <f t="shared" ca="1" si="19"/>
        <v>0</v>
      </c>
      <c r="AA137" s="35">
        <f t="shared" ca="1" si="18"/>
        <v>0</v>
      </c>
      <c r="AB137" s="35">
        <v>137</v>
      </c>
    </row>
    <row r="138" spans="21:31" ht="21" customHeight="1">
      <c r="U138" s="1" t="s">
        <v>606</v>
      </c>
      <c r="V138" s="35" t="s">
        <v>386</v>
      </c>
      <c r="W138" s="172" t="s">
        <v>387</v>
      </c>
      <c r="X138" s="35" t="s">
        <v>607</v>
      </c>
      <c r="Y138" s="35">
        <f t="shared" ca="1" si="19"/>
        <v>0</v>
      </c>
      <c r="AA138" s="35">
        <f t="shared" ca="1" si="18"/>
        <v>0</v>
      </c>
      <c r="AB138" s="35">
        <v>138</v>
      </c>
    </row>
    <row r="139" spans="21:31" ht="21" customHeight="1">
      <c r="U139" s="1" t="s">
        <v>597</v>
      </c>
      <c r="V139" s="35" t="s">
        <v>71</v>
      </c>
      <c r="W139" s="172" t="s">
        <v>598</v>
      </c>
      <c r="X139" s="35" t="s">
        <v>608</v>
      </c>
      <c r="Y139" s="35">
        <f t="shared" ca="1" si="19"/>
        <v>0</v>
      </c>
      <c r="AA139" s="35">
        <f t="shared" ca="1" si="18"/>
        <v>0</v>
      </c>
      <c r="AB139" s="35">
        <v>139</v>
      </c>
    </row>
    <row r="140" spans="21:31" ht="21" customHeight="1">
      <c r="U140" s="1" t="s">
        <v>600</v>
      </c>
      <c r="V140" s="208" t="s">
        <v>609</v>
      </c>
      <c r="W140" s="172" t="s">
        <v>416</v>
      </c>
      <c r="X140" s="35" t="s">
        <v>610</v>
      </c>
      <c r="Y140" s="35">
        <f t="shared" ca="1" si="19"/>
        <v>0</v>
      </c>
      <c r="AA140" s="35">
        <f t="shared" ca="1" si="18"/>
        <v>0</v>
      </c>
      <c r="AB140" s="35">
        <v>140</v>
      </c>
    </row>
    <row r="141" spans="21:31" ht="21" customHeight="1">
      <c r="U141" s="1" t="s">
        <v>611</v>
      </c>
      <c r="V141" s="35" t="s">
        <v>400</v>
      </c>
      <c r="W141" s="172" t="s">
        <v>401</v>
      </c>
      <c r="X141" s="35" t="s">
        <v>612</v>
      </c>
      <c r="Y141" s="35">
        <f t="shared" ca="1" si="19"/>
        <v>0</v>
      </c>
      <c r="AA141" s="35">
        <f t="shared" ca="1" si="18"/>
        <v>0</v>
      </c>
      <c r="AB141" s="35">
        <v>141</v>
      </c>
    </row>
    <row r="142" spans="21:31" ht="21" customHeight="1">
      <c r="U142" s="1" t="s">
        <v>603</v>
      </c>
      <c r="V142" s="35" t="s">
        <v>613</v>
      </c>
      <c r="W142" s="172" t="s">
        <v>405</v>
      </c>
      <c r="X142" s="35" t="s">
        <v>614</v>
      </c>
      <c r="Y142" s="35">
        <f t="shared" ca="1" si="19"/>
        <v>0</v>
      </c>
      <c r="AA142" s="35">
        <f t="shared" ca="1" si="18"/>
        <v>0</v>
      </c>
      <c r="AB142" s="35">
        <v>142</v>
      </c>
    </row>
    <row r="143" spans="21:31" ht="21" customHeight="1">
      <c r="U143" s="1" t="s">
        <v>615</v>
      </c>
      <c r="V143" s="208" t="s">
        <v>616</v>
      </c>
      <c r="W143" s="172" t="s">
        <v>381</v>
      </c>
      <c r="X143" s="35" t="s">
        <v>617</v>
      </c>
      <c r="Y143" s="35">
        <f t="shared" ca="1" si="19"/>
        <v>0</v>
      </c>
      <c r="AA143" s="35">
        <f t="shared" ca="1" si="18"/>
        <v>0</v>
      </c>
      <c r="AB143" s="35">
        <v>143</v>
      </c>
    </row>
    <row r="144" spans="21:31" ht="21" customHeight="1">
      <c r="U144" s="1" t="s">
        <v>618</v>
      </c>
      <c r="V144" s="35" t="s">
        <v>619</v>
      </c>
      <c r="AA144" s="35">
        <f t="shared" ca="1" si="18"/>
        <v>0</v>
      </c>
      <c r="AB144" s="35">
        <v>144</v>
      </c>
    </row>
    <row r="145" spans="22:31" ht="21" customHeight="1">
      <c r="Z145" s="1"/>
      <c r="AA145" s="35">
        <f t="shared" ca="1" si="18"/>
        <v>0</v>
      </c>
      <c r="AB145" s="35">
        <v>145</v>
      </c>
      <c r="AC145" s="1"/>
      <c r="AD145" s="1"/>
      <c r="AE145" s="1"/>
    </row>
    <row r="146" spans="22:31" ht="21" customHeight="1">
      <c r="Z146" s="1"/>
      <c r="AA146" s="35">
        <f t="shared" ca="1" si="18"/>
        <v>0</v>
      </c>
      <c r="AB146" s="35">
        <v>146</v>
      </c>
      <c r="AC146" s="1"/>
      <c r="AD146" s="1"/>
      <c r="AE146" s="1"/>
    </row>
    <row r="147" spans="22:31" ht="21" customHeight="1">
      <c r="Z147" s="1"/>
      <c r="AA147" s="35">
        <f t="shared" ca="1" si="18"/>
        <v>0</v>
      </c>
      <c r="AB147" s="35">
        <v>147</v>
      </c>
      <c r="AC147" s="1"/>
      <c r="AD147" s="1"/>
      <c r="AE147" s="1"/>
    </row>
    <row r="148" spans="22:31" ht="21" customHeight="1">
      <c r="V148" s="1"/>
      <c r="W148" s="1"/>
      <c r="X148" s="1"/>
      <c r="Y148" s="1"/>
      <c r="Z148" s="1"/>
      <c r="AA148" s="35">
        <f t="shared" ca="1" si="18"/>
        <v>0</v>
      </c>
      <c r="AB148" s="35">
        <v>148</v>
      </c>
      <c r="AC148" s="1"/>
      <c r="AD148" s="1"/>
      <c r="AE148" s="1"/>
    </row>
    <row r="149" spans="22:31" ht="21" customHeight="1">
      <c r="V149" s="1"/>
      <c r="W149" s="1"/>
      <c r="X149" s="1"/>
      <c r="Y149" s="1"/>
      <c r="Z149" s="1"/>
      <c r="AA149" s="35">
        <f t="shared" ca="1" si="18"/>
        <v>0</v>
      </c>
      <c r="AB149" s="35">
        <v>149</v>
      </c>
      <c r="AC149" s="1"/>
      <c r="AD149" s="1"/>
      <c r="AE149" s="1"/>
    </row>
    <row r="150" spans="22:31" ht="21" customHeight="1">
      <c r="V150" s="1"/>
      <c r="W150" s="1"/>
      <c r="X150" s="1"/>
      <c r="Y150" s="1"/>
      <c r="Z150" s="1"/>
      <c r="AA150" s="35">
        <f t="shared" ca="1" si="18"/>
        <v>0</v>
      </c>
      <c r="AB150" s="35">
        <v>150</v>
      </c>
      <c r="AC150" s="1"/>
      <c r="AD150" s="1"/>
      <c r="AE150" s="1"/>
    </row>
    <row r="151" spans="22:31" ht="21" customHeight="1">
      <c r="V151" s="1"/>
      <c r="W151" s="1"/>
      <c r="X151" s="1"/>
      <c r="Y151" s="1"/>
      <c r="Z151" s="1"/>
      <c r="AA151" s="35">
        <f t="shared" ca="1" si="18"/>
        <v>0</v>
      </c>
      <c r="AB151" s="35">
        <v>151</v>
      </c>
      <c r="AC151" s="1"/>
      <c r="AD151" s="1"/>
      <c r="AE151" s="1"/>
    </row>
    <row r="152" spans="22:31" ht="21" customHeight="1">
      <c r="V152" s="1"/>
      <c r="W152" s="1"/>
      <c r="X152" s="1"/>
      <c r="Y152" s="1"/>
      <c r="Z152" s="1"/>
      <c r="AA152" s="35">
        <f t="shared" ca="1" si="18"/>
        <v>0</v>
      </c>
      <c r="AB152" s="35">
        <v>152</v>
      </c>
      <c r="AC152" s="1"/>
      <c r="AD152" s="1"/>
      <c r="AE152" s="1"/>
    </row>
    <row r="153" spans="22:31" ht="21" customHeight="1">
      <c r="V153" s="1"/>
      <c r="W153" s="1"/>
      <c r="X153" s="1"/>
      <c r="Y153" s="1"/>
      <c r="Z153" s="1"/>
      <c r="AA153" s="35">
        <f t="shared" ca="1" si="18"/>
        <v>0</v>
      </c>
      <c r="AB153" s="35">
        <v>153</v>
      </c>
      <c r="AC153" s="1"/>
      <c r="AD153" s="1"/>
      <c r="AE153" s="1"/>
    </row>
    <row r="154" spans="22:31" ht="21" customHeight="1">
      <c r="V154" s="1"/>
      <c r="W154" s="1"/>
      <c r="X154" s="1"/>
      <c r="Y154" s="1"/>
      <c r="Z154" s="1"/>
      <c r="AA154" s="35">
        <f t="shared" ca="1" si="18"/>
        <v>0</v>
      </c>
      <c r="AB154" s="35">
        <v>154</v>
      </c>
      <c r="AC154" s="1"/>
      <c r="AD154" s="1"/>
      <c r="AE154" s="1"/>
    </row>
    <row r="155" spans="22:31" ht="21" customHeight="1">
      <c r="V155" s="1"/>
      <c r="W155" s="1"/>
      <c r="X155" s="1"/>
      <c r="Y155" s="1"/>
      <c r="Z155" s="1"/>
      <c r="AA155" s="35">
        <f t="shared" ca="1" si="18"/>
        <v>0</v>
      </c>
      <c r="AB155" s="35">
        <v>155</v>
      </c>
      <c r="AC155" s="1"/>
      <c r="AD155" s="1"/>
      <c r="AE155" s="1"/>
    </row>
    <row r="156" spans="22:31" ht="21" customHeight="1">
      <c r="V156" s="1"/>
      <c r="W156" s="1"/>
      <c r="X156" s="1"/>
      <c r="Y156" s="1"/>
      <c r="Z156" s="1"/>
      <c r="AA156" s="35">
        <f t="shared" ca="1" si="18"/>
        <v>0</v>
      </c>
      <c r="AB156" s="35">
        <v>156</v>
      </c>
      <c r="AC156" s="1"/>
      <c r="AD156" s="1"/>
      <c r="AE156" s="1"/>
    </row>
    <row r="157" spans="22:31" ht="21" customHeight="1">
      <c r="V157" s="1"/>
      <c r="W157" s="1"/>
      <c r="X157" s="1"/>
      <c r="Y157" s="1"/>
      <c r="Z157" s="1"/>
      <c r="AA157" s="35">
        <f t="shared" ca="1" si="18"/>
        <v>0</v>
      </c>
      <c r="AB157" s="35">
        <v>157</v>
      </c>
      <c r="AC157" s="1"/>
      <c r="AD157" s="1"/>
      <c r="AE157" s="1"/>
    </row>
    <row r="158" spans="22:31" ht="21" customHeight="1">
      <c r="V158" s="1"/>
      <c r="W158" s="1"/>
      <c r="X158" s="1"/>
      <c r="Y158" s="1"/>
      <c r="Z158" s="1"/>
      <c r="AA158" s="35">
        <f t="shared" ca="1" si="18"/>
        <v>0</v>
      </c>
      <c r="AB158" s="35">
        <v>158</v>
      </c>
      <c r="AC158" s="1"/>
      <c r="AD158" s="1"/>
      <c r="AE158" s="1"/>
    </row>
    <row r="159" spans="22:31" ht="21" customHeight="1">
      <c r="V159" s="1"/>
      <c r="W159" s="1"/>
      <c r="X159" s="1"/>
      <c r="Y159" s="1"/>
      <c r="Z159" s="1"/>
      <c r="AA159" s="35">
        <f t="shared" ca="1" si="18"/>
        <v>0</v>
      </c>
      <c r="AB159" s="35">
        <v>159</v>
      </c>
      <c r="AC159" s="1"/>
      <c r="AD159" s="1"/>
      <c r="AE159" s="1"/>
    </row>
    <row r="160" spans="22:31" ht="21" customHeight="1">
      <c r="V160" s="1"/>
      <c r="W160" s="1"/>
      <c r="X160" s="1"/>
      <c r="Y160" s="1"/>
      <c r="Z160" s="1"/>
      <c r="AA160" s="35">
        <f t="shared" ca="1" si="18"/>
        <v>0</v>
      </c>
      <c r="AB160" s="35">
        <v>160</v>
      </c>
      <c r="AC160" s="1"/>
      <c r="AD160" s="1"/>
      <c r="AE160" s="1"/>
    </row>
    <row r="161" spans="22:31" ht="21" customHeight="1">
      <c r="V161" s="1"/>
      <c r="W161" s="1"/>
      <c r="X161" s="1"/>
      <c r="Y161" s="1"/>
      <c r="Z161" s="1"/>
      <c r="AA161" s="35">
        <f t="shared" ca="1" si="18"/>
        <v>0</v>
      </c>
      <c r="AB161" s="35">
        <v>161</v>
      </c>
      <c r="AC161" s="1"/>
      <c r="AD161" s="1"/>
      <c r="AE161" s="1"/>
    </row>
    <row r="162" spans="22:31" ht="21" customHeight="1">
      <c r="V162" s="1"/>
      <c r="W162" s="1"/>
      <c r="X162" s="1"/>
      <c r="Y162" s="1"/>
      <c r="Z162" s="1"/>
      <c r="AA162" s="35">
        <f t="shared" ca="1" si="18"/>
        <v>0</v>
      </c>
      <c r="AB162" s="35">
        <v>162</v>
      </c>
      <c r="AC162" s="1"/>
      <c r="AD162" s="1"/>
      <c r="AE162" s="1"/>
    </row>
    <row r="163" spans="22:31" ht="21" customHeight="1">
      <c r="V163" s="1"/>
      <c r="W163" s="1"/>
      <c r="X163" s="1"/>
      <c r="Y163" s="1"/>
      <c r="Z163" s="1"/>
      <c r="AA163" s="35">
        <f t="shared" ca="1" si="18"/>
        <v>0</v>
      </c>
      <c r="AB163" s="35">
        <v>163</v>
      </c>
      <c r="AC163" s="1"/>
      <c r="AD163" s="1"/>
      <c r="AE163" s="1"/>
    </row>
    <row r="164" spans="22:31" ht="21" customHeight="1">
      <c r="V164" s="1"/>
      <c r="W164" s="1"/>
      <c r="X164" s="1"/>
      <c r="Y164" s="1"/>
      <c r="Z164" s="1"/>
      <c r="AA164" s="35">
        <f t="shared" ca="1" si="18"/>
        <v>0</v>
      </c>
      <c r="AB164" s="35">
        <v>164</v>
      </c>
      <c r="AC164" s="1"/>
      <c r="AD164" s="1"/>
      <c r="AE164" s="1"/>
    </row>
    <row r="165" spans="22:31" ht="21" customHeight="1">
      <c r="V165" s="1"/>
      <c r="W165" s="1"/>
      <c r="X165" s="1"/>
      <c r="Y165" s="1"/>
      <c r="Z165" s="1"/>
      <c r="AA165" s="35">
        <f t="shared" ca="1" si="18"/>
        <v>0</v>
      </c>
      <c r="AB165" s="35">
        <v>165</v>
      </c>
      <c r="AC165" s="1"/>
      <c r="AD165" s="1"/>
      <c r="AE165" s="1"/>
    </row>
    <row r="166" spans="22:31" ht="21" customHeight="1">
      <c r="V166" s="1"/>
      <c r="W166" s="1"/>
      <c r="X166" s="1"/>
      <c r="Y166" s="1"/>
      <c r="Z166" s="1"/>
      <c r="AA166" s="35">
        <f t="shared" ca="1" si="18"/>
        <v>0</v>
      </c>
      <c r="AB166" s="35">
        <v>166</v>
      </c>
      <c r="AC166" s="1"/>
      <c r="AD166" s="1"/>
      <c r="AE166" s="1"/>
    </row>
    <row r="167" spans="22:31" ht="21" customHeight="1">
      <c r="V167" s="1"/>
      <c r="W167" s="1"/>
      <c r="X167" s="1"/>
      <c r="Y167" s="1"/>
      <c r="Z167" s="1"/>
      <c r="AA167" s="35">
        <f t="shared" ca="1" si="18"/>
        <v>0</v>
      </c>
      <c r="AB167" s="35">
        <v>167</v>
      </c>
      <c r="AC167" s="1"/>
      <c r="AD167" s="1"/>
      <c r="AE167" s="1"/>
    </row>
    <row r="168" spans="22:31" ht="21" customHeight="1">
      <c r="V168" s="1"/>
      <c r="W168" s="1"/>
      <c r="X168" s="1"/>
      <c r="Y168" s="1"/>
      <c r="Z168" s="1"/>
      <c r="AA168" s="35">
        <f t="shared" ca="1" si="18"/>
        <v>0</v>
      </c>
      <c r="AB168" s="35">
        <v>168</v>
      </c>
      <c r="AC168" s="1"/>
      <c r="AD168" s="1"/>
      <c r="AE168" s="1"/>
    </row>
    <row r="169" spans="22:31" ht="21" customHeight="1">
      <c r="V169" s="1"/>
      <c r="W169" s="1"/>
      <c r="X169" s="1"/>
      <c r="Y169" s="1"/>
      <c r="Z169" s="1"/>
      <c r="AA169" s="35">
        <f t="shared" ca="1" si="18"/>
        <v>0</v>
      </c>
      <c r="AB169" s="35">
        <v>169</v>
      </c>
      <c r="AC169" s="1"/>
      <c r="AD169" s="1"/>
      <c r="AE169" s="1"/>
    </row>
    <row r="170" spans="22:31" ht="21" customHeight="1">
      <c r="V170" s="1"/>
      <c r="W170" s="1"/>
      <c r="X170" s="1"/>
      <c r="Y170" s="1"/>
      <c r="Z170" s="1"/>
      <c r="AA170" s="35">
        <f t="shared" ca="1" si="18"/>
        <v>0</v>
      </c>
      <c r="AB170" s="35">
        <v>170</v>
      </c>
      <c r="AC170" s="1"/>
      <c r="AD170" s="1"/>
      <c r="AE170" s="1"/>
    </row>
    <row r="171" spans="22:31" ht="21" customHeight="1">
      <c r="V171" s="1"/>
      <c r="W171" s="1"/>
      <c r="X171" s="1"/>
      <c r="Y171" s="1"/>
      <c r="Z171" s="1"/>
      <c r="AA171" s="35">
        <f t="shared" ca="1" si="18"/>
        <v>0</v>
      </c>
      <c r="AB171" s="35">
        <v>171</v>
      </c>
      <c r="AC171" s="1"/>
      <c r="AD171" s="1"/>
      <c r="AE171" s="1"/>
    </row>
    <row r="172" spans="22:31" ht="21" customHeight="1">
      <c r="V172" s="1"/>
      <c r="W172" s="1"/>
      <c r="X172" s="1"/>
      <c r="Y172" s="1"/>
      <c r="Z172" s="1"/>
      <c r="AA172" s="35">
        <f t="shared" ca="1" si="18"/>
        <v>0</v>
      </c>
      <c r="AB172" s="35">
        <v>172</v>
      </c>
      <c r="AC172" s="1"/>
      <c r="AD172" s="1"/>
      <c r="AE172" s="1"/>
    </row>
    <row r="173" spans="22:31" ht="21" customHeight="1">
      <c r="V173" s="1"/>
      <c r="W173" s="1"/>
      <c r="X173" s="1"/>
      <c r="Y173" s="1"/>
      <c r="Z173" s="1"/>
      <c r="AA173" s="35">
        <f t="shared" ca="1" si="18"/>
        <v>0</v>
      </c>
      <c r="AB173" s="35">
        <v>173</v>
      </c>
      <c r="AC173" s="1"/>
      <c r="AD173" s="1"/>
      <c r="AE173" s="1"/>
    </row>
    <row r="174" spans="22:31" ht="21" customHeight="1">
      <c r="V174" s="1"/>
      <c r="W174" s="1"/>
      <c r="X174" s="1"/>
      <c r="Y174" s="1"/>
      <c r="Z174" s="1"/>
      <c r="AA174" s="35">
        <f t="shared" ca="1" si="18"/>
        <v>0</v>
      </c>
      <c r="AB174" s="35">
        <v>174</v>
      </c>
      <c r="AC174" s="1"/>
      <c r="AD174" s="1"/>
      <c r="AE174" s="1"/>
    </row>
    <row r="175" spans="22:31" ht="21" customHeight="1">
      <c r="V175" s="1"/>
      <c r="W175" s="1"/>
      <c r="X175" s="1"/>
      <c r="Y175" s="1"/>
      <c r="Z175" s="1"/>
      <c r="AA175" s="35">
        <f t="shared" ca="1" si="18"/>
        <v>0</v>
      </c>
      <c r="AB175" s="35">
        <v>175</v>
      </c>
      <c r="AC175" s="1"/>
      <c r="AD175" s="1"/>
      <c r="AE175" s="1"/>
    </row>
    <row r="176" spans="22:31" ht="21" customHeight="1">
      <c r="V176" s="1"/>
      <c r="W176" s="1"/>
      <c r="X176" s="1"/>
      <c r="Y176" s="1"/>
      <c r="Z176" s="1"/>
      <c r="AA176" s="35">
        <f t="shared" ca="1" si="18"/>
        <v>0</v>
      </c>
      <c r="AB176" s="35">
        <v>176</v>
      </c>
      <c r="AC176" s="1"/>
      <c r="AD176" s="1"/>
      <c r="AE176" s="1"/>
    </row>
    <row r="177" spans="22:31" ht="21" customHeight="1">
      <c r="V177" s="1"/>
      <c r="W177" s="1"/>
      <c r="X177" s="1"/>
      <c r="Y177" s="1"/>
      <c r="Z177" s="1"/>
      <c r="AA177" s="35">
        <f t="shared" ca="1" si="18"/>
        <v>0</v>
      </c>
      <c r="AB177" s="35">
        <v>177</v>
      </c>
      <c r="AC177" s="1"/>
      <c r="AD177" s="1"/>
      <c r="AE177" s="1"/>
    </row>
    <row r="178" spans="22:31" ht="21" customHeight="1">
      <c r="V178" s="1"/>
      <c r="W178" s="1"/>
      <c r="X178" s="1"/>
      <c r="Y178" s="1"/>
      <c r="Z178" s="1"/>
      <c r="AA178" s="35">
        <f t="shared" ca="1" si="18"/>
        <v>0</v>
      </c>
      <c r="AB178" s="35">
        <v>178</v>
      </c>
      <c r="AC178" s="1"/>
      <c r="AD178" s="1"/>
      <c r="AE178" s="1"/>
    </row>
    <row r="179" spans="22:31" ht="21" customHeight="1">
      <c r="V179" s="1"/>
      <c r="W179" s="1"/>
      <c r="X179" s="1"/>
      <c r="Y179" s="1"/>
      <c r="Z179" s="1"/>
      <c r="AA179" s="35">
        <f t="shared" ca="1" si="18"/>
        <v>0</v>
      </c>
      <c r="AB179" s="35">
        <v>179</v>
      </c>
      <c r="AC179" s="1"/>
      <c r="AD179" s="1"/>
      <c r="AE179" s="1"/>
    </row>
    <row r="180" spans="22:31" ht="21" customHeight="1">
      <c r="V180" s="1"/>
      <c r="W180" s="1"/>
      <c r="X180" s="1"/>
      <c r="Y180" s="1"/>
      <c r="Z180" s="1"/>
      <c r="AA180" s="35">
        <f t="shared" ca="1" si="18"/>
        <v>0</v>
      </c>
      <c r="AB180" s="35">
        <v>180</v>
      </c>
      <c r="AC180" s="1"/>
      <c r="AD180" s="1"/>
      <c r="AE180" s="1"/>
    </row>
    <row r="181" spans="22:31" ht="21" customHeight="1">
      <c r="V181" s="1"/>
      <c r="W181" s="1"/>
      <c r="X181" s="1"/>
      <c r="Y181" s="1"/>
      <c r="Z181" s="1"/>
      <c r="AA181" s="35">
        <f t="shared" ca="1" si="18"/>
        <v>0</v>
      </c>
      <c r="AB181" s="35">
        <v>181</v>
      </c>
      <c r="AC181" s="1"/>
      <c r="AD181" s="1"/>
      <c r="AE181" s="1"/>
    </row>
    <row r="182" spans="22:31" ht="21" customHeight="1">
      <c r="V182" s="1"/>
      <c r="W182" s="1"/>
      <c r="X182" s="1"/>
      <c r="Y182" s="1"/>
      <c r="Z182" s="1"/>
      <c r="AA182" s="35">
        <f t="shared" ca="1" si="18"/>
        <v>0</v>
      </c>
      <c r="AB182" s="35">
        <v>182</v>
      </c>
      <c r="AC182" s="1"/>
      <c r="AD182" s="1"/>
      <c r="AE182" s="1"/>
    </row>
    <row r="183" spans="22:31" ht="21" customHeight="1">
      <c r="V183" s="1"/>
      <c r="W183" s="1"/>
      <c r="X183" s="1"/>
      <c r="Y183" s="1"/>
      <c r="Z183" s="1"/>
      <c r="AA183" s="35">
        <f t="shared" ca="1" si="18"/>
        <v>0</v>
      </c>
      <c r="AB183" s="35">
        <v>183</v>
      </c>
      <c r="AC183" s="1"/>
      <c r="AD183" s="1"/>
      <c r="AE183" s="1"/>
    </row>
    <row r="184" spans="22:31" ht="21" customHeight="1">
      <c r="V184" s="1"/>
      <c r="W184" s="1"/>
      <c r="X184" s="1"/>
      <c r="Y184" s="1"/>
      <c r="Z184" s="1"/>
      <c r="AA184" s="35">
        <f t="shared" ca="1" si="18"/>
        <v>0</v>
      </c>
      <c r="AB184" s="35">
        <v>184</v>
      </c>
      <c r="AC184" s="1"/>
      <c r="AD184" s="1"/>
      <c r="AE184" s="1"/>
    </row>
    <row r="185" spans="22:31" ht="21" customHeight="1">
      <c r="V185" s="1"/>
      <c r="W185" s="1"/>
      <c r="X185" s="1"/>
      <c r="Y185" s="1"/>
      <c r="Z185" s="1"/>
      <c r="AA185" s="35">
        <f t="shared" ca="1" si="18"/>
        <v>0</v>
      </c>
      <c r="AB185" s="35">
        <v>185</v>
      </c>
      <c r="AC185" s="1"/>
      <c r="AD185" s="1"/>
      <c r="AE185" s="1"/>
    </row>
    <row r="186" spans="22:31" ht="21" customHeight="1">
      <c r="V186" s="1"/>
      <c r="W186" s="1"/>
      <c r="X186" s="1"/>
      <c r="Y186" s="1"/>
      <c r="Z186" s="1"/>
      <c r="AA186" s="35">
        <f t="shared" ca="1" si="18"/>
        <v>0</v>
      </c>
      <c r="AB186" s="35">
        <v>186</v>
      </c>
      <c r="AC186" s="1"/>
      <c r="AD186" s="1"/>
      <c r="AE186" s="1"/>
    </row>
    <row r="187" spans="22:31" ht="21" customHeight="1">
      <c r="V187" s="1"/>
      <c r="W187" s="1"/>
      <c r="X187" s="1"/>
      <c r="Y187" s="1"/>
      <c r="Z187" s="1"/>
      <c r="AA187" s="35">
        <f t="shared" ca="1" si="18"/>
        <v>0</v>
      </c>
      <c r="AB187" s="35">
        <v>187</v>
      </c>
      <c r="AC187" s="1"/>
      <c r="AD187" s="1"/>
      <c r="AE187" s="1"/>
    </row>
    <row r="188" spans="22:31" ht="21" customHeight="1">
      <c r="V188" s="1"/>
      <c r="W188" s="1"/>
      <c r="X188" s="1"/>
      <c r="Y188" s="1"/>
      <c r="Z188" s="1"/>
      <c r="AA188" s="35">
        <f t="shared" ca="1" si="18"/>
        <v>0</v>
      </c>
      <c r="AB188" s="35">
        <v>188</v>
      </c>
      <c r="AC188" s="1"/>
      <c r="AD188" s="1"/>
      <c r="AE188" s="1"/>
    </row>
    <row r="189" spans="22:31" ht="21" customHeight="1">
      <c r="V189" s="1"/>
      <c r="W189" s="1"/>
      <c r="X189" s="1"/>
      <c r="Y189" s="1"/>
      <c r="Z189" s="1"/>
      <c r="AA189" s="35">
        <f t="shared" ca="1" si="18"/>
        <v>0</v>
      </c>
      <c r="AB189" s="35">
        <v>189</v>
      </c>
      <c r="AC189" s="1"/>
      <c r="AD189" s="1"/>
      <c r="AE189" s="1"/>
    </row>
    <row r="190" spans="22:31" ht="21" customHeight="1">
      <c r="V190" s="1"/>
      <c r="W190" s="1"/>
      <c r="X190" s="1"/>
      <c r="Y190" s="1"/>
      <c r="Z190" s="1"/>
      <c r="AA190" s="35">
        <f t="shared" ca="1" si="18"/>
        <v>0</v>
      </c>
      <c r="AB190" s="35">
        <v>190</v>
      </c>
      <c r="AC190" s="1"/>
      <c r="AD190" s="1"/>
      <c r="AE190" s="1"/>
    </row>
    <row r="191" spans="22:31" ht="21" customHeight="1">
      <c r="V191" s="1"/>
      <c r="W191" s="1"/>
      <c r="X191" s="1"/>
      <c r="Y191" s="1"/>
      <c r="Z191" s="1"/>
      <c r="AA191" s="35">
        <f t="shared" ca="1" si="18"/>
        <v>0</v>
      </c>
      <c r="AB191" s="35">
        <v>191</v>
      </c>
      <c r="AC191" s="1"/>
      <c r="AD191" s="1"/>
      <c r="AE191" s="1"/>
    </row>
    <row r="192" spans="22:31" ht="21" customHeight="1">
      <c r="V192" s="1"/>
      <c r="W192" s="1"/>
      <c r="X192" s="1"/>
      <c r="Y192" s="1"/>
      <c r="Z192" s="1"/>
      <c r="AA192" s="35">
        <f t="shared" ca="1" si="18"/>
        <v>0</v>
      </c>
      <c r="AB192" s="35">
        <v>192</v>
      </c>
      <c r="AC192" s="1"/>
      <c r="AD192" s="1"/>
      <c r="AE192" s="1"/>
    </row>
    <row r="193" spans="22:31" ht="21" customHeight="1">
      <c r="V193" s="1"/>
      <c r="W193" s="1"/>
      <c r="X193" s="1"/>
      <c r="Y193" s="1"/>
      <c r="Z193" s="1"/>
      <c r="AA193" s="35">
        <f t="shared" ca="1" si="18"/>
        <v>0</v>
      </c>
      <c r="AB193" s="35">
        <v>193</v>
      </c>
      <c r="AC193" s="1"/>
      <c r="AD193" s="1"/>
      <c r="AE193" s="1"/>
    </row>
    <row r="194" spans="22:31" ht="21" customHeight="1">
      <c r="V194" s="1"/>
      <c r="W194" s="1"/>
      <c r="X194" s="1"/>
      <c r="Y194" s="1"/>
      <c r="Z194" s="1"/>
      <c r="AA194" s="35">
        <f t="shared" ca="1" si="18"/>
        <v>0</v>
      </c>
      <c r="AB194" s="35">
        <v>194</v>
      </c>
      <c r="AC194" s="1"/>
      <c r="AD194" s="1"/>
      <c r="AE194" s="1"/>
    </row>
    <row r="195" spans="22:31" ht="21" customHeight="1">
      <c r="V195" s="1"/>
      <c r="W195" s="1"/>
      <c r="X195" s="1"/>
      <c r="Y195" s="1"/>
      <c r="Z195" s="1"/>
      <c r="AA195" s="35">
        <f t="shared" ca="1" si="18"/>
        <v>0</v>
      </c>
      <c r="AB195" s="35">
        <v>195</v>
      </c>
      <c r="AC195" s="1"/>
      <c r="AD195" s="1"/>
      <c r="AE195" s="1"/>
    </row>
    <row r="196" spans="22:31" ht="21" customHeight="1">
      <c r="V196" s="1"/>
      <c r="W196" s="1"/>
      <c r="X196" s="1"/>
      <c r="Y196" s="1"/>
      <c r="Z196" s="1"/>
      <c r="AA196" s="35">
        <f t="shared" ca="1" si="18"/>
        <v>0</v>
      </c>
      <c r="AB196" s="35">
        <v>196</v>
      </c>
      <c r="AC196" s="1"/>
      <c r="AD196" s="1"/>
      <c r="AE196" s="1"/>
    </row>
    <row r="197" spans="22:31" ht="21" customHeight="1">
      <c r="V197" s="1"/>
      <c r="W197" s="1"/>
      <c r="X197" s="1"/>
      <c r="Y197" s="1"/>
      <c r="Z197" s="1"/>
      <c r="AA197" s="35">
        <f t="shared" ref="AA197:AA250" ca="1" si="20">INDIRECT($W$6&amp;"!"&amp;"B"&amp;ROW(B197))</f>
        <v>0</v>
      </c>
      <c r="AB197" s="35">
        <v>197</v>
      </c>
      <c r="AC197" s="1"/>
      <c r="AD197" s="1"/>
      <c r="AE197" s="1"/>
    </row>
    <row r="198" spans="22:31" ht="21" customHeight="1">
      <c r="V198" s="1"/>
      <c r="W198" s="1"/>
      <c r="X198" s="1"/>
      <c r="Y198" s="1"/>
      <c r="Z198" s="1"/>
      <c r="AA198" s="35">
        <f t="shared" ca="1" si="20"/>
        <v>0</v>
      </c>
      <c r="AB198" s="35">
        <v>198</v>
      </c>
      <c r="AC198" s="1"/>
      <c r="AD198" s="1"/>
      <c r="AE198" s="1"/>
    </row>
    <row r="199" spans="22:31" ht="21" customHeight="1">
      <c r="V199" s="1"/>
      <c r="W199" s="1"/>
      <c r="X199" s="1"/>
      <c r="Y199" s="1"/>
      <c r="Z199" s="1"/>
      <c r="AA199" s="35">
        <f t="shared" ca="1" si="20"/>
        <v>0</v>
      </c>
      <c r="AB199" s="35">
        <v>199</v>
      </c>
      <c r="AC199" s="1"/>
      <c r="AD199" s="1"/>
      <c r="AE199" s="1"/>
    </row>
    <row r="200" spans="22:31" ht="21" customHeight="1">
      <c r="V200" s="1"/>
      <c r="W200" s="1"/>
      <c r="X200" s="1"/>
      <c r="Y200" s="1"/>
      <c r="Z200" s="1"/>
      <c r="AA200" s="35">
        <f t="shared" ca="1" si="20"/>
        <v>0</v>
      </c>
      <c r="AB200" s="35">
        <v>200</v>
      </c>
      <c r="AC200" s="1"/>
      <c r="AD200" s="1"/>
      <c r="AE200" s="1"/>
    </row>
    <row r="201" spans="22:31" ht="21" customHeight="1">
      <c r="V201" s="1"/>
      <c r="W201" s="1"/>
      <c r="X201" s="1"/>
      <c r="Y201" s="1"/>
      <c r="Z201" s="1"/>
      <c r="AA201" s="35">
        <f t="shared" ca="1" si="20"/>
        <v>0</v>
      </c>
      <c r="AB201" s="35">
        <v>201</v>
      </c>
      <c r="AC201" s="1"/>
      <c r="AD201" s="1"/>
      <c r="AE201" s="1"/>
    </row>
    <row r="202" spans="22:31" ht="21" customHeight="1">
      <c r="V202" s="1"/>
      <c r="W202" s="1"/>
      <c r="X202" s="1"/>
      <c r="Y202" s="1"/>
      <c r="Z202" s="1"/>
      <c r="AA202" s="35">
        <f t="shared" ca="1" si="20"/>
        <v>0</v>
      </c>
      <c r="AB202" s="35">
        <v>202</v>
      </c>
      <c r="AC202" s="1"/>
      <c r="AD202" s="1"/>
      <c r="AE202" s="1"/>
    </row>
    <row r="203" spans="22:31" ht="21" customHeight="1">
      <c r="V203" s="1"/>
      <c r="W203" s="1"/>
      <c r="X203" s="1"/>
      <c r="Y203" s="1"/>
      <c r="Z203" s="1"/>
      <c r="AA203" s="35">
        <f t="shared" ca="1" si="20"/>
        <v>0</v>
      </c>
      <c r="AB203" s="35">
        <v>203</v>
      </c>
      <c r="AC203" s="1"/>
      <c r="AD203" s="1"/>
      <c r="AE203" s="1"/>
    </row>
    <row r="204" spans="22:31" ht="21" customHeight="1">
      <c r="V204" s="1"/>
      <c r="W204" s="1"/>
      <c r="X204" s="1"/>
      <c r="Y204" s="1"/>
      <c r="Z204" s="1"/>
      <c r="AA204" s="35">
        <f t="shared" ca="1" si="20"/>
        <v>0</v>
      </c>
      <c r="AB204" s="35">
        <v>204</v>
      </c>
      <c r="AC204" s="1"/>
      <c r="AD204" s="1"/>
      <c r="AE204" s="1"/>
    </row>
    <row r="205" spans="22:31" ht="21" customHeight="1">
      <c r="V205" s="1"/>
      <c r="W205" s="1"/>
      <c r="X205" s="1"/>
      <c r="Y205" s="1"/>
      <c r="Z205" s="1"/>
      <c r="AA205" s="35">
        <f t="shared" ca="1" si="20"/>
        <v>0</v>
      </c>
      <c r="AB205" s="35">
        <v>205</v>
      </c>
      <c r="AC205" s="1"/>
      <c r="AD205" s="1"/>
      <c r="AE205" s="1"/>
    </row>
    <row r="206" spans="22:31" ht="21" customHeight="1">
      <c r="V206" s="1"/>
      <c r="W206" s="1"/>
      <c r="X206" s="1"/>
      <c r="Y206" s="1"/>
      <c r="Z206" s="1"/>
      <c r="AA206" s="35">
        <f t="shared" ca="1" si="20"/>
        <v>0</v>
      </c>
      <c r="AB206" s="35">
        <v>206</v>
      </c>
      <c r="AC206" s="1"/>
      <c r="AD206" s="1"/>
      <c r="AE206" s="1"/>
    </row>
    <row r="207" spans="22:31" ht="21" customHeight="1">
      <c r="V207" s="1"/>
      <c r="W207" s="1"/>
      <c r="X207" s="1"/>
      <c r="Y207" s="1"/>
      <c r="Z207" s="1"/>
      <c r="AA207" s="35">
        <f t="shared" ca="1" si="20"/>
        <v>0</v>
      </c>
      <c r="AB207" s="35">
        <v>207</v>
      </c>
      <c r="AC207" s="1"/>
      <c r="AD207" s="1"/>
      <c r="AE207" s="1"/>
    </row>
    <row r="208" spans="22:31" ht="21" customHeight="1">
      <c r="V208" s="1"/>
      <c r="W208" s="1"/>
      <c r="X208" s="1"/>
      <c r="Y208" s="1"/>
      <c r="Z208" s="1"/>
      <c r="AA208" s="35">
        <f t="shared" ca="1" si="20"/>
        <v>0</v>
      </c>
      <c r="AB208" s="35">
        <v>208</v>
      </c>
      <c r="AC208" s="1"/>
      <c r="AD208" s="1"/>
      <c r="AE208" s="1"/>
    </row>
    <row r="209" spans="22:31" ht="21" customHeight="1">
      <c r="V209" s="1"/>
      <c r="W209" s="1"/>
      <c r="X209" s="1"/>
      <c r="Y209" s="1"/>
      <c r="Z209" s="1"/>
      <c r="AA209" s="35">
        <f t="shared" ca="1" si="20"/>
        <v>0</v>
      </c>
      <c r="AB209" s="35">
        <v>209</v>
      </c>
      <c r="AC209" s="1"/>
      <c r="AD209" s="1"/>
      <c r="AE209" s="1"/>
    </row>
    <row r="210" spans="22:31" ht="21" customHeight="1">
      <c r="V210" s="1"/>
      <c r="W210" s="1"/>
      <c r="X210" s="1"/>
      <c r="Y210" s="1"/>
      <c r="Z210" s="1"/>
      <c r="AA210" s="35">
        <f t="shared" ca="1" si="20"/>
        <v>0</v>
      </c>
      <c r="AB210" s="35">
        <v>210</v>
      </c>
      <c r="AC210" s="1"/>
      <c r="AD210" s="1"/>
      <c r="AE210" s="1"/>
    </row>
    <row r="211" spans="22:31" ht="21" customHeight="1">
      <c r="V211" s="1"/>
      <c r="W211" s="1"/>
      <c r="X211" s="1"/>
      <c r="Y211" s="1"/>
      <c r="Z211" s="1"/>
      <c r="AA211" s="35">
        <f t="shared" ca="1" si="20"/>
        <v>0</v>
      </c>
      <c r="AB211" s="35">
        <v>211</v>
      </c>
      <c r="AC211" s="1"/>
      <c r="AD211" s="1"/>
      <c r="AE211" s="1"/>
    </row>
    <row r="212" spans="22:31" ht="21" customHeight="1">
      <c r="V212" s="1"/>
      <c r="W212" s="1"/>
      <c r="X212" s="1"/>
      <c r="Y212" s="1"/>
      <c r="Z212" s="1"/>
      <c r="AA212" s="35">
        <f t="shared" ca="1" si="20"/>
        <v>0</v>
      </c>
      <c r="AB212" s="35">
        <v>212</v>
      </c>
      <c r="AC212" s="1"/>
      <c r="AD212" s="1"/>
      <c r="AE212" s="1"/>
    </row>
    <row r="213" spans="22:31" ht="21" customHeight="1">
      <c r="V213" s="1"/>
      <c r="W213" s="1"/>
      <c r="X213" s="1"/>
      <c r="Y213" s="1"/>
      <c r="Z213" s="1"/>
      <c r="AA213" s="35">
        <f t="shared" ca="1" si="20"/>
        <v>0</v>
      </c>
      <c r="AB213" s="35">
        <v>213</v>
      </c>
      <c r="AC213" s="1"/>
      <c r="AD213" s="1"/>
      <c r="AE213" s="1"/>
    </row>
    <row r="214" spans="22:31" ht="21" customHeight="1">
      <c r="V214" s="1"/>
      <c r="W214" s="1"/>
      <c r="X214" s="1"/>
      <c r="Y214" s="1"/>
      <c r="Z214" s="1"/>
      <c r="AA214" s="35">
        <f t="shared" ca="1" si="20"/>
        <v>0</v>
      </c>
      <c r="AB214" s="35">
        <v>214</v>
      </c>
      <c r="AC214" s="1"/>
      <c r="AD214" s="1"/>
      <c r="AE214" s="1"/>
    </row>
    <row r="215" spans="22:31" ht="21" customHeight="1">
      <c r="V215" s="1"/>
      <c r="W215" s="1"/>
      <c r="X215" s="1"/>
      <c r="Y215" s="1"/>
      <c r="Z215" s="1"/>
      <c r="AA215" s="35">
        <f t="shared" ca="1" si="20"/>
        <v>0</v>
      </c>
      <c r="AB215" s="35">
        <v>215</v>
      </c>
      <c r="AC215" s="1"/>
      <c r="AD215" s="1"/>
      <c r="AE215" s="1"/>
    </row>
    <row r="216" spans="22:31" ht="21" customHeight="1">
      <c r="V216" s="1"/>
      <c r="W216" s="1"/>
      <c r="X216" s="1"/>
      <c r="Y216" s="1"/>
      <c r="Z216" s="1"/>
      <c r="AA216" s="35">
        <f t="shared" ca="1" si="20"/>
        <v>0</v>
      </c>
      <c r="AB216" s="35">
        <v>216</v>
      </c>
      <c r="AC216" s="1"/>
      <c r="AD216" s="1"/>
      <c r="AE216" s="1"/>
    </row>
    <row r="217" spans="22:31" ht="21" customHeight="1">
      <c r="V217" s="1"/>
      <c r="W217" s="1"/>
      <c r="X217" s="1"/>
      <c r="Y217" s="1"/>
      <c r="Z217" s="1"/>
      <c r="AA217" s="35">
        <f t="shared" ca="1" si="20"/>
        <v>0</v>
      </c>
      <c r="AB217" s="35">
        <v>217</v>
      </c>
      <c r="AC217" s="1"/>
      <c r="AD217" s="1"/>
      <c r="AE217" s="1"/>
    </row>
    <row r="218" spans="22:31" ht="21" customHeight="1">
      <c r="V218" s="1"/>
      <c r="W218" s="1"/>
      <c r="X218" s="1"/>
      <c r="Y218" s="1"/>
      <c r="Z218" s="1"/>
      <c r="AA218" s="35">
        <f t="shared" ca="1" si="20"/>
        <v>0</v>
      </c>
      <c r="AB218" s="35">
        <v>218</v>
      </c>
      <c r="AC218" s="1"/>
      <c r="AD218" s="1"/>
      <c r="AE218" s="1"/>
    </row>
    <row r="219" spans="22:31" ht="21" customHeight="1">
      <c r="V219" s="1"/>
      <c r="W219" s="1"/>
      <c r="X219" s="1"/>
      <c r="Y219" s="1"/>
      <c r="Z219" s="1"/>
      <c r="AA219" s="35">
        <f t="shared" ca="1" si="20"/>
        <v>0</v>
      </c>
      <c r="AB219" s="35">
        <v>219</v>
      </c>
      <c r="AC219" s="1"/>
      <c r="AD219" s="1"/>
      <c r="AE219" s="1"/>
    </row>
    <row r="220" spans="22:31" ht="21" customHeight="1">
      <c r="V220" s="1"/>
      <c r="W220" s="1"/>
      <c r="X220" s="1"/>
      <c r="Y220" s="1"/>
      <c r="Z220" s="1"/>
      <c r="AA220" s="35">
        <f t="shared" ca="1" si="20"/>
        <v>0</v>
      </c>
      <c r="AB220" s="35">
        <v>220</v>
      </c>
      <c r="AC220" s="1"/>
      <c r="AD220" s="1"/>
      <c r="AE220" s="1"/>
    </row>
    <row r="221" spans="22:31" ht="21" customHeight="1">
      <c r="V221" s="1"/>
      <c r="W221" s="1"/>
      <c r="X221" s="1"/>
      <c r="Y221" s="1"/>
      <c r="Z221" s="1"/>
      <c r="AA221" s="35">
        <f t="shared" ca="1" si="20"/>
        <v>0</v>
      </c>
      <c r="AB221" s="35">
        <v>221</v>
      </c>
      <c r="AC221" s="1"/>
      <c r="AD221" s="1"/>
      <c r="AE221" s="1"/>
    </row>
    <row r="222" spans="22:31" ht="21" customHeight="1">
      <c r="V222" s="1"/>
      <c r="W222" s="1"/>
      <c r="X222" s="1"/>
      <c r="Y222" s="1"/>
      <c r="Z222" s="1"/>
      <c r="AA222" s="35">
        <f t="shared" ca="1" si="20"/>
        <v>0</v>
      </c>
      <c r="AB222" s="35">
        <v>222</v>
      </c>
      <c r="AC222" s="1"/>
      <c r="AD222" s="1"/>
      <c r="AE222" s="1"/>
    </row>
    <row r="223" spans="22:31" ht="21" customHeight="1">
      <c r="V223" s="1"/>
      <c r="W223" s="1"/>
      <c r="X223" s="1"/>
      <c r="Y223" s="1"/>
      <c r="Z223" s="1"/>
      <c r="AA223" s="35">
        <f t="shared" ca="1" si="20"/>
        <v>0</v>
      </c>
      <c r="AB223" s="35">
        <v>223</v>
      </c>
      <c r="AC223" s="1"/>
      <c r="AD223" s="1"/>
      <c r="AE223" s="1"/>
    </row>
    <row r="224" spans="22:31" ht="21" customHeight="1">
      <c r="V224" s="1"/>
      <c r="W224" s="1"/>
      <c r="X224" s="1"/>
      <c r="Y224" s="1"/>
      <c r="Z224" s="1"/>
      <c r="AA224" s="35">
        <f t="shared" ca="1" si="20"/>
        <v>0</v>
      </c>
      <c r="AB224" s="35">
        <v>224</v>
      </c>
      <c r="AC224" s="1"/>
      <c r="AD224" s="1"/>
      <c r="AE224" s="1"/>
    </row>
    <row r="225" spans="22:31" ht="21" customHeight="1">
      <c r="V225" s="1"/>
      <c r="W225" s="1"/>
      <c r="X225" s="1"/>
      <c r="Y225" s="1"/>
      <c r="Z225" s="1"/>
      <c r="AA225" s="35">
        <f t="shared" ca="1" si="20"/>
        <v>0</v>
      </c>
      <c r="AB225" s="35">
        <v>225</v>
      </c>
      <c r="AC225" s="1"/>
      <c r="AD225" s="1"/>
      <c r="AE225" s="1"/>
    </row>
    <row r="226" spans="22:31" ht="21" customHeight="1">
      <c r="V226" s="1"/>
      <c r="W226" s="1"/>
      <c r="X226" s="1"/>
      <c r="Y226" s="1"/>
      <c r="Z226" s="1"/>
      <c r="AA226" s="35">
        <f t="shared" ca="1" si="20"/>
        <v>0</v>
      </c>
      <c r="AB226" s="35">
        <v>226</v>
      </c>
      <c r="AC226" s="1"/>
      <c r="AD226" s="1"/>
      <c r="AE226" s="1"/>
    </row>
    <row r="227" spans="22:31" ht="21" customHeight="1">
      <c r="V227" s="1"/>
      <c r="W227" s="1"/>
      <c r="X227" s="1"/>
      <c r="Y227" s="1"/>
      <c r="Z227" s="1"/>
      <c r="AA227" s="35">
        <f t="shared" ca="1" si="20"/>
        <v>0</v>
      </c>
      <c r="AB227" s="35">
        <v>227</v>
      </c>
      <c r="AC227" s="1"/>
      <c r="AD227" s="1"/>
      <c r="AE227" s="1"/>
    </row>
    <row r="228" spans="22:31" ht="21" customHeight="1">
      <c r="V228" s="1"/>
      <c r="W228" s="1"/>
      <c r="X228" s="1"/>
      <c r="Y228" s="1"/>
      <c r="Z228" s="1"/>
      <c r="AA228" s="35">
        <f t="shared" ca="1" si="20"/>
        <v>0</v>
      </c>
      <c r="AB228" s="35">
        <v>228</v>
      </c>
      <c r="AC228" s="1"/>
      <c r="AD228" s="1"/>
      <c r="AE228" s="1"/>
    </row>
    <row r="229" spans="22:31" ht="21" customHeight="1">
      <c r="V229" s="1"/>
      <c r="W229" s="1"/>
      <c r="X229" s="1"/>
      <c r="Y229" s="1"/>
      <c r="Z229" s="1"/>
      <c r="AA229" s="35">
        <f t="shared" ca="1" si="20"/>
        <v>0</v>
      </c>
      <c r="AB229" s="35">
        <v>229</v>
      </c>
      <c r="AC229" s="1"/>
      <c r="AD229" s="1"/>
      <c r="AE229" s="1"/>
    </row>
    <row r="230" spans="22:31" ht="21" customHeight="1">
      <c r="V230" s="1"/>
      <c r="W230" s="1"/>
      <c r="X230" s="1"/>
      <c r="Y230" s="1"/>
      <c r="Z230" s="1"/>
      <c r="AA230" s="35">
        <f t="shared" ca="1" si="20"/>
        <v>0</v>
      </c>
      <c r="AB230" s="35">
        <v>230</v>
      </c>
      <c r="AC230" s="1"/>
      <c r="AD230" s="1"/>
      <c r="AE230" s="1"/>
    </row>
    <row r="231" spans="22:31" ht="21" customHeight="1">
      <c r="V231" s="1"/>
      <c r="W231" s="1"/>
      <c r="X231" s="1"/>
      <c r="Y231" s="1"/>
      <c r="Z231" s="1"/>
      <c r="AA231" s="35">
        <f t="shared" ca="1" si="20"/>
        <v>0</v>
      </c>
      <c r="AB231" s="35">
        <v>231</v>
      </c>
      <c r="AC231" s="1"/>
      <c r="AD231" s="1"/>
      <c r="AE231" s="1"/>
    </row>
    <row r="232" spans="22:31" ht="21" customHeight="1">
      <c r="V232" s="1"/>
      <c r="W232" s="1"/>
      <c r="X232" s="1"/>
      <c r="Y232" s="1"/>
      <c r="Z232" s="1"/>
      <c r="AA232" s="35">
        <f t="shared" ca="1" si="20"/>
        <v>0</v>
      </c>
      <c r="AB232" s="35">
        <v>232</v>
      </c>
      <c r="AC232" s="1"/>
      <c r="AD232" s="1"/>
      <c r="AE232" s="1"/>
    </row>
    <row r="233" spans="22:31" ht="21" customHeight="1">
      <c r="V233" s="1"/>
      <c r="W233" s="1"/>
      <c r="X233" s="1"/>
      <c r="Y233" s="1"/>
      <c r="Z233" s="1"/>
      <c r="AA233" s="35">
        <f t="shared" ca="1" si="20"/>
        <v>0</v>
      </c>
      <c r="AB233" s="35">
        <v>233</v>
      </c>
      <c r="AC233" s="1"/>
      <c r="AD233" s="1"/>
      <c r="AE233" s="1"/>
    </row>
    <row r="234" spans="22:31" ht="21" customHeight="1">
      <c r="V234" s="1"/>
      <c r="W234" s="1"/>
      <c r="X234" s="1"/>
      <c r="Y234" s="1"/>
      <c r="Z234" s="1"/>
      <c r="AA234" s="35">
        <f t="shared" ca="1" si="20"/>
        <v>0</v>
      </c>
      <c r="AB234" s="35">
        <v>234</v>
      </c>
      <c r="AC234" s="1"/>
      <c r="AD234" s="1"/>
      <c r="AE234" s="1"/>
    </row>
    <row r="235" spans="22:31" ht="21" customHeight="1">
      <c r="V235" s="1"/>
      <c r="W235" s="1"/>
      <c r="X235" s="1"/>
      <c r="Y235" s="1"/>
      <c r="Z235" s="1"/>
      <c r="AA235" s="35">
        <f t="shared" ca="1" si="20"/>
        <v>0</v>
      </c>
      <c r="AB235" s="35">
        <v>235</v>
      </c>
      <c r="AC235" s="1"/>
      <c r="AD235" s="1"/>
      <c r="AE235" s="1"/>
    </row>
    <row r="236" spans="22:31" ht="21" customHeight="1">
      <c r="V236" s="1"/>
      <c r="W236" s="1"/>
      <c r="X236" s="1"/>
      <c r="Y236" s="1"/>
      <c r="Z236" s="1"/>
      <c r="AA236" s="35">
        <f t="shared" ca="1" si="20"/>
        <v>0</v>
      </c>
      <c r="AB236" s="35">
        <v>236</v>
      </c>
      <c r="AC236" s="1"/>
      <c r="AD236" s="1"/>
      <c r="AE236" s="1"/>
    </row>
    <row r="237" spans="22:31" ht="21" customHeight="1">
      <c r="V237" s="1"/>
      <c r="W237" s="1"/>
      <c r="X237" s="1"/>
      <c r="Y237" s="1"/>
      <c r="Z237" s="1"/>
      <c r="AA237" s="35">
        <f t="shared" ca="1" si="20"/>
        <v>0</v>
      </c>
      <c r="AB237" s="35">
        <v>237</v>
      </c>
      <c r="AC237" s="1"/>
      <c r="AD237" s="1"/>
      <c r="AE237" s="1"/>
    </row>
    <row r="238" spans="22:31" ht="21" customHeight="1">
      <c r="V238" s="1"/>
      <c r="W238" s="1"/>
      <c r="X238" s="1"/>
      <c r="Y238" s="1"/>
      <c r="Z238" s="1"/>
      <c r="AA238" s="35">
        <f t="shared" ca="1" si="20"/>
        <v>0</v>
      </c>
      <c r="AB238" s="35">
        <v>238</v>
      </c>
      <c r="AC238" s="1"/>
      <c r="AD238" s="1"/>
      <c r="AE238" s="1"/>
    </row>
    <row r="239" spans="22:31" ht="21" customHeight="1">
      <c r="V239" s="1"/>
      <c r="W239" s="1"/>
      <c r="X239" s="1"/>
      <c r="Y239" s="1"/>
      <c r="Z239" s="1"/>
      <c r="AA239" s="35">
        <f t="shared" ca="1" si="20"/>
        <v>0</v>
      </c>
      <c r="AB239" s="35">
        <v>239</v>
      </c>
      <c r="AC239" s="1"/>
      <c r="AD239" s="1"/>
      <c r="AE239" s="1"/>
    </row>
    <row r="240" spans="22:31" ht="21" customHeight="1">
      <c r="V240" s="1"/>
      <c r="W240" s="1"/>
      <c r="X240" s="1"/>
      <c r="Y240" s="1"/>
      <c r="Z240" s="1"/>
      <c r="AA240" s="35">
        <f t="shared" ca="1" si="20"/>
        <v>0</v>
      </c>
      <c r="AB240" s="35">
        <v>240</v>
      </c>
      <c r="AC240" s="1"/>
      <c r="AD240" s="1"/>
      <c r="AE240" s="1"/>
    </row>
    <row r="241" spans="22:31" ht="21" customHeight="1">
      <c r="V241" s="1"/>
      <c r="W241" s="1"/>
      <c r="X241" s="1"/>
      <c r="Y241" s="1"/>
      <c r="Z241" s="1"/>
      <c r="AA241" s="35">
        <f t="shared" ca="1" si="20"/>
        <v>0</v>
      </c>
      <c r="AB241" s="35">
        <v>241</v>
      </c>
      <c r="AC241" s="1"/>
      <c r="AD241" s="1"/>
      <c r="AE241" s="1"/>
    </row>
    <row r="242" spans="22:31" ht="21" customHeight="1">
      <c r="V242" s="1"/>
      <c r="W242" s="1"/>
      <c r="X242" s="1"/>
      <c r="Y242" s="1"/>
      <c r="Z242" s="1"/>
      <c r="AA242" s="35">
        <f t="shared" ca="1" si="20"/>
        <v>0</v>
      </c>
      <c r="AB242" s="35">
        <v>242</v>
      </c>
      <c r="AC242" s="1"/>
      <c r="AD242" s="1"/>
      <c r="AE242" s="1"/>
    </row>
    <row r="243" spans="22:31" ht="21" customHeight="1">
      <c r="V243" s="1"/>
      <c r="W243" s="1"/>
      <c r="X243" s="1"/>
      <c r="Y243" s="1"/>
      <c r="Z243" s="1"/>
      <c r="AA243" s="35">
        <f t="shared" ca="1" si="20"/>
        <v>0</v>
      </c>
      <c r="AB243" s="35">
        <v>243</v>
      </c>
      <c r="AC243" s="1"/>
      <c r="AD243" s="1"/>
      <c r="AE243" s="1"/>
    </row>
    <row r="244" spans="22:31" ht="21" customHeight="1">
      <c r="V244" s="1"/>
      <c r="W244" s="1"/>
      <c r="X244" s="1"/>
      <c r="Y244" s="1"/>
      <c r="Z244" s="1"/>
      <c r="AA244" s="35">
        <f t="shared" ca="1" si="20"/>
        <v>0</v>
      </c>
      <c r="AB244" s="35">
        <v>244</v>
      </c>
      <c r="AC244" s="1"/>
      <c r="AD244" s="1"/>
      <c r="AE244" s="1"/>
    </row>
    <row r="245" spans="22:31" ht="21" customHeight="1">
      <c r="V245" s="1"/>
      <c r="W245" s="1"/>
      <c r="X245" s="1"/>
      <c r="Y245" s="1"/>
      <c r="Z245" s="1"/>
      <c r="AA245" s="35">
        <f t="shared" ca="1" si="20"/>
        <v>0</v>
      </c>
      <c r="AB245" s="35">
        <v>245</v>
      </c>
      <c r="AC245" s="1"/>
      <c r="AD245" s="1"/>
      <c r="AE245" s="1"/>
    </row>
    <row r="246" spans="22:31" ht="21" customHeight="1">
      <c r="V246" s="1"/>
      <c r="W246" s="1"/>
      <c r="X246" s="1"/>
      <c r="Y246" s="1"/>
      <c r="Z246" s="1"/>
      <c r="AA246" s="35">
        <f t="shared" ca="1" si="20"/>
        <v>0</v>
      </c>
      <c r="AB246" s="35">
        <v>246</v>
      </c>
      <c r="AC246" s="1"/>
      <c r="AD246" s="1"/>
      <c r="AE246" s="1"/>
    </row>
    <row r="247" spans="22:31" ht="21" customHeight="1">
      <c r="V247" s="1"/>
      <c r="W247" s="1"/>
      <c r="X247" s="1"/>
      <c r="Y247" s="1"/>
      <c r="Z247" s="1"/>
      <c r="AA247" s="35">
        <f t="shared" ca="1" si="20"/>
        <v>0</v>
      </c>
      <c r="AB247" s="35">
        <v>247</v>
      </c>
      <c r="AC247" s="1"/>
      <c r="AD247" s="1"/>
      <c r="AE247" s="1"/>
    </row>
    <row r="248" spans="22:31" ht="21" customHeight="1">
      <c r="V248" s="1"/>
      <c r="W248" s="1"/>
      <c r="X248" s="1"/>
      <c r="Y248" s="1"/>
      <c r="Z248" s="1"/>
      <c r="AA248" s="35">
        <f t="shared" ca="1" si="20"/>
        <v>0</v>
      </c>
      <c r="AB248" s="35">
        <v>248</v>
      </c>
      <c r="AC248" s="1"/>
      <c r="AD248" s="1"/>
      <c r="AE248" s="1"/>
    </row>
    <row r="249" spans="22:31" ht="21" customHeight="1">
      <c r="V249" s="1"/>
      <c r="W249" s="1"/>
      <c r="X249" s="1"/>
      <c r="Y249" s="1"/>
      <c r="Z249" s="1"/>
      <c r="AA249" s="35">
        <f t="shared" ca="1" si="20"/>
        <v>0</v>
      </c>
      <c r="AB249" s="35">
        <v>249</v>
      </c>
      <c r="AC249" s="1"/>
      <c r="AD249" s="1"/>
      <c r="AE249" s="1"/>
    </row>
    <row r="250" spans="22:31" ht="21" customHeight="1">
      <c r="V250" s="1"/>
      <c r="W250" s="1"/>
      <c r="X250" s="1"/>
      <c r="Y250" s="1"/>
      <c r="Z250" s="1"/>
      <c r="AA250" s="35">
        <f t="shared" ca="1" si="20"/>
        <v>0</v>
      </c>
      <c r="AB250" s="35">
        <v>250</v>
      </c>
      <c r="AC250" s="1"/>
      <c r="AD250" s="1"/>
      <c r="AE250" s="1"/>
    </row>
  </sheetData>
  <mergeCells count="16">
    <mergeCell ref="H5:K6"/>
    <mergeCell ref="L5:L6"/>
    <mergeCell ref="M5:O5"/>
    <mergeCell ref="P5:P6"/>
    <mergeCell ref="H7:H23"/>
    <mergeCell ref="I7:I14"/>
    <mergeCell ref="H27:K27"/>
    <mergeCell ref="B32:D32"/>
    <mergeCell ref="B8:D8"/>
    <mergeCell ref="J8:J14"/>
    <mergeCell ref="B9:D9"/>
    <mergeCell ref="B11:D11"/>
    <mergeCell ref="B12:B26"/>
    <mergeCell ref="C12:C18"/>
    <mergeCell ref="I16:I22"/>
    <mergeCell ref="C19:C25"/>
  </mergeCells>
  <phoneticPr fontId="3"/>
  <printOptions horizontalCentered="1"/>
  <pageMargins left="0.59055118110236227" right="0.59055118110236227" top="0.59055118110236227" bottom="0.39370078740157483" header="0.31496062992125984" footer="0.31496062992125984"/>
  <pageSetup paperSize="9" scale="53" orientation="landscape" horizontalDpi="400" verticalDpi="400" r:id="rId1"/>
  <headerFooter alignWithMargins="0">
    <oddHeader>&amp;R&amp;F   &amp;D   &amp;T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Q250"/>
  <sheetViews>
    <sheetView zoomScaleNormal="100" workbookViewId="0">
      <selection sqref="A1:P2"/>
    </sheetView>
  </sheetViews>
  <sheetFormatPr defaultColWidth="0" defaultRowHeight="13.5" customHeight="1" zeroHeight="1"/>
  <cols>
    <col min="1" max="1" width="3.375" style="47" customWidth="1"/>
    <col min="2" max="2" width="15.875" style="47" customWidth="1"/>
    <col min="3" max="3" width="16.75" style="47" customWidth="1"/>
    <col min="4" max="4" width="8.75" style="47" customWidth="1"/>
    <col min="5" max="5" width="10.375" style="47" customWidth="1"/>
    <col min="6" max="6" width="15.625" style="47" customWidth="1"/>
    <col min="7" max="7" width="8.75" style="47" customWidth="1"/>
    <col min="8" max="8" width="8.625" style="69" customWidth="1"/>
    <col min="9" max="9" width="15.125" style="47" customWidth="1"/>
    <col min="10" max="10" width="8.75" style="47" customWidth="1"/>
    <col min="11" max="11" width="18" style="47" customWidth="1"/>
    <col min="12" max="12" width="10.5" style="70" customWidth="1"/>
    <col min="13" max="13" width="13.5" style="47" customWidth="1"/>
    <col min="14" max="14" width="12.875" style="47" customWidth="1"/>
    <col min="15" max="15" width="8.875" style="47" customWidth="1"/>
    <col min="16" max="16" width="13.375" style="47" customWidth="1"/>
    <col min="17" max="17" width="1.25" style="47" customWidth="1"/>
    <col min="18" max="16384" width="0" style="47" hidden="1"/>
  </cols>
  <sheetData>
    <row r="1" spans="1:16" ht="13.5" customHeight="1">
      <c r="A1" s="403" t="s">
        <v>755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</row>
    <row r="2" spans="1:16" ht="13.5" customHeight="1">
      <c r="A2" s="403"/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</row>
    <row r="3" spans="1:16" s="196" customFormat="1" ht="8.1" customHeight="1" thickBot="1">
      <c r="A3" s="195"/>
    </row>
    <row r="4" spans="1:16" s="71" customFormat="1" ht="21.75" customHeight="1">
      <c r="A4" s="402"/>
      <c r="B4" s="403"/>
      <c r="C4" s="403"/>
      <c r="E4" s="72" t="s">
        <v>620</v>
      </c>
      <c r="F4" s="73"/>
      <c r="H4" s="74"/>
      <c r="I4" s="75"/>
      <c r="L4" s="75"/>
      <c r="M4" s="75"/>
      <c r="O4" s="76" t="s">
        <v>621</v>
      </c>
      <c r="P4" s="77"/>
    </row>
    <row r="5" spans="1:16" s="71" customFormat="1" ht="21.75" customHeight="1" thickBot="1">
      <c r="A5" s="169"/>
      <c r="B5" s="78"/>
      <c r="C5" s="78"/>
      <c r="E5" s="79" t="s">
        <v>622</v>
      </c>
      <c r="F5" s="80">
        <f ca="1">INDIRECT(B47&amp;"!L26")</f>
        <v>0</v>
      </c>
      <c r="H5" s="74"/>
      <c r="I5" s="75"/>
      <c r="L5" s="75"/>
      <c r="M5" s="75"/>
      <c r="O5" s="79" t="s">
        <v>623</v>
      </c>
      <c r="P5" s="80">
        <f ca="1">INDIRECT(B47&amp;"!N27")</f>
        <v>0</v>
      </c>
    </row>
    <row r="6" spans="1:16" s="71" customFormat="1" ht="21.75" customHeight="1" thickBot="1">
      <c r="A6" s="169"/>
      <c r="F6" s="81"/>
      <c r="H6" s="74"/>
      <c r="I6" s="75"/>
      <c r="L6" s="75"/>
      <c r="M6" s="81"/>
    </row>
    <row r="7" spans="1:16" s="71" customFormat="1" ht="21.75" customHeight="1">
      <c r="C7" s="81"/>
      <c r="E7" s="72" t="s">
        <v>18</v>
      </c>
      <c r="F7" s="77"/>
      <c r="H7" s="82" t="s">
        <v>19</v>
      </c>
      <c r="I7" s="77"/>
      <c r="K7" s="83" t="s">
        <v>624</v>
      </c>
      <c r="L7" s="84" t="s">
        <v>625</v>
      </c>
      <c r="M7" s="85">
        <f ca="1">INDIRECT(B47&amp;"!N15")</f>
        <v>0</v>
      </c>
    </row>
    <row r="8" spans="1:16" s="71" customFormat="1" ht="21.75" customHeight="1" thickBot="1">
      <c r="A8" s="81"/>
      <c r="B8" s="404" t="s">
        <v>626</v>
      </c>
      <c r="C8" s="404"/>
      <c r="E8" s="79" t="s">
        <v>627</v>
      </c>
      <c r="F8" s="80">
        <f ca="1">INDIRECT(B47&amp;"!L7")</f>
        <v>0</v>
      </c>
      <c r="H8" s="79" t="s">
        <v>628</v>
      </c>
      <c r="I8" s="80">
        <f ca="1">INDIRECT(B47&amp;"!L15")</f>
        <v>0</v>
      </c>
      <c r="K8" s="86" t="s">
        <v>629</v>
      </c>
      <c r="L8" s="87" t="s">
        <v>630</v>
      </c>
      <c r="M8" s="88">
        <f ca="1">INDIRECT(B47&amp;"!O15")</f>
        <v>0</v>
      </c>
    </row>
    <row r="9" spans="1:16" s="71" customFormat="1" ht="21.75" customHeight="1" thickBot="1">
      <c r="A9" s="81"/>
      <c r="C9" s="81"/>
      <c r="F9" s="81"/>
      <c r="H9" s="74"/>
      <c r="I9" s="81"/>
      <c r="K9" s="197"/>
      <c r="L9" s="198" t="s">
        <v>7</v>
      </c>
      <c r="M9" s="199">
        <f ca="1">INDIRECT(B47&amp;"!P7")</f>
        <v>0</v>
      </c>
    </row>
    <row r="10" spans="1:16" s="71" customFormat="1" ht="21.75" customHeight="1" thickBot="1">
      <c r="A10" s="81"/>
      <c r="B10" s="89" t="s">
        <v>47</v>
      </c>
      <c r="C10" s="90">
        <f ca="1">INDIRECT(B47&amp;"!E12")+INDIRECT(B47&amp;"!F12")</f>
        <v>0</v>
      </c>
      <c r="F10" s="81"/>
      <c r="H10" s="74"/>
      <c r="K10" s="91" t="s">
        <v>631</v>
      </c>
      <c r="L10" s="92" t="s">
        <v>632</v>
      </c>
      <c r="M10" s="90">
        <f ca="1">INDIRECT(B47&amp;"!M23")</f>
        <v>0</v>
      </c>
      <c r="O10" s="76" t="s">
        <v>633</v>
      </c>
      <c r="P10" s="77"/>
    </row>
    <row r="11" spans="1:16" s="71" customFormat="1" ht="21.75" customHeight="1" thickBot="1">
      <c r="A11" s="81"/>
      <c r="C11" s="93"/>
      <c r="F11" s="81"/>
      <c r="H11" s="74"/>
      <c r="I11" s="81"/>
      <c r="L11" s="75"/>
      <c r="M11" s="81"/>
      <c r="O11" s="79"/>
      <c r="P11" s="80">
        <f ca="1">INDIRECT(B47&amp;"!N23")</f>
        <v>0</v>
      </c>
    </row>
    <row r="12" spans="1:16" s="71" customFormat="1" ht="21.75" customHeight="1" thickBot="1">
      <c r="A12" s="81"/>
      <c r="B12" s="89" t="s">
        <v>48</v>
      </c>
      <c r="C12" s="90">
        <f ca="1">INDIRECT(B47&amp;"!E13")+INDIRECT(B47&amp;"!F13")</f>
        <v>0</v>
      </c>
      <c r="F12" s="81"/>
      <c r="H12" s="82" t="s">
        <v>115</v>
      </c>
      <c r="I12" s="77"/>
      <c r="K12" s="83" t="s">
        <v>631</v>
      </c>
      <c r="L12" s="84" t="s">
        <v>634</v>
      </c>
      <c r="M12" s="85">
        <f ca="1">INDIRECT(B47&amp;"!M16")</f>
        <v>0</v>
      </c>
    </row>
    <row r="13" spans="1:16" s="71" customFormat="1" ht="21.75" customHeight="1" thickBot="1">
      <c r="A13" s="81"/>
      <c r="C13" s="93"/>
      <c r="F13" s="81"/>
      <c r="H13" s="79" t="s">
        <v>635</v>
      </c>
      <c r="I13" s="80">
        <f ca="1">INDIRECT(B47&amp;"!L16")</f>
        <v>0</v>
      </c>
      <c r="K13" s="94" t="s">
        <v>633</v>
      </c>
      <c r="L13" s="95" t="s">
        <v>636</v>
      </c>
      <c r="M13" s="96">
        <f ca="1">INDIRECT(B47&amp;"!N16")</f>
        <v>0</v>
      </c>
    </row>
    <row r="14" spans="1:16" s="71" customFormat="1" ht="21.75" customHeight="1" thickBot="1">
      <c r="A14" s="81"/>
      <c r="B14" s="89" t="s">
        <v>49</v>
      </c>
      <c r="C14" s="90">
        <f ca="1">INDIRECT(B47&amp;"!E14")+INDIRECT(B47&amp;"!F14")</f>
        <v>0</v>
      </c>
      <c r="F14" s="81"/>
      <c r="H14" s="74"/>
      <c r="I14" s="81"/>
      <c r="K14" s="97" t="s">
        <v>629</v>
      </c>
      <c r="L14" s="98" t="s">
        <v>637</v>
      </c>
      <c r="M14" s="80">
        <f ca="1">INDIRECT(B47&amp;"!O16")</f>
        <v>0</v>
      </c>
    </row>
    <row r="15" spans="1:16" s="71" customFormat="1" ht="21.75" customHeight="1" thickBot="1">
      <c r="A15" s="81"/>
      <c r="B15" s="99"/>
      <c r="C15" s="100"/>
      <c r="F15" s="81"/>
      <c r="H15" s="74"/>
      <c r="I15" s="81"/>
      <c r="K15" s="101"/>
      <c r="L15" s="198" t="s">
        <v>7</v>
      </c>
      <c r="M15" s="199">
        <f ca="1">INDIRECT(B47&amp;"!P16")</f>
        <v>0</v>
      </c>
    </row>
    <row r="16" spans="1:16" s="71" customFormat="1" ht="21.75" customHeight="1" thickBot="1">
      <c r="A16" s="81"/>
      <c r="B16" s="89" t="s">
        <v>50</v>
      </c>
      <c r="C16" s="90">
        <f ca="1">INDIRECT(B47&amp;"!E15")+INDIRECT(B47&amp;"!F15")</f>
        <v>0</v>
      </c>
      <c r="F16" s="81"/>
      <c r="H16" s="82" t="s">
        <v>25</v>
      </c>
      <c r="I16" s="77"/>
      <c r="K16" s="83" t="s">
        <v>631</v>
      </c>
      <c r="L16" s="84" t="s">
        <v>2</v>
      </c>
      <c r="M16" s="85">
        <f ca="1">INDIRECT(B47&amp;"!M21")</f>
        <v>0</v>
      </c>
    </row>
    <row r="17" spans="1:17" s="71" customFormat="1" ht="21.75" customHeight="1" thickBot="1">
      <c r="A17" s="81"/>
      <c r="C17" s="102"/>
      <c r="H17" s="79" t="s">
        <v>1</v>
      </c>
      <c r="I17" s="80">
        <f ca="1">INDIRECT(B47&amp;"!L21")</f>
        <v>0</v>
      </c>
      <c r="K17" s="94" t="s">
        <v>633</v>
      </c>
      <c r="L17" s="95" t="s">
        <v>8</v>
      </c>
      <c r="M17" s="96">
        <f ca="1">INDIRECT(B47&amp;"!N21")</f>
        <v>0</v>
      </c>
    </row>
    <row r="18" spans="1:17" s="71" customFormat="1" ht="21.75" customHeight="1" thickBot="1">
      <c r="A18" s="81"/>
      <c r="B18" s="103" t="s">
        <v>638</v>
      </c>
      <c r="C18" s="90">
        <f ca="1">INDIRECT(B47&amp;"!E16")+INDIRECT(B47&amp;"!F16")</f>
        <v>0</v>
      </c>
      <c r="H18" s="74"/>
      <c r="I18" s="81"/>
      <c r="K18" s="97" t="s">
        <v>629</v>
      </c>
      <c r="L18" s="98" t="s">
        <v>0</v>
      </c>
      <c r="M18" s="80">
        <f ca="1">INDIRECT(B47&amp;"!O21")</f>
        <v>0</v>
      </c>
    </row>
    <row r="19" spans="1:17" s="71" customFormat="1" ht="21.75" customHeight="1" thickBot="1">
      <c r="A19" s="81"/>
      <c r="C19" s="93"/>
      <c r="H19" s="74"/>
      <c r="I19" s="81"/>
      <c r="K19" s="101"/>
      <c r="L19" s="198" t="s">
        <v>7</v>
      </c>
      <c r="M19" s="199">
        <f ca="1">INDIRECT(B47&amp;"!P21")</f>
        <v>0</v>
      </c>
    </row>
    <row r="20" spans="1:17" s="71" customFormat="1" ht="21.75" customHeight="1" thickBot="1">
      <c r="A20" s="81"/>
      <c r="B20" s="103" t="s">
        <v>52</v>
      </c>
      <c r="C20" s="90">
        <f ca="1">INDIRECT(B47&amp;"!E17")+INDIRECT(B47&amp;"!F17")</f>
        <v>0</v>
      </c>
      <c r="E20" s="82" t="s">
        <v>639</v>
      </c>
      <c r="F20" s="73"/>
      <c r="H20" s="82" t="s">
        <v>20</v>
      </c>
      <c r="I20" s="77"/>
      <c r="K20" s="83" t="s">
        <v>631</v>
      </c>
      <c r="L20" s="84" t="s">
        <v>640</v>
      </c>
      <c r="M20" s="200">
        <f ca="1">INDIRECT(B47&amp;"!M17")</f>
        <v>0</v>
      </c>
      <c r="Q20" s="104"/>
    </row>
    <row r="21" spans="1:17" s="71" customFormat="1" ht="21.75" customHeight="1" thickBot="1">
      <c r="A21" s="81"/>
      <c r="B21" s="105"/>
      <c r="C21" s="93"/>
      <c r="E21" s="79"/>
      <c r="F21" s="80">
        <f ca="1">INDIRECT(B47&amp;"!L23")</f>
        <v>0</v>
      </c>
      <c r="H21" s="79" t="s">
        <v>641</v>
      </c>
      <c r="I21" s="80">
        <f ca="1">INDIRECT(B47&amp;"!L17")</f>
        <v>0</v>
      </c>
      <c r="K21" s="94" t="s">
        <v>633</v>
      </c>
      <c r="L21" s="95" t="s">
        <v>642</v>
      </c>
      <c r="M21" s="201">
        <f ca="1">INDIRECT(B47&amp;"!N17")</f>
        <v>0</v>
      </c>
    </row>
    <row r="22" spans="1:17" s="71" customFormat="1" ht="21.75" customHeight="1" thickBot="1">
      <c r="A22" s="81"/>
      <c r="B22" s="103" t="s">
        <v>66</v>
      </c>
      <c r="C22" s="90">
        <f ca="1">INDIRECT(B47&amp;"!E25")+INDIRECT(B47&amp;"!F25")</f>
        <v>0</v>
      </c>
      <c r="F22" s="81"/>
      <c r="K22" s="97" t="s">
        <v>629</v>
      </c>
      <c r="L22" s="98" t="s">
        <v>643</v>
      </c>
      <c r="M22" s="88">
        <f ca="1">INDIRECT(B47&amp;"!O17")</f>
        <v>0</v>
      </c>
    </row>
    <row r="23" spans="1:17" s="71" customFormat="1" ht="21.75" customHeight="1" thickBot="1">
      <c r="A23" s="81"/>
      <c r="B23" s="99"/>
      <c r="C23" s="108"/>
      <c r="F23" s="81"/>
      <c r="H23" s="74"/>
      <c r="I23" s="81"/>
      <c r="K23" s="101"/>
      <c r="L23" s="198" t="s">
        <v>7</v>
      </c>
      <c r="M23" s="199">
        <f ca="1">INDIRECT(B47&amp;"!P17")</f>
        <v>0</v>
      </c>
    </row>
    <row r="24" spans="1:17" s="71" customFormat="1" ht="21.75" customHeight="1" thickBot="1">
      <c r="A24" s="81"/>
      <c r="B24" s="103" t="s">
        <v>15</v>
      </c>
      <c r="C24" s="90">
        <f ca="1">INDIRECT(B47&amp;"!Y133")</f>
        <v>0</v>
      </c>
      <c r="F24" s="81"/>
      <c r="H24" s="76" t="s">
        <v>21</v>
      </c>
      <c r="I24" s="77"/>
      <c r="K24" s="83" t="s">
        <v>631</v>
      </c>
      <c r="L24" s="202" t="s">
        <v>644</v>
      </c>
      <c r="M24" s="200">
        <f ca="1">INDIRECT(B47&amp;"!M18")</f>
        <v>0</v>
      </c>
    </row>
    <row r="25" spans="1:17" s="71" customFormat="1" ht="21.75" customHeight="1" thickBot="1">
      <c r="A25" s="81"/>
      <c r="B25" s="106"/>
      <c r="C25" s="109"/>
      <c r="F25" s="81"/>
      <c r="H25" s="79" t="s">
        <v>645</v>
      </c>
      <c r="I25" s="80">
        <f ca="1">INDIRECT(B47&amp;"!L18")</f>
        <v>0</v>
      </c>
      <c r="K25" s="94" t="s">
        <v>633</v>
      </c>
      <c r="L25" s="203" t="s">
        <v>646</v>
      </c>
      <c r="M25" s="201">
        <f ca="1">INDIRECT(B47&amp;"!N18")</f>
        <v>0</v>
      </c>
    </row>
    <row r="26" spans="1:17" s="71" customFormat="1" ht="21.75" customHeight="1" thickBot="1">
      <c r="A26" s="81"/>
      <c r="B26" s="110" t="s">
        <v>17</v>
      </c>
      <c r="C26" s="90">
        <f ca="1">INDIRECT(B47&amp;"!E31")</f>
        <v>0</v>
      </c>
      <c r="F26" s="81"/>
      <c r="K26" s="97" t="s">
        <v>629</v>
      </c>
      <c r="L26" s="204" t="s">
        <v>647</v>
      </c>
      <c r="M26" s="88">
        <f ca="1">INDIRECT(B47&amp;"!O18")</f>
        <v>0</v>
      </c>
    </row>
    <row r="27" spans="1:17" s="71" customFormat="1" ht="21.75" customHeight="1" thickBot="1">
      <c r="A27" s="81"/>
      <c r="F27" s="81"/>
      <c r="L27" s="198" t="s">
        <v>7</v>
      </c>
      <c r="M27" s="199">
        <f ca="1">INDIRECT(B47&amp;"!P18")</f>
        <v>0</v>
      </c>
      <c r="N27" s="111"/>
    </row>
    <row r="28" spans="1:17" s="71" customFormat="1" ht="21.75" customHeight="1">
      <c r="A28" s="81"/>
      <c r="B28" s="112"/>
      <c r="C28" s="109"/>
      <c r="F28" s="81"/>
      <c r="H28" s="76" t="s">
        <v>22</v>
      </c>
      <c r="I28" s="77"/>
      <c r="K28" s="83" t="s">
        <v>631</v>
      </c>
      <c r="L28" s="202" t="s">
        <v>648</v>
      </c>
      <c r="M28" s="85">
        <f ca="1">INDIRECT(B47&amp;"!M19")</f>
        <v>0</v>
      </c>
      <c r="N28" s="111"/>
    </row>
    <row r="29" spans="1:17" s="71" customFormat="1" ht="21.75" customHeight="1" thickBot="1">
      <c r="A29" s="81"/>
      <c r="B29" s="112"/>
      <c r="C29" s="109"/>
      <c r="F29" s="81"/>
      <c r="H29" s="79" t="s">
        <v>649</v>
      </c>
      <c r="I29" s="80">
        <f ca="1">INDIRECT(B47&amp;"!L19")</f>
        <v>0</v>
      </c>
      <c r="K29" s="94" t="s">
        <v>633</v>
      </c>
      <c r="L29" s="203" t="s">
        <v>9</v>
      </c>
      <c r="M29" s="96">
        <f ca="1">INDIRECT(B47&amp;"!N19")</f>
        <v>0</v>
      </c>
      <c r="N29" s="111"/>
    </row>
    <row r="30" spans="1:17" s="71" customFormat="1" ht="21.75" customHeight="1" thickBot="1">
      <c r="A30" s="81"/>
      <c r="B30" s="112"/>
      <c r="C30" s="109"/>
      <c r="F30" s="81"/>
      <c r="H30" s="74"/>
      <c r="I30" s="75"/>
      <c r="K30" s="97" t="s">
        <v>629</v>
      </c>
      <c r="L30" s="204" t="s">
        <v>650</v>
      </c>
      <c r="M30" s="80">
        <f ca="1">INDIRECT(B47&amp;"!O19")</f>
        <v>0</v>
      </c>
      <c r="N30" s="111"/>
    </row>
    <row r="31" spans="1:17" s="71" customFormat="1" ht="21.75" customHeight="1" thickBot="1">
      <c r="A31" s="81"/>
      <c r="B31" s="112"/>
      <c r="C31" s="109"/>
      <c r="F31" s="81"/>
      <c r="L31" s="198" t="s">
        <v>7</v>
      </c>
      <c r="M31" s="199">
        <f ca="1">INDIRECT(B47&amp;"!P19")</f>
        <v>0</v>
      </c>
      <c r="N31" s="111"/>
    </row>
    <row r="32" spans="1:17" s="71" customFormat="1" ht="21.75" customHeight="1">
      <c r="A32" s="81"/>
      <c r="B32" s="112"/>
      <c r="C32" s="109"/>
      <c r="F32" s="81"/>
      <c r="H32" s="82" t="s">
        <v>23</v>
      </c>
      <c r="I32" s="77"/>
      <c r="K32" s="83" t="s">
        <v>631</v>
      </c>
      <c r="L32" s="84" t="s">
        <v>651</v>
      </c>
      <c r="M32" s="85">
        <f ca="1">INDIRECT(B47&amp;"!M20")</f>
        <v>0</v>
      </c>
      <c r="N32" s="111"/>
    </row>
    <row r="33" spans="1:16" s="71" customFormat="1" ht="21.75" customHeight="1" thickBot="1">
      <c r="A33" s="81"/>
      <c r="B33" s="112"/>
      <c r="C33" s="109"/>
      <c r="F33" s="81"/>
      <c r="H33" s="79" t="s">
        <v>652</v>
      </c>
      <c r="I33" s="80">
        <f ca="1">INDIRECT(B47&amp;"!L20")</f>
        <v>0</v>
      </c>
      <c r="K33" s="94" t="s">
        <v>633</v>
      </c>
      <c r="L33" s="95" t="s">
        <v>653</v>
      </c>
      <c r="M33" s="96">
        <f ca="1">INDIRECT(B47&amp;"!N20")</f>
        <v>0</v>
      </c>
      <c r="N33" s="111"/>
    </row>
    <row r="34" spans="1:16" s="71" customFormat="1" ht="21.75" customHeight="1" thickBot="1">
      <c r="A34" s="81"/>
      <c r="B34" s="112"/>
      <c r="C34" s="109"/>
      <c r="F34" s="81"/>
      <c r="H34" s="74"/>
      <c r="I34" s="81"/>
      <c r="K34" s="97" t="s">
        <v>629</v>
      </c>
      <c r="L34" s="98" t="s">
        <v>654</v>
      </c>
      <c r="M34" s="80">
        <f ca="1">INDIRECT(B47&amp;"!O20")</f>
        <v>0</v>
      </c>
      <c r="N34" s="111"/>
    </row>
    <row r="35" spans="1:16" s="71" customFormat="1" ht="21.75" customHeight="1" thickBot="1">
      <c r="A35" s="81"/>
      <c r="C35" s="81"/>
      <c r="F35" s="81"/>
      <c r="H35" s="74"/>
      <c r="I35" s="75"/>
      <c r="K35" s="107"/>
      <c r="L35" s="198" t="s">
        <v>7</v>
      </c>
      <c r="M35" s="199">
        <f ca="1">INDIRECT(B47&amp;"!P20")</f>
        <v>0</v>
      </c>
      <c r="N35" s="111"/>
    </row>
    <row r="36" spans="1:16" s="71" customFormat="1" ht="21.75" customHeight="1">
      <c r="A36" s="81"/>
      <c r="F36" s="81"/>
      <c r="H36" s="72" t="s">
        <v>655</v>
      </c>
      <c r="I36" s="77"/>
      <c r="K36" s="113" t="s">
        <v>631</v>
      </c>
      <c r="L36" s="114" t="s">
        <v>656</v>
      </c>
      <c r="M36" s="85">
        <f ca="1">INDIRECT(B47&amp;"!M22")</f>
        <v>0</v>
      </c>
      <c r="N36" s="111"/>
      <c r="O36" s="71" t="s">
        <v>657</v>
      </c>
    </row>
    <row r="37" spans="1:16" s="71" customFormat="1" ht="34.5" customHeight="1" thickBot="1">
      <c r="F37" s="81"/>
      <c r="H37" s="79" t="s">
        <v>658</v>
      </c>
      <c r="I37" s="80">
        <f ca="1">INDIRECT(B47&amp;"!L22")</f>
        <v>0</v>
      </c>
      <c r="K37" s="97" t="s">
        <v>633</v>
      </c>
      <c r="L37" s="98" t="s">
        <v>659</v>
      </c>
      <c r="M37" s="88">
        <f ca="1">INDIRECT(B47&amp;"!N22")</f>
        <v>0</v>
      </c>
      <c r="O37" s="405">
        <f ca="1">INDIRECT(B47&amp;"!O24")</f>
        <v>0</v>
      </c>
      <c r="P37" s="405"/>
    </row>
    <row r="38" spans="1:16" s="71" customFormat="1" ht="21.75" customHeight="1" thickBot="1">
      <c r="B38" s="115" t="s">
        <v>660</v>
      </c>
      <c r="C38" s="116">
        <f ca="1">INDIRECT(B47&amp;"!E6")</f>
        <v>0</v>
      </c>
      <c r="F38" s="81"/>
      <c r="H38" s="74"/>
      <c r="I38" s="75"/>
      <c r="L38" s="198" t="s">
        <v>7</v>
      </c>
      <c r="M38" s="199">
        <f ca="1">INDIRECT(B47&amp;"!P22")</f>
        <v>0</v>
      </c>
      <c r="O38" s="406"/>
      <c r="P38" s="406"/>
    </row>
    <row r="39" spans="1:16" s="71" customFormat="1" ht="21.75" customHeight="1">
      <c r="B39" s="117" t="s">
        <v>661</v>
      </c>
      <c r="C39" s="118">
        <f ca="1">INDIRECT(B47&amp;"!E7")</f>
        <v>0</v>
      </c>
      <c r="E39" s="82" t="s">
        <v>662</v>
      </c>
      <c r="F39" s="77"/>
      <c r="H39" s="74"/>
      <c r="I39" s="75"/>
      <c r="L39" s="75"/>
      <c r="M39" s="75"/>
      <c r="O39" s="82" t="s">
        <v>663</v>
      </c>
      <c r="P39" s="77"/>
    </row>
    <row r="40" spans="1:16" s="71" customFormat="1" ht="21.75" customHeight="1" thickBot="1">
      <c r="B40" s="168" t="s">
        <v>14</v>
      </c>
      <c r="C40" s="119">
        <f ca="1">INDIRECT(B47&amp;"!E8")</f>
        <v>0</v>
      </c>
      <c r="E40" s="79" t="s">
        <v>10</v>
      </c>
      <c r="F40" s="80">
        <f ca="1">INDIRECT(B47&amp;"!L25")</f>
        <v>0</v>
      </c>
      <c r="H40" s="74"/>
      <c r="I40" s="75"/>
      <c r="L40" s="75"/>
      <c r="M40" s="75"/>
      <c r="O40" s="79"/>
      <c r="P40" s="80">
        <f ca="1">INDIRECT(B47&amp;"!O27")</f>
        <v>0</v>
      </c>
    </row>
    <row r="41" spans="1:16" ht="21.75" customHeight="1"/>
    <row r="42" spans="1:16" ht="20.100000000000001" hidden="1" customHeight="1"/>
    <row r="43" spans="1:16" ht="20.100000000000001" hidden="1" customHeight="1"/>
    <row r="44" spans="1:16" ht="20.100000000000001" hidden="1" customHeight="1"/>
    <row r="45" spans="1:16" ht="20.100000000000001" hidden="1" customHeight="1"/>
    <row r="46" spans="1:16" ht="13.5" hidden="1" customHeight="1"/>
    <row r="47" spans="1:16" hidden="1">
      <c r="B47" s="47" t="s">
        <v>664</v>
      </c>
    </row>
    <row r="48" spans="1:16" ht="13.5" hidden="1" customHeight="1"/>
    <row r="49" ht="13.5" hidden="1" customHeight="1"/>
    <row r="50" ht="13.5" hidden="1" customHeight="1"/>
    <row r="51" ht="13.5" hidden="1" customHeight="1"/>
    <row r="52" ht="13.5" hidden="1" customHeight="1"/>
    <row r="53" ht="13.5" hidden="1" customHeight="1"/>
    <row r="54" ht="13.5" hidden="1" customHeight="1"/>
    <row r="55" ht="13.5" hidden="1" customHeight="1"/>
    <row r="56" ht="13.5" hidden="1" customHeight="1"/>
    <row r="57" ht="13.5" hidden="1" customHeight="1"/>
    <row r="58" ht="13.5" hidden="1" customHeight="1"/>
    <row r="59" ht="13.5" hidden="1" customHeight="1"/>
    <row r="60" ht="13.5" hidden="1" customHeight="1"/>
    <row r="61" ht="13.5" hidden="1" customHeight="1"/>
    <row r="62" ht="13.5" hidden="1" customHeight="1"/>
    <row r="63" ht="13.5" hidden="1" customHeight="1"/>
    <row r="64" ht="13.5" hidden="1" customHeight="1"/>
    <row r="65" ht="13.5" hidden="1" customHeight="1"/>
    <row r="66" ht="13.5" hidden="1" customHeight="1"/>
    <row r="67" ht="13.5" hidden="1" customHeight="1"/>
    <row r="68" ht="13.5" hidden="1" customHeight="1"/>
    <row r="69" ht="13.5" hidden="1" customHeight="1"/>
    <row r="70" ht="13.5" hidden="1" customHeight="1"/>
    <row r="71" ht="13.5" hidden="1" customHeight="1"/>
    <row r="72" ht="13.5" hidden="1" customHeight="1"/>
    <row r="73" ht="13.5" hidden="1" customHeight="1"/>
    <row r="74" ht="13.5" hidden="1" customHeight="1"/>
    <row r="75" ht="13.5" hidden="1" customHeight="1"/>
    <row r="76" ht="13.5" hidden="1" customHeight="1"/>
    <row r="77" ht="13.5" hidden="1" customHeight="1"/>
    <row r="78" ht="13.5" hidden="1" customHeight="1"/>
    <row r="79" ht="13.5" hidden="1" customHeight="1"/>
    <row r="80" ht="13.5" hidden="1" customHeight="1"/>
    <row r="81" ht="13.5" hidden="1" customHeight="1"/>
    <row r="82" ht="13.5" hidden="1" customHeight="1"/>
    <row r="83" ht="13.5" hidden="1" customHeight="1"/>
    <row r="84" ht="13.5" hidden="1" customHeight="1"/>
    <row r="85" ht="13.5" hidden="1" customHeight="1"/>
    <row r="86" ht="13.5" hidden="1" customHeight="1"/>
    <row r="87" ht="13.5" hidden="1" customHeight="1"/>
    <row r="88" ht="13.5" hidden="1" customHeight="1"/>
    <row r="89" ht="13.5" hidden="1" customHeight="1"/>
    <row r="90" ht="13.5" hidden="1" customHeight="1"/>
    <row r="91" ht="13.5" hidden="1" customHeight="1"/>
    <row r="92" ht="13.5" hidden="1" customHeight="1"/>
    <row r="93" ht="13.5" hidden="1" customHeight="1"/>
    <row r="94" ht="13.5" hidden="1" customHeight="1"/>
    <row r="95" ht="13.5" hidden="1" customHeight="1"/>
    <row r="96" ht="13.5" hidden="1" customHeight="1"/>
    <row r="97" ht="13.5" hidden="1" customHeight="1"/>
    <row r="98" ht="13.5" hidden="1" customHeight="1"/>
    <row r="99" ht="13.5" hidden="1" customHeight="1"/>
    <row r="100" ht="13.5" hidden="1" customHeight="1"/>
    <row r="101" ht="13.5" hidden="1" customHeight="1"/>
    <row r="102" ht="13.5" hidden="1" customHeight="1"/>
    <row r="103" ht="13.5" hidden="1" customHeight="1"/>
    <row r="104" ht="13.5" hidden="1" customHeight="1"/>
    <row r="105" ht="13.5" hidden="1" customHeight="1"/>
    <row r="106" ht="13.5" hidden="1" customHeight="1"/>
    <row r="107" ht="13.5" hidden="1" customHeight="1"/>
    <row r="108" ht="13.5" hidden="1" customHeight="1"/>
    <row r="109" ht="13.5" hidden="1" customHeight="1"/>
    <row r="110" ht="13.5" hidden="1" customHeight="1"/>
    <row r="111" ht="13.5" hidden="1" customHeight="1"/>
    <row r="112" ht="13.5" hidden="1" customHeight="1"/>
    <row r="113" ht="13.5" hidden="1" customHeight="1"/>
    <row r="114" ht="13.5" hidden="1" customHeight="1"/>
    <row r="115" ht="13.5" hidden="1" customHeight="1"/>
    <row r="116" ht="13.5" hidden="1" customHeight="1"/>
    <row r="117" ht="13.5" hidden="1" customHeight="1"/>
    <row r="118" ht="13.5" hidden="1" customHeight="1"/>
    <row r="119" ht="13.5" hidden="1" customHeight="1"/>
    <row r="120" ht="13.5" hidden="1" customHeight="1"/>
    <row r="121" ht="13.5" hidden="1" customHeight="1"/>
    <row r="122" ht="13.5" hidden="1" customHeight="1"/>
    <row r="123" ht="13.5" hidden="1" customHeight="1"/>
    <row r="124" ht="13.5" hidden="1" customHeight="1"/>
    <row r="125" ht="13.5" hidden="1" customHeight="1"/>
    <row r="126" ht="13.5" hidden="1" customHeight="1"/>
    <row r="127" ht="13.5" hidden="1" customHeight="1"/>
    <row r="128" ht="13.5" hidden="1" customHeight="1"/>
    <row r="129" ht="13.5" hidden="1" customHeight="1"/>
    <row r="130" ht="13.5" hidden="1" customHeight="1"/>
    <row r="131" ht="13.5" hidden="1" customHeight="1"/>
    <row r="132" ht="13.5" hidden="1" customHeight="1"/>
    <row r="133" ht="13.5" hidden="1" customHeight="1"/>
    <row r="134" ht="13.5" hidden="1" customHeight="1"/>
    <row r="135" ht="13.5" hidden="1" customHeight="1"/>
    <row r="136" ht="13.5" hidden="1" customHeight="1"/>
    <row r="137" ht="13.5" hidden="1" customHeight="1"/>
    <row r="138" ht="13.5" hidden="1" customHeight="1"/>
    <row r="139" ht="13.5" hidden="1" customHeight="1"/>
    <row r="140" ht="13.5" hidden="1" customHeight="1"/>
    <row r="141" ht="13.5" hidden="1" customHeight="1"/>
    <row r="142" ht="13.5" hidden="1" customHeight="1"/>
    <row r="143" ht="13.5" hidden="1" customHeight="1"/>
    <row r="144" ht="13.5" hidden="1" customHeight="1"/>
    <row r="145" ht="13.5" hidden="1" customHeight="1"/>
    <row r="146" ht="13.5" hidden="1" customHeight="1"/>
    <row r="147" ht="13.5" hidden="1" customHeight="1"/>
    <row r="148" ht="13.5" hidden="1" customHeight="1"/>
    <row r="149" ht="13.5" hidden="1" customHeight="1"/>
    <row r="150" ht="13.5" hidden="1" customHeight="1"/>
    <row r="151" ht="13.5" hidden="1" customHeight="1"/>
    <row r="152" ht="13.5" hidden="1" customHeight="1"/>
    <row r="153" ht="13.5" hidden="1" customHeight="1"/>
    <row r="154" ht="13.5" hidden="1" customHeight="1"/>
    <row r="155" ht="13.5" hidden="1" customHeight="1"/>
    <row r="156" ht="13.5" hidden="1" customHeight="1"/>
    <row r="157" ht="13.5" hidden="1" customHeight="1"/>
    <row r="158" ht="13.5" hidden="1" customHeight="1"/>
    <row r="159" ht="13.5" hidden="1" customHeight="1"/>
    <row r="160" ht="13.5" hidden="1" customHeight="1"/>
    <row r="161" ht="13.5" hidden="1" customHeight="1"/>
    <row r="162" ht="13.5" hidden="1" customHeight="1"/>
    <row r="163" ht="13.5" hidden="1" customHeight="1"/>
    <row r="164" ht="13.5" hidden="1" customHeight="1"/>
    <row r="165" ht="13.5" hidden="1" customHeight="1"/>
    <row r="166" ht="13.5" hidden="1" customHeight="1"/>
    <row r="167" ht="13.5" hidden="1" customHeight="1"/>
    <row r="168" ht="13.5" hidden="1" customHeight="1"/>
    <row r="169" ht="13.5" hidden="1" customHeight="1"/>
    <row r="170" ht="13.5" hidden="1" customHeight="1"/>
    <row r="171" ht="13.5" hidden="1" customHeight="1"/>
    <row r="172" ht="13.5" hidden="1" customHeight="1"/>
    <row r="173" ht="13.5" hidden="1" customHeight="1"/>
    <row r="174" ht="13.5" hidden="1" customHeight="1"/>
    <row r="175" ht="13.5" hidden="1" customHeight="1"/>
    <row r="176" ht="13.5" hidden="1" customHeight="1"/>
    <row r="177" ht="13.5" hidden="1" customHeight="1"/>
    <row r="178" ht="13.5" hidden="1" customHeight="1"/>
    <row r="179" ht="13.5" hidden="1" customHeight="1"/>
    <row r="180" ht="13.5" hidden="1" customHeight="1"/>
    <row r="181" ht="13.5" hidden="1" customHeight="1"/>
    <row r="182" ht="13.5" hidden="1" customHeight="1"/>
    <row r="183" ht="13.5" hidden="1" customHeight="1"/>
    <row r="184" ht="13.5" hidden="1" customHeight="1"/>
    <row r="185" ht="13.5" hidden="1" customHeight="1"/>
    <row r="186" ht="13.5" hidden="1" customHeight="1"/>
    <row r="187" ht="13.5" hidden="1" customHeight="1"/>
    <row r="188" ht="13.5" hidden="1" customHeight="1"/>
    <row r="189" ht="13.5" hidden="1" customHeight="1"/>
    <row r="190" ht="13.5" hidden="1" customHeight="1"/>
    <row r="191" ht="13.5" hidden="1" customHeight="1"/>
    <row r="192" ht="13.5" hidden="1" customHeight="1"/>
    <row r="193" ht="13.5" hidden="1" customHeight="1"/>
    <row r="194" ht="13.5" hidden="1" customHeight="1"/>
    <row r="195" ht="13.5" hidden="1" customHeight="1"/>
    <row r="196" ht="13.5" hidden="1" customHeight="1"/>
    <row r="197" ht="13.5" hidden="1" customHeight="1"/>
    <row r="198" ht="13.5" hidden="1" customHeight="1"/>
    <row r="199" ht="13.5" hidden="1" customHeight="1"/>
    <row r="200" ht="13.5" hidden="1" customHeight="1"/>
    <row r="201" ht="13.5" hidden="1" customHeight="1"/>
    <row r="202" ht="13.5" hidden="1" customHeight="1"/>
    <row r="203" ht="13.5" hidden="1" customHeight="1"/>
    <row r="204" ht="13.5" hidden="1" customHeight="1"/>
    <row r="205" ht="13.5" hidden="1" customHeight="1"/>
    <row r="206" ht="13.5" hidden="1" customHeight="1"/>
    <row r="207" ht="13.5" hidden="1" customHeight="1"/>
    <row r="208" ht="13.5" hidden="1" customHeight="1"/>
    <row r="209" ht="13.5" hidden="1" customHeight="1"/>
    <row r="210" ht="13.5" hidden="1" customHeight="1"/>
    <row r="211" ht="13.5" hidden="1" customHeight="1"/>
    <row r="212" ht="13.5" hidden="1" customHeight="1"/>
    <row r="213" ht="13.5" hidden="1" customHeight="1"/>
    <row r="214" ht="13.5" hidden="1" customHeight="1"/>
    <row r="215" ht="13.5" hidden="1" customHeight="1"/>
    <row r="216" ht="13.5" hidden="1" customHeight="1"/>
    <row r="217" ht="13.5" hidden="1" customHeight="1"/>
    <row r="218" ht="13.5" hidden="1" customHeight="1"/>
    <row r="219" ht="13.5" hidden="1" customHeight="1"/>
    <row r="220" ht="13.5" hidden="1" customHeight="1"/>
    <row r="221" ht="13.5" hidden="1" customHeight="1"/>
    <row r="222" ht="13.5" hidden="1" customHeight="1"/>
    <row r="223" ht="13.5" hidden="1" customHeight="1"/>
    <row r="224" ht="13.5" hidden="1" customHeight="1"/>
    <row r="225" ht="13.5" hidden="1" customHeight="1"/>
    <row r="226" ht="13.5" hidden="1" customHeight="1"/>
    <row r="227" ht="13.5" hidden="1" customHeight="1"/>
    <row r="228" ht="13.5" hidden="1" customHeight="1"/>
    <row r="229" ht="13.5" hidden="1" customHeight="1"/>
    <row r="230" ht="13.5" hidden="1" customHeight="1"/>
    <row r="231" ht="13.5" hidden="1" customHeight="1"/>
    <row r="232" ht="13.5" hidden="1" customHeight="1"/>
    <row r="233" ht="13.5" hidden="1" customHeight="1"/>
    <row r="234" ht="13.5" hidden="1" customHeight="1"/>
    <row r="235" ht="13.5" hidden="1" customHeight="1"/>
    <row r="236" ht="13.5" hidden="1" customHeight="1"/>
    <row r="237" ht="13.5" hidden="1" customHeight="1"/>
    <row r="238" ht="13.5" hidden="1" customHeight="1"/>
    <row r="239" ht="13.5" hidden="1" customHeight="1"/>
    <row r="240" ht="13.5" hidden="1" customHeight="1"/>
    <row r="241" ht="13.5" hidden="1" customHeight="1"/>
    <row r="242" ht="13.5" hidden="1" customHeight="1"/>
    <row r="243" ht="13.5" hidden="1" customHeight="1"/>
    <row r="244" ht="13.5" hidden="1" customHeight="1"/>
    <row r="245" ht="13.5" hidden="1" customHeight="1"/>
    <row r="246" ht="13.5" hidden="1" customHeight="1"/>
    <row r="247" ht="13.5" hidden="1" customHeight="1"/>
    <row r="248" ht="13.5" hidden="1" customHeight="1"/>
    <row r="249" ht="13.5" hidden="1" customHeight="1"/>
    <row r="250" ht="13.5" hidden="1" customHeight="1"/>
  </sheetData>
  <mergeCells count="4">
    <mergeCell ref="A4:C4"/>
    <mergeCell ref="B8:C8"/>
    <mergeCell ref="O37:P38"/>
    <mergeCell ref="A1:P2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7" orientation="landscape" horizontalDpi="400" verticalDpi="400" r:id="rId1"/>
  <headerFooter alignWithMargins="0">
    <oddHeader>&amp;R&amp;F   &amp;D   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ごみ処理概要</vt:lpstr>
      <vt:lpstr>ごみ搬入量内訳</vt:lpstr>
      <vt:lpstr>施設区分別搬入量内訳</vt:lpstr>
      <vt:lpstr>ごみ処理量内訳</vt:lpstr>
      <vt:lpstr>資源化量内訳</vt:lpstr>
      <vt:lpstr>施設資源化量内訳</vt:lpstr>
      <vt:lpstr>災害廃棄物搬入量</vt:lpstr>
      <vt:lpstr>ごみ集計結果</vt:lpstr>
      <vt:lpstr>ごみフローシート</vt:lpstr>
      <vt:lpstr>ごみフローシート!Print_Area</vt:lpstr>
      <vt:lpstr>ごみ集計結果!Print_Area</vt:lpstr>
      <vt:lpstr>ごみ処理概要!Print_Area</vt:lpstr>
      <vt:lpstr>ごみ処理量内訳!Print_Area</vt:lpstr>
      <vt:lpstr>ごみ搬入量内訳!Print_Area</vt:lpstr>
      <vt:lpstr>災害廃棄物搬入量!Print_Area</vt:lpstr>
      <vt:lpstr>施設区分別搬入量内訳!Print_Area</vt:lpstr>
      <vt:lpstr>施設資源化量内訳!Print_Area</vt:lpstr>
      <vt:lpstr>資源化量内訳!Print_Area</vt:lpstr>
      <vt:lpstr>ごみ処理概要!Print_Titles</vt:lpstr>
      <vt:lpstr>ごみ処理量内訳!Print_Titles</vt:lpstr>
      <vt:lpstr>ごみ搬入量内訳!Print_Titles</vt:lpstr>
      <vt:lpstr>災害廃棄物搬入量!Print_Titles</vt:lpstr>
      <vt:lpstr>施設区分別搬入量内訳!Print_Titles</vt:lpstr>
      <vt:lpstr>施設資源化量内訳!Print_Titles</vt:lpstr>
      <vt:lpstr>資源化量内訳!Print_Titles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2017-09-01T04:03:06Z</dcterms:created>
  <dcterms:modified xsi:type="dcterms:W3CDTF">2018-11-29T03:03:22Z</dcterms:modified>
</cp:coreProperties>
</file>