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ごみ処理概要!$A$6:$AQ$47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ごみ処理概要!$2:$48</definedName>
    <definedName name="_xlnm.Print_Area" localSheetId="3">ごみ処理量内訳!$2:$48</definedName>
    <definedName name="_xlnm.Print_Area" localSheetId="1">ごみ搬入量内訳!$2:$48</definedName>
    <definedName name="_xlnm.Print_Area" localSheetId="6">災害廃棄物搬入量!$2:$48</definedName>
    <definedName name="_xlnm.Print_Area" localSheetId="2">施設区分別搬入量内訳!$2:$48</definedName>
    <definedName name="_xlnm.Print_Area" localSheetId="5">施設資源化量内訳!$2:$48</definedName>
    <definedName name="_xlnm.Print_Area" localSheetId="4">資源化量内訳!$2:$48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D43" i="1" l="1"/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W8" i="5"/>
  <c r="BT8" i="5" s="1"/>
  <c r="L8" i="5" s="1"/>
  <c r="BW9" i="5"/>
  <c r="BW10" i="5"/>
  <c r="BT10" i="5" s="1"/>
  <c r="L10" i="5" s="1"/>
  <c r="BW11" i="5"/>
  <c r="BW12" i="5"/>
  <c r="BT12" i="5" s="1"/>
  <c r="L12" i="5" s="1"/>
  <c r="BW13" i="5"/>
  <c r="BW14" i="5"/>
  <c r="BT14" i="5" s="1"/>
  <c r="L14" i="5" s="1"/>
  <c r="BW15" i="5"/>
  <c r="BW16" i="5"/>
  <c r="BT16" i="5" s="1"/>
  <c r="L16" i="5" s="1"/>
  <c r="BW17" i="5"/>
  <c r="BW18" i="5"/>
  <c r="BT18" i="5" s="1"/>
  <c r="L18" i="5" s="1"/>
  <c r="BW19" i="5"/>
  <c r="BW20" i="5"/>
  <c r="BT20" i="5" s="1"/>
  <c r="L20" i="5" s="1"/>
  <c r="BW21" i="5"/>
  <c r="BW22" i="5"/>
  <c r="BT22" i="5" s="1"/>
  <c r="L22" i="5" s="1"/>
  <c r="BW23" i="5"/>
  <c r="BW24" i="5"/>
  <c r="BT24" i="5" s="1"/>
  <c r="L24" i="5" s="1"/>
  <c r="BW25" i="5"/>
  <c r="BW26" i="5"/>
  <c r="BT26" i="5" s="1"/>
  <c r="L26" i="5" s="1"/>
  <c r="BW27" i="5"/>
  <c r="BW28" i="5"/>
  <c r="BT28" i="5" s="1"/>
  <c r="L28" i="5" s="1"/>
  <c r="BW29" i="5"/>
  <c r="BW30" i="5"/>
  <c r="BT30" i="5" s="1"/>
  <c r="L30" i="5" s="1"/>
  <c r="BW31" i="5"/>
  <c r="BW32" i="5"/>
  <c r="BT32" i="5" s="1"/>
  <c r="L32" i="5" s="1"/>
  <c r="BW33" i="5"/>
  <c r="BW34" i="5"/>
  <c r="BT34" i="5" s="1"/>
  <c r="L34" i="5" s="1"/>
  <c r="BW35" i="5"/>
  <c r="BW36" i="5"/>
  <c r="BT36" i="5" s="1"/>
  <c r="L36" i="5" s="1"/>
  <c r="BW37" i="5"/>
  <c r="BW38" i="5"/>
  <c r="BT38" i="5" s="1"/>
  <c r="L38" i="5" s="1"/>
  <c r="BW39" i="5"/>
  <c r="BW40" i="5"/>
  <c r="BT40" i="5" s="1"/>
  <c r="L40" i="5" s="1"/>
  <c r="BW41" i="5"/>
  <c r="BW42" i="5"/>
  <c r="BT42" i="5" s="1"/>
  <c r="L42" i="5" s="1"/>
  <c r="BW43" i="5"/>
  <c r="BW44" i="5"/>
  <c r="BT44" i="5" s="1"/>
  <c r="L44" i="5" s="1"/>
  <c r="BW45" i="5"/>
  <c r="BW46" i="5"/>
  <c r="BT46" i="5" s="1"/>
  <c r="L46" i="5" s="1"/>
  <c r="BW47" i="5"/>
  <c r="BW48" i="5"/>
  <c r="BT48" i="5" s="1"/>
  <c r="L48" i="5" s="1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D9" i="5"/>
  <c r="BD11" i="5"/>
  <c r="BD13" i="5"/>
  <c r="BD15" i="5"/>
  <c r="BD17" i="5"/>
  <c r="BD19" i="5"/>
  <c r="BD21" i="5"/>
  <c r="BD23" i="5"/>
  <c r="BD25" i="5"/>
  <c r="BD27" i="5"/>
  <c r="BD29" i="5"/>
  <c r="BD31" i="5"/>
  <c r="BD33" i="5"/>
  <c r="BD35" i="5"/>
  <c r="BD37" i="5"/>
  <c r="BD39" i="5"/>
  <c r="BD41" i="5"/>
  <c r="BD43" i="5"/>
  <c r="BD45" i="5"/>
  <c r="BD47" i="5"/>
  <c r="BC8" i="5"/>
  <c r="AV8" i="5" s="1"/>
  <c r="I8" i="5" s="1"/>
  <c r="BC9" i="5"/>
  <c r="BC10" i="5"/>
  <c r="AV10" i="5" s="1"/>
  <c r="I10" i="5" s="1"/>
  <c r="BC11" i="5"/>
  <c r="BC12" i="5"/>
  <c r="AV12" i="5" s="1"/>
  <c r="I12" i="5" s="1"/>
  <c r="BC13" i="5"/>
  <c r="BC14" i="5"/>
  <c r="AV14" i="5" s="1"/>
  <c r="I14" i="5" s="1"/>
  <c r="BC15" i="5"/>
  <c r="BC16" i="5"/>
  <c r="AV16" i="5" s="1"/>
  <c r="I16" i="5" s="1"/>
  <c r="BC17" i="5"/>
  <c r="BC18" i="5"/>
  <c r="AV18" i="5" s="1"/>
  <c r="I18" i="5" s="1"/>
  <c r="BC19" i="5"/>
  <c r="BC20" i="5"/>
  <c r="AV20" i="5" s="1"/>
  <c r="I20" i="5" s="1"/>
  <c r="BC21" i="5"/>
  <c r="BC22" i="5"/>
  <c r="AV22" i="5" s="1"/>
  <c r="I22" i="5" s="1"/>
  <c r="BC23" i="5"/>
  <c r="BC24" i="5"/>
  <c r="AV24" i="5" s="1"/>
  <c r="I24" i="5" s="1"/>
  <c r="BC25" i="5"/>
  <c r="BC26" i="5"/>
  <c r="AV26" i="5" s="1"/>
  <c r="I26" i="5" s="1"/>
  <c r="BC27" i="5"/>
  <c r="BC28" i="5"/>
  <c r="AV28" i="5" s="1"/>
  <c r="I28" i="5" s="1"/>
  <c r="BC29" i="5"/>
  <c r="BC30" i="5"/>
  <c r="AV30" i="5" s="1"/>
  <c r="I30" i="5" s="1"/>
  <c r="BC31" i="5"/>
  <c r="BC32" i="5"/>
  <c r="AV32" i="5" s="1"/>
  <c r="I32" i="5" s="1"/>
  <c r="BC33" i="5"/>
  <c r="BC34" i="5"/>
  <c r="AV34" i="5" s="1"/>
  <c r="I34" i="5" s="1"/>
  <c r="BC35" i="5"/>
  <c r="BC36" i="5"/>
  <c r="AV36" i="5" s="1"/>
  <c r="I36" i="5" s="1"/>
  <c r="BC37" i="5"/>
  <c r="BC38" i="5"/>
  <c r="AV38" i="5" s="1"/>
  <c r="I38" i="5" s="1"/>
  <c r="BC39" i="5"/>
  <c r="BC40" i="5"/>
  <c r="AV40" i="5" s="1"/>
  <c r="I40" i="5" s="1"/>
  <c r="BC41" i="5"/>
  <c r="BC42" i="5"/>
  <c r="AV42" i="5" s="1"/>
  <c r="I42" i="5" s="1"/>
  <c r="BC43" i="5"/>
  <c r="BC44" i="5"/>
  <c r="AV44" i="5" s="1"/>
  <c r="I44" i="5" s="1"/>
  <c r="BC45" i="5"/>
  <c r="BC46" i="5"/>
  <c r="AV46" i="5" s="1"/>
  <c r="I46" i="5" s="1"/>
  <c r="BC47" i="5"/>
  <c r="BC48" i="5"/>
  <c r="AV48" i="5" s="1"/>
  <c r="I48" i="5" s="1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V41" i="5"/>
  <c r="AV43" i="5"/>
  <c r="AV45" i="5"/>
  <c r="AV4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Q8" i="5"/>
  <c r="AN8" i="5" s="1"/>
  <c r="H8" i="5" s="1"/>
  <c r="AQ9" i="5"/>
  <c r="AQ10" i="5"/>
  <c r="AN10" i="5" s="1"/>
  <c r="H10" i="5" s="1"/>
  <c r="AQ11" i="5"/>
  <c r="AQ12" i="5"/>
  <c r="AN12" i="5" s="1"/>
  <c r="H12" i="5" s="1"/>
  <c r="AQ13" i="5"/>
  <c r="AQ14" i="5"/>
  <c r="AN14" i="5" s="1"/>
  <c r="H14" i="5" s="1"/>
  <c r="AQ15" i="5"/>
  <c r="AQ16" i="5"/>
  <c r="AN16" i="5" s="1"/>
  <c r="H16" i="5" s="1"/>
  <c r="AQ17" i="5"/>
  <c r="AQ18" i="5"/>
  <c r="AN18" i="5" s="1"/>
  <c r="H18" i="5" s="1"/>
  <c r="AQ19" i="5"/>
  <c r="AQ20" i="5"/>
  <c r="AN20" i="5" s="1"/>
  <c r="H20" i="5" s="1"/>
  <c r="AQ21" i="5"/>
  <c r="AQ22" i="5"/>
  <c r="AN22" i="5" s="1"/>
  <c r="H22" i="5" s="1"/>
  <c r="AQ23" i="5"/>
  <c r="AQ24" i="5"/>
  <c r="AN24" i="5" s="1"/>
  <c r="H24" i="5" s="1"/>
  <c r="AQ25" i="5"/>
  <c r="AQ26" i="5"/>
  <c r="AN26" i="5" s="1"/>
  <c r="H26" i="5" s="1"/>
  <c r="AQ27" i="5"/>
  <c r="AQ28" i="5"/>
  <c r="AN28" i="5" s="1"/>
  <c r="H28" i="5" s="1"/>
  <c r="AQ29" i="5"/>
  <c r="AQ30" i="5"/>
  <c r="AN30" i="5" s="1"/>
  <c r="H30" i="5" s="1"/>
  <c r="AQ31" i="5"/>
  <c r="AQ32" i="5"/>
  <c r="AN32" i="5" s="1"/>
  <c r="H32" i="5" s="1"/>
  <c r="AQ33" i="5"/>
  <c r="AQ34" i="5"/>
  <c r="AN34" i="5" s="1"/>
  <c r="H34" i="5" s="1"/>
  <c r="AQ35" i="5"/>
  <c r="AQ36" i="5"/>
  <c r="AN36" i="5" s="1"/>
  <c r="H36" i="5" s="1"/>
  <c r="AQ37" i="5"/>
  <c r="AQ38" i="5"/>
  <c r="AN38" i="5" s="1"/>
  <c r="H38" i="5" s="1"/>
  <c r="AQ39" i="5"/>
  <c r="AQ40" i="5"/>
  <c r="AN40" i="5" s="1"/>
  <c r="H40" i="5" s="1"/>
  <c r="AQ41" i="5"/>
  <c r="AQ42" i="5"/>
  <c r="AN42" i="5" s="1"/>
  <c r="H42" i="5" s="1"/>
  <c r="AQ43" i="5"/>
  <c r="AQ44" i="5"/>
  <c r="AN44" i="5" s="1"/>
  <c r="H44" i="5" s="1"/>
  <c r="AQ45" i="5"/>
  <c r="AQ46" i="5"/>
  <c r="AN46" i="5" s="1"/>
  <c r="H46" i="5" s="1"/>
  <c r="AQ47" i="5"/>
  <c r="AQ48" i="5"/>
  <c r="AN48" i="5" s="1"/>
  <c r="H48" i="5" s="1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N9" i="5"/>
  <c r="H9" i="5" s="1"/>
  <c r="AN11" i="5"/>
  <c r="H11" i="5" s="1"/>
  <c r="AN13" i="5"/>
  <c r="H13" i="5" s="1"/>
  <c r="AN15" i="5"/>
  <c r="H15" i="5" s="1"/>
  <c r="AN17" i="5"/>
  <c r="H17" i="5" s="1"/>
  <c r="AN19" i="5"/>
  <c r="H19" i="5" s="1"/>
  <c r="AN21" i="5"/>
  <c r="H21" i="5" s="1"/>
  <c r="AN23" i="5"/>
  <c r="H23" i="5" s="1"/>
  <c r="AN25" i="5"/>
  <c r="H25" i="5" s="1"/>
  <c r="AN27" i="5"/>
  <c r="H27" i="5" s="1"/>
  <c r="AN29" i="5"/>
  <c r="H29" i="5" s="1"/>
  <c r="AN31" i="5"/>
  <c r="H31" i="5" s="1"/>
  <c r="AN33" i="5"/>
  <c r="H33" i="5" s="1"/>
  <c r="AN35" i="5"/>
  <c r="H35" i="5" s="1"/>
  <c r="AN37" i="5"/>
  <c r="H37" i="5" s="1"/>
  <c r="AN39" i="5"/>
  <c r="H39" i="5" s="1"/>
  <c r="AN41" i="5"/>
  <c r="H41" i="5" s="1"/>
  <c r="AN43" i="5"/>
  <c r="H43" i="5" s="1"/>
  <c r="AN45" i="5"/>
  <c r="H45" i="5" s="1"/>
  <c r="AN47" i="5"/>
  <c r="H47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F9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9" i="5"/>
  <c r="AF41" i="5"/>
  <c r="AF43" i="5"/>
  <c r="AF45" i="5"/>
  <c r="AF4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X9" i="5"/>
  <c r="X11" i="5"/>
  <c r="X13" i="5"/>
  <c r="X15" i="5"/>
  <c r="X17" i="5"/>
  <c r="X19" i="5"/>
  <c r="X21" i="5"/>
  <c r="X23" i="5"/>
  <c r="X25" i="5"/>
  <c r="X27" i="5"/>
  <c r="X29" i="5"/>
  <c r="X31" i="5"/>
  <c r="X33" i="5"/>
  <c r="X35" i="5"/>
  <c r="X37" i="5"/>
  <c r="X39" i="5"/>
  <c r="X41" i="5"/>
  <c r="X43" i="5"/>
  <c r="X45" i="5"/>
  <c r="X4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Q8" i="5"/>
  <c r="Q9" i="5"/>
  <c r="Q10" i="5"/>
  <c r="Q11" i="5"/>
  <c r="Q12" i="5"/>
  <c r="P12" i="5" s="1"/>
  <c r="Q13" i="5"/>
  <c r="Q14" i="5"/>
  <c r="P14" i="5" s="1"/>
  <c r="Q15" i="5"/>
  <c r="Q16" i="5"/>
  <c r="P16" i="5" s="1"/>
  <c r="Q17" i="5"/>
  <c r="Q18" i="5"/>
  <c r="P18" i="5" s="1"/>
  <c r="Q19" i="5"/>
  <c r="Q20" i="5"/>
  <c r="P20" i="5" s="1"/>
  <c r="Q21" i="5"/>
  <c r="Q22" i="5"/>
  <c r="P22" i="5" s="1"/>
  <c r="Q23" i="5"/>
  <c r="Q24" i="5"/>
  <c r="P24" i="5" s="1"/>
  <c r="Q25" i="5"/>
  <c r="Q26" i="5"/>
  <c r="P26" i="5" s="1"/>
  <c r="Q27" i="5"/>
  <c r="Q28" i="5"/>
  <c r="P28" i="5" s="1"/>
  <c r="Q29" i="5"/>
  <c r="Q30" i="5"/>
  <c r="P30" i="5" s="1"/>
  <c r="Q31" i="5"/>
  <c r="Q32" i="5"/>
  <c r="P32" i="5" s="1"/>
  <c r="Q33" i="5"/>
  <c r="Q34" i="5"/>
  <c r="P34" i="5" s="1"/>
  <c r="Q35" i="5"/>
  <c r="Q36" i="5"/>
  <c r="P36" i="5" s="1"/>
  <c r="Q37" i="5"/>
  <c r="Q38" i="5"/>
  <c r="P38" i="5" s="1"/>
  <c r="Q39" i="5"/>
  <c r="Q40" i="5"/>
  <c r="P40" i="5" s="1"/>
  <c r="Q41" i="5"/>
  <c r="Q42" i="5"/>
  <c r="P42" i="5" s="1"/>
  <c r="Q43" i="5"/>
  <c r="Q44" i="5"/>
  <c r="P44" i="5" s="1"/>
  <c r="Q45" i="5"/>
  <c r="Q46" i="5"/>
  <c r="P46" i="5" s="1"/>
  <c r="Q47" i="5"/>
  <c r="Q48" i="5"/>
  <c r="P48" i="5" s="1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G9" i="5"/>
  <c r="G11" i="5"/>
  <c r="G13" i="5"/>
  <c r="G15" i="5"/>
  <c r="G17" i="5"/>
  <c r="G19" i="5"/>
  <c r="G21" i="5"/>
  <c r="G23" i="5"/>
  <c r="G25" i="5"/>
  <c r="G27" i="5"/>
  <c r="G29" i="5"/>
  <c r="G31" i="5"/>
  <c r="G33" i="5"/>
  <c r="G35" i="5"/>
  <c r="G37" i="5"/>
  <c r="G39" i="5"/>
  <c r="G41" i="5"/>
  <c r="G43" i="5"/>
  <c r="G45" i="5"/>
  <c r="G47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T8" i="9"/>
  <c r="T9" i="9"/>
  <c r="BJ9" i="4" s="1"/>
  <c r="T9" i="4" s="1"/>
  <c r="T10" i="9"/>
  <c r="T11" i="9"/>
  <c r="BJ11" i="4" s="1"/>
  <c r="T11" i="4" s="1"/>
  <c r="T12" i="9"/>
  <c r="T13" i="9"/>
  <c r="BJ13" i="4" s="1"/>
  <c r="T13" i="4" s="1"/>
  <c r="T14" i="9"/>
  <c r="T15" i="9"/>
  <c r="BJ15" i="4" s="1"/>
  <c r="T15" i="4" s="1"/>
  <c r="T16" i="9"/>
  <c r="T17" i="9"/>
  <c r="BJ17" i="4" s="1"/>
  <c r="T17" i="4" s="1"/>
  <c r="T18" i="9"/>
  <c r="T19" i="9"/>
  <c r="BJ19" i="4" s="1"/>
  <c r="T19" i="4" s="1"/>
  <c r="T20" i="9"/>
  <c r="T21" i="9"/>
  <c r="BJ21" i="4" s="1"/>
  <c r="T21" i="4" s="1"/>
  <c r="T22" i="9"/>
  <c r="T23" i="9"/>
  <c r="BJ23" i="4" s="1"/>
  <c r="T23" i="4" s="1"/>
  <c r="T24" i="9"/>
  <c r="T25" i="9"/>
  <c r="BJ25" i="4" s="1"/>
  <c r="T25" i="4" s="1"/>
  <c r="T26" i="9"/>
  <c r="T27" i="9"/>
  <c r="BJ27" i="4" s="1"/>
  <c r="T27" i="4" s="1"/>
  <c r="T28" i="9"/>
  <c r="T29" i="9"/>
  <c r="BJ29" i="4" s="1"/>
  <c r="T29" i="4" s="1"/>
  <c r="T30" i="9"/>
  <c r="T31" i="9"/>
  <c r="BJ31" i="4" s="1"/>
  <c r="T31" i="4" s="1"/>
  <c r="T32" i="9"/>
  <c r="T33" i="9"/>
  <c r="BJ33" i="4" s="1"/>
  <c r="T33" i="4" s="1"/>
  <c r="T34" i="9"/>
  <c r="T35" i="9"/>
  <c r="BJ35" i="4" s="1"/>
  <c r="T35" i="4" s="1"/>
  <c r="T36" i="9"/>
  <c r="T37" i="9"/>
  <c r="BJ37" i="4" s="1"/>
  <c r="T37" i="4" s="1"/>
  <c r="T38" i="9"/>
  <c r="T39" i="9"/>
  <c r="BJ39" i="4" s="1"/>
  <c r="T39" i="4" s="1"/>
  <c r="T40" i="9"/>
  <c r="T41" i="9"/>
  <c r="BJ41" i="4" s="1"/>
  <c r="T41" i="4" s="1"/>
  <c r="T42" i="9"/>
  <c r="T43" i="9"/>
  <c r="BJ43" i="4" s="1"/>
  <c r="T43" i="4" s="1"/>
  <c r="T44" i="9"/>
  <c r="T45" i="9"/>
  <c r="BJ45" i="4" s="1"/>
  <c r="T45" i="4" s="1"/>
  <c r="T46" i="9"/>
  <c r="T47" i="9"/>
  <c r="BJ47" i="4" s="1"/>
  <c r="T47" i="4" s="1"/>
  <c r="T48" i="9"/>
  <c r="S8" i="9"/>
  <c r="BI8" i="4" s="1"/>
  <c r="S8" i="4" s="1"/>
  <c r="S9" i="9"/>
  <c r="S10" i="9"/>
  <c r="BI10" i="4" s="1"/>
  <c r="S10" i="4" s="1"/>
  <c r="S11" i="9"/>
  <c r="S12" i="9"/>
  <c r="BI12" i="4" s="1"/>
  <c r="S12" i="4" s="1"/>
  <c r="S13" i="9"/>
  <c r="S14" i="9"/>
  <c r="BI14" i="4" s="1"/>
  <c r="S14" i="4" s="1"/>
  <c r="S15" i="9"/>
  <c r="S16" i="9"/>
  <c r="BI16" i="4" s="1"/>
  <c r="S16" i="4" s="1"/>
  <c r="S17" i="9"/>
  <c r="S18" i="9"/>
  <c r="BI18" i="4" s="1"/>
  <c r="S18" i="4" s="1"/>
  <c r="S19" i="9"/>
  <c r="S20" i="9"/>
  <c r="BI20" i="4" s="1"/>
  <c r="S20" i="4" s="1"/>
  <c r="S21" i="9"/>
  <c r="S22" i="9"/>
  <c r="BI22" i="4" s="1"/>
  <c r="S22" i="4" s="1"/>
  <c r="S23" i="9"/>
  <c r="S24" i="9"/>
  <c r="BI24" i="4" s="1"/>
  <c r="S24" i="4" s="1"/>
  <c r="S25" i="9"/>
  <c r="S26" i="9"/>
  <c r="BI26" i="4" s="1"/>
  <c r="S26" i="4" s="1"/>
  <c r="S27" i="9"/>
  <c r="S28" i="9"/>
  <c r="BI28" i="4" s="1"/>
  <c r="S28" i="4" s="1"/>
  <c r="S29" i="9"/>
  <c r="S30" i="9"/>
  <c r="BI30" i="4" s="1"/>
  <c r="S30" i="4" s="1"/>
  <c r="S31" i="9"/>
  <c r="S32" i="9"/>
  <c r="BI32" i="4" s="1"/>
  <c r="S32" i="4" s="1"/>
  <c r="S33" i="9"/>
  <c r="S34" i="9"/>
  <c r="BI34" i="4" s="1"/>
  <c r="S34" i="4" s="1"/>
  <c r="S35" i="9"/>
  <c r="S36" i="9"/>
  <c r="BI36" i="4" s="1"/>
  <c r="S36" i="4" s="1"/>
  <c r="S37" i="9"/>
  <c r="S38" i="9"/>
  <c r="BI38" i="4" s="1"/>
  <c r="S38" i="4" s="1"/>
  <c r="S39" i="9"/>
  <c r="S40" i="9"/>
  <c r="BI40" i="4" s="1"/>
  <c r="S40" i="4" s="1"/>
  <c r="S41" i="9"/>
  <c r="S42" i="9"/>
  <c r="BI42" i="4" s="1"/>
  <c r="S42" i="4" s="1"/>
  <c r="S43" i="9"/>
  <c r="S44" i="9"/>
  <c r="BI44" i="4" s="1"/>
  <c r="S44" i="4" s="1"/>
  <c r="S45" i="9"/>
  <c r="S46" i="9"/>
  <c r="BI46" i="4" s="1"/>
  <c r="S46" i="4" s="1"/>
  <c r="S47" i="9"/>
  <c r="S48" i="9"/>
  <c r="BI48" i="4" s="1"/>
  <c r="S48" i="4" s="1"/>
  <c r="R8" i="9"/>
  <c r="BH8" i="4" s="1"/>
  <c r="R8" i="4" s="1"/>
  <c r="R9" i="9"/>
  <c r="R10" i="9"/>
  <c r="BH10" i="4" s="1"/>
  <c r="R10" i="4" s="1"/>
  <c r="R11" i="9"/>
  <c r="BH11" i="4" s="1"/>
  <c r="R11" i="4" s="1"/>
  <c r="R12" i="9"/>
  <c r="BH12" i="4" s="1"/>
  <c r="R12" i="4" s="1"/>
  <c r="R13" i="9"/>
  <c r="BH13" i="4" s="1"/>
  <c r="R13" i="4" s="1"/>
  <c r="R14" i="9"/>
  <c r="BH14" i="4" s="1"/>
  <c r="R14" i="4" s="1"/>
  <c r="R15" i="9"/>
  <c r="BH15" i="4" s="1"/>
  <c r="R15" i="4" s="1"/>
  <c r="R16" i="9"/>
  <c r="BH16" i="4" s="1"/>
  <c r="R16" i="4" s="1"/>
  <c r="R17" i="9"/>
  <c r="R18" i="9"/>
  <c r="BH18" i="4" s="1"/>
  <c r="R18" i="4" s="1"/>
  <c r="R19" i="9"/>
  <c r="BH19" i="4" s="1"/>
  <c r="R19" i="4" s="1"/>
  <c r="R20" i="9"/>
  <c r="BH20" i="4" s="1"/>
  <c r="R20" i="4" s="1"/>
  <c r="R21" i="9"/>
  <c r="BH21" i="4" s="1"/>
  <c r="R21" i="4" s="1"/>
  <c r="R22" i="9"/>
  <c r="BH22" i="4" s="1"/>
  <c r="R22" i="4" s="1"/>
  <c r="R23" i="9"/>
  <c r="BH23" i="4" s="1"/>
  <c r="R23" i="4" s="1"/>
  <c r="R24" i="9"/>
  <c r="BH24" i="4" s="1"/>
  <c r="R24" i="4" s="1"/>
  <c r="R25" i="9"/>
  <c r="R26" i="9"/>
  <c r="BH26" i="4" s="1"/>
  <c r="R26" i="4" s="1"/>
  <c r="R27" i="9"/>
  <c r="BH27" i="4" s="1"/>
  <c r="R27" i="4" s="1"/>
  <c r="R28" i="9"/>
  <c r="BH28" i="4" s="1"/>
  <c r="R28" i="4" s="1"/>
  <c r="R29" i="9"/>
  <c r="BH29" i="4" s="1"/>
  <c r="R29" i="4" s="1"/>
  <c r="R30" i="9"/>
  <c r="BH30" i="4" s="1"/>
  <c r="R30" i="4" s="1"/>
  <c r="R31" i="9"/>
  <c r="BH31" i="4" s="1"/>
  <c r="R31" i="4" s="1"/>
  <c r="R32" i="9"/>
  <c r="BH32" i="4" s="1"/>
  <c r="R32" i="4" s="1"/>
  <c r="R33" i="9"/>
  <c r="R34" i="9"/>
  <c r="BH34" i="4" s="1"/>
  <c r="R34" i="4" s="1"/>
  <c r="R35" i="9"/>
  <c r="BH35" i="4" s="1"/>
  <c r="R35" i="4" s="1"/>
  <c r="R36" i="9"/>
  <c r="BH36" i="4" s="1"/>
  <c r="R36" i="4" s="1"/>
  <c r="R37" i="9"/>
  <c r="BH37" i="4" s="1"/>
  <c r="R37" i="4" s="1"/>
  <c r="R38" i="9"/>
  <c r="BH38" i="4" s="1"/>
  <c r="R38" i="4" s="1"/>
  <c r="R39" i="9"/>
  <c r="BH39" i="4" s="1"/>
  <c r="R39" i="4" s="1"/>
  <c r="R40" i="9"/>
  <c r="BH40" i="4" s="1"/>
  <c r="R40" i="4" s="1"/>
  <c r="R41" i="9"/>
  <c r="R42" i="9"/>
  <c r="BH42" i="4" s="1"/>
  <c r="R42" i="4" s="1"/>
  <c r="R43" i="9"/>
  <c r="BH43" i="4" s="1"/>
  <c r="R43" i="4" s="1"/>
  <c r="R44" i="9"/>
  <c r="BH44" i="4" s="1"/>
  <c r="R44" i="4" s="1"/>
  <c r="R45" i="9"/>
  <c r="BH45" i="4" s="1"/>
  <c r="R45" i="4" s="1"/>
  <c r="R46" i="9"/>
  <c r="BH46" i="4" s="1"/>
  <c r="R46" i="4" s="1"/>
  <c r="R47" i="9"/>
  <c r="BH47" i="4" s="1"/>
  <c r="R47" i="4" s="1"/>
  <c r="R48" i="9"/>
  <c r="BH48" i="4" s="1"/>
  <c r="R48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D11" i="9"/>
  <c r="AT11" i="4" s="1"/>
  <c r="D15" i="9"/>
  <c r="AT15" i="4" s="1"/>
  <c r="D19" i="9"/>
  <c r="AT19" i="4" s="1"/>
  <c r="D23" i="9"/>
  <c r="AT23" i="4" s="1"/>
  <c r="D27" i="9"/>
  <c r="AT27" i="4" s="1"/>
  <c r="D31" i="9"/>
  <c r="AT31" i="4" s="1"/>
  <c r="D35" i="9"/>
  <c r="AT35" i="4" s="1"/>
  <c r="D39" i="9"/>
  <c r="AT39" i="4" s="1"/>
  <c r="D43" i="9"/>
  <c r="AT43" i="4" s="1"/>
  <c r="D47" i="9"/>
  <c r="AT47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M8" i="4"/>
  <c r="W8" i="4" s="1"/>
  <c r="BM9" i="4"/>
  <c r="BM10" i="4"/>
  <c r="W10" i="4" s="1"/>
  <c r="BM11" i="4"/>
  <c r="BM12" i="4"/>
  <c r="W12" i="4" s="1"/>
  <c r="BM13" i="4"/>
  <c r="BM14" i="4"/>
  <c r="W14" i="4" s="1"/>
  <c r="BM15" i="4"/>
  <c r="BM16" i="4"/>
  <c r="W16" i="4" s="1"/>
  <c r="BM17" i="4"/>
  <c r="BM18" i="4"/>
  <c r="W18" i="4" s="1"/>
  <c r="BM19" i="4"/>
  <c r="BM20" i="4"/>
  <c r="W20" i="4" s="1"/>
  <c r="BM21" i="4"/>
  <c r="BM22" i="4"/>
  <c r="W22" i="4" s="1"/>
  <c r="BM23" i="4"/>
  <c r="BM24" i="4"/>
  <c r="W24" i="4" s="1"/>
  <c r="BM25" i="4"/>
  <c r="BM26" i="4"/>
  <c r="W26" i="4" s="1"/>
  <c r="BM27" i="4"/>
  <c r="BM28" i="4"/>
  <c r="W28" i="4" s="1"/>
  <c r="BM29" i="4"/>
  <c r="BM30" i="4"/>
  <c r="W30" i="4" s="1"/>
  <c r="BM31" i="4"/>
  <c r="BM32" i="4"/>
  <c r="W32" i="4" s="1"/>
  <c r="BM33" i="4"/>
  <c r="BM34" i="4"/>
  <c r="W34" i="4" s="1"/>
  <c r="BM35" i="4"/>
  <c r="BM36" i="4"/>
  <c r="W36" i="4" s="1"/>
  <c r="BM37" i="4"/>
  <c r="BM38" i="4"/>
  <c r="W38" i="4" s="1"/>
  <c r="BM39" i="4"/>
  <c r="BM40" i="4"/>
  <c r="W40" i="4" s="1"/>
  <c r="BM41" i="4"/>
  <c r="BM42" i="4"/>
  <c r="W42" i="4" s="1"/>
  <c r="BM43" i="4"/>
  <c r="BM44" i="4"/>
  <c r="W44" i="4" s="1"/>
  <c r="BM45" i="4"/>
  <c r="BM46" i="4"/>
  <c r="W46" i="4" s="1"/>
  <c r="BM47" i="4"/>
  <c r="BM48" i="4"/>
  <c r="W48" i="4" s="1"/>
  <c r="BL8" i="4"/>
  <c r="BL9" i="4"/>
  <c r="V9" i="4" s="1"/>
  <c r="BL10" i="4"/>
  <c r="BL11" i="4"/>
  <c r="V11" i="4" s="1"/>
  <c r="BL12" i="4"/>
  <c r="BL13" i="4"/>
  <c r="V13" i="4" s="1"/>
  <c r="BL14" i="4"/>
  <c r="BL15" i="4"/>
  <c r="V15" i="4" s="1"/>
  <c r="BL16" i="4"/>
  <c r="BL17" i="4"/>
  <c r="V17" i="4" s="1"/>
  <c r="BL18" i="4"/>
  <c r="BL19" i="4"/>
  <c r="V19" i="4" s="1"/>
  <c r="BL20" i="4"/>
  <c r="BL21" i="4"/>
  <c r="V21" i="4" s="1"/>
  <c r="BL22" i="4"/>
  <c r="BL23" i="4"/>
  <c r="V23" i="4" s="1"/>
  <c r="BL24" i="4"/>
  <c r="BL25" i="4"/>
  <c r="V25" i="4" s="1"/>
  <c r="BL26" i="4"/>
  <c r="BL27" i="4"/>
  <c r="V27" i="4" s="1"/>
  <c r="BL28" i="4"/>
  <c r="BL29" i="4"/>
  <c r="V29" i="4" s="1"/>
  <c r="BL30" i="4"/>
  <c r="BL31" i="4"/>
  <c r="V31" i="4" s="1"/>
  <c r="BL32" i="4"/>
  <c r="BL33" i="4"/>
  <c r="V33" i="4" s="1"/>
  <c r="BL34" i="4"/>
  <c r="BL35" i="4"/>
  <c r="V35" i="4" s="1"/>
  <c r="BL36" i="4"/>
  <c r="BL37" i="4"/>
  <c r="V37" i="4" s="1"/>
  <c r="BL38" i="4"/>
  <c r="BL39" i="4"/>
  <c r="V39" i="4" s="1"/>
  <c r="BL40" i="4"/>
  <c r="BL41" i="4"/>
  <c r="V41" i="4" s="1"/>
  <c r="BL42" i="4"/>
  <c r="BL43" i="4"/>
  <c r="V43" i="4" s="1"/>
  <c r="BL44" i="4"/>
  <c r="BL45" i="4"/>
  <c r="V45" i="4" s="1"/>
  <c r="BL46" i="4"/>
  <c r="BL47" i="4"/>
  <c r="V47" i="4" s="1"/>
  <c r="BL48" i="4"/>
  <c r="BK8" i="4"/>
  <c r="U8" i="4" s="1"/>
  <c r="BK9" i="4"/>
  <c r="BK10" i="4"/>
  <c r="U10" i="4" s="1"/>
  <c r="BK11" i="4"/>
  <c r="BK12" i="4"/>
  <c r="U12" i="4" s="1"/>
  <c r="BK13" i="4"/>
  <c r="BK14" i="4"/>
  <c r="U14" i="4" s="1"/>
  <c r="BK15" i="4"/>
  <c r="BK16" i="4"/>
  <c r="U16" i="4" s="1"/>
  <c r="BK17" i="4"/>
  <c r="BK18" i="4"/>
  <c r="U18" i="4" s="1"/>
  <c r="BK19" i="4"/>
  <c r="BK20" i="4"/>
  <c r="U20" i="4" s="1"/>
  <c r="BK21" i="4"/>
  <c r="BK22" i="4"/>
  <c r="U22" i="4" s="1"/>
  <c r="BK23" i="4"/>
  <c r="BK24" i="4"/>
  <c r="U24" i="4" s="1"/>
  <c r="BK25" i="4"/>
  <c r="BK26" i="4"/>
  <c r="U26" i="4" s="1"/>
  <c r="BK27" i="4"/>
  <c r="BK28" i="4"/>
  <c r="U28" i="4" s="1"/>
  <c r="BK29" i="4"/>
  <c r="BK30" i="4"/>
  <c r="U30" i="4" s="1"/>
  <c r="BK31" i="4"/>
  <c r="BK32" i="4"/>
  <c r="U32" i="4" s="1"/>
  <c r="BK33" i="4"/>
  <c r="BK34" i="4"/>
  <c r="U34" i="4" s="1"/>
  <c r="BK35" i="4"/>
  <c r="BK36" i="4"/>
  <c r="U36" i="4" s="1"/>
  <c r="BK37" i="4"/>
  <c r="BK38" i="4"/>
  <c r="U38" i="4" s="1"/>
  <c r="BK39" i="4"/>
  <c r="BK40" i="4"/>
  <c r="U40" i="4" s="1"/>
  <c r="BK41" i="4"/>
  <c r="BK42" i="4"/>
  <c r="U42" i="4" s="1"/>
  <c r="BK43" i="4"/>
  <c r="BK44" i="4"/>
  <c r="U44" i="4" s="1"/>
  <c r="BK45" i="4"/>
  <c r="BK46" i="4"/>
  <c r="U46" i="4" s="1"/>
  <c r="BK47" i="4"/>
  <c r="BK48" i="4"/>
  <c r="U48" i="4" s="1"/>
  <c r="BJ8" i="4"/>
  <c r="BJ10" i="4"/>
  <c r="T10" i="4" s="1"/>
  <c r="BJ12" i="4"/>
  <c r="BJ14" i="4"/>
  <c r="T14" i="4" s="1"/>
  <c r="BJ16" i="4"/>
  <c r="BJ18" i="4"/>
  <c r="T18" i="4" s="1"/>
  <c r="BJ20" i="4"/>
  <c r="BJ22" i="4"/>
  <c r="T22" i="4" s="1"/>
  <c r="BJ24" i="4"/>
  <c r="BJ26" i="4"/>
  <c r="T26" i="4" s="1"/>
  <c r="BJ28" i="4"/>
  <c r="BJ30" i="4"/>
  <c r="T30" i="4" s="1"/>
  <c r="BJ32" i="4"/>
  <c r="BJ34" i="4"/>
  <c r="T34" i="4" s="1"/>
  <c r="BJ36" i="4"/>
  <c r="BJ38" i="4"/>
  <c r="T38" i="4" s="1"/>
  <c r="BJ40" i="4"/>
  <c r="BJ42" i="4"/>
  <c r="T42" i="4" s="1"/>
  <c r="BJ44" i="4"/>
  <c r="BJ46" i="4"/>
  <c r="T46" i="4" s="1"/>
  <c r="BJ48" i="4"/>
  <c r="BI9" i="4"/>
  <c r="S9" i="4" s="1"/>
  <c r="BI11" i="4"/>
  <c r="BI13" i="4"/>
  <c r="S13" i="4" s="1"/>
  <c r="BI15" i="4"/>
  <c r="BI17" i="4"/>
  <c r="S17" i="4" s="1"/>
  <c r="BI19" i="4"/>
  <c r="BI21" i="4"/>
  <c r="S21" i="4" s="1"/>
  <c r="BI23" i="4"/>
  <c r="BI25" i="4"/>
  <c r="S25" i="4" s="1"/>
  <c r="BI27" i="4"/>
  <c r="BI29" i="4"/>
  <c r="S29" i="4" s="1"/>
  <c r="BI31" i="4"/>
  <c r="BI33" i="4"/>
  <c r="S33" i="4" s="1"/>
  <c r="BI35" i="4"/>
  <c r="BI37" i="4"/>
  <c r="S37" i="4" s="1"/>
  <c r="BI39" i="4"/>
  <c r="BI41" i="4"/>
  <c r="S41" i="4" s="1"/>
  <c r="BI43" i="4"/>
  <c r="BI45" i="4"/>
  <c r="S45" i="4" s="1"/>
  <c r="BI47" i="4"/>
  <c r="BH9" i="4"/>
  <c r="R9" i="4" s="1"/>
  <c r="BH17" i="4"/>
  <c r="R17" i="4" s="1"/>
  <c r="BH25" i="4"/>
  <c r="R25" i="4" s="1"/>
  <c r="BH33" i="4"/>
  <c r="R33" i="4" s="1"/>
  <c r="BH41" i="4"/>
  <c r="R41" i="4" s="1"/>
  <c r="BG8" i="4"/>
  <c r="Q8" i="4" s="1"/>
  <c r="BG9" i="4"/>
  <c r="BG10" i="4"/>
  <c r="Q10" i="4" s="1"/>
  <c r="BG11" i="4"/>
  <c r="BG12" i="4"/>
  <c r="Q12" i="4" s="1"/>
  <c r="BG13" i="4"/>
  <c r="BG14" i="4"/>
  <c r="Q14" i="4" s="1"/>
  <c r="BG15" i="4"/>
  <c r="BG16" i="4"/>
  <c r="Q16" i="4" s="1"/>
  <c r="BG17" i="4"/>
  <c r="BG18" i="4"/>
  <c r="Q18" i="4" s="1"/>
  <c r="BG19" i="4"/>
  <c r="BG20" i="4"/>
  <c r="Q20" i="4" s="1"/>
  <c r="BG21" i="4"/>
  <c r="BG22" i="4"/>
  <c r="Q22" i="4" s="1"/>
  <c r="BG23" i="4"/>
  <c r="BG24" i="4"/>
  <c r="Q24" i="4" s="1"/>
  <c r="BG25" i="4"/>
  <c r="BG26" i="4"/>
  <c r="Q26" i="4" s="1"/>
  <c r="BG27" i="4"/>
  <c r="BG28" i="4"/>
  <c r="Q28" i="4" s="1"/>
  <c r="BG29" i="4"/>
  <c r="BG30" i="4"/>
  <c r="Q30" i="4" s="1"/>
  <c r="BG31" i="4"/>
  <c r="BG32" i="4"/>
  <c r="Q32" i="4" s="1"/>
  <c r="BG33" i="4"/>
  <c r="BG34" i="4"/>
  <c r="Q34" i="4" s="1"/>
  <c r="BG35" i="4"/>
  <c r="BG36" i="4"/>
  <c r="Q36" i="4" s="1"/>
  <c r="BG37" i="4"/>
  <c r="BG38" i="4"/>
  <c r="Q38" i="4" s="1"/>
  <c r="BG39" i="4"/>
  <c r="BG40" i="4"/>
  <c r="Q40" i="4" s="1"/>
  <c r="BG41" i="4"/>
  <c r="BG42" i="4"/>
  <c r="Q42" i="4" s="1"/>
  <c r="BG43" i="4"/>
  <c r="BG44" i="4"/>
  <c r="Q44" i="4" s="1"/>
  <c r="BG45" i="4"/>
  <c r="BG46" i="4"/>
  <c r="Q46" i="4" s="1"/>
  <c r="BG47" i="4"/>
  <c r="BG48" i="4"/>
  <c r="Q48" i="4" s="1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W9" i="4"/>
  <c r="W11" i="4"/>
  <c r="W13" i="4"/>
  <c r="W15" i="4"/>
  <c r="W17" i="4"/>
  <c r="W19" i="4"/>
  <c r="W21" i="4"/>
  <c r="W23" i="4"/>
  <c r="W25" i="4"/>
  <c r="W27" i="4"/>
  <c r="W29" i="4"/>
  <c r="W31" i="4"/>
  <c r="W33" i="4"/>
  <c r="W35" i="4"/>
  <c r="W37" i="4"/>
  <c r="W39" i="4"/>
  <c r="W41" i="4"/>
  <c r="W43" i="4"/>
  <c r="W45" i="4"/>
  <c r="W47" i="4"/>
  <c r="V8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U9" i="4"/>
  <c r="U11" i="4"/>
  <c r="U13" i="4"/>
  <c r="U15" i="4"/>
  <c r="U17" i="4"/>
  <c r="U19" i="4"/>
  <c r="U21" i="4"/>
  <c r="U23" i="4"/>
  <c r="U25" i="4"/>
  <c r="U27" i="4"/>
  <c r="U29" i="4"/>
  <c r="U31" i="4"/>
  <c r="U33" i="4"/>
  <c r="U35" i="4"/>
  <c r="U37" i="4"/>
  <c r="U39" i="4"/>
  <c r="U41" i="4"/>
  <c r="U43" i="4"/>
  <c r="U45" i="4"/>
  <c r="U47" i="4"/>
  <c r="T8" i="4"/>
  <c r="T12" i="4"/>
  <c r="T16" i="4"/>
  <c r="T20" i="4"/>
  <c r="T24" i="4"/>
  <c r="T28" i="4"/>
  <c r="T32" i="4"/>
  <c r="T36" i="4"/>
  <c r="T40" i="4"/>
  <c r="T44" i="4"/>
  <c r="T48" i="4"/>
  <c r="S11" i="4"/>
  <c r="S15" i="4"/>
  <c r="S19" i="4"/>
  <c r="S23" i="4"/>
  <c r="S27" i="4"/>
  <c r="S31" i="4"/>
  <c r="S35" i="4"/>
  <c r="S39" i="4"/>
  <c r="S43" i="4"/>
  <c r="S47" i="4"/>
  <c r="Q9" i="4"/>
  <c r="Q11" i="4"/>
  <c r="Q13" i="4"/>
  <c r="Q15" i="4"/>
  <c r="Q17" i="4"/>
  <c r="Q19" i="4"/>
  <c r="Q21" i="4"/>
  <c r="Q23" i="4"/>
  <c r="Q25" i="4"/>
  <c r="Q27" i="4"/>
  <c r="Q29" i="4"/>
  <c r="Q31" i="4"/>
  <c r="Q33" i="4"/>
  <c r="Q35" i="4"/>
  <c r="Q37" i="4"/>
  <c r="Q39" i="4"/>
  <c r="Q41" i="4"/>
  <c r="Q43" i="4"/>
  <c r="Q45" i="4"/>
  <c r="Q4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AC25" i="3"/>
  <c r="AC26" i="3"/>
  <c r="Z26" i="3" s="1"/>
  <c r="AC27" i="3"/>
  <c r="Z27" i="3" s="1"/>
  <c r="AC28" i="3"/>
  <c r="Z28" i="3" s="1"/>
  <c r="AC29" i="3"/>
  <c r="AC30" i="3"/>
  <c r="Z30" i="3" s="1"/>
  <c r="AC31" i="3"/>
  <c r="Z31" i="3" s="1"/>
  <c r="AC32" i="3"/>
  <c r="Z32" i="3" s="1"/>
  <c r="AC33" i="3"/>
  <c r="AC34" i="3"/>
  <c r="Z34" i="3" s="1"/>
  <c r="AC35" i="3"/>
  <c r="Z35" i="3" s="1"/>
  <c r="AC36" i="3"/>
  <c r="Z36" i="3" s="1"/>
  <c r="AC37" i="3"/>
  <c r="AC38" i="3"/>
  <c r="Z38" i="3" s="1"/>
  <c r="AC39" i="3"/>
  <c r="Z39" i="3" s="1"/>
  <c r="AC40" i="3"/>
  <c r="Z40" i="3" s="1"/>
  <c r="AC41" i="3"/>
  <c r="AC42" i="3"/>
  <c r="Z42" i="3" s="1"/>
  <c r="AC43" i="3"/>
  <c r="Z43" i="3" s="1"/>
  <c r="AC44" i="3"/>
  <c r="Z44" i="3" s="1"/>
  <c r="AC45" i="3"/>
  <c r="AC46" i="3"/>
  <c r="Z46" i="3" s="1"/>
  <c r="AC47" i="3"/>
  <c r="Z47" i="3" s="1"/>
  <c r="AC48" i="3"/>
  <c r="Z48" i="3" s="1"/>
  <c r="Z9" i="3"/>
  <c r="Z13" i="3"/>
  <c r="Z17" i="3"/>
  <c r="Z21" i="3"/>
  <c r="Z25" i="3"/>
  <c r="Z29" i="3"/>
  <c r="Z33" i="3"/>
  <c r="Z37" i="3"/>
  <c r="Z41" i="3"/>
  <c r="Z45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R41" i="3"/>
  <c r="R42" i="3"/>
  <c r="P42" i="3" s="1"/>
  <c r="R43" i="3"/>
  <c r="R44" i="3"/>
  <c r="P44" i="3" s="1"/>
  <c r="R45" i="3"/>
  <c r="R46" i="3"/>
  <c r="P46" i="3" s="1"/>
  <c r="R47" i="3"/>
  <c r="R48" i="3"/>
  <c r="P48" i="3" s="1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O8" i="3"/>
  <c r="O9" i="3"/>
  <c r="D9" i="3" s="1"/>
  <c r="O10" i="3"/>
  <c r="O11" i="3"/>
  <c r="O12" i="3"/>
  <c r="O13" i="3"/>
  <c r="O14" i="3"/>
  <c r="O15" i="3"/>
  <c r="O16" i="3"/>
  <c r="O17" i="3"/>
  <c r="D17" i="3" s="1"/>
  <c r="O18" i="3"/>
  <c r="O19" i="3"/>
  <c r="O20" i="3"/>
  <c r="O21" i="3"/>
  <c r="O22" i="3"/>
  <c r="O23" i="3"/>
  <c r="O24" i="3"/>
  <c r="O25" i="3"/>
  <c r="D25" i="3" s="1"/>
  <c r="O26" i="3"/>
  <c r="O27" i="3"/>
  <c r="O28" i="3"/>
  <c r="O29" i="3"/>
  <c r="O30" i="3"/>
  <c r="O31" i="3"/>
  <c r="O32" i="3"/>
  <c r="O33" i="3"/>
  <c r="D33" i="3" s="1"/>
  <c r="O34" i="3"/>
  <c r="O35" i="3"/>
  <c r="O36" i="3"/>
  <c r="O37" i="3"/>
  <c r="O38" i="3"/>
  <c r="O39" i="3"/>
  <c r="O40" i="3"/>
  <c r="O41" i="3"/>
  <c r="D41" i="3" s="1"/>
  <c r="O42" i="3"/>
  <c r="O43" i="3"/>
  <c r="O44" i="3"/>
  <c r="O45" i="3"/>
  <c r="O46" i="3"/>
  <c r="O47" i="3"/>
  <c r="O48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D13" i="3"/>
  <c r="D21" i="3"/>
  <c r="D29" i="3"/>
  <c r="D37" i="3"/>
  <c r="D45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A8" i="8"/>
  <c r="EA9" i="8"/>
  <c r="DZ9" i="8" s="1"/>
  <c r="EA10" i="8"/>
  <c r="EA11" i="8"/>
  <c r="DZ11" i="8" s="1"/>
  <c r="EA12" i="8"/>
  <c r="EA13" i="8"/>
  <c r="DZ13" i="8" s="1"/>
  <c r="EA14" i="8"/>
  <c r="EA15" i="8"/>
  <c r="DZ15" i="8" s="1"/>
  <c r="EA16" i="8"/>
  <c r="EA17" i="8"/>
  <c r="DZ17" i="8" s="1"/>
  <c r="EA18" i="8"/>
  <c r="EA19" i="8"/>
  <c r="DZ19" i="8" s="1"/>
  <c r="EA20" i="8"/>
  <c r="EA21" i="8"/>
  <c r="DZ21" i="8" s="1"/>
  <c r="EA22" i="8"/>
  <c r="EA23" i="8"/>
  <c r="DZ23" i="8" s="1"/>
  <c r="EA24" i="8"/>
  <c r="EA25" i="8"/>
  <c r="DZ25" i="8" s="1"/>
  <c r="EA26" i="8"/>
  <c r="EA27" i="8"/>
  <c r="DZ27" i="8" s="1"/>
  <c r="EA28" i="8"/>
  <c r="EA29" i="8"/>
  <c r="DZ29" i="8" s="1"/>
  <c r="EA30" i="8"/>
  <c r="EA31" i="8"/>
  <c r="DZ31" i="8" s="1"/>
  <c r="EA32" i="8"/>
  <c r="EA33" i="8"/>
  <c r="DZ33" i="8" s="1"/>
  <c r="EA34" i="8"/>
  <c r="EA35" i="8"/>
  <c r="DZ35" i="8" s="1"/>
  <c r="EA36" i="8"/>
  <c r="EA37" i="8"/>
  <c r="DZ37" i="8" s="1"/>
  <c r="EA38" i="8"/>
  <c r="EA39" i="8"/>
  <c r="DZ39" i="8" s="1"/>
  <c r="EA40" i="8"/>
  <c r="EA41" i="8"/>
  <c r="DZ41" i="8" s="1"/>
  <c r="EA42" i="8"/>
  <c r="EA43" i="8"/>
  <c r="DZ43" i="8" s="1"/>
  <c r="EA44" i="8"/>
  <c r="EA45" i="8"/>
  <c r="DZ45" i="8" s="1"/>
  <c r="EA46" i="8"/>
  <c r="EA47" i="8"/>
  <c r="DZ47" i="8" s="1"/>
  <c r="EA48" i="8"/>
  <c r="DZ8" i="8"/>
  <c r="DZ10" i="8"/>
  <c r="DZ12" i="8"/>
  <c r="DZ14" i="8"/>
  <c r="DZ16" i="8"/>
  <c r="DZ18" i="8"/>
  <c r="DZ20" i="8"/>
  <c r="DZ22" i="8"/>
  <c r="DZ24" i="8"/>
  <c r="DZ26" i="8"/>
  <c r="DZ28" i="8"/>
  <c r="DZ30" i="8"/>
  <c r="DZ32" i="8"/>
  <c r="DZ34" i="8"/>
  <c r="DZ36" i="8"/>
  <c r="DZ38" i="8"/>
  <c r="DZ40" i="8"/>
  <c r="DZ42" i="8"/>
  <c r="DZ44" i="8"/>
  <c r="DZ46" i="8"/>
  <c r="DZ48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G41" i="8"/>
  <c r="DG42" i="8"/>
  <c r="DG43" i="8"/>
  <c r="DF43" i="8" s="1"/>
  <c r="DG44" i="8"/>
  <c r="DG45" i="8"/>
  <c r="DG46" i="8"/>
  <c r="DG47" i="8"/>
  <c r="DF47" i="8" s="1"/>
  <c r="DG48" i="8"/>
  <c r="DF9" i="8"/>
  <c r="DF13" i="8"/>
  <c r="DF17" i="8"/>
  <c r="DF21" i="8"/>
  <c r="DF25" i="8"/>
  <c r="DF29" i="8"/>
  <c r="DF33" i="8"/>
  <c r="DF37" i="8"/>
  <c r="DF41" i="8"/>
  <c r="DF45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R8" i="8"/>
  <c r="CR9" i="8"/>
  <c r="CR10" i="8"/>
  <c r="CR11" i="8"/>
  <c r="CQ11" i="8" s="1"/>
  <c r="CR12" i="8"/>
  <c r="CR13" i="8"/>
  <c r="CR14" i="8"/>
  <c r="CR15" i="8"/>
  <c r="CQ15" i="8" s="1"/>
  <c r="CR16" i="8"/>
  <c r="CR17" i="8"/>
  <c r="CR18" i="8"/>
  <c r="CR19" i="8"/>
  <c r="CQ19" i="8" s="1"/>
  <c r="CR20" i="8"/>
  <c r="CR21" i="8"/>
  <c r="CR22" i="8"/>
  <c r="CR23" i="8"/>
  <c r="CQ23" i="8" s="1"/>
  <c r="CR24" i="8"/>
  <c r="CR25" i="8"/>
  <c r="CR26" i="8"/>
  <c r="CR27" i="8"/>
  <c r="CQ27" i="8" s="1"/>
  <c r="CR28" i="8"/>
  <c r="CR29" i="8"/>
  <c r="CR30" i="8"/>
  <c r="CR31" i="8"/>
  <c r="CQ31" i="8" s="1"/>
  <c r="CR32" i="8"/>
  <c r="CR33" i="8"/>
  <c r="CR34" i="8"/>
  <c r="CR35" i="8"/>
  <c r="CQ35" i="8" s="1"/>
  <c r="CR36" i="8"/>
  <c r="CR37" i="8"/>
  <c r="CR38" i="8"/>
  <c r="CR39" i="8"/>
  <c r="CQ39" i="8" s="1"/>
  <c r="CR40" i="8"/>
  <c r="CR41" i="8"/>
  <c r="CR42" i="8"/>
  <c r="CR43" i="8"/>
  <c r="CQ43" i="8" s="1"/>
  <c r="CR44" i="8"/>
  <c r="CR45" i="8"/>
  <c r="CR46" i="8"/>
  <c r="CR47" i="8"/>
  <c r="CQ47" i="8" s="1"/>
  <c r="CR48" i="8"/>
  <c r="CQ9" i="8"/>
  <c r="CQ13" i="8"/>
  <c r="CQ17" i="8"/>
  <c r="CQ21" i="8"/>
  <c r="CQ25" i="8"/>
  <c r="CQ29" i="8"/>
  <c r="CQ33" i="8"/>
  <c r="CQ37" i="8"/>
  <c r="CQ41" i="8"/>
  <c r="CQ45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C8" i="8"/>
  <c r="CC9" i="8"/>
  <c r="CC10" i="8"/>
  <c r="CC11" i="8"/>
  <c r="CB11" i="8" s="1"/>
  <c r="CC12" i="8"/>
  <c r="CC13" i="8"/>
  <c r="CC14" i="8"/>
  <c r="CC15" i="8"/>
  <c r="CB15" i="8" s="1"/>
  <c r="CC16" i="8"/>
  <c r="CC17" i="8"/>
  <c r="CC18" i="8"/>
  <c r="CC19" i="8"/>
  <c r="CB19" i="8" s="1"/>
  <c r="CC20" i="8"/>
  <c r="CC21" i="8"/>
  <c r="CC22" i="8"/>
  <c r="CC23" i="8"/>
  <c r="CB23" i="8" s="1"/>
  <c r="CC24" i="8"/>
  <c r="CC25" i="8"/>
  <c r="CC26" i="8"/>
  <c r="CC27" i="8"/>
  <c r="CB27" i="8" s="1"/>
  <c r="CC28" i="8"/>
  <c r="CC29" i="8"/>
  <c r="CC30" i="8"/>
  <c r="CC31" i="8"/>
  <c r="CB31" i="8" s="1"/>
  <c r="CC32" i="8"/>
  <c r="CC33" i="8"/>
  <c r="CC34" i="8"/>
  <c r="CC35" i="8"/>
  <c r="CB35" i="8" s="1"/>
  <c r="CC36" i="8"/>
  <c r="CC37" i="8"/>
  <c r="CC38" i="8"/>
  <c r="CC39" i="8"/>
  <c r="CB39" i="8" s="1"/>
  <c r="CC40" i="8"/>
  <c r="CC41" i="8"/>
  <c r="CC42" i="8"/>
  <c r="CC43" i="8"/>
  <c r="CB43" i="8" s="1"/>
  <c r="CC44" i="8"/>
  <c r="CC45" i="8"/>
  <c r="CC46" i="8"/>
  <c r="CC47" i="8"/>
  <c r="CB47" i="8" s="1"/>
  <c r="CC48" i="8"/>
  <c r="CB9" i="8"/>
  <c r="CB13" i="8"/>
  <c r="CB17" i="8"/>
  <c r="CB21" i="8"/>
  <c r="CB25" i="8"/>
  <c r="CB29" i="8"/>
  <c r="CB33" i="8"/>
  <c r="CB37" i="8"/>
  <c r="CB41" i="8"/>
  <c r="CB45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N43" i="8"/>
  <c r="BM43" i="8" s="1"/>
  <c r="BN44" i="8"/>
  <c r="BN45" i="8"/>
  <c r="BN46" i="8"/>
  <c r="BN47" i="8"/>
  <c r="BM47" i="8" s="1"/>
  <c r="BN48" i="8"/>
  <c r="BM9" i="8"/>
  <c r="BM13" i="8"/>
  <c r="BM17" i="8"/>
  <c r="BM21" i="8"/>
  <c r="BM25" i="8"/>
  <c r="BM29" i="8"/>
  <c r="BM33" i="8"/>
  <c r="BM37" i="8"/>
  <c r="BM41" i="8"/>
  <c r="BM45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AY8" i="8"/>
  <c r="AY9" i="8"/>
  <c r="AY10" i="8"/>
  <c r="AY11" i="8"/>
  <c r="AX11" i="8" s="1"/>
  <c r="AY12" i="8"/>
  <c r="AY13" i="8"/>
  <c r="AX13" i="8" s="1"/>
  <c r="AY14" i="8"/>
  <c r="AY15" i="8"/>
  <c r="AX15" i="8" s="1"/>
  <c r="AY16" i="8"/>
  <c r="AY17" i="8"/>
  <c r="AY18" i="8"/>
  <c r="AY19" i="8"/>
  <c r="AX19" i="8" s="1"/>
  <c r="AY20" i="8"/>
  <c r="AY21" i="8"/>
  <c r="AX21" i="8" s="1"/>
  <c r="AY22" i="8"/>
  <c r="AY23" i="8"/>
  <c r="AX23" i="8" s="1"/>
  <c r="AY24" i="8"/>
  <c r="AY25" i="8"/>
  <c r="AY26" i="8"/>
  <c r="AY27" i="8"/>
  <c r="AX27" i="8" s="1"/>
  <c r="AY28" i="8"/>
  <c r="AY29" i="8"/>
  <c r="AY30" i="8"/>
  <c r="AY31" i="8"/>
  <c r="AX31" i="8" s="1"/>
  <c r="AY32" i="8"/>
  <c r="AY33" i="8"/>
  <c r="AY34" i="8"/>
  <c r="AY35" i="8"/>
  <c r="AX35" i="8" s="1"/>
  <c r="AY36" i="8"/>
  <c r="AY37" i="8"/>
  <c r="AY38" i="8"/>
  <c r="AY39" i="8"/>
  <c r="AX39" i="8" s="1"/>
  <c r="AY40" i="8"/>
  <c r="AY41" i="8"/>
  <c r="AY42" i="8"/>
  <c r="AY43" i="8"/>
  <c r="AX43" i="8" s="1"/>
  <c r="AY44" i="8"/>
  <c r="AY45" i="8"/>
  <c r="AY46" i="8"/>
  <c r="AY47" i="8"/>
  <c r="AX47" i="8" s="1"/>
  <c r="AY48" i="8"/>
  <c r="AX9" i="8"/>
  <c r="AX17" i="8"/>
  <c r="AX25" i="8"/>
  <c r="AX29" i="8"/>
  <c r="AX33" i="8"/>
  <c r="AX37" i="8"/>
  <c r="AX41" i="8"/>
  <c r="AX45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J8" i="8"/>
  <c r="AJ9" i="8"/>
  <c r="AJ10" i="8"/>
  <c r="AJ11" i="8"/>
  <c r="AI11" i="8" s="1"/>
  <c r="AJ12" i="8"/>
  <c r="AJ13" i="8"/>
  <c r="AJ14" i="8"/>
  <c r="AJ15" i="8"/>
  <c r="AI15" i="8" s="1"/>
  <c r="AJ16" i="8"/>
  <c r="AJ17" i="8"/>
  <c r="AJ18" i="8"/>
  <c r="AJ19" i="8"/>
  <c r="AI19" i="8" s="1"/>
  <c r="AJ20" i="8"/>
  <c r="AJ21" i="8"/>
  <c r="AJ22" i="8"/>
  <c r="AJ23" i="8"/>
  <c r="AI23" i="8" s="1"/>
  <c r="AJ24" i="8"/>
  <c r="AJ25" i="8"/>
  <c r="AJ26" i="8"/>
  <c r="AJ27" i="8"/>
  <c r="AI27" i="8" s="1"/>
  <c r="AJ28" i="8"/>
  <c r="AJ29" i="8"/>
  <c r="AJ30" i="8"/>
  <c r="AJ31" i="8"/>
  <c r="AI31" i="8" s="1"/>
  <c r="AJ32" i="8"/>
  <c r="AJ33" i="8"/>
  <c r="AJ34" i="8"/>
  <c r="AJ35" i="8"/>
  <c r="AI35" i="8" s="1"/>
  <c r="AJ36" i="8"/>
  <c r="AJ37" i="8"/>
  <c r="AJ38" i="8"/>
  <c r="AJ39" i="8"/>
  <c r="AI39" i="8" s="1"/>
  <c r="AJ40" i="8"/>
  <c r="AJ41" i="8"/>
  <c r="AJ42" i="8"/>
  <c r="AJ43" i="8"/>
  <c r="AI43" i="8" s="1"/>
  <c r="AJ44" i="8"/>
  <c r="AJ45" i="8"/>
  <c r="AJ46" i="8"/>
  <c r="AJ47" i="8"/>
  <c r="AI47" i="8" s="1"/>
  <c r="AJ48" i="8"/>
  <c r="AI9" i="8"/>
  <c r="AI13" i="8"/>
  <c r="AI17" i="8"/>
  <c r="AI21" i="8"/>
  <c r="AI25" i="8"/>
  <c r="AI29" i="8"/>
  <c r="AI33" i="8"/>
  <c r="AI37" i="8"/>
  <c r="AI41" i="8"/>
  <c r="AI45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U27" i="8"/>
  <c r="T27" i="8" s="1"/>
  <c r="U28" i="8"/>
  <c r="U29" i="8"/>
  <c r="U30" i="8"/>
  <c r="U31" i="8"/>
  <c r="T31" i="8" s="1"/>
  <c r="U32" i="8"/>
  <c r="U33" i="8"/>
  <c r="U34" i="8"/>
  <c r="U35" i="8"/>
  <c r="T35" i="8" s="1"/>
  <c r="U36" i="8"/>
  <c r="U37" i="8"/>
  <c r="U38" i="8"/>
  <c r="U39" i="8"/>
  <c r="T39" i="8" s="1"/>
  <c r="U40" i="8"/>
  <c r="U41" i="8"/>
  <c r="U42" i="8"/>
  <c r="U43" i="8"/>
  <c r="T43" i="8" s="1"/>
  <c r="U44" i="8"/>
  <c r="U45" i="8"/>
  <c r="U46" i="8"/>
  <c r="U47" i="8"/>
  <c r="T47" i="8" s="1"/>
  <c r="U48" i="8"/>
  <c r="T9" i="8"/>
  <c r="T13" i="8"/>
  <c r="T17" i="8"/>
  <c r="T21" i="8"/>
  <c r="T25" i="8"/>
  <c r="T29" i="8"/>
  <c r="T33" i="8"/>
  <c r="T37" i="8"/>
  <c r="T41" i="8"/>
  <c r="T45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F8" i="8"/>
  <c r="F9" i="8"/>
  <c r="F10" i="8"/>
  <c r="F11" i="8"/>
  <c r="E11" i="8" s="1"/>
  <c r="F12" i="8"/>
  <c r="F13" i="8"/>
  <c r="F14" i="8"/>
  <c r="F15" i="8"/>
  <c r="E15" i="8" s="1"/>
  <c r="F16" i="8"/>
  <c r="F17" i="8"/>
  <c r="F18" i="8"/>
  <c r="F19" i="8"/>
  <c r="E19" i="8" s="1"/>
  <c r="F20" i="8"/>
  <c r="F21" i="8"/>
  <c r="F22" i="8"/>
  <c r="F23" i="8"/>
  <c r="E23" i="8" s="1"/>
  <c r="F24" i="8"/>
  <c r="F25" i="8"/>
  <c r="F26" i="8"/>
  <c r="F27" i="8"/>
  <c r="E27" i="8" s="1"/>
  <c r="F28" i="8"/>
  <c r="F29" i="8"/>
  <c r="F30" i="8"/>
  <c r="F31" i="8"/>
  <c r="E31" i="8" s="1"/>
  <c r="F32" i="8"/>
  <c r="F33" i="8"/>
  <c r="F34" i="8"/>
  <c r="F35" i="8"/>
  <c r="E35" i="8" s="1"/>
  <c r="F36" i="8"/>
  <c r="F37" i="8"/>
  <c r="F38" i="8"/>
  <c r="F39" i="8"/>
  <c r="E39" i="8" s="1"/>
  <c r="F40" i="8"/>
  <c r="F41" i="8"/>
  <c r="F42" i="8"/>
  <c r="F43" i="8"/>
  <c r="E43" i="8" s="1"/>
  <c r="F44" i="8"/>
  <c r="F45" i="8"/>
  <c r="F46" i="8"/>
  <c r="F47" i="8"/>
  <c r="E47" i="8" s="1"/>
  <c r="F48" i="8"/>
  <c r="E9" i="8"/>
  <c r="D9" i="8" s="1"/>
  <c r="E13" i="8"/>
  <c r="E17" i="8"/>
  <c r="D17" i="8" s="1"/>
  <c r="E21" i="8"/>
  <c r="E25" i="8"/>
  <c r="D25" i="8" s="1"/>
  <c r="E29" i="8"/>
  <c r="D29" i="8" s="1"/>
  <c r="E33" i="8"/>
  <c r="D33" i="8" s="1"/>
  <c r="E37" i="8"/>
  <c r="D37" i="8" s="1"/>
  <c r="E41" i="8"/>
  <c r="D41" i="8" s="1"/>
  <c r="E45" i="8"/>
  <c r="D45" i="8" s="1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A9" i="10"/>
  <c r="DA11" i="10"/>
  <c r="DA13" i="10"/>
  <c r="DA15" i="10"/>
  <c r="DA17" i="10"/>
  <c r="DA19" i="10"/>
  <c r="DA21" i="10"/>
  <c r="DA23" i="10"/>
  <c r="DA25" i="10"/>
  <c r="DA27" i="10"/>
  <c r="DA29" i="10"/>
  <c r="DA31" i="10"/>
  <c r="DA33" i="10"/>
  <c r="DA35" i="10"/>
  <c r="DA37" i="10"/>
  <c r="DA39" i="10"/>
  <c r="DA41" i="10"/>
  <c r="DA43" i="10"/>
  <c r="DA45" i="10"/>
  <c r="DA4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F9" i="10"/>
  <c r="CF11" i="10"/>
  <c r="CF13" i="10"/>
  <c r="CF15" i="10"/>
  <c r="CF17" i="10"/>
  <c r="CF19" i="10"/>
  <c r="CF21" i="10"/>
  <c r="CF23" i="10"/>
  <c r="CF25" i="10"/>
  <c r="CF27" i="10"/>
  <c r="CF29" i="10"/>
  <c r="CF31" i="10"/>
  <c r="CF33" i="10"/>
  <c r="CF35" i="10"/>
  <c r="CF37" i="10"/>
  <c r="CF39" i="10"/>
  <c r="CF41" i="10"/>
  <c r="CF43" i="10"/>
  <c r="CF45" i="10"/>
  <c r="CF4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D8" i="10"/>
  <c r="BC8" i="10" s="1"/>
  <c r="I8" i="1" s="1"/>
  <c r="BD9" i="10"/>
  <c r="BD10" i="10"/>
  <c r="BC10" i="10" s="1"/>
  <c r="I10" i="1" s="1"/>
  <c r="BD11" i="10"/>
  <c r="BD12" i="10"/>
  <c r="BC12" i="10" s="1"/>
  <c r="I12" i="1" s="1"/>
  <c r="BD13" i="10"/>
  <c r="BD14" i="10"/>
  <c r="BC14" i="10" s="1"/>
  <c r="I14" i="1" s="1"/>
  <c r="BD15" i="10"/>
  <c r="BD16" i="10"/>
  <c r="BC16" i="10" s="1"/>
  <c r="I16" i="1" s="1"/>
  <c r="BD17" i="10"/>
  <c r="BD18" i="10"/>
  <c r="BC18" i="10" s="1"/>
  <c r="I18" i="1" s="1"/>
  <c r="BD19" i="10"/>
  <c r="BD20" i="10"/>
  <c r="BC20" i="10" s="1"/>
  <c r="I20" i="1" s="1"/>
  <c r="BD21" i="10"/>
  <c r="BD22" i="10"/>
  <c r="BC22" i="10" s="1"/>
  <c r="I22" i="1" s="1"/>
  <c r="BD23" i="10"/>
  <c r="BD24" i="10"/>
  <c r="BC24" i="10" s="1"/>
  <c r="I24" i="1" s="1"/>
  <c r="BD25" i="10"/>
  <c r="BD26" i="10"/>
  <c r="BC26" i="10" s="1"/>
  <c r="I26" i="1" s="1"/>
  <c r="BD27" i="10"/>
  <c r="BD28" i="10"/>
  <c r="BC28" i="10" s="1"/>
  <c r="I28" i="1" s="1"/>
  <c r="BD29" i="10"/>
  <c r="BD30" i="10"/>
  <c r="BC30" i="10" s="1"/>
  <c r="I30" i="1" s="1"/>
  <c r="BD31" i="10"/>
  <c r="BD32" i="10"/>
  <c r="BC32" i="10" s="1"/>
  <c r="I32" i="1" s="1"/>
  <c r="BD33" i="10"/>
  <c r="BD34" i="10"/>
  <c r="BC34" i="10" s="1"/>
  <c r="I34" i="1" s="1"/>
  <c r="BD35" i="10"/>
  <c r="BD36" i="10"/>
  <c r="BC36" i="10" s="1"/>
  <c r="I36" i="1" s="1"/>
  <c r="BD37" i="10"/>
  <c r="BD38" i="10"/>
  <c r="BC38" i="10" s="1"/>
  <c r="I38" i="1" s="1"/>
  <c r="BD39" i="10"/>
  <c r="BD40" i="10"/>
  <c r="BC40" i="10" s="1"/>
  <c r="I40" i="1" s="1"/>
  <c r="BD41" i="10"/>
  <c r="BD42" i="10"/>
  <c r="BC42" i="10" s="1"/>
  <c r="I42" i="1" s="1"/>
  <c r="BD43" i="10"/>
  <c r="BD44" i="10"/>
  <c r="BC44" i="10" s="1"/>
  <c r="I44" i="1" s="1"/>
  <c r="BD45" i="10"/>
  <c r="BD46" i="10"/>
  <c r="BC46" i="10" s="1"/>
  <c r="I46" i="1" s="1"/>
  <c r="BD47" i="10"/>
  <c r="BD48" i="10"/>
  <c r="BC48" i="10" s="1"/>
  <c r="I48" i="1" s="1"/>
  <c r="BC9" i="10"/>
  <c r="BC11" i="10"/>
  <c r="BC13" i="10"/>
  <c r="BC15" i="10"/>
  <c r="BC17" i="10"/>
  <c r="BC19" i="10"/>
  <c r="BC21" i="10"/>
  <c r="BC23" i="10"/>
  <c r="BC25" i="10"/>
  <c r="BC27" i="10"/>
  <c r="BC29" i="10"/>
  <c r="BC31" i="10"/>
  <c r="BC33" i="10"/>
  <c r="BC35" i="10"/>
  <c r="BC37" i="10"/>
  <c r="BC39" i="10"/>
  <c r="BC41" i="10"/>
  <c r="BC43" i="10"/>
  <c r="BC45" i="10"/>
  <c r="BC4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M8" i="10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4" i="10"/>
  <c r="CU44" i="10" s="1"/>
  <c r="CN44" i="10" s="1"/>
  <c r="AE45" i="10"/>
  <c r="CU45" i="10" s="1"/>
  <c r="AE46" i="10"/>
  <c r="CU46" i="10" s="1"/>
  <c r="CN46" i="10" s="1"/>
  <c r="AE47" i="10"/>
  <c r="CU47" i="10" s="1"/>
  <c r="AE48" i="10"/>
  <c r="CU48" i="10" s="1"/>
  <c r="CN48" i="10" s="1"/>
  <c r="AD9" i="10"/>
  <c r="AD11" i="10"/>
  <c r="AD13" i="10"/>
  <c r="AD15" i="10"/>
  <c r="AD17" i="10"/>
  <c r="AD19" i="10"/>
  <c r="AD21" i="10"/>
  <c r="AD23" i="10"/>
  <c r="AD25" i="10"/>
  <c r="AD27" i="10"/>
  <c r="AD29" i="10"/>
  <c r="AD31" i="10"/>
  <c r="AD33" i="10"/>
  <c r="AD35" i="10"/>
  <c r="AD37" i="10"/>
  <c r="AD39" i="10"/>
  <c r="AD41" i="10"/>
  <c r="AD43" i="10"/>
  <c r="AD45" i="10"/>
  <c r="AD4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F8" i="10"/>
  <c r="BZ8" i="10" s="1"/>
  <c r="BS8" i="10" s="1"/>
  <c r="F9" i="10"/>
  <c r="BZ9" i="10" s="1"/>
  <c r="BY9" i="10" s="1"/>
  <c r="BR9" i="10" s="1"/>
  <c r="F10" i="10"/>
  <c r="BZ10" i="10" s="1"/>
  <c r="BS10" i="10" s="1"/>
  <c r="F11" i="10"/>
  <c r="BZ11" i="10" s="1"/>
  <c r="BY11" i="10" s="1"/>
  <c r="BR11" i="10" s="1"/>
  <c r="F12" i="10"/>
  <c r="BZ12" i="10" s="1"/>
  <c r="BS12" i="10" s="1"/>
  <c r="F13" i="10"/>
  <c r="BZ13" i="10" s="1"/>
  <c r="BY13" i="10" s="1"/>
  <c r="BR13" i="10" s="1"/>
  <c r="F14" i="10"/>
  <c r="BZ14" i="10" s="1"/>
  <c r="BS14" i="10" s="1"/>
  <c r="F15" i="10"/>
  <c r="BZ15" i="10" s="1"/>
  <c r="BY15" i="10" s="1"/>
  <c r="BR15" i="10" s="1"/>
  <c r="F16" i="10"/>
  <c r="BZ16" i="10" s="1"/>
  <c r="BS16" i="10" s="1"/>
  <c r="F17" i="10"/>
  <c r="BZ17" i="10" s="1"/>
  <c r="BY17" i="10" s="1"/>
  <c r="BR17" i="10" s="1"/>
  <c r="F18" i="10"/>
  <c r="BZ18" i="10" s="1"/>
  <c r="BS18" i="10" s="1"/>
  <c r="F19" i="10"/>
  <c r="BZ19" i="10" s="1"/>
  <c r="BY19" i="10" s="1"/>
  <c r="BR19" i="10" s="1"/>
  <c r="F20" i="10"/>
  <c r="BZ20" i="10" s="1"/>
  <c r="BS20" i="10" s="1"/>
  <c r="F21" i="10"/>
  <c r="BZ21" i="10" s="1"/>
  <c r="BY21" i="10" s="1"/>
  <c r="BR21" i="10" s="1"/>
  <c r="F22" i="10"/>
  <c r="BZ22" i="10" s="1"/>
  <c r="BS22" i="10" s="1"/>
  <c r="F23" i="10"/>
  <c r="BZ23" i="10" s="1"/>
  <c r="BY23" i="10" s="1"/>
  <c r="BR23" i="10" s="1"/>
  <c r="F24" i="10"/>
  <c r="BZ24" i="10" s="1"/>
  <c r="BS24" i="10" s="1"/>
  <c r="F25" i="10"/>
  <c r="BZ25" i="10" s="1"/>
  <c r="BY25" i="10" s="1"/>
  <c r="BR25" i="10" s="1"/>
  <c r="F26" i="10"/>
  <c r="BZ26" i="10" s="1"/>
  <c r="BS26" i="10" s="1"/>
  <c r="F27" i="10"/>
  <c r="BZ27" i="10" s="1"/>
  <c r="BY27" i="10" s="1"/>
  <c r="BR27" i="10" s="1"/>
  <c r="F28" i="10"/>
  <c r="BZ28" i="10" s="1"/>
  <c r="BS28" i="10" s="1"/>
  <c r="F29" i="10"/>
  <c r="BZ29" i="10" s="1"/>
  <c r="BY29" i="10" s="1"/>
  <c r="BR29" i="10" s="1"/>
  <c r="F30" i="10"/>
  <c r="BZ30" i="10" s="1"/>
  <c r="BS30" i="10" s="1"/>
  <c r="F31" i="10"/>
  <c r="BZ31" i="10" s="1"/>
  <c r="BY31" i="10" s="1"/>
  <c r="BR31" i="10" s="1"/>
  <c r="F32" i="10"/>
  <c r="BZ32" i="10" s="1"/>
  <c r="BS32" i="10" s="1"/>
  <c r="F33" i="10"/>
  <c r="BZ33" i="10" s="1"/>
  <c r="BY33" i="10" s="1"/>
  <c r="BR33" i="10" s="1"/>
  <c r="F34" i="10"/>
  <c r="BZ34" i="10" s="1"/>
  <c r="BS34" i="10" s="1"/>
  <c r="F35" i="10"/>
  <c r="BZ35" i="10" s="1"/>
  <c r="BY35" i="10" s="1"/>
  <c r="BR35" i="10" s="1"/>
  <c r="F36" i="10"/>
  <c r="BZ36" i="10" s="1"/>
  <c r="BS36" i="10" s="1"/>
  <c r="F37" i="10"/>
  <c r="BZ37" i="10" s="1"/>
  <c r="BY37" i="10" s="1"/>
  <c r="BR37" i="10" s="1"/>
  <c r="F38" i="10"/>
  <c r="BZ38" i="10" s="1"/>
  <c r="BS38" i="10" s="1"/>
  <c r="F39" i="10"/>
  <c r="BZ39" i="10" s="1"/>
  <c r="BY39" i="10" s="1"/>
  <c r="BR39" i="10" s="1"/>
  <c r="F40" i="10"/>
  <c r="BZ40" i="10" s="1"/>
  <c r="BS40" i="10" s="1"/>
  <c r="F41" i="10"/>
  <c r="BZ41" i="10" s="1"/>
  <c r="BY41" i="10" s="1"/>
  <c r="BR41" i="10" s="1"/>
  <c r="F42" i="10"/>
  <c r="BZ42" i="10" s="1"/>
  <c r="BS42" i="10" s="1"/>
  <c r="F43" i="10"/>
  <c r="BZ43" i="10" s="1"/>
  <c r="BY43" i="10" s="1"/>
  <c r="BR43" i="10" s="1"/>
  <c r="F44" i="10"/>
  <c r="BZ44" i="10" s="1"/>
  <c r="BS44" i="10" s="1"/>
  <c r="F45" i="10"/>
  <c r="BZ45" i="10" s="1"/>
  <c r="BY45" i="10" s="1"/>
  <c r="BR45" i="10" s="1"/>
  <c r="F46" i="10"/>
  <c r="BZ46" i="10" s="1"/>
  <c r="BS46" i="10" s="1"/>
  <c r="F47" i="10"/>
  <c r="BZ47" i="10" s="1"/>
  <c r="BY47" i="10" s="1"/>
  <c r="BR47" i="10" s="1"/>
  <c r="F48" i="10"/>
  <c r="BZ48" i="10" s="1"/>
  <c r="BS48" i="10" s="1"/>
  <c r="E9" i="10"/>
  <c r="D9" i="10" s="1"/>
  <c r="E13" i="10"/>
  <c r="D13" i="10" s="1"/>
  <c r="E17" i="10"/>
  <c r="D17" i="10" s="1"/>
  <c r="E21" i="10"/>
  <c r="D21" i="10" s="1"/>
  <c r="E25" i="10"/>
  <c r="D25" i="10" s="1"/>
  <c r="E29" i="10"/>
  <c r="D29" i="10" s="1"/>
  <c r="E33" i="10"/>
  <c r="D33" i="10" s="1"/>
  <c r="E37" i="10"/>
  <c r="D37" i="10" s="1"/>
  <c r="E41" i="10"/>
  <c r="D41" i="10" s="1"/>
  <c r="E45" i="10"/>
  <c r="D45" i="10" s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M8" i="1"/>
  <c r="AM9" i="1"/>
  <c r="AM10" i="1"/>
  <c r="AP10" i="1" s="1"/>
  <c r="AM11" i="1"/>
  <c r="AM12" i="1"/>
  <c r="AM13" i="1"/>
  <c r="AM14" i="1"/>
  <c r="AP14" i="1" s="1"/>
  <c r="AM15" i="1"/>
  <c r="AM16" i="1"/>
  <c r="AM17" i="1"/>
  <c r="AM18" i="1"/>
  <c r="AP18" i="1" s="1"/>
  <c r="AM19" i="1"/>
  <c r="AM20" i="1"/>
  <c r="AM21" i="1"/>
  <c r="AM22" i="1"/>
  <c r="AP22" i="1" s="1"/>
  <c r="AM23" i="1"/>
  <c r="AM24" i="1"/>
  <c r="AM25" i="1"/>
  <c r="AM26" i="1"/>
  <c r="AP26" i="1" s="1"/>
  <c r="AM27" i="1"/>
  <c r="AM28" i="1"/>
  <c r="AM29" i="1"/>
  <c r="AM30" i="1"/>
  <c r="AP30" i="1" s="1"/>
  <c r="AM31" i="1"/>
  <c r="AM32" i="1"/>
  <c r="AM33" i="1"/>
  <c r="AM34" i="1"/>
  <c r="AP34" i="1" s="1"/>
  <c r="AM35" i="1"/>
  <c r="AM36" i="1"/>
  <c r="AM37" i="1"/>
  <c r="AM38" i="1"/>
  <c r="AP38" i="1" s="1"/>
  <c r="AM39" i="1"/>
  <c r="AM40" i="1"/>
  <c r="AM41" i="1"/>
  <c r="AM42" i="1"/>
  <c r="AP42" i="1" s="1"/>
  <c r="AM43" i="1"/>
  <c r="AM44" i="1"/>
  <c r="AM45" i="1"/>
  <c r="AM46" i="1"/>
  <c r="AP46" i="1" s="1"/>
  <c r="AM47" i="1"/>
  <c r="AM48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Z8" i="1"/>
  <c r="Z10" i="1"/>
  <c r="Z12" i="1"/>
  <c r="Z14" i="1"/>
  <c r="Z16" i="1"/>
  <c r="Z18" i="1"/>
  <c r="Z20" i="1"/>
  <c r="Z22" i="1"/>
  <c r="Z24" i="1"/>
  <c r="Z26" i="1"/>
  <c r="Z28" i="1"/>
  <c r="Z30" i="1"/>
  <c r="Z32" i="1"/>
  <c r="Z34" i="1"/>
  <c r="Z36" i="1"/>
  <c r="Z38" i="1"/>
  <c r="Z40" i="1"/>
  <c r="Z42" i="1"/>
  <c r="Z44" i="1"/>
  <c r="Z46" i="1"/>
  <c r="Z48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U8" i="1"/>
  <c r="U9" i="1"/>
  <c r="R9" i="1" s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R25" i="1" s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R4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I43" i="1"/>
  <c r="I45" i="1"/>
  <c r="I47" i="1"/>
  <c r="H9" i="1"/>
  <c r="K9" i="1" s="1"/>
  <c r="H13" i="1"/>
  <c r="H17" i="1"/>
  <c r="K17" i="1" s="1"/>
  <c r="H21" i="1"/>
  <c r="K21" i="1" s="1"/>
  <c r="H25" i="1"/>
  <c r="K25" i="1" s="1"/>
  <c r="H29" i="1"/>
  <c r="H33" i="1"/>
  <c r="K33" i="1" s="1"/>
  <c r="H37" i="1"/>
  <c r="K37" i="1" s="1"/>
  <c r="H41" i="1"/>
  <c r="K41" i="1" s="1"/>
  <c r="H4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4" i="1"/>
  <c r="D45" i="1"/>
  <c r="D46" i="1"/>
  <c r="D47" i="1"/>
  <c r="D48" i="1"/>
  <c r="AP45" i="1" l="1"/>
  <c r="AP41" i="1"/>
  <c r="AP37" i="1"/>
  <c r="AP33" i="1"/>
  <c r="AP29" i="1"/>
  <c r="AP25" i="1"/>
  <c r="AP21" i="1"/>
  <c r="AP17" i="1"/>
  <c r="AP13" i="1"/>
  <c r="AP9" i="1"/>
  <c r="K29" i="1"/>
  <c r="L29" i="1" s="1"/>
  <c r="R33" i="1"/>
  <c r="R13" i="1"/>
  <c r="AP48" i="1"/>
  <c r="AP44" i="1"/>
  <c r="AP40" i="1"/>
  <c r="AP36" i="1"/>
  <c r="AP32" i="1"/>
  <c r="AP28" i="1"/>
  <c r="AP24" i="1"/>
  <c r="AP20" i="1"/>
  <c r="AP16" i="1"/>
  <c r="AP12" i="1"/>
  <c r="AP8" i="1"/>
  <c r="K45" i="1"/>
  <c r="K13" i="1"/>
  <c r="R45" i="1"/>
  <c r="AA45" i="1" s="1"/>
  <c r="R37" i="1"/>
  <c r="R29" i="1"/>
  <c r="R21" i="1"/>
  <c r="R17" i="1"/>
  <c r="AP47" i="1"/>
  <c r="AP43" i="1"/>
  <c r="AP39" i="1"/>
  <c r="AP35" i="1"/>
  <c r="AP31" i="1"/>
  <c r="AP27" i="1"/>
  <c r="AP23" i="1"/>
  <c r="AP19" i="1"/>
  <c r="AP15" i="1"/>
  <c r="AP11" i="1"/>
  <c r="R47" i="1"/>
  <c r="R43" i="1"/>
  <c r="R39" i="1"/>
  <c r="R35" i="1"/>
  <c r="R31" i="1"/>
  <c r="R27" i="1"/>
  <c r="R23" i="1"/>
  <c r="R19" i="1"/>
  <c r="R15" i="1"/>
  <c r="R11" i="1"/>
  <c r="CR48" i="5"/>
  <c r="O48" i="5" s="1"/>
  <c r="CR46" i="5"/>
  <c r="O46" i="5" s="1"/>
  <c r="CR44" i="5"/>
  <c r="O44" i="5" s="1"/>
  <c r="CR42" i="5"/>
  <c r="O42" i="5" s="1"/>
  <c r="CR40" i="5"/>
  <c r="O40" i="5" s="1"/>
  <c r="CR38" i="5"/>
  <c r="O38" i="5" s="1"/>
  <c r="CR36" i="5"/>
  <c r="O36" i="5" s="1"/>
  <c r="CR34" i="5"/>
  <c r="O34" i="5" s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48" i="5"/>
  <c r="N48" i="5" s="1"/>
  <c r="CJ46" i="5"/>
  <c r="N46" i="5" s="1"/>
  <c r="CJ44" i="5"/>
  <c r="N44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48" i="5"/>
  <c r="M48" i="5" s="1"/>
  <c r="CB46" i="5"/>
  <c r="M46" i="5" s="1"/>
  <c r="CB44" i="5"/>
  <c r="M44" i="5" s="1"/>
  <c r="CB42" i="5"/>
  <c r="M42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L48" i="5"/>
  <c r="K48" i="5" s="1"/>
  <c r="BL46" i="5"/>
  <c r="K46" i="5" s="1"/>
  <c r="BL44" i="5"/>
  <c r="K44" i="5" s="1"/>
  <c r="BL42" i="5"/>
  <c r="K42" i="5" s="1"/>
  <c r="BL40" i="5"/>
  <c r="K40" i="5" s="1"/>
  <c r="BL38" i="5"/>
  <c r="K38" i="5" s="1"/>
  <c r="BL36" i="5"/>
  <c r="K36" i="5" s="1"/>
  <c r="BL34" i="5"/>
  <c r="K34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48" i="5"/>
  <c r="J48" i="5" s="1"/>
  <c r="BD46" i="5"/>
  <c r="J46" i="5" s="1"/>
  <c r="BD44" i="5"/>
  <c r="J44" i="5" s="1"/>
  <c r="BD42" i="5"/>
  <c r="J42" i="5" s="1"/>
  <c r="BD40" i="5"/>
  <c r="J40" i="5" s="1"/>
  <c r="BD38" i="5"/>
  <c r="J38" i="5" s="1"/>
  <c r="BD36" i="5"/>
  <c r="J36" i="5" s="1"/>
  <c r="BD34" i="5"/>
  <c r="J34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F45" i="5"/>
  <c r="D45" i="5" s="1"/>
  <c r="F41" i="5"/>
  <c r="D41" i="5" s="1"/>
  <c r="F37" i="5"/>
  <c r="D37" i="5" s="1"/>
  <c r="F33" i="5"/>
  <c r="D33" i="5" s="1"/>
  <c r="F29" i="5"/>
  <c r="D29" i="5" s="1"/>
  <c r="F25" i="5"/>
  <c r="D25" i="5" s="1"/>
  <c r="F21" i="5"/>
  <c r="D21" i="5" s="1"/>
  <c r="F17" i="5"/>
  <c r="D17" i="5" s="1"/>
  <c r="F13" i="5"/>
  <c r="D13" i="5" s="1"/>
  <c r="F9" i="5"/>
  <c r="D9" i="5" s="1"/>
  <c r="F47" i="5"/>
  <c r="D47" i="5" s="1"/>
  <c r="F43" i="5"/>
  <c r="F39" i="5"/>
  <c r="F35" i="5"/>
  <c r="F31" i="5"/>
  <c r="D31" i="5" s="1"/>
  <c r="F27" i="5"/>
  <c r="D27" i="5" s="1"/>
  <c r="F23" i="5"/>
  <c r="D23" i="5" s="1"/>
  <c r="F19" i="5"/>
  <c r="D19" i="5" s="1"/>
  <c r="F15" i="5"/>
  <c r="D15" i="5" s="1"/>
  <c r="F11" i="5"/>
  <c r="D11" i="5" s="1"/>
  <c r="AF48" i="5"/>
  <c r="G48" i="5" s="1"/>
  <c r="AF46" i="5"/>
  <c r="G46" i="5" s="1"/>
  <c r="AF44" i="5"/>
  <c r="G44" i="5" s="1"/>
  <c r="AF42" i="5"/>
  <c r="G42" i="5" s="1"/>
  <c r="AF40" i="5"/>
  <c r="G40" i="5" s="1"/>
  <c r="AF38" i="5"/>
  <c r="G38" i="5" s="1"/>
  <c r="AF36" i="5"/>
  <c r="G36" i="5" s="1"/>
  <c r="AF34" i="5"/>
  <c r="G34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43" i="5"/>
  <c r="D39" i="5"/>
  <c r="D35" i="5"/>
  <c r="X48" i="5"/>
  <c r="E48" i="5" s="1"/>
  <c r="X46" i="5"/>
  <c r="E46" i="5" s="1"/>
  <c r="X44" i="5"/>
  <c r="E44" i="5" s="1"/>
  <c r="X42" i="5"/>
  <c r="E42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P10" i="5"/>
  <c r="P8" i="5"/>
  <c r="F48" i="5"/>
  <c r="D48" i="5" s="1"/>
  <c r="F46" i="5"/>
  <c r="F44" i="5"/>
  <c r="D44" i="5" s="1"/>
  <c r="F42" i="5"/>
  <c r="D42" i="5" s="1"/>
  <c r="F40" i="5"/>
  <c r="D40" i="5" s="1"/>
  <c r="F38" i="5"/>
  <c r="D38" i="5" s="1"/>
  <c r="F36" i="5"/>
  <c r="D36" i="5" s="1"/>
  <c r="F34" i="5"/>
  <c r="D34" i="5" s="1"/>
  <c r="F32" i="5"/>
  <c r="D32" i="5" s="1"/>
  <c r="F30" i="5"/>
  <c r="D30" i="5" s="1"/>
  <c r="F28" i="5"/>
  <c r="D28" i="5" s="1"/>
  <c r="F26" i="5"/>
  <c r="D26" i="5" s="1"/>
  <c r="F24" i="5"/>
  <c r="D24" i="5" s="1"/>
  <c r="F22" i="5"/>
  <c r="D22" i="5" s="1"/>
  <c r="F20" i="5"/>
  <c r="D20" i="5" s="1"/>
  <c r="F18" i="5"/>
  <c r="D18" i="5" s="1"/>
  <c r="F16" i="5"/>
  <c r="D16" i="5" s="1"/>
  <c r="F14" i="5"/>
  <c r="D14" i="5" s="1"/>
  <c r="F12" i="5"/>
  <c r="D12" i="5" s="1"/>
  <c r="F10" i="5"/>
  <c r="D10" i="5" s="1"/>
  <c r="F8" i="5"/>
  <c r="D8" i="5" s="1"/>
  <c r="D46" i="5"/>
  <c r="D48" i="9"/>
  <c r="AT48" i="4" s="1"/>
  <c r="D48" i="4" s="1"/>
  <c r="D46" i="9"/>
  <c r="AT46" i="4" s="1"/>
  <c r="D46" i="4" s="1"/>
  <c r="D44" i="9"/>
  <c r="AT44" i="4" s="1"/>
  <c r="D44" i="4" s="1"/>
  <c r="D42" i="9"/>
  <c r="AT42" i="4" s="1"/>
  <c r="D42" i="4" s="1"/>
  <c r="D40" i="9"/>
  <c r="AT40" i="4" s="1"/>
  <c r="D40" i="4" s="1"/>
  <c r="D38" i="9"/>
  <c r="AT38" i="4" s="1"/>
  <c r="D38" i="4" s="1"/>
  <c r="D36" i="9"/>
  <c r="AT36" i="4" s="1"/>
  <c r="D36" i="4" s="1"/>
  <c r="D34" i="9"/>
  <c r="AT34" i="4" s="1"/>
  <c r="D34" i="4" s="1"/>
  <c r="D32" i="9"/>
  <c r="AT32" i="4" s="1"/>
  <c r="D32" i="4" s="1"/>
  <c r="D30" i="9"/>
  <c r="AT30" i="4" s="1"/>
  <c r="D30" i="4" s="1"/>
  <c r="D28" i="9"/>
  <c r="AT28" i="4" s="1"/>
  <c r="D28" i="4" s="1"/>
  <c r="D26" i="9"/>
  <c r="AT26" i="4" s="1"/>
  <c r="D26" i="4" s="1"/>
  <c r="D24" i="9"/>
  <c r="AT24" i="4" s="1"/>
  <c r="D24" i="4" s="1"/>
  <c r="D22" i="9"/>
  <c r="AT22" i="4" s="1"/>
  <c r="D22" i="4" s="1"/>
  <c r="D20" i="9"/>
  <c r="AT20" i="4" s="1"/>
  <c r="D20" i="4" s="1"/>
  <c r="D18" i="9"/>
  <c r="AT18" i="4" s="1"/>
  <c r="D18" i="4" s="1"/>
  <c r="D16" i="9"/>
  <c r="AT16" i="4" s="1"/>
  <c r="D16" i="4" s="1"/>
  <c r="D14" i="9"/>
  <c r="AT14" i="4" s="1"/>
  <c r="D14" i="4" s="1"/>
  <c r="D12" i="9"/>
  <c r="AT12" i="4" s="1"/>
  <c r="D12" i="4" s="1"/>
  <c r="D10" i="9"/>
  <c r="AT10" i="4" s="1"/>
  <c r="D10" i="4" s="1"/>
  <c r="D8" i="9"/>
  <c r="AT8" i="4" s="1"/>
  <c r="D8" i="4" s="1"/>
  <c r="D45" i="9"/>
  <c r="AT45" i="4" s="1"/>
  <c r="D41" i="9"/>
  <c r="AT41" i="4" s="1"/>
  <c r="D37" i="9"/>
  <c r="AT37" i="4" s="1"/>
  <c r="D33" i="9"/>
  <c r="AT33" i="4" s="1"/>
  <c r="D29" i="9"/>
  <c r="AT29" i="4" s="1"/>
  <c r="D25" i="9"/>
  <c r="AT25" i="4" s="1"/>
  <c r="D21" i="9"/>
  <c r="AT21" i="4" s="1"/>
  <c r="D17" i="9"/>
  <c r="AT17" i="4" s="1"/>
  <c r="D13" i="9"/>
  <c r="AT13" i="4" s="1"/>
  <c r="D9" i="9"/>
  <c r="AT9" i="4" s="1"/>
  <c r="AJ48" i="1"/>
  <c r="AJ46" i="1"/>
  <c r="AJ44" i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AJ47" i="1"/>
  <c r="AJ45" i="1"/>
  <c r="AJ43" i="1"/>
  <c r="AJ41" i="1"/>
  <c r="AJ39" i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D47" i="4"/>
  <c r="D45" i="4"/>
  <c r="D43" i="4"/>
  <c r="D41" i="4"/>
  <c r="D39" i="4"/>
  <c r="D37" i="4"/>
  <c r="D35" i="4"/>
  <c r="D33" i="4"/>
  <c r="D31" i="4"/>
  <c r="D29" i="4"/>
  <c r="D27" i="4"/>
  <c r="D25" i="4"/>
  <c r="D23" i="4"/>
  <c r="D21" i="4"/>
  <c r="D19" i="4"/>
  <c r="D17" i="4"/>
  <c r="D15" i="4"/>
  <c r="D13" i="4"/>
  <c r="D11" i="4"/>
  <c r="D9" i="4"/>
  <c r="Z47" i="1"/>
  <c r="AA47" i="1" s="1"/>
  <c r="Z45" i="1"/>
  <c r="Z43" i="1"/>
  <c r="Z41" i="1"/>
  <c r="AA41" i="1" s="1"/>
  <c r="Z39" i="1"/>
  <c r="Z37" i="1"/>
  <c r="AA37" i="1" s="1"/>
  <c r="Z35" i="1"/>
  <c r="Z33" i="1"/>
  <c r="AA33" i="1" s="1"/>
  <c r="Z31" i="1"/>
  <c r="AA31" i="1" s="1"/>
  <c r="Z29" i="1"/>
  <c r="AA29" i="1" s="1"/>
  <c r="Z27" i="1"/>
  <c r="Z25" i="1"/>
  <c r="AA25" i="1" s="1"/>
  <c r="Z23" i="1"/>
  <c r="Z21" i="1"/>
  <c r="AA21" i="1" s="1"/>
  <c r="Z19" i="1"/>
  <c r="Z17" i="1"/>
  <c r="Z15" i="1"/>
  <c r="AA15" i="1" s="1"/>
  <c r="Z13" i="1"/>
  <c r="AA13" i="1" s="1"/>
  <c r="Z11" i="1"/>
  <c r="Z9" i="1"/>
  <c r="AA9" i="1" s="1"/>
  <c r="D47" i="3"/>
  <c r="D43" i="3"/>
  <c r="D39" i="3"/>
  <c r="D35" i="3"/>
  <c r="D31" i="3"/>
  <c r="D27" i="3"/>
  <c r="D23" i="3"/>
  <c r="D19" i="3"/>
  <c r="D15" i="3"/>
  <c r="D11" i="3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T48" i="8"/>
  <c r="T46" i="8"/>
  <c r="T44" i="8"/>
  <c r="T42" i="8"/>
  <c r="T40" i="8"/>
  <c r="T38" i="8"/>
  <c r="T36" i="8"/>
  <c r="T34" i="8"/>
  <c r="T32" i="8"/>
  <c r="T30" i="8"/>
  <c r="T28" i="8"/>
  <c r="T26" i="8"/>
  <c r="T24" i="8"/>
  <c r="T22" i="8"/>
  <c r="T20" i="8"/>
  <c r="T18" i="8"/>
  <c r="T16" i="8"/>
  <c r="T14" i="8"/>
  <c r="T12" i="8"/>
  <c r="T10" i="8"/>
  <c r="T8" i="8"/>
  <c r="D21" i="8"/>
  <c r="D13" i="8"/>
  <c r="BM48" i="8"/>
  <c r="BM46" i="8"/>
  <c r="BM44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DF48" i="8"/>
  <c r="DF46" i="8"/>
  <c r="DF44" i="8"/>
  <c r="DF42" i="8"/>
  <c r="DF40" i="8"/>
  <c r="DF38" i="8"/>
  <c r="DF36" i="8"/>
  <c r="DF34" i="8"/>
  <c r="DF32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CB48" i="8"/>
  <c r="CB46" i="8"/>
  <c r="CB44" i="8"/>
  <c r="CB42" i="8"/>
  <c r="CB40" i="8"/>
  <c r="CB38" i="8"/>
  <c r="CB36" i="8"/>
  <c r="CB34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AX48" i="8"/>
  <c r="AX46" i="8"/>
  <c r="AX44" i="8"/>
  <c r="AX42" i="8"/>
  <c r="AX40" i="8"/>
  <c r="AX38" i="8"/>
  <c r="AX36" i="8"/>
  <c r="AX34" i="8"/>
  <c r="AX32" i="8"/>
  <c r="AX30" i="8"/>
  <c r="AX28" i="8"/>
  <c r="AX26" i="8"/>
  <c r="AX24" i="8"/>
  <c r="AX22" i="8"/>
  <c r="AX20" i="8"/>
  <c r="AX18" i="8"/>
  <c r="AX16" i="8"/>
  <c r="AX14" i="8"/>
  <c r="AX12" i="8"/>
  <c r="AX10" i="8"/>
  <c r="AX8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47" i="8"/>
  <c r="D43" i="8"/>
  <c r="D39" i="8"/>
  <c r="D35" i="8"/>
  <c r="D31" i="8"/>
  <c r="D27" i="8"/>
  <c r="D23" i="8"/>
  <c r="D19" i="8"/>
  <c r="D15" i="8"/>
  <c r="D11" i="8"/>
  <c r="E48" i="8"/>
  <c r="E46" i="8"/>
  <c r="D46" i="8" s="1"/>
  <c r="E44" i="8"/>
  <c r="E42" i="8"/>
  <c r="D42" i="8" s="1"/>
  <c r="E40" i="8"/>
  <c r="E38" i="8"/>
  <c r="D38" i="8" s="1"/>
  <c r="E36" i="8"/>
  <c r="E34" i="8"/>
  <c r="D34" i="8" s="1"/>
  <c r="E32" i="8"/>
  <c r="E30" i="8"/>
  <c r="D30" i="8" s="1"/>
  <c r="E28" i="8"/>
  <c r="E26" i="8"/>
  <c r="D26" i="8" s="1"/>
  <c r="E24" i="8"/>
  <c r="E22" i="8"/>
  <c r="D22" i="8" s="1"/>
  <c r="E20" i="8"/>
  <c r="E18" i="8"/>
  <c r="D18" i="8" s="1"/>
  <c r="E16" i="8"/>
  <c r="E14" i="8"/>
  <c r="D14" i="8" s="1"/>
  <c r="E12" i="8"/>
  <c r="E10" i="8"/>
  <c r="D10" i="8" s="1"/>
  <c r="E8" i="8"/>
  <c r="E47" i="10"/>
  <c r="E43" i="10"/>
  <c r="E39" i="10"/>
  <c r="E35" i="10"/>
  <c r="E31" i="10"/>
  <c r="E27" i="10"/>
  <c r="E23" i="10"/>
  <c r="E19" i="10"/>
  <c r="E15" i="10"/>
  <c r="E11" i="10"/>
  <c r="AD48" i="10"/>
  <c r="AD46" i="10"/>
  <c r="AD44" i="10"/>
  <c r="AD42" i="10"/>
  <c r="AD40" i="10"/>
  <c r="AD38" i="10"/>
  <c r="AD36" i="10"/>
  <c r="AD34" i="10"/>
  <c r="AD32" i="10"/>
  <c r="AD30" i="10"/>
  <c r="AD28" i="10"/>
  <c r="AD26" i="10"/>
  <c r="AD24" i="10"/>
  <c r="AD22" i="10"/>
  <c r="AD20" i="10"/>
  <c r="AD18" i="10"/>
  <c r="AD16" i="10"/>
  <c r="AD14" i="10"/>
  <c r="AD12" i="10"/>
  <c r="AD10" i="10"/>
  <c r="AD8" i="10"/>
  <c r="CW8" i="10"/>
  <c r="CP8" i="10" s="1"/>
  <c r="BS47" i="10"/>
  <c r="BS45" i="10"/>
  <c r="BS43" i="10"/>
  <c r="BS41" i="10"/>
  <c r="BS39" i="10"/>
  <c r="BS37" i="10"/>
  <c r="BS35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CF48" i="10"/>
  <c r="CF46" i="10"/>
  <c r="CF44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DA48" i="10"/>
  <c r="DA46" i="10"/>
  <c r="DA44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T48" i="10"/>
  <c r="CT46" i="10"/>
  <c r="CT44" i="10"/>
  <c r="CT42" i="10"/>
  <c r="CT40" i="10"/>
  <c r="CT38" i="10"/>
  <c r="CT36" i="10"/>
  <c r="CT34" i="10"/>
  <c r="CT32" i="10"/>
  <c r="CT30" i="10"/>
  <c r="CT28" i="10"/>
  <c r="CT26" i="10"/>
  <c r="CT24" i="10"/>
  <c r="CT22" i="10"/>
  <c r="CT20" i="10"/>
  <c r="CT18" i="10"/>
  <c r="CT16" i="10"/>
  <c r="CT14" i="10"/>
  <c r="CT12" i="10"/>
  <c r="CT10" i="10"/>
  <c r="CT8" i="10"/>
  <c r="BY48" i="10"/>
  <c r="BY46" i="10"/>
  <c r="BR46" i="10" s="1"/>
  <c r="BY44" i="10"/>
  <c r="BY42" i="10"/>
  <c r="BR42" i="10" s="1"/>
  <c r="BY40" i="10"/>
  <c r="BY38" i="10"/>
  <c r="BR38" i="10" s="1"/>
  <c r="BY36" i="10"/>
  <c r="BY34" i="10"/>
  <c r="BR34" i="10" s="1"/>
  <c r="BY32" i="10"/>
  <c r="BY30" i="10"/>
  <c r="BR30" i="10" s="1"/>
  <c r="BY28" i="10"/>
  <c r="BY26" i="10"/>
  <c r="BR26" i="10" s="1"/>
  <c r="BY24" i="10"/>
  <c r="BY22" i="10"/>
  <c r="BR22" i="10" s="1"/>
  <c r="BY20" i="10"/>
  <c r="BY18" i="10"/>
  <c r="BR18" i="10" s="1"/>
  <c r="BY16" i="10"/>
  <c r="BY14" i="10"/>
  <c r="BR14" i="10" s="1"/>
  <c r="BY12" i="10"/>
  <c r="BY10" i="10"/>
  <c r="BR10" i="10" s="1"/>
  <c r="BY8" i="10"/>
  <c r="E48" i="10"/>
  <c r="D48" i="10" s="1"/>
  <c r="E46" i="10"/>
  <c r="E44" i="10"/>
  <c r="D44" i="10" s="1"/>
  <c r="E42" i="10"/>
  <c r="E40" i="10"/>
  <c r="D40" i="10" s="1"/>
  <c r="E38" i="10"/>
  <c r="E36" i="10"/>
  <c r="D36" i="10" s="1"/>
  <c r="E34" i="10"/>
  <c r="E32" i="10"/>
  <c r="D32" i="10" s="1"/>
  <c r="E30" i="10"/>
  <c r="E28" i="10"/>
  <c r="D28" i="10" s="1"/>
  <c r="E26" i="10"/>
  <c r="E24" i="10"/>
  <c r="D24" i="10" s="1"/>
  <c r="E22" i="10"/>
  <c r="E20" i="10"/>
  <c r="D20" i="10" s="1"/>
  <c r="E18" i="10"/>
  <c r="E16" i="10"/>
  <c r="D16" i="10" s="1"/>
  <c r="E14" i="10"/>
  <c r="E12" i="10"/>
  <c r="D12" i="10" s="1"/>
  <c r="E10" i="10"/>
  <c r="E8" i="10"/>
  <c r="D8" i="10" s="1"/>
  <c r="D46" i="10"/>
  <c r="H46" i="1"/>
  <c r="K46" i="1" s="1"/>
  <c r="D42" i="10"/>
  <c r="H42" i="1"/>
  <c r="K42" i="1" s="1"/>
  <c r="L42" i="1" s="1"/>
  <c r="D38" i="10"/>
  <c r="H38" i="1"/>
  <c r="K38" i="1" s="1"/>
  <c r="L38" i="1" s="1"/>
  <c r="D34" i="10"/>
  <c r="H34" i="1"/>
  <c r="K34" i="1" s="1"/>
  <c r="L34" i="1" s="1"/>
  <c r="D30" i="10"/>
  <c r="H30" i="1"/>
  <c r="K30" i="1" s="1"/>
  <c r="L30" i="1" s="1"/>
  <c r="D26" i="10"/>
  <c r="H26" i="1"/>
  <c r="K26" i="1" s="1"/>
  <c r="L26" i="1" s="1"/>
  <c r="D22" i="10"/>
  <c r="H22" i="1"/>
  <c r="K22" i="1" s="1"/>
  <c r="L22" i="1" s="1"/>
  <c r="H20" i="1"/>
  <c r="K20" i="1" s="1"/>
  <c r="L20" i="1" s="1"/>
  <c r="D18" i="10"/>
  <c r="H18" i="1"/>
  <c r="K18" i="1" s="1"/>
  <c r="L18" i="1" s="1"/>
  <c r="D14" i="10"/>
  <c r="H14" i="1"/>
  <c r="K14" i="1" s="1"/>
  <c r="L14" i="1" s="1"/>
  <c r="D10" i="10"/>
  <c r="H10" i="1"/>
  <c r="K10" i="1" s="1"/>
  <c r="L10" i="1" s="1"/>
  <c r="N47" i="1"/>
  <c r="M47" i="1"/>
  <c r="N45" i="1"/>
  <c r="M45" i="1"/>
  <c r="N43" i="1"/>
  <c r="M43" i="1"/>
  <c r="N41" i="1"/>
  <c r="M41" i="1"/>
  <c r="N39" i="1"/>
  <c r="M39" i="1"/>
  <c r="N37" i="1"/>
  <c r="M37" i="1"/>
  <c r="N35" i="1"/>
  <c r="M35" i="1"/>
  <c r="N33" i="1"/>
  <c r="M33" i="1"/>
  <c r="N31" i="1"/>
  <c r="M31" i="1"/>
  <c r="N29" i="1"/>
  <c r="M29" i="1"/>
  <c r="N27" i="1"/>
  <c r="M27" i="1"/>
  <c r="N25" i="1"/>
  <c r="M25" i="1"/>
  <c r="N23" i="1"/>
  <c r="M23" i="1"/>
  <c r="N21" i="1"/>
  <c r="M21" i="1"/>
  <c r="N19" i="1"/>
  <c r="M19" i="1"/>
  <c r="N17" i="1"/>
  <c r="L17" i="1"/>
  <c r="M17" i="1"/>
  <c r="N15" i="1"/>
  <c r="M15" i="1"/>
  <c r="N13" i="1"/>
  <c r="L13" i="1"/>
  <c r="M13" i="1"/>
  <c r="N11" i="1"/>
  <c r="M11" i="1"/>
  <c r="N9" i="1"/>
  <c r="L9" i="1"/>
  <c r="M9" i="1"/>
  <c r="M46" i="1"/>
  <c r="L46" i="1"/>
  <c r="M42" i="1"/>
  <c r="M38" i="1"/>
  <c r="M34" i="1"/>
  <c r="M30" i="1"/>
  <c r="M26" i="1"/>
  <c r="M22" i="1"/>
  <c r="M18" i="1"/>
  <c r="M14" i="1"/>
  <c r="M10" i="1"/>
  <c r="L45" i="1"/>
  <c r="L41" i="1"/>
  <c r="L37" i="1"/>
  <c r="L33" i="1"/>
  <c r="L25" i="1"/>
  <c r="L21" i="1"/>
  <c r="R48" i="1"/>
  <c r="AA48" i="1" s="1"/>
  <c r="R46" i="1"/>
  <c r="AA46" i="1" s="1"/>
  <c r="R44" i="1"/>
  <c r="AA44" i="1" s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AB45" i="1" l="1"/>
  <c r="AK45" i="1"/>
  <c r="AA11" i="1"/>
  <c r="AB11" i="1" s="1"/>
  <c r="AA19" i="1"/>
  <c r="AA27" i="1"/>
  <c r="AB27" i="1" s="1"/>
  <c r="AA43" i="1"/>
  <c r="AA17" i="1"/>
  <c r="AL17" i="1" s="1"/>
  <c r="AA35" i="1"/>
  <c r="AA23" i="1"/>
  <c r="AL23" i="1" s="1"/>
  <c r="AA39" i="1"/>
  <c r="AL45" i="1"/>
  <c r="AL9" i="1"/>
  <c r="AK9" i="1"/>
  <c r="AB9" i="1"/>
  <c r="AL13" i="1"/>
  <c r="AK13" i="1"/>
  <c r="AB13" i="1"/>
  <c r="AK17" i="1"/>
  <c r="AL21" i="1"/>
  <c r="AK21" i="1"/>
  <c r="AB21" i="1"/>
  <c r="AL25" i="1"/>
  <c r="AK25" i="1"/>
  <c r="AB25" i="1"/>
  <c r="AL29" i="1"/>
  <c r="AK29" i="1"/>
  <c r="AB29" i="1"/>
  <c r="AL33" i="1"/>
  <c r="AK33" i="1"/>
  <c r="AB33" i="1"/>
  <c r="AL37" i="1"/>
  <c r="AK37" i="1"/>
  <c r="AB37" i="1"/>
  <c r="AL41" i="1"/>
  <c r="AK41" i="1"/>
  <c r="AB41" i="1"/>
  <c r="AK11" i="1"/>
  <c r="AL11" i="1"/>
  <c r="AK15" i="1"/>
  <c r="AB15" i="1"/>
  <c r="AL15" i="1"/>
  <c r="AK19" i="1"/>
  <c r="AB19" i="1"/>
  <c r="AL19" i="1"/>
  <c r="AB23" i="1"/>
  <c r="AK27" i="1"/>
  <c r="AL27" i="1"/>
  <c r="AK31" i="1"/>
  <c r="AB31" i="1"/>
  <c r="AL31" i="1"/>
  <c r="AK35" i="1"/>
  <c r="AB35" i="1"/>
  <c r="AL35" i="1"/>
  <c r="AK39" i="1"/>
  <c r="AB39" i="1"/>
  <c r="AL39" i="1"/>
  <c r="AK43" i="1"/>
  <c r="AB43" i="1"/>
  <c r="AL43" i="1"/>
  <c r="AK47" i="1"/>
  <c r="AB47" i="1"/>
  <c r="AL47" i="1"/>
  <c r="D8" i="8"/>
  <c r="D12" i="8"/>
  <c r="D16" i="8"/>
  <c r="D20" i="8"/>
  <c r="D24" i="8"/>
  <c r="D28" i="8"/>
  <c r="D32" i="8"/>
  <c r="D36" i="8"/>
  <c r="D40" i="8"/>
  <c r="D44" i="8"/>
  <c r="D48" i="8"/>
  <c r="H36" i="1"/>
  <c r="K36" i="1" s="1"/>
  <c r="L36" i="1" s="1"/>
  <c r="BR8" i="10"/>
  <c r="M8" i="1" s="1"/>
  <c r="BR12" i="10"/>
  <c r="M12" i="1" s="1"/>
  <c r="BR16" i="10"/>
  <c r="M16" i="1" s="1"/>
  <c r="BR20" i="10"/>
  <c r="M20" i="1" s="1"/>
  <c r="BR24" i="10"/>
  <c r="M24" i="1" s="1"/>
  <c r="BR28" i="10"/>
  <c r="M28" i="1" s="1"/>
  <c r="BR32" i="10"/>
  <c r="M32" i="1" s="1"/>
  <c r="BR36" i="10"/>
  <c r="M36" i="1" s="1"/>
  <c r="BR40" i="10"/>
  <c r="M40" i="1" s="1"/>
  <c r="BR44" i="10"/>
  <c r="M44" i="1" s="1"/>
  <c r="BR48" i="10"/>
  <c r="M48" i="1" s="1"/>
  <c r="CM10" i="10"/>
  <c r="N10" i="1" s="1"/>
  <c r="CM14" i="10"/>
  <c r="N14" i="1" s="1"/>
  <c r="CM18" i="10"/>
  <c r="N18" i="1" s="1"/>
  <c r="CM22" i="10"/>
  <c r="N22" i="1" s="1"/>
  <c r="CM26" i="10"/>
  <c r="N26" i="1" s="1"/>
  <c r="CM30" i="10"/>
  <c r="N30" i="1" s="1"/>
  <c r="CM34" i="10"/>
  <c r="N34" i="1" s="1"/>
  <c r="CM38" i="10"/>
  <c r="N38" i="1" s="1"/>
  <c r="CM42" i="10"/>
  <c r="N42" i="1" s="1"/>
  <c r="CM46" i="10"/>
  <c r="N46" i="1" s="1"/>
  <c r="D11" i="10"/>
  <c r="H11" i="1"/>
  <c r="K11" i="1" s="1"/>
  <c r="L11" i="1" s="1"/>
  <c r="D19" i="10"/>
  <c r="H19" i="1"/>
  <c r="K19" i="1" s="1"/>
  <c r="L19" i="1" s="1"/>
  <c r="D27" i="10"/>
  <c r="H27" i="1"/>
  <c r="K27" i="1" s="1"/>
  <c r="L27" i="1" s="1"/>
  <c r="D35" i="10"/>
  <c r="H35" i="1"/>
  <c r="K35" i="1" s="1"/>
  <c r="L35" i="1" s="1"/>
  <c r="D43" i="10"/>
  <c r="H43" i="1"/>
  <c r="K43" i="1" s="1"/>
  <c r="L43" i="1" s="1"/>
  <c r="D15" i="10"/>
  <c r="H15" i="1"/>
  <c r="K15" i="1" s="1"/>
  <c r="L15" i="1" s="1"/>
  <c r="D23" i="10"/>
  <c r="H23" i="1"/>
  <c r="K23" i="1" s="1"/>
  <c r="L23" i="1" s="1"/>
  <c r="D31" i="10"/>
  <c r="H31" i="1"/>
  <c r="K31" i="1" s="1"/>
  <c r="L31" i="1" s="1"/>
  <c r="D39" i="10"/>
  <c r="H39" i="1"/>
  <c r="K39" i="1" s="1"/>
  <c r="L39" i="1" s="1"/>
  <c r="D47" i="10"/>
  <c r="H47" i="1"/>
  <c r="K47" i="1" s="1"/>
  <c r="L47" i="1" s="1"/>
  <c r="CM8" i="10"/>
  <c r="N8" i="1" s="1"/>
  <c r="CM12" i="10"/>
  <c r="N12" i="1" s="1"/>
  <c r="CM16" i="10"/>
  <c r="N16" i="1" s="1"/>
  <c r="CM20" i="10"/>
  <c r="N20" i="1" s="1"/>
  <c r="CM24" i="10"/>
  <c r="N24" i="1" s="1"/>
  <c r="CM28" i="10"/>
  <c r="N28" i="1" s="1"/>
  <c r="CM32" i="10"/>
  <c r="N32" i="1" s="1"/>
  <c r="CM36" i="10"/>
  <c r="N36" i="1" s="1"/>
  <c r="CM40" i="10"/>
  <c r="N40" i="1" s="1"/>
  <c r="CM44" i="10"/>
  <c r="N44" i="1" s="1"/>
  <c r="CM48" i="10"/>
  <c r="N48" i="1" s="1"/>
  <c r="H12" i="1"/>
  <c r="K12" i="1" s="1"/>
  <c r="L12" i="1" s="1"/>
  <c r="H28" i="1"/>
  <c r="K28" i="1" s="1"/>
  <c r="L28" i="1" s="1"/>
  <c r="H48" i="1"/>
  <c r="K48" i="1" s="1"/>
  <c r="L48" i="1" s="1"/>
  <c r="H8" i="1"/>
  <c r="K8" i="1" s="1"/>
  <c r="L8" i="1" s="1"/>
  <c r="H16" i="1"/>
  <c r="K16" i="1" s="1"/>
  <c r="L16" i="1" s="1"/>
  <c r="H24" i="1"/>
  <c r="K24" i="1" s="1"/>
  <c r="L24" i="1" s="1"/>
  <c r="H32" i="1"/>
  <c r="K32" i="1" s="1"/>
  <c r="L32" i="1" s="1"/>
  <c r="H40" i="1"/>
  <c r="K40" i="1" s="1"/>
  <c r="L40" i="1" s="1"/>
  <c r="H44" i="1"/>
  <c r="K44" i="1" s="1"/>
  <c r="L44" i="1" s="1"/>
  <c r="AL10" i="1"/>
  <c r="AK10" i="1"/>
  <c r="AB10" i="1"/>
  <c r="AL14" i="1"/>
  <c r="AK14" i="1"/>
  <c r="AB14" i="1"/>
  <c r="AL18" i="1"/>
  <c r="AK18" i="1"/>
  <c r="AB18" i="1"/>
  <c r="AL22" i="1"/>
  <c r="AK22" i="1"/>
  <c r="AB22" i="1"/>
  <c r="AL26" i="1"/>
  <c r="AK26" i="1"/>
  <c r="AB26" i="1"/>
  <c r="AL30" i="1"/>
  <c r="AK30" i="1"/>
  <c r="AB30" i="1"/>
  <c r="AL34" i="1"/>
  <c r="AK34" i="1"/>
  <c r="AB34" i="1"/>
  <c r="AL38" i="1"/>
  <c r="AK38" i="1"/>
  <c r="AB38" i="1"/>
  <c r="AL46" i="1"/>
  <c r="AK46" i="1"/>
  <c r="AB46" i="1"/>
  <c r="AL8" i="1"/>
  <c r="AK8" i="1"/>
  <c r="AB8" i="1"/>
  <c r="AL12" i="1"/>
  <c r="AK12" i="1"/>
  <c r="AB12" i="1"/>
  <c r="AL16" i="1"/>
  <c r="AK16" i="1"/>
  <c r="AB16" i="1"/>
  <c r="AL20" i="1"/>
  <c r="AK20" i="1"/>
  <c r="AB20" i="1"/>
  <c r="AL24" i="1"/>
  <c r="AK24" i="1"/>
  <c r="AB24" i="1"/>
  <c r="AL28" i="1"/>
  <c r="AK28" i="1"/>
  <c r="AB28" i="1"/>
  <c r="AL32" i="1"/>
  <c r="AK32" i="1"/>
  <c r="AB32" i="1"/>
  <c r="AL36" i="1"/>
  <c r="AK36" i="1"/>
  <c r="AB36" i="1"/>
  <c r="AL40" i="1"/>
  <c r="AK40" i="1"/>
  <c r="AB40" i="1"/>
  <c r="AL44" i="1"/>
  <c r="AK44" i="1"/>
  <c r="AB44" i="1"/>
  <c r="AL48" i="1"/>
  <c r="AK48" i="1"/>
  <c r="AB48" i="1"/>
  <c r="AL42" i="1"/>
  <c r="AK42" i="1"/>
  <c r="AB42" i="1"/>
  <c r="AK23" i="1" l="1"/>
  <c r="AB17" i="1"/>
  <c r="AI7" i="4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R7" i="3" l="1"/>
  <c r="P7" i="3" s="1"/>
  <c r="F7" i="3"/>
  <c r="AK7" i="3"/>
  <c r="Y7" i="1"/>
  <c r="R7" i="1" s="1"/>
  <c r="AC7" i="3"/>
  <c r="AO7" i="1" s="1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DA7" i="10"/>
  <c r="J7" i="10"/>
  <c r="CA7" i="10" s="1"/>
  <c r="BT7" i="10" s="1"/>
  <c r="AQ7" i="10"/>
  <c r="CX7" i="10" s="1"/>
  <c r="CQ7" i="10" s="1"/>
  <c r="D7" i="1"/>
  <c r="E7" i="9"/>
  <c r="AU7" i="4" s="1"/>
  <c r="E7" i="4" s="1"/>
  <c r="K7" i="9"/>
  <c r="BA7" i="4" s="1"/>
  <c r="K7" i="4" s="1"/>
  <c r="CU7" i="10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T7" i="8" l="1"/>
  <c r="AX7" i="8"/>
  <c r="BC7" i="10"/>
  <c r="I7" i="1" s="1"/>
  <c r="CQ7" i="8"/>
  <c r="E7" i="8"/>
  <c r="O7" i="3"/>
  <c r="CB7" i="8"/>
  <c r="AD7" i="10"/>
  <c r="AP7" i="1"/>
  <c r="Z7" i="3"/>
  <c r="AJ7" i="1"/>
  <c r="DZ7" i="8"/>
  <c r="DF7" i="8"/>
  <c r="AI7" i="8"/>
  <c r="E7" i="10"/>
  <c r="BZ7" i="10"/>
  <c r="BY7" i="10" s="1"/>
  <c r="BR7" i="10" s="1"/>
  <c r="M7" i="1" s="1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D7" i="9"/>
  <c r="AT7" i="4" s="1"/>
  <c r="D7" i="4" s="1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167" i="13"/>
  <c r="AA2" i="13"/>
  <c r="AA89" i="13"/>
  <c r="AA232" i="13"/>
  <c r="AA29" i="13"/>
  <c r="AA160" i="13"/>
  <c r="AA45" i="13"/>
  <c r="AA31" i="13"/>
  <c r="AA190" i="13"/>
  <c r="AA70" i="13"/>
  <c r="AA20" i="13"/>
  <c r="AA170" i="13"/>
  <c r="AA79" i="13"/>
  <c r="AA50" i="13"/>
  <c r="AA16" i="13"/>
  <c r="AA150" i="13"/>
  <c r="AA52" i="13"/>
  <c r="AA27" i="13"/>
  <c r="AA224" i="13"/>
  <c r="AA115" i="13"/>
  <c r="AA179" i="13"/>
  <c r="AA169" i="13"/>
  <c r="AA223" i="13"/>
  <c r="AA207" i="13"/>
  <c r="AA135" i="13"/>
  <c r="AA245" i="13"/>
  <c r="AA143" i="13"/>
  <c r="AA9" i="13"/>
  <c r="AA30" i="13"/>
  <c r="AA5" i="13"/>
  <c r="AA205" i="13"/>
  <c r="AA32" i="13"/>
  <c r="AA177" i="13"/>
  <c r="AA230" i="13"/>
  <c r="AA195" i="13"/>
  <c r="AA186" i="13"/>
  <c r="AA49" i="13"/>
  <c r="AA175" i="13"/>
  <c r="AA219" i="13"/>
  <c r="AA58" i="13"/>
  <c r="AA95" i="13"/>
  <c r="AA88" i="13"/>
  <c r="AA187" i="13"/>
  <c r="AA105" i="13"/>
  <c r="AA22" i="13"/>
  <c r="AA122" i="13"/>
  <c r="AA44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220" i="13"/>
  <c r="AA24" i="13"/>
  <c r="AA90" i="13"/>
  <c r="AA94" i="13"/>
  <c r="AA178" i="13"/>
  <c r="AA55" i="13"/>
  <c r="AA233" i="13"/>
  <c r="AA48" i="13"/>
  <c r="AA134" i="13"/>
  <c r="AA59" i="13"/>
  <c r="AA176" i="13"/>
  <c r="AA225" i="13"/>
  <c r="AA124" i="13"/>
  <c r="AA123" i="13"/>
  <c r="AA142" i="13"/>
  <c r="AA57" i="13"/>
  <c r="AA120" i="13"/>
  <c r="AA246" i="13"/>
  <c r="AA149" i="13"/>
  <c r="AA240" i="13"/>
  <c r="AA212" i="13"/>
  <c r="AA25" i="13"/>
  <c r="AA183" i="13"/>
  <c r="AA127" i="13"/>
  <c r="AA158" i="13"/>
  <c r="AA155" i="13"/>
  <c r="AA156" i="13"/>
  <c r="AA104" i="13"/>
  <c r="AA78" i="13"/>
  <c r="AA221" i="13"/>
  <c r="AA132" i="13"/>
  <c r="AA65" i="13"/>
  <c r="AA41" i="13"/>
  <c r="AA110" i="13"/>
  <c r="AA60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53" i="13"/>
  <c r="AA157" i="13"/>
  <c r="AA54" i="13"/>
  <c r="AA71" i="13"/>
  <c r="AA216" i="13"/>
  <c r="AA109" i="13"/>
  <c r="AA168" i="13"/>
  <c r="AA201" i="13"/>
  <c r="AA174" i="13"/>
  <c r="AA21" i="13"/>
  <c r="AA243" i="13"/>
  <c r="AA82" i="13"/>
  <c r="AA215" i="13"/>
  <c r="AA235" i="13"/>
  <c r="AA192" i="13"/>
  <c r="AA173" i="13"/>
  <c r="AA137" i="13"/>
  <c r="AA34" i="13"/>
  <c r="AA200" i="13"/>
  <c r="AA112" i="13"/>
  <c r="AA231" i="13"/>
  <c r="AA13" i="13"/>
  <c r="AA193" i="13"/>
  <c r="AA43" i="13"/>
  <c r="AA28" i="13"/>
  <c r="AA56" i="13"/>
  <c r="AA118" i="13"/>
  <c r="AA108" i="13"/>
  <c r="AA26" i="13"/>
  <c r="AA244" i="13"/>
  <c r="AA68" i="13"/>
  <c r="AA206" i="13"/>
  <c r="AA35" i="13"/>
  <c r="AA7" i="13"/>
  <c r="AA42" i="13"/>
  <c r="AA148" i="13"/>
  <c r="AA154" i="13"/>
  <c r="AA73" i="13"/>
  <c r="AA165" i="13"/>
  <c r="AA121" i="13"/>
  <c r="AA67" i="13"/>
  <c r="AA119" i="13"/>
  <c r="AA129" i="13"/>
  <c r="AA47" i="13"/>
  <c r="AA75" i="13"/>
  <c r="AA161" i="13"/>
  <c r="AA234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117" i="13"/>
  <c r="AA218" i="13"/>
  <c r="AA46" i="13"/>
  <c r="AA128" i="13"/>
  <c r="AA184" i="13"/>
  <c r="AA188" i="13"/>
  <c r="AA238" i="13"/>
  <c r="AA141" i="13"/>
  <c r="AA241" i="13"/>
  <c r="AA196" i="13"/>
  <c r="AA87" i="13"/>
  <c r="AA228" i="13"/>
  <c r="AA23" i="13"/>
  <c r="AA63" i="13"/>
  <c r="AA131" i="13"/>
  <c r="AA181" i="13"/>
  <c r="AA239" i="13"/>
  <c r="AA133" i="13"/>
  <c r="AA99" i="13"/>
  <c r="AA91" i="13"/>
  <c r="AA217" i="13"/>
  <c r="AA37" i="13"/>
  <c r="AA76" i="13"/>
  <c r="AA114" i="13"/>
  <c r="AA249" i="13"/>
  <c r="AA145" i="13"/>
  <c r="AA153" i="13"/>
  <c r="AA237" i="13"/>
  <c r="AA197" i="13"/>
  <c r="AA180" i="13"/>
  <c r="AA204" i="13"/>
  <c r="AA185" i="13"/>
  <c r="AA10" i="13"/>
  <c r="AA202" i="13"/>
  <c r="AA92" i="13"/>
  <c r="AA116" i="13"/>
  <c r="AA18" i="13"/>
  <c r="AA151" i="13"/>
  <c r="AA211" i="13"/>
  <c r="AA208" i="13"/>
  <c r="AA194" i="13"/>
  <c r="AA113" i="13"/>
  <c r="AA96" i="13"/>
  <c r="AA250" i="13"/>
  <c r="AA138" i="13"/>
  <c r="AA102" i="13"/>
  <c r="AA140" i="13"/>
  <c r="AA38" i="13"/>
  <c r="AA198" i="13"/>
  <c r="AA107" i="13"/>
  <c r="AA86" i="13"/>
  <c r="AA72" i="13"/>
  <c r="AA229" i="13"/>
  <c r="AA189" i="13"/>
  <c r="AA84" i="13"/>
  <c r="AA162" i="13"/>
  <c r="AA130" i="13"/>
  <c r="AA191" i="13"/>
  <c r="I25" i="14"/>
  <c r="M19" i="14"/>
  <c r="M15" i="14"/>
  <c r="M36" i="14"/>
  <c r="M30" i="14"/>
  <c r="C39" i="14"/>
  <c r="M13" i="14"/>
  <c r="M27" i="14"/>
  <c r="C12" i="14"/>
  <c r="M20" i="14"/>
  <c r="C10" i="14"/>
  <c r="M8" i="14"/>
  <c r="M29" i="14"/>
  <c r="I33" i="14"/>
  <c r="M37" i="14"/>
  <c r="M35" i="14"/>
  <c r="M38" i="14"/>
  <c r="I29" i="14"/>
  <c r="M25" i="14"/>
  <c r="M7" i="14"/>
  <c r="F8" i="14"/>
  <c r="M12" i="14"/>
  <c r="M14" i="14"/>
  <c r="M22" i="14"/>
  <c r="F5" i="14"/>
  <c r="I17" i="14"/>
  <c r="C16" i="14"/>
  <c r="M17" i="14"/>
  <c r="M32" i="14"/>
  <c r="I21" i="14"/>
  <c r="I37" i="14"/>
  <c r="C18" i="14"/>
  <c r="M16" i="14"/>
  <c r="I13" i="14"/>
  <c r="M31" i="14"/>
  <c r="C14" i="14"/>
  <c r="M33" i="14"/>
  <c r="C24" i="14"/>
  <c r="M21" i="14"/>
  <c r="M9" i="14"/>
  <c r="M18" i="14"/>
  <c r="M24" i="14"/>
  <c r="M26" i="14"/>
  <c r="F40" i="14"/>
  <c r="C20" i="14"/>
  <c r="M34" i="14"/>
  <c r="M23" i="14"/>
  <c r="M28" i="14"/>
  <c r="C38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F21" i="14"/>
  <c r="O37" i="14"/>
  <c r="I8" i="14"/>
  <c r="C40" i="14"/>
  <c r="M10" i="14"/>
  <c r="C22" i="14"/>
  <c r="C26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<sst xmlns="http://schemas.openxmlformats.org/spreadsheetml/2006/main" count="5798" uniqueCount="885">
  <si>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</si>
  <si>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</si>
  <si>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</si>
  <si>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</si>
  <si>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</si>
  <si>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</si>
  <si>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</si>
  <si>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</si>
  <si>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</si>
  <si>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</si>
  <si>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</si>
  <si>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</si>
  <si>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</si>
  <si>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</si>
  <si>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</si>
  <si>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</si>
  <si>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</si>
  <si>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</si>
  <si>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</si>
  <si>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</si>
  <si>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</si>
  <si>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</si>
  <si>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</si>
  <si>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</si>
  <si>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</si>
  <si>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</si>
  <si>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</si>
  <si>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</si>
  <si>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</si>
  <si>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</si>
  <si>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</si>
  <si>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</si>
  <si>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</si>
  <si>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</si>
  <si>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</si>
  <si>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</si>
  <si>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</si>
  <si>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</si>
  <si>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</si>
  <si>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</si>
  <si>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</si>
  <si>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</si>
  <si>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</si>
  <si>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</si>
  <si>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</si>
  <si>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</si>
  <si>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</si>
  <si>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</si>
  <si>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</si>
  <si>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</si>
  <si>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</si>
  <si>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</si>
  <si>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</si>
  <si>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</si>
  <si>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</si>
  <si>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</si>
  <si>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</si>
  <si>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</si>
  <si>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</si>
  <si>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</si>
  <si>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</si>
  <si>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</si>
  <si>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</si>
  <si>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</si>
  <si>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</si>
  <si>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</si>
  <si>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</si>
  <si>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</si>
  <si>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</si>
  <si>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</si>
  <si>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</si>
  <si>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</si>
  <si>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</si>
  <si>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</si>
  <si>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</si>
  <si>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</si>
  <si>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</si>
  <si>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</si>
  <si>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</si>
  <si>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</si>
  <si>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</si>
  <si>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</si>
  <si>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</si>
  <si>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</si>
  <si>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</si>
  <si>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</si>
  <si>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</si>
  <si>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</si>
  <si>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</si>
  <si>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</si>
  <si>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</si>
  <si>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</si>
  <si>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</si>
  <si>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</si>
  <si>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</si>
  <si>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</si>
  <si>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</si>
  <si>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</si>
  <si>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</si>
  <si>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</si>
  <si>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</si>
  <si>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</si>
  <si>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</si>
  <si>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</si>
  <si>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</si>
  <si>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</si>
  <si>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</si>
  <si>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</si>
  <si>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</si>
  <si>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</si>
  <si>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</si>
  <si>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</si>
  <si>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</si>
  <si>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</si>
  <si>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</si>
  <si>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</si>
  <si>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</si>
  <si>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</si>
  <si>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</si>
  <si>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</si>
  <si>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</si>
  <si>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</si>
  <si>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</si>
  <si>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</si>
  <si>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</si>
  <si>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</si>
  <si>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</si>
  <si>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</si>
  <si>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</si>
  <si>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</si>
  <si>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</si>
  <si>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</si>
  <si>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</si>
  <si>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</si>
  <si>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</si>
  <si>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</si>
  <si>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</si>
  <si>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</si>
  <si>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</si>
  <si>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</si>
  <si>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</si>
  <si>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</si>
  <si>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</si>
  <si>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</si>
  <si>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</si>
  <si>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</si>
  <si>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</si>
  <si>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</si>
  <si>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</si>
  <si>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</si>
  <si>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</si>
  <si>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</si>
  <si>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</si>
  <si>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</si>
  <si>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</si>
  <si>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</si>
  <si>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</si>
  <si>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</si>
  <si>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</si>
  <si>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</si>
  <si>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</si>
  <si>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</si>
  <si>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</si>
  <si>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</si>
  <si>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</si>
  <si>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</si>
  <si>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</si>
  <si>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</si>
  <si>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</si>
  <si>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</si>
  <si>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</si>
  <si>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</si>
  <si>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</si>
  <si>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</si>
  <si>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</si>
  <si>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</si>
  <si>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</si>
  <si>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</si>
  <si>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</si>
  <si>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</si>
  <si>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</si>
  <si>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</si>
  <si>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</si>
  <si>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</si>
  <si>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</si>
  <si>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</si>
  <si>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</si>
  <si>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</si>
  <si>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</si>
  <si>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</si>
  <si>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</si>
  <si>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</si>
  <si>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</si>
  <si>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</si>
  <si>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</si>
  <si>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</si>
  <si>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</si>
  <si>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</si>
  <si>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</si>
  <si>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</si>
  <si>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</si>
  <si>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</si>
  <si>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</si>
  <si>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</si>
  <si>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</si>
  <si>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</si>
  <si>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</si>
  <si>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</si>
  <si>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</si>
  <si>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</si>
  <si>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</si>
  <si>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</si>
  <si>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</si>
  <si>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</si>
  <si>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</si>
  <si>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</si>
  <si>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</si>
  <si>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</si>
  <si>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</si>
  <si>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</si>
  <si>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</si>
  <si>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</si>
  <si>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</si>
  <si>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</si>
  <si>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</si>
  <si>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</si>
  <si>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</si>
  <si>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</si>
  <si>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</si>
  <si>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</si>
  <si>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</si>
  <si>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</si>
  <si>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</si>
  <si>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</si>
  <si>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</si>
  <si>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</si>
  <si>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</si>
  <si>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</si>
  <si>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</si>
  <si>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</si>
  <si>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</si>
  <si>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</si>
  <si>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</si>
  <si>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</si>
  <si>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</si>
  <si>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</si>
  <si>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</si>
  <si>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</si>
  <si>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</si>
  <si>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</si>
  <si>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</si>
  <si>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</si>
  <si>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</si>
  <si>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</si>
  <si>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</si>
  <si>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</si>
  <si>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</si>
  <si>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</si>
  <si>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</si>
  <si>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</si>
  <si>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</si>
  <si>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</si>
  <si>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</si>
  <si>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</si>
  <si>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</si>
  <si>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</si>
  <si>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</si>
  <si>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</si>
  <si>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</si>
  <si>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</si>
  <si>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</si>
  <si>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</si>
  <si>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</si>
  <si>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</si>
  <si>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</si>
  <si>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</si>
  <si>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</si>
  <si>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</si>
  <si>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</si>
  <si>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</si>
  <si>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</si>
  <si>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</si>
  <si>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</si>
  <si>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</si>
  <si>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</si>
  <si>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</si>
  <si>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</si>
  <si>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</si>
  <si>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</si>
  <si>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</si>
  <si>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</si>
  <si>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</si>
  <si>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</si>
  <si>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</si>
  <si>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</si>
  <si>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</si>
  <si>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</si>
  <si>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</si>
  <si>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</si>
  <si>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</si>
  <si>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</si>
  <si>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</si>
  <si>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</si>
  <si>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</si>
  <si>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</si>
  <si>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</si>
  <si>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</si>
  <si>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</si>
  <si>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</si>
  <si>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</si>
  <si>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</si>
  <si>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</si>
  <si>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</si>
  <si>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</si>
  <si>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</si>
  <si>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</si>
  <si>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</si>
  <si>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</si>
  <si>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</si>
  <si>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</si>
  <si>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</si>
  <si>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</si>
  <si>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</si>
  <si>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</si>
  <si>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</si>
  <si>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</si>
  <si>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</si>
  <si>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</si>
  <si>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</si>
  <si>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</si>
  <si>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</si>
  <si>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</si>
  <si>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</si>
  <si>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</si>
  <si>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</si>
  <si>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</si>
  <si>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</si>
  <si>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</si>
  <si>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</si>
  <si>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</si>
  <si>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</si>
  <si>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</si>
  <si>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</si>
  <si>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</si>
  <si>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</si>
  <si>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</si>
  <si>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</si>
  <si>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</si>
  <si>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</si>
  <si>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</si>
  <si>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</si>
  <si>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</si>
  <si>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</si>
  <si>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</si>
  <si>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</si>
  <si>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</si>
  <si>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</si>
  <si>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</si>
  <si>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</si>
  <si>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</si>
  <si>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</si>
  <si>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</si>
  <si>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</si>
  <si>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</si>
  <si>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</si>
  <si>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</si>
  <si>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</si>
  <si>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</si>
  <si>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</si>
  <si>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</si>
  <si>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</si>
  <si>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</si>
  <si>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</si>
  <si>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</si>
  <si>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</si>
  <si>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</si>
  <si>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</si>
  <si>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</si>
  <si>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</si>
  <si>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</si>
  <si>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</si>
  <si>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</si>
  <si>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</si>
  <si>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</si>
  <si>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</si>
  <si>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</si>
  <si>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</si>
  <si>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</si>
  <si>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</si>
  <si>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</si>
  <si>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</si>
  <si>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</si>
  <si>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</si>
  <si>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</si>
  <si>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</si>
  <si>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</si>
  <si>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</si>
  <si>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</si>
  <si>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</si>
  <si>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</si>
  <si>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</si>
  <si>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</si>
  <si>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</si>
  <si>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</si>
  <si>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</si>
  <si>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</si>
  <si>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</si>
  <si>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</si>
  <si>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</si>
  <si>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</si>
  <si>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</si>
  <si>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</si>
  <si>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</si>
  <si>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</si>
  <si>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</si>
  <si>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</si>
  <si>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</si>
  <si>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</si>
  <si>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</si>
  <si>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</si>
  <si>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</si>
  <si>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</si>
  <si>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</si>
  <si>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</si>
  <si>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</si>
  <si>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</si>
  <si>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</si>
  <si>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</si>
  <si>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</si>
  <si>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</si>
  <si>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</si>
  <si>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</si>
  <si>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</si>
  <si>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</si>
  <si>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</si>
  <si>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</si>
  <si>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</si>
  <si>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</si>
  <si>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</si>
  <si>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</si>
  <si>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</si>
  <si>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</si>
  <si>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</si>
  <si>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</si>
  <si>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</si>
  <si>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</si>
  <si>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</si>
  <si>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</si>
  <si>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</si>
  <si>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</si>
  <si>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</si>
  <si>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</si>
  <si>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</si>
  <si>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</si>
  <si>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</si>
  <si>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</si>
  <si>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</si>
  <si>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</si>
  <si>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</si>
  <si>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</si>
  <si>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</si>
  <si>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</si>
  <si>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</si>
  <si>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</si>
  <si>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</si>
  <si>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</si>
  <si>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</si>
  <si>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</si>
  <si>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</si>
  <si>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</si>
  <si>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</si>
  <si>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</si>
  <si>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</si>
  <si>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</si>
  <si>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</si>
  <si>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</si>
  <si>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</si>
  <si>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</si>
  <si>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</si>
  <si>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</si>
  <si>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</si>
  <si>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</si>
  <si>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</si>
  <si>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</si>
  <si>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</si>
  <si>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</si>
  <si>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</si>
  <si>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</si>
  <si>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</si>
  <si>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</si>
  <si>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</si>
  <si>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</si>
  <si>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</si>
  <si>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</si>
  <si>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</si>
  <si>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</si>
  <si>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</si>
  <si>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</si>
  <si>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</si>
  <si>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</si>
  <si>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</si>
  <si>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</si>
  <si>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</si>
  <si>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</si>
  <si>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</si>
  <si>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</si>
  <si>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</si>
  <si>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</si>
  <si>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</si>
  <si>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</si>
  <si>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</si>
  <si>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</si>
  <si>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</si>
  <si>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</si>
  <si>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</si>
  <si>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</si>
  <si>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</si>
  <si>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</si>
  <si>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</si>
  <si>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</si>
  <si>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</si>
  <si>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</si>
  <si>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</si>
  <si>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</si>
  <si>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</si>
  <si>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</si>
  <si>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</si>
  <si>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</si>
  <si>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</si>
  <si>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</si>
  <si>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</si>
  <si>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</si>
  <si>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</si>
  <si>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</si>
  <si>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</si>
  <si>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</si>
  <si>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</si>
  <si>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</si>
  <si>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</si>
  <si>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</si>
  <si>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</si>
  <si>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</si>
  <si>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</si>
  <si>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</si>
  <si>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</si>
  <si>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</si>
  <si>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</si>
  <si>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</si>
  <si>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</si>
  <si>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</si>
  <si>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</si>
  <si>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</si>
  <si>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</si>
  <si>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</si>
  <si>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</si>
  <si>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</si>
  <si>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</si>
  <si>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</si>
  <si>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</si>
  <si>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</si>
  <si>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</si>
  <si>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</si>
  <si>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</si>
  <si>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</si>
  <si>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</si>
  <si>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</si>
  <si>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</si>
  <si>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</si>
  <si>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</si>
  <si>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</si>
  <si>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</si>
  <si>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</si>
  <si>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</si>
  <si>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</si>
  <si>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</si>
  <si>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</si>
  <si>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</si>
  <si>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</si>
  <si>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</si>
  <si>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</si>
  <si>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</si>
  <si>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</si>
  <si>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</si>
  <si>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</si>
  <si>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</si>
  <si>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</si>
  <si>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</si>
  <si>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</si>
  <si>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</si>
  <si>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</si>
  <si>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</si>
  <si>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</si>
  <si>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</si>
  <si>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</si>
  <si>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</si>
  <si>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</si>
  <si>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</si>
  <si>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</si>
  <si>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</si>
  <si>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</si>
  <si>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</si>
  <si>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</si>
  <si>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</si>
  <si>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</si>
  <si>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</si>
  <si>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</si>
  <si>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</si>
  <si>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</si>
  <si>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</si>
  <si>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</si>
  <si>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</si>
  <si>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</si>
  <si>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</si>
  <si>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</si>
  <si>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</si>
  <si>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</si>
  <si>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</si>
  <si>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</si>
  <si>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</si>
  <si>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</si>
  <si>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</si>
  <si>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</si>
  <si>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</si>
  <si>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</si>
  <si>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</si>
  <si>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</si>
  <si>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</si>
  <si>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</si>
  <si>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</si>
  <si>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</si>
  <si>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</si>
  <si>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</si>
  <si>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</si>
  <si>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</si>
  <si>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</si>
  <si>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</si>
  <si>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</si>
  <si>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</si>
  <si>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</si>
  <si>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</si>
  <si>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</si>
  <si>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</si>
  <si>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</si>
  <si>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</si>
  <si>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</si>
  <si>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</si>
  <si>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</si>
  <si>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</si>
  <si>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</si>
  <si>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</si>
  <si>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</si>
  <si>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</si>
  <si>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</si>
  <si>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</si>
  <si>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</si>
  <si>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</si>
  <si>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</si>
  <si>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</si>
  <si>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</si>
  <si>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</si>
  <si>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</si>
  <si>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</si>
  <si>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</si>
  <si>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</si>
  <si>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</si>
  <si>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</si>
  <si>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</si>
  <si>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</si>
  <si>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</si>
  <si>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</si>
  <si>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</si>
  <si>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</si>
  <si>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</si>
  <si>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</si>
  <si>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</si>
  <si>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</si>
  <si>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</si>
  <si>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</si>
  <si>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</si>
  <si>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</si>
  <si>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</si>
  <si>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</si>
  <si>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</si>
  <si>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</si>
  <si>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</si>
  <si>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</si>
  <si>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</si>
  <si>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</si>
  <si>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</si>
  <si>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</si>
  <si>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</si>
  <si>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</si>
  <si>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</si>
  <si>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</si>
  <si>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</si>
  <si>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</si>
  <si>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</si>
  <si>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</si>
  <si>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</si>
  <si>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</si>
  <si>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</si>
  <si>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</si>
  <si>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</si>
  <si>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</si>
  <si>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</si>
  <si>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</si>
  <si>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</si>
  <si>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</si>
  <si>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</si>
  <si>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</si>
  <si>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</si>
  <si>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</si>
  <si>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</si>
  <si>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</si>
  <si>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</si>
  <si>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</si>
  <si>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</si>
  <si>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</si>
  <si>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</si>
  <si>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</si>
  <si>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</si>
  <si>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</si>
  <si>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</si>
  <si>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</si>
  <si>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</si>
  <si>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</si>
  <si>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</si>
  <si>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</si>
  <si>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</si>
  <si>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</si>
  <si>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</si>
  <si>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</si>
  <si>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</si>
  <si>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</si>
  <si>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</si>
  <si>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</si>
  <si>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</si>
  <si>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</si>
  <si>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</si>
  <si>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</si>
  <si>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</si>
  <si>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</si>
  <si>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</si>
  <si>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</si>
  <si>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</si>
  <si>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兵庫県</t>
  </si>
  <si>
    <t>28000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</si>
  <si>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</si>
  <si>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</si>
  <si>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</si>
  <si>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</si>
  <si>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</si>
  <si>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</si>
  <si>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</si>
  <si>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</si>
  <si>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</si>
  <si>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</si>
  <si>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</si>
  <si>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</si>
  <si>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28100</t>
  </si>
  <si>
    <t>神戸市</t>
  </si>
  <si>
    <t>281100</t>
  </si>
  <si>
    <t>有る</t>
  </si>
  <si>
    <t>28201</t>
  </si>
  <si>
    <t>姫路市</t>
  </si>
  <si>
    <t>281201</t>
  </si>
  <si>
    <t>28202</t>
  </si>
  <si>
    <t>尼崎市</t>
  </si>
  <si>
    <t>281202</t>
  </si>
  <si>
    <t>28203</t>
  </si>
  <si>
    <t>明石市</t>
  </si>
  <si>
    <t>281203</t>
  </si>
  <si>
    <t>28204</t>
  </si>
  <si>
    <t>西宮市</t>
  </si>
  <si>
    <t>281204</t>
  </si>
  <si>
    <t>28205</t>
  </si>
  <si>
    <t>洲本市</t>
  </si>
  <si>
    <t>281205</t>
  </si>
  <si>
    <t>28206</t>
  </si>
  <si>
    <t>芦屋市</t>
  </si>
  <si>
    <t>281206</t>
  </si>
  <si>
    <t>28207</t>
  </si>
  <si>
    <t>伊丹市</t>
  </si>
  <si>
    <t>281207</t>
  </si>
  <si>
    <t>28208</t>
  </si>
  <si>
    <t>相生市</t>
  </si>
  <si>
    <t>281208</t>
  </si>
  <si>
    <t>28209</t>
  </si>
  <si>
    <t>豊岡市</t>
  </si>
  <si>
    <t>281209</t>
  </si>
  <si>
    <t>28210</t>
  </si>
  <si>
    <t>加古川市</t>
  </si>
  <si>
    <t>281210</t>
  </si>
  <si>
    <t>28212</t>
  </si>
  <si>
    <t>赤穂市</t>
  </si>
  <si>
    <t>281212</t>
  </si>
  <si>
    <t>28213</t>
  </si>
  <si>
    <t>西脇市</t>
  </si>
  <si>
    <t>281213</t>
  </si>
  <si>
    <t>28214</t>
  </si>
  <si>
    <t>宝塚市</t>
  </si>
  <si>
    <t>281214</t>
  </si>
  <si>
    <t>28215</t>
  </si>
  <si>
    <t>三木市</t>
  </si>
  <si>
    <t>281215</t>
  </si>
  <si>
    <t>28216</t>
  </si>
  <si>
    <t>高砂市</t>
  </si>
  <si>
    <t>281216</t>
  </si>
  <si>
    <t>28217</t>
  </si>
  <si>
    <t>川西市</t>
  </si>
  <si>
    <t>281217</t>
  </si>
  <si>
    <t>28218</t>
  </si>
  <si>
    <t>小野市</t>
  </si>
  <si>
    <t>281218</t>
  </si>
  <si>
    <t>28219</t>
  </si>
  <si>
    <t>三田市</t>
  </si>
  <si>
    <t>281219</t>
  </si>
  <si>
    <t>28220</t>
  </si>
  <si>
    <t>加西市</t>
  </si>
  <si>
    <t>281220</t>
  </si>
  <si>
    <t>28221</t>
  </si>
  <si>
    <t>篠山市</t>
  </si>
  <si>
    <t>281221</t>
  </si>
  <si>
    <t>28222</t>
  </si>
  <si>
    <t>養父市</t>
  </si>
  <si>
    <t>281222</t>
  </si>
  <si>
    <t>28223</t>
  </si>
  <si>
    <t>丹波市</t>
  </si>
  <si>
    <t>281223</t>
  </si>
  <si>
    <t>28224</t>
  </si>
  <si>
    <t>南あわじ市</t>
  </si>
  <si>
    <t>281224</t>
  </si>
  <si>
    <t>28225</t>
  </si>
  <si>
    <t>朝来市</t>
  </si>
  <si>
    <t>281225</t>
  </si>
  <si>
    <t>28226</t>
  </si>
  <si>
    <t>淡路市</t>
  </si>
  <si>
    <t>281226</t>
  </si>
  <si>
    <t>28227</t>
  </si>
  <si>
    <t>宍粟市</t>
  </si>
  <si>
    <t>281227</t>
  </si>
  <si>
    <t>28228</t>
  </si>
  <si>
    <t>加東市</t>
  </si>
  <si>
    <t>281228</t>
  </si>
  <si>
    <t>28229</t>
  </si>
  <si>
    <t>たつの市</t>
  </si>
  <si>
    <t>281229</t>
  </si>
  <si>
    <t>28301</t>
  </si>
  <si>
    <t>猪名川町</t>
  </si>
  <si>
    <t>281301</t>
  </si>
  <si>
    <t>28365</t>
  </si>
  <si>
    <t>多可町</t>
  </si>
  <si>
    <t>281365</t>
  </si>
  <si>
    <t>28381</t>
  </si>
  <si>
    <t>稲美町</t>
  </si>
  <si>
    <t>281381</t>
  </si>
  <si>
    <t>28382</t>
  </si>
  <si>
    <t>播磨町</t>
  </si>
  <si>
    <t>281382</t>
  </si>
  <si>
    <t>28442</t>
  </si>
  <si>
    <t>市川町</t>
  </si>
  <si>
    <t>281442</t>
  </si>
  <si>
    <t>28443</t>
  </si>
  <si>
    <t>福崎町</t>
  </si>
  <si>
    <t>281443</t>
  </si>
  <si>
    <t>28446</t>
  </si>
  <si>
    <t>神河町</t>
  </si>
  <si>
    <t>281446</t>
  </si>
  <si>
    <t>28464</t>
  </si>
  <si>
    <t>太子町</t>
  </si>
  <si>
    <t>281464</t>
  </si>
  <si>
    <t>28481</t>
  </si>
  <si>
    <t>上郡町</t>
  </si>
  <si>
    <t>281481</t>
  </si>
  <si>
    <t>28501</t>
  </si>
  <si>
    <t>佐用町</t>
  </si>
  <si>
    <t>281501</t>
  </si>
  <si>
    <t>28585</t>
  </si>
  <si>
    <t>香美町</t>
  </si>
  <si>
    <t>281585</t>
  </si>
  <si>
    <t>28586</t>
  </si>
  <si>
    <t>新温泉町</t>
  </si>
  <si>
    <t>281586</t>
  </si>
  <si>
    <t>無い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</si>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</sst>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21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69" xfId="6" quotePrefix="1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9" fillId="0" borderId="62" xfId="0" applyNumberFormat="1" applyFont="1" applyFill="1" applyBorder="1" applyAlignment="1">
      <alignment vertical="center"/>
    </xf>
    <xf numFmtId="49" fontId="9" fillId="0" borderId="62" xfId="0" applyNumberFormat="1" applyFont="1" applyFill="1" applyBorder="1" applyAlignment="1">
      <alignment vertical="center"/>
    </xf>
    <xf numFmtId="3" fontId="9" fillId="0" borderId="62" xfId="0" applyNumberFormat="1" applyFont="1" applyFill="1" applyBorder="1" applyAlignment="1">
      <alignment vertical="center"/>
    </xf>
    <xf numFmtId="3" fontId="9" fillId="0" borderId="62" xfId="0" applyNumberFormat="1" applyFont="1" applyFill="1" applyBorder="1" applyAlignment="1">
      <alignment horizontal="right" vertical="center"/>
    </xf>
    <xf numFmtId="179" fontId="9" fillId="0" borderId="62" xfId="0" applyNumberFormat="1" applyFont="1" applyFill="1" applyBorder="1" applyAlignment="1">
      <alignment horizontal="right" vertical="center"/>
    </xf>
    <xf numFmtId="0" fontId="21" fillId="0" borderId="0" xfId="0" quotePrefix="1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 activeCell="D7" sqref="D7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316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45" t="s">
        <v>665</v>
      </c>
      <c r="B2" s="345" t="s">
        <v>666</v>
      </c>
      <c r="C2" s="347" t="s">
        <v>667</v>
      </c>
      <c r="D2" s="336" t="s">
        <v>668</v>
      </c>
      <c r="E2" s="339"/>
      <c r="F2" s="209"/>
      <c r="G2" s="210" t="s">
        <v>669</v>
      </c>
      <c r="H2" s="336" t="s">
        <v>670</v>
      </c>
      <c r="I2" s="339"/>
      <c r="J2" s="339"/>
      <c r="K2" s="344"/>
      <c r="L2" s="330" t="s">
        <v>671</v>
      </c>
      <c r="M2" s="331"/>
      <c r="N2" s="332"/>
      <c r="O2" s="327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41" t="s">
        <v>674</v>
      </c>
      <c r="AC2" s="336" t="s">
        <v>675</v>
      </c>
      <c r="AD2" s="339"/>
      <c r="AE2" s="339"/>
      <c r="AF2" s="339"/>
      <c r="AG2" s="339"/>
      <c r="AH2" s="339"/>
      <c r="AI2" s="339"/>
      <c r="AJ2" s="340"/>
      <c r="AK2" s="341" t="s">
        <v>676</v>
      </c>
      <c r="AL2" s="341" t="s">
        <v>677</v>
      </c>
      <c r="AM2" s="336" t="s">
        <v>678</v>
      </c>
      <c r="AN2" s="337"/>
      <c r="AO2" s="337"/>
      <c r="AP2" s="338"/>
      <c r="AQ2" s="317"/>
      <c r="AR2" s="317"/>
    </row>
    <row r="3" spans="1:44" s="228" customFormat="1" ht="22.5" customHeight="1">
      <c r="A3" s="346"/>
      <c r="B3" s="346"/>
      <c r="C3" s="348"/>
      <c r="D3" s="214"/>
      <c r="E3" s="333" t="s">
        <v>679</v>
      </c>
      <c r="F3" s="327" t="s">
        <v>680</v>
      </c>
      <c r="G3" s="215"/>
      <c r="H3" s="333" t="s">
        <v>681</v>
      </c>
      <c r="I3" s="333" t="s">
        <v>682</v>
      </c>
      <c r="J3" s="327" t="s">
        <v>683</v>
      </c>
      <c r="K3" s="323" t="s">
        <v>684</v>
      </c>
      <c r="L3" s="329" t="s">
        <v>756</v>
      </c>
      <c r="M3" s="329" t="s">
        <v>757</v>
      </c>
      <c r="N3" s="329" t="s">
        <v>758</v>
      </c>
      <c r="O3" s="328"/>
      <c r="P3" s="333" t="s">
        <v>685</v>
      </c>
      <c r="Q3" s="333" t="s">
        <v>686</v>
      </c>
      <c r="R3" s="324" t="s">
        <v>687</v>
      </c>
      <c r="S3" s="325"/>
      <c r="T3" s="325"/>
      <c r="U3" s="325"/>
      <c r="V3" s="325"/>
      <c r="W3" s="325"/>
      <c r="X3" s="325"/>
      <c r="Y3" s="326"/>
      <c r="Z3" s="333" t="s">
        <v>688</v>
      </c>
      <c r="AA3" s="323" t="s">
        <v>684</v>
      </c>
      <c r="AB3" s="342"/>
      <c r="AC3" s="333" t="s">
        <v>689</v>
      </c>
      <c r="AD3" s="333" t="s">
        <v>690</v>
      </c>
      <c r="AE3" s="327" t="s">
        <v>691</v>
      </c>
      <c r="AF3" s="327" t="s">
        <v>692</v>
      </c>
      <c r="AG3" s="327" t="s">
        <v>693</v>
      </c>
      <c r="AH3" s="327" t="s">
        <v>694</v>
      </c>
      <c r="AI3" s="327" t="s">
        <v>695</v>
      </c>
      <c r="AJ3" s="323" t="s">
        <v>684</v>
      </c>
      <c r="AK3" s="342"/>
      <c r="AL3" s="342"/>
      <c r="AM3" s="333" t="s">
        <v>686</v>
      </c>
      <c r="AN3" s="333" t="s">
        <v>696</v>
      </c>
      <c r="AO3" s="333" t="s">
        <v>697</v>
      </c>
      <c r="AP3" s="323" t="s">
        <v>684</v>
      </c>
      <c r="AQ3" s="317"/>
      <c r="AR3" s="317"/>
    </row>
    <row r="4" spans="1:44" s="228" customFormat="1" ht="25.5" customHeight="1">
      <c r="A4" s="346"/>
      <c r="B4" s="346"/>
      <c r="C4" s="348"/>
      <c r="D4" s="214"/>
      <c r="E4" s="328"/>
      <c r="F4" s="334"/>
      <c r="G4" s="216"/>
      <c r="H4" s="328"/>
      <c r="I4" s="328"/>
      <c r="J4" s="328"/>
      <c r="K4" s="323"/>
      <c r="L4" s="323"/>
      <c r="M4" s="323"/>
      <c r="N4" s="323"/>
      <c r="O4" s="328"/>
      <c r="P4" s="335"/>
      <c r="Q4" s="335"/>
      <c r="R4" s="323" t="s">
        <v>684</v>
      </c>
      <c r="S4" s="333" t="s">
        <v>690</v>
      </c>
      <c r="T4" s="327" t="s">
        <v>698</v>
      </c>
      <c r="U4" s="327" t="s">
        <v>691</v>
      </c>
      <c r="V4" s="327" t="s">
        <v>692</v>
      </c>
      <c r="W4" s="327" t="s">
        <v>693</v>
      </c>
      <c r="X4" s="327" t="s">
        <v>699</v>
      </c>
      <c r="Y4" s="333" t="s">
        <v>700</v>
      </c>
      <c r="Z4" s="343"/>
      <c r="AA4" s="323"/>
      <c r="AB4" s="342"/>
      <c r="AC4" s="335"/>
      <c r="AD4" s="335"/>
      <c r="AE4" s="335"/>
      <c r="AF4" s="334"/>
      <c r="AG4" s="334"/>
      <c r="AH4" s="335"/>
      <c r="AI4" s="335"/>
      <c r="AJ4" s="323"/>
      <c r="AK4" s="342"/>
      <c r="AL4" s="342"/>
      <c r="AM4" s="335"/>
      <c r="AN4" s="335"/>
      <c r="AO4" s="335"/>
      <c r="AP4" s="323"/>
      <c r="AQ4" s="317"/>
      <c r="AR4" s="317"/>
    </row>
    <row r="5" spans="1:44" s="229" customFormat="1" ht="60" customHeight="1">
      <c r="A5" s="346"/>
      <c r="B5" s="346"/>
      <c r="C5" s="348"/>
      <c r="D5" s="217"/>
      <c r="E5" s="218"/>
      <c r="F5" s="218"/>
      <c r="G5" s="218"/>
      <c r="H5" s="218"/>
      <c r="I5" s="218"/>
      <c r="J5" s="218"/>
      <c r="K5" s="217"/>
      <c r="L5" s="323"/>
      <c r="M5" s="323"/>
      <c r="N5" s="323"/>
      <c r="O5" s="218"/>
      <c r="P5" s="218"/>
      <c r="Q5" s="218"/>
      <c r="R5" s="323"/>
      <c r="S5" s="334"/>
      <c r="T5" s="328"/>
      <c r="U5" s="328"/>
      <c r="V5" s="328"/>
      <c r="W5" s="328"/>
      <c r="X5" s="328"/>
      <c r="Y5" s="334"/>
      <c r="Z5" s="217"/>
      <c r="AA5" s="217"/>
      <c r="AB5" s="342"/>
      <c r="AC5" s="218"/>
      <c r="AD5" s="218"/>
      <c r="AE5" s="218"/>
      <c r="AF5" s="218"/>
      <c r="AG5" s="218"/>
      <c r="AH5" s="218"/>
      <c r="AI5" s="218"/>
      <c r="AJ5" s="217"/>
      <c r="AK5" s="342"/>
      <c r="AL5" s="342"/>
      <c r="AM5" s="218"/>
      <c r="AN5" s="218"/>
      <c r="AO5" s="218"/>
      <c r="AP5" s="217"/>
      <c r="AQ5" s="318"/>
      <c r="AR5" s="318"/>
    </row>
    <row r="6" spans="1:44" s="230" customFormat="1" ht="13.5" customHeight="1">
      <c r="A6" s="346"/>
      <c r="B6" s="346"/>
      <c r="C6" s="348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 t="shared" ref="D7:D48" si="0">+E7+F7</f>
        <v>5604789</v>
      </c>
      <c r="E7" s="306">
        <f>SUM(E$8:E$1000)</f>
        <v>5604789</v>
      </c>
      <c r="F7" s="306">
        <f>SUM(F$8:F$1000)</f>
        <v>0</v>
      </c>
      <c r="G7" s="306">
        <f>SUM(G$8:G$1000)</f>
        <v>99146</v>
      </c>
      <c r="H7" s="306">
        <f>SUM(ごみ搬入量内訳!E7,+ごみ搬入量内訳!AD7)</f>
        <v>1614900</v>
      </c>
      <c r="I7" s="306">
        <f>ごみ搬入量内訳!BC7</f>
        <v>157157</v>
      </c>
      <c r="J7" s="306">
        <f>資源化量内訳!BO7</f>
        <v>153231.37669316868</v>
      </c>
      <c r="K7" s="306">
        <f t="shared" ref="K7:K48" si="1">SUM(H7:J7)</f>
        <v>1925288.3766931687</v>
      </c>
      <c r="L7" s="306">
        <f>IF(D7&lt;&gt;0,K7/D7/365*1000000,"-")</f>
        <v>941.11708324286508</v>
      </c>
      <c r="M7" s="306">
        <f>IF(D7&lt;&gt;0,(ごみ搬入量内訳!BR7+ごみ処理概要!J7)/ごみ処理概要!D7/365*1000000,"-")</f>
        <v>630.97135432015034</v>
      </c>
      <c r="N7" s="306">
        <f>IF(D7&lt;&gt;0,ごみ搬入量内訳!CM7/ごみ処理概要!D7/365*1000000,"-")</f>
        <v>310.1457289227148</v>
      </c>
      <c r="O7" s="306">
        <f>ごみ搬入量内訳!DH7</f>
        <v>0</v>
      </c>
      <c r="P7" s="306">
        <f>ごみ処理量内訳!E7</f>
        <v>1503775</v>
      </c>
      <c r="Q7" s="306">
        <f>ごみ処理量内訳!N7</f>
        <v>19177</v>
      </c>
      <c r="R7" s="306">
        <f t="shared" ref="R7:R48" si="2">SUM(S7:Y7)</f>
        <v>194003</v>
      </c>
      <c r="S7" s="306">
        <f>ごみ処理量内訳!G7</f>
        <v>89149</v>
      </c>
      <c r="T7" s="306">
        <f>ごみ処理量内訳!L7</f>
        <v>80120</v>
      </c>
      <c r="U7" s="306">
        <f>ごみ処理量内訳!H7</f>
        <v>11207</v>
      </c>
      <c r="V7" s="306">
        <f>ごみ処理量内訳!I7</f>
        <v>0</v>
      </c>
      <c r="W7" s="306">
        <f>ごみ処理量内訳!J7</f>
        <v>6879</v>
      </c>
      <c r="X7" s="306">
        <f>ごみ処理量内訳!K7</f>
        <v>4876</v>
      </c>
      <c r="Y7" s="306">
        <f>ごみ処理量内訳!M7</f>
        <v>1772</v>
      </c>
      <c r="Z7" s="306">
        <f>資源化量内訳!Y7</f>
        <v>51348</v>
      </c>
      <c r="AA7" s="306">
        <f t="shared" ref="AA7:AA48" si="3">SUM(P7,Q7,R7,Z7)</f>
        <v>1768303</v>
      </c>
      <c r="AB7" s="309">
        <f t="shared" ref="AB7:AB48" si="4">IF(AA7&lt;&gt;0,(Z7+P7+R7)/AA7*100,"-")</f>
        <v>98.915513913622263</v>
      </c>
      <c r="AC7" s="306">
        <f>施設資源化量内訳!Y7</f>
        <v>28258</v>
      </c>
      <c r="AD7" s="306">
        <f>施設資源化量内訳!AT7</f>
        <v>15196</v>
      </c>
      <c r="AE7" s="306">
        <f>施設資源化量内訳!BO7</f>
        <v>11207</v>
      </c>
      <c r="AF7" s="306">
        <f>施設資源化量内訳!CJ7</f>
        <v>0</v>
      </c>
      <c r="AG7" s="306">
        <f>施設資源化量内訳!DE7</f>
        <v>497</v>
      </c>
      <c r="AH7" s="306">
        <f>施設資源化量内訳!DZ7</f>
        <v>2733</v>
      </c>
      <c r="AI7" s="306">
        <f>施設資源化量内訳!EU7</f>
        <v>60245</v>
      </c>
      <c r="AJ7" s="306">
        <f t="shared" ref="AJ7:AJ48" si="5">SUM(AC7:AI7)</f>
        <v>118136</v>
      </c>
      <c r="AK7" s="309">
        <f t="shared" ref="AK7:AK48" si="6">IF((AA7+J7)&lt;&gt;0,(Z7+AJ7+J7)/(AA7+J7)*100,"-")</f>
        <v>16.794670998732801</v>
      </c>
      <c r="AL7" s="309">
        <f>IF((AA7+J7)&lt;&gt;0,(資源化量内訳!D7-資源化量内訳!R7-資源化量内訳!T7-資源化量内訳!V7-資源化量内訳!U7)/(AA7+J7)*100,"-")</f>
        <v>16.026378732975569</v>
      </c>
      <c r="AM7" s="306">
        <f>ごみ処理量内訳!AA7</f>
        <v>19177</v>
      </c>
      <c r="AN7" s="306">
        <f>ごみ処理量内訳!AB7</f>
        <v>185783</v>
      </c>
      <c r="AO7" s="306">
        <f>ごみ処理量内訳!AC7</f>
        <v>18283</v>
      </c>
      <c r="AP7" s="306">
        <f t="shared" ref="AP7:AP48" si="7">SUM(AM7:AO7)</f>
        <v>223243</v>
      </c>
      <c r="AQ7" s="320"/>
      <c r="AR7" s="320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1545987</v>
      </c>
      <c r="E8" s="292">
        <v>1545987</v>
      </c>
      <c r="F8" s="292">
        <v>0</v>
      </c>
      <c r="G8" s="292">
        <v>44650</v>
      </c>
      <c r="H8" s="292">
        <f>SUM(ごみ搬入量内訳!E8,+ごみ搬入量内訳!AD8)</f>
        <v>461251</v>
      </c>
      <c r="I8" s="292">
        <f>ごみ搬入量内訳!BC8</f>
        <v>28484</v>
      </c>
      <c r="J8" s="292">
        <f>資源化量内訳!BO8</f>
        <v>58155.299999999996</v>
      </c>
      <c r="K8" s="292">
        <f t="shared" si="1"/>
        <v>547890.30000000005</v>
      </c>
      <c r="L8" s="295">
        <f>IF(D8&lt;&gt;0,K8/D8/365*1000000,"-")</f>
        <v>970.94562571903464</v>
      </c>
      <c r="M8" s="292">
        <f>IF(D8&lt;&gt;0,(ごみ搬入量内訳!BR8+ごみ処理概要!J8)/ごみ処理概要!D8/365*1000000,"-")</f>
        <v>630.5131967341589</v>
      </c>
      <c r="N8" s="292">
        <f>IF(D8&lt;&gt;0,ごみ搬入量内訳!CM8/ごみ処理概要!D8/365*1000000,"-")</f>
        <v>340.43242898487574</v>
      </c>
      <c r="O8" s="292">
        <f>ごみ搬入量内訳!DH8</f>
        <v>0</v>
      </c>
      <c r="P8" s="292">
        <f>ごみ処理量内訳!E8</f>
        <v>430954</v>
      </c>
      <c r="Q8" s="292">
        <f>ごみ処理量内訳!N8</f>
        <v>6090</v>
      </c>
      <c r="R8" s="292">
        <f t="shared" si="2"/>
        <v>52691</v>
      </c>
      <c r="S8" s="292">
        <f>ごみ処理量内訳!G8</f>
        <v>23297</v>
      </c>
      <c r="T8" s="292">
        <f>ごみ処理量内訳!L8</f>
        <v>29394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0</v>
      </c>
      <c r="AA8" s="292">
        <f t="shared" si="3"/>
        <v>489735</v>
      </c>
      <c r="AB8" s="297">
        <f t="shared" si="4"/>
        <v>98.756470335998031</v>
      </c>
      <c r="AC8" s="292">
        <f>施設資源化量内訳!Y8</f>
        <v>395</v>
      </c>
      <c r="AD8" s="292">
        <f>施設資源化量内訳!AT8</f>
        <v>3023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19980</v>
      </c>
      <c r="AJ8" s="292">
        <f t="shared" si="5"/>
        <v>23398</v>
      </c>
      <c r="AK8" s="297">
        <f t="shared" si="6"/>
        <v>14.884968761082279</v>
      </c>
      <c r="AL8" s="297">
        <f>IF((AA8+J8)&lt;&gt;0,(資源化量内訳!D8-資源化量内訳!R8-資源化量内訳!T8-資源化量内訳!V8-資源化量内訳!U8)/(AA8+J8)*100,"-")</f>
        <v>14.81287403701069</v>
      </c>
      <c r="AM8" s="292">
        <f>ごみ処理量内訳!AA8</f>
        <v>6090</v>
      </c>
      <c r="AN8" s="292">
        <f>ごみ処理量内訳!AB8</f>
        <v>59558</v>
      </c>
      <c r="AO8" s="292">
        <f>ごみ処理量内訳!AC8</f>
        <v>10493</v>
      </c>
      <c r="AP8" s="292">
        <f t="shared" si="7"/>
        <v>76141</v>
      </c>
      <c r="AQ8" s="321" t="s">
        <v>761</v>
      </c>
      <c r="AR8" s="322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534452</v>
      </c>
      <c r="E9" s="292">
        <v>534452</v>
      </c>
      <c r="F9" s="292">
        <v>0</v>
      </c>
      <c r="G9" s="292">
        <v>10344</v>
      </c>
      <c r="H9" s="292">
        <f>SUM(ごみ搬入量内訳!E9,+ごみ搬入量内訳!AD9)</f>
        <v>159302</v>
      </c>
      <c r="I9" s="292">
        <f>ごみ搬入量内訳!BC9</f>
        <v>21487</v>
      </c>
      <c r="J9" s="292">
        <f>資源化量内訳!BO9</f>
        <v>5465.3</v>
      </c>
      <c r="K9" s="292">
        <f t="shared" si="1"/>
        <v>186254.3</v>
      </c>
      <c r="L9" s="295">
        <f>IF(D9&lt;&gt;0,K9/D9/365*1000000,"-")</f>
        <v>954.78313005594043</v>
      </c>
      <c r="M9" s="292">
        <f>IF(D9&lt;&gt;0,(ごみ搬入量内訳!BR9+ごみ処理概要!J9)/ごみ処理概要!D9/365*1000000,"-")</f>
        <v>645.44566402108569</v>
      </c>
      <c r="N9" s="292">
        <f>IF(D9&lt;&gt;0,ごみ搬入量内訳!CM9/ごみ処理概要!D9/365*1000000,"-")</f>
        <v>309.33746603485486</v>
      </c>
      <c r="O9" s="292">
        <f>ごみ搬入量内訳!DH9</f>
        <v>0</v>
      </c>
      <c r="P9" s="292">
        <f>ごみ処理量内訳!E9</f>
        <v>156017</v>
      </c>
      <c r="Q9" s="292">
        <f>ごみ処理量内訳!N9</f>
        <v>3885</v>
      </c>
      <c r="R9" s="292">
        <f t="shared" si="2"/>
        <v>16174</v>
      </c>
      <c r="S9" s="292">
        <f>ごみ処理量内訳!G9</f>
        <v>4897</v>
      </c>
      <c r="T9" s="292">
        <f>ごみ処理量内訳!L9</f>
        <v>6126</v>
      </c>
      <c r="U9" s="292">
        <f>ごみ処理量内訳!H9</f>
        <v>3688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1463</v>
      </c>
      <c r="Z9" s="292">
        <f>資源化量内訳!Y9</f>
        <v>4330</v>
      </c>
      <c r="AA9" s="292">
        <f t="shared" si="3"/>
        <v>180406</v>
      </c>
      <c r="AB9" s="297">
        <f t="shared" si="4"/>
        <v>97.846523951531552</v>
      </c>
      <c r="AC9" s="292">
        <f>施設資源化量内訳!Y9</f>
        <v>11413</v>
      </c>
      <c r="AD9" s="292">
        <f>施設資源化量内訳!AT9</f>
        <v>554</v>
      </c>
      <c r="AE9" s="292">
        <f>施設資源化量内訳!BO9</f>
        <v>3688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5126</v>
      </c>
      <c r="AJ9" s="292">
        <f t="shared" si="5"/>
        <v>20781</v>
      </c>
      <c r="AK9" s="297">
        <f t="shared" si="6"/>
        <v>16.450253481844694</v>
      </c>
      <c r="AL9" s="297">
        <f>IF((AA9+J9)&lt;&gt;0,(資源化量内訳!D9-資源化量内訳!R9-資源化量内訳!T9-資源化量内訳!V9-資源化量内訳!U9)/(AA9+J9)*100,"-")</f>
        <v>16.342652146942534</v>
      </c>
      <c r="AM9" s="292">
        <f>ごみ処理量内訳!AA9</f>
        <v>3885</v>
      </c>
      <c r="AN9" s="292">
        <f>ごみ処理量内訳!AB9</f>
        <v>10166</v>
      </c>
      <c r="AO9" s="292">
        <f>ごみ処理量内訳!AC9</f>
        <v>1897</v>
      </c>
      <c r="AP9" s="292">
        <f t="shared" si="7"/>
        <v>15948</v>
      </c>
      <c r="AQ9" s="321" t="s">
        <v>765</v>
      </c>
      <c r="AR9" s="322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463463</v>
      </c>
      <c r="E10" s="292">
        <v>463463</v>
      </c>
      <c r="F10" s="292">
        <v>0</v>
      </c>
      <c r="G10" s="292">
        <v>11117</v>
      </c>
      <c r="H10" s="292">
        <f>SUM(ごみ搬入量内訳!E10,+ごみ搬入量内訳!AD10)</f>
        <v>140716</v>
      </c>
      <c r="I10" s="292">
        <f>ごみ搬入量内訳!BC10</f>
        <v>7945</v>
      </c>
      <c r="J10" s="292">
        <f>資源化量内訳!BO10</f>
        <v>7915.7999999999993</v>
      </c>
      <c r="K10" s="292">
        <f t="shared" si="1"/>
        <v>156576.79999999999</v>
      </c>
      <c r="L10" s="295">
        <f>IF(D10&lt;&gt;0,K10/D10/365*1000000,"-")</f>
        <v>925.59176082357237</v>
      </c>
      <c r="M10" s="292">
        <f>IF(D10&lt;&gt;0,(ごみ搬入量内訳!BR10+ごみ処理概要!J10)/ごみ処理概要!D10/365*1000000,"-")</f>
        <v>610.71979294411915</v>
      </c>
      <c r="N10" s="292">
        <f>IF(D10&lt;&gt;0,ごみ搬入量内訳!CM10/ごみ処理概要!D10/365*1000000,"-")</f>
        <v>314.87196787945334</v>
      </c>
      <c r="O10" s="292">
        <f>ごみ搬入量内訳!DH10</f>
        <v>0</v>
      </c>
      <c r="P10" s="292">
        <f>ごみ処理量内訳!E10</f>
        <v>127490</v>
      </c>
      <c r="Q10" s="292">
        <f>ごみ処理量内訳!N10</f>
        <v>0</v>
      </c>
      <c r="R10" s="292">
        <f t="shared" si="2"/>
        <v>10571</v>
      </c>
      <c r="S10" s="292">
        <f>ごみ処理量内訳!G10</f>
        <v>4995</v>
      </c>
      <c r="T10" s="292">
        <f>ごみ処理量内訳!L10</f>
        <v>5576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8931</v>
      </c>
      <c r="AA10" s="292">
        <f t="shared" si="3"/>
        <v>146992</v>
      </c>
      <c r="AB10" s="297">
        <f t="shared" si="4"/>
        <v>100</v>
      </c>
      <c r="AC10" s="292">
        <f>施設資源化量内訳!Y10</f>
        <v>95</v>
      </c>
      <c r="AD10" s="292">
        <f>施設資源化量内訳!AT10</f>
        <v>884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3317</v>
      </c>
      <c r="AJ10" s="292">
        <f t="shared" si="5"/>
        <v>4296</v>
      </c>
      <c r="AK10" s="297">
        <f t="shared" si="6"/>
        <v>13.648634865384443</v>
      </c>
      <c r="AL10" s="297">
        <f>IF((AA10+J10)&lt;&gt;0,(資源化量内訳!D10-資源化量内訳!R10-資源化量内訳!T10-資源化量内訳!V10-資源化量内訳!U10)/(AA10+J10)*100,"-")</f>
        <v>13.589890244390535</v>
      </c>
      <c r="AM10" s="292">
        <f>ごみ処理量内訳!AA10</f>
        <v>0</v>
      </c>
      <c r="AN10" s="292">
        <f>ごみ処理量内訳!AB10</f>
        <v>20572</v>
      </c>
      <c r="AO10" s="292">
        <f>ごみ処理量内訳!AC10</f>
        <v>0</v>
      </c>
      <c r="AP10" s="292">
        <f t="shared" si="7"/>
        <v>20572</v>
      </c>
      <c r="AQ10" s="321" t="s">
        <v>768</v>
      </c>
      <c r="AR10" s="322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298276</v>
      </c>
      <c r="E11" s="292">
        <v>298276</v>
      </c>
      <c r="F11" s="292">
        <v>0</v>
      </c>
      <c r="G11" s="292">
        <v>3009</v>
      </c>
      <c r="H11" s="292">
        <f>SUM(ごみ搬入量内訳!E11,+ごみ搬入量内訳!AD11)</f>
        <v>91482</v>
      </c>
      <c r="I11" s="292">
        <f>ごみ搬入量内訳!BC11</f>
        <v>5795</v>
      </c>
      <c r="J11" s="292">
        <f>資源化量内訳!BO11</f>
        <v>7643.1167768636833</v>
      </c>
      <c r="K11" s="292">
        <f t="shared" si="1"/>
        <v>104920.11677686368</v>
      </c>
      <c r="L11" s="295">
        <f>IF(D11&lt;&gt;0,K11/D11/365*1000000,"-")</f>
        <v>963.71271819098195</v>
      </c>
      <c r="M11" s="292">
        <f>IF(D11&lt;&gt;0,(ごみ搬入量内訳!BR11+ごみ処理概要!J11)/ごみ処理概要!D11/365*1000000,"-")</f>
        <v>650.82791553418008</v>
      </c>
      <c r="N11" s="292">
        <f>IF(D11&lt;&gt;0,ごみ搬入量内訳!CM11/ごみ処理概要!D11/365*1000000,"-")</f>
        <v>312.88480265680198</v>
      </c>
      <c r="O11" s="292">
        <f>ごみ搬入量内訳!DH11</f>
        <v>0</v>
      </c>
      <c r="P11" s="292">
        <f>ごみ処理量内訳!E11</f>
        <v>84085</v>
      </c>
      <c r="Q11" s="292">
        <f>ごみ処理量内訳!N11</f>
        <v>1199</v>
      </c>
      <c r="R11" s="292">
        <f t="shared" si="2"/>
        <v>7208</v>
      </c>
      <c r="S11" s="292">
        <f>ごみ処理量内訳!G11</f>
        <v>5780</v>
      </c>
      <c r="T11" s="292">
        <f>ごみ処理量内訳!L11</f>
        <v>1391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37</v>
      </c>
      <c r="Y11" s="292">
        <f>ごみ処理量内訳!M11</f>
        <v>0</v>
      </c>
      <c r="Z11" s="292">
        <f>資源化量内訳!Y11</f>
        <v>1926</v>
      </c>
      <c r="AA11" s="292">
        <f t="shared" si="3"/>
        <v>94418</v>
      </c>
      <c r="AB11" s="297">
        <f t="shared" si="4"/>
        <v>98.730115020441019</v>
      </c>
      <c r="AC11" s="292">
        <f>施設資源化量内訳!Y11</f>
        <v>608</v>
      </c>
      <c r="AD11" s="292">
        <f>施設資源化量内訳!AT11</f>
        <v>545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37</v>
      </c>
      <c r="AI11" s="292">
        <f>施設資源化量内訳!EU11</f>
        <v>1391</v>
      </c>
      <c r="AJ11" s="292">
        <f t="shared" si="5"/>
        <v>2581</v>
      </c>
      <c r="AK11" s="297">
        <f t="shared" si="6"/>
        <v>11.904746058606722</v>
      </c>
      <c r="AL11" s="297">
        <f>IF((AA11+J11)&lt;&gt;0,(資源化量内訳!D11-資源化量内訳!R11-資源化量内訳!T11-資源化量内訳!V11-資源化量内訳!U11)/(AA11+J11)*100,"-")</f>
        <v>11.608844926483837</v>
      </c>
      <c r="AM11" s="292">
        <f>ごみ処理量内訳!AA11</f>
        <v>1199</v>
      </c>
      <c r="AN11" s="292">
        <f>ごみ処理量内訳!AB11</f>
        <v>14521</v>
      </c>
      <c r="AO11" s="292">
        <f>ごみ処理量内訳!AC11</f>
        <v>44</v>
      </c>
      <c r="AP11" s="292">
        <f t="shared" si="7"/>
        <v>15764</v>
      </c>
      <c r="AQ11" s="321" t="s">
        <v>771</v>
      </c>
      <c r="AR11" s="322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488080</v>
      </c>
      <c r="E12" s="292">
        <v>488080</v>
      </c>
      <c r="F12" s="292">
        <v>0</v>
      </c>
      <c r="G12" s="292">
        <v>6264</v>
      </c>
      <c r="H12" s="292">
        <f>SUM(ごみ搬入量内訳!E12,+ごみ搬入量内訳!AD12)</f>
        <v>147380</v>
      </c>
      <c r="I12" s="292">
        <f>ごみ搬入量内訳!BC12</f>
        <v>14390</v>
      </c>
      <c r="J12" s="292">
        <f>資源化量内訳!BO12</f>
        <v>12970</v>
      </c>
      <c r="K12" s="292">
        <f t="shared" si="1"/>
        <v>174740</v>
      </c>
      <c r="L12" s="295">
        <f>IF(D12&lt;&gt;0,K12/D12/365*1000000,"-")</f>
        <v>980.8632314936018</v>
      </c>
      <c r="M12" s="292">
        <f>IF(D12&lt;&gt;0,(ごみ搬入量内訳!BR12+ごみ処理概要!J12)/ごみ処理概要!D12/365*1000000,"-")</f>
        <v>617.31963994225066</v>
      </c>
      <c r="N12" s="292">
        <f>IF(D12&lt;&gt;0,ごみ搬入量内訳!CM12/ごみ処理概要!D12/365*1000000,"-")</f>
        <v>363.54359155135131</v>
      </c>
      <c r="O12" s="292">
        <f>ごみ搬入量内訳!DH12</f>
        <v>0</v>
      </c>
      <c r="P12" s="292">
        <f>ごみ処理量内訳!E12</f>
        <v>140659</v>
      </c>
      <c r="Q12" s="292">
        <f>ごみ処理量内訳!N12</f>
        <v>0</v>
      </c>
      <c r="R12" s="292">
        <f t="shared" si="2"/>
        <v>15149</v>
      </c>
      <c r="S12" s="292">
        <f>ごみ処理量内訳!G12</f>
        <v>12534</v>
      </c>
      <c r="T12" s="292">
        <f>ごみ処理量内訳!L12</f>
        <v>2615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6226</v>
      </c>
      <c r="AA12" s="292">
        <f t="shared" si="3"/>
        <v>162034</v>
      </c>
      <c r="AB12" s="297">
        <f t="shared" si="4"/>
        <v>100</v>
      </c>
      <c r="AC12" s="292">
        <f>施設資源化量内訳!Y12</f>
        <v>1300</v>
      </c>
      <c r="AD12" s="292">
        <f>施設資源化量内訳!AT12</f>
        <v>3416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2232</v>
      </c>
      <c r="AJ12" s="292">
        <f t="shared" si="5"/>
        <v>6948</v>
      </c>
      <c r="AK12" s="297">
        <f t="shared" si="6"/>
        <v>14.93908710658042</v>
      </c>
      <c r="AL12" s="297">
        <f>IF((AA12+J12)&lt;&gt;0,(資源化量内訳!D12-資源化量内訳!R12-資源化量内訳!T12-資源化量内訳!V12-資源化量内訳!U12)/(AA12+J12)*100,"-")</f>
        <v>14.196246942927019</v>
      </c>
      <c r="AM12" s="292">
        <f>ごみ処理量内訳!AA12</f>
        <v>0</v>
      </c>
      <c r="AN12" s="292">
        <f>ごみ処理量内訳!AB12</f>
        <v>22067</v>
      </c>
      <c r="AO12" s="292">
        <f>ごみ処理量内訳!AC12</f>
        <v>719</v>
      </c>
      <c r="AP12" s="292">
        <f t="shared" si="7"/>
        <v>22786</v>
      </c>
      <c r="AQ12" s="321" t="s">
        <v>774</v>
      </c>
      <c r="AR12" s="322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45453</v>
      </c>
      <c r="E13" s="292">
        <v>45453</v>
      </c>
      <c r="F13" s="292">
        <v>0</v>
      </c>
      <c r="G13" s="292">
        <v>255</v>
      </c>
      <c r="H13" s="292">
        <f>SUM(ごみ搬入量内訳!E13,+ごみ搬入量内訳!AD13)</f>
        <v>15623</v>
      </c>
      <c r="I13" s="292">
        <f>ごみ搬入量内訳!BC13</f>
        <v>2756</v>
      </c>
      <c r="J13" s="292">
        <f>資源化量内訳!BO13</f>
        <v>212.95906879985634</v>
      </c>
      <c r="K13" s="292">
        <f t="shared" si="1"/>
        <v>18591.959068799857</v>
      </c>
      <c r="L13" s="295">
        <f>IF(D13&lt;&gt;0,K13/D13/365*1000000,"-")</f>
        <v>1120.6493336214442</v>
      </c>
      <c r="M13" s="292">
        <f>IF(D13&lt;&gt;0,(ごみ搬入量内訳!BR13+ごみ処理概要!J13)/ごみ処理概要!D13/365*1000000,"-")</f>
        <v>772.91696277562983</v>
      </c>
      <c r="N13" s="292">
        <f>IF(D13&lt;&gt;0,ごみ搬入量内訳!CM13/ごみ処理概要!D13/365*1000000,"-")</f>
        <v>347.73237084581427</v>
      </c>
      <c r="O13" s="292">
        <f>ごみ搬入量内訳!DH13</f>
        <v>0</v>
      </c>
      <c r="P13" s="292">
        <f>ごみ処理量内訳!E13</f>
        <v>14868</v>
      </c>
      <c r="Q13" s="292">
        <f>ごみ処理量内訳!N13</f>
        <v>27</v>
      </c>
      <c r="R13" s="292">
        <f t="shared" si="2"/>
        <v>1821</v>
      </c>
      <c r="S13" s="292">
        <f>ごみ処理量内訳!G13</f>
        <v>1809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12</v>
      </c>
      <c r="Y13" s="292">
        <f>ごみ処理量内訳!M13</f>
        <v>0</v>
      </c>
      <c r="Z13" s="292">
        <f>資源化量内訳!Y13</f>
        <v>1663</v>
      </c>
      <c r="AA13" s="292">
        <f t="shared" si="3"/>
        <v>18379</v>
      </c>
      <c r="AB13" s="297">
        <f t="shared" si="4"/>
        <v>99.853093204200448</v>
      </c>
      <c r="AC13" s="292">
        <f>施設資源化量内訳!Y13</f>
        <v>0</v>
      </c>
      <c r="AD13" s="292">
        <f>施設資源化量内訳!AT13</f>
        <v>574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12</v>
      </c>
      <c r="AI13" s="292">
        <f>施設資源化量内訳!EU13</f>
        <v>0</v>
      </c>
      <c r="AJ13" s="292">
        <f t="shared" si="5"/>
        <v>586</v>
      </c>
      <c r="AK13" s="297">
        <f t="shared" si="6"/>
        <v>13.242063731365453</v>
      </c>
      <c r="AL13" s="297">
        <f>IF((AA13+J13)&lt;&gt;0,(資源化量内訳!D13-資源化量内訳!R13-資源化量内訳!T13-資源化量内訳!V13-資源化量内訳!U13)/(AA13+J13)*100,"-")</f>
        <v>13.242063731365453</v>
      </c>
      <c r="AM13" s="292">
        <f>ごみ処理量内訳!AA13</f>
        <v>27</v>
      </c>
      <c r="AN13" s="292">
        <f>ごみ処理量内訳!AB13</f>
        <v>1648</v>
      </c>
      <c r="AO13" s="292">
        <f>ごみ処理量内訳!AC13</f>
        <v>465</v>
      </c>
      <c r="AP13" s="292">
        <f t="shared" si="7"/>
        <v>2140</v>
      </c>
      <c r="AQ13" s="321" t="s">
        <v>777</v>
      </c>
      <c r="AR13" s="322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0"/>
        <v>96191</v>
      </c>
      <c r="E14" s="292">
        <v>96191</v>
      </c>
      <c r="F14" s="292">
        <v>0</v>
      </c>
      <c r="G14" s="292">
        <v>1530</v>
      </c>
      <c r="H14" s="292">
        <f>SUM(ごみ搬入量内訳!E14,+ごみ搬入量内訳!AD14)</f>
        <v>26704</v>
      </c>
      <c r="I14" s="292">
        <f>ごみ搬入量内訳!BC14</f>
        <v>4222</v>
      </c>
      <c r="J14" s="292">
        <f>資源化量内訳!BO14</f>
        <v>3976.5214205764114</v>
      </c>
      <c r="K14" s="292">
        <f t="shared" si="1"/>
        <v>34902.521420576413</v>
      </c>
      <c r="L14" s="295">
        <f>IF(D14&lt;&gt;0,K14/D14/365*1000000,"-")</f>
        <v>994.09868238965817</v>
      </c>
      <c r="M14" s="292">
        <f>IF(D14&lt;&gt;0,(ごみ搬入量内訳!BR14+ごみ処理概要!J14)/ごみ処理概要!D14/365*1000000,"-")</f>
        <v>733.05982177800126</v>
      </c>
      <c r="N14" s="292">
        <f>IF(D14&lt;&gt;0,ごみ搬入量内訳!CM14/ごみ処理概要!D14/365*1000000,"-")</f>
        <v>261.0388606116569</v>
      </c>
      <c r="O14" s="292">
        <f>ごみ搬入量内訳!DH14</f>
        <v>0</v>
      </c>
      <c r="P14" s="292">
        <f>ごみ処理量内訳!E14</f>
        <v>27333</v>
      </c>
      <c r="Q14" s="292">
        <f>ごみ処理量内訳!N14</f>
        <v>0</v>
      </c>
      <c r="R14" s="292">
        <f t="shared" si="2"/>
        <v>2503</v>
      </c>
      <c r="S14" s="292">
        <f>ごみ処理量内訳!G14</f>
        <v>465</v>
      </c>
      <c r="T14" s="292">
        <f>ごみ処理量内訳!L14</f>
        <v>2038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1090</v>
      </c>
      <c r="AA14" s="292">
        <f t="shared" si="3"/>
        <v>30926</v>
      </c>
      <c r="AB14" s="297">
        <f t="shared" si="4"/>
        <v>100</v>
      </c>
      <c r="AC14" s="292">
        <f>施設資源化量内訳!Y14</f>
        <v>0</v>
      </c>
      <c r="AD14" s="292">
        <f>施設資源化量内訳!AT14</f>
        <v>84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830</v>
      </c>
      <c r="AJ14" s="292">
        <f t="shared" si="5"/>
        <v>914</v>
      </c>
      <c r="AK14" s="297">
        <f t="shared" si="6"/>
        <v>17.13492658169578</v>
      </c>
      <c r="AL14" s="297">
        <f>IF((AA14+J14)&lt;&gt;0,(資源化量内訳!D14-資源化量内訳!R14-資源化量内訳!T14-資源化量内訳!V14-資源化量内訳!U14)/(AA14+J14)*100,"-")</f>
        <v>17.13492658169578</v>
      </c>
      <c r="AM14" s="292">
        <f>ごみ処理量内訳!AA14</f>
        <v>0</v>
      </c>
      <c r="AN14" s="292">
        <f>ごみ処理量内訳!AB14</f>
        <v>4849</v>
      </c>
      <c r="AO14" s="292">
        <f>ごみ処理量内訳!AC14</f>
        <v>0</v>
      </c>
      <c r="AP14" s="292">
        <f t="shared" si="7"/>
        <v>4849</v>
      </c>
      <c r="AQ14" s="321" t="s">
        <v>780</v>
      </c>
      <c r="AR14" s="322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0"/>
        <v>201968</v>
      </c>
      <c r="E15" s="292">
        <v>201968</v>
      </c>
      <c r="F15" s="292">
        <v>0</v>
      </c>
      <c r="G15" s="292">
        <v>3055</v>
      </c>
      <c r="H15" s="292">
        <f>SUM(ごみ搬入量内訳!E15,+ごみ搬入量内訳!AD15)</f>
        <v>57072</v>
      </c>
      <c r="I15" s="292">
        <f>ごみ搬入量内訳!BC15</f>
        <v>2489</v>
      </c>
      <c r="J15" s="292">
        <f>資源化量内訳!BO15</f>
        <v>5336.7000000000007</v>
      </c>
      <c r="K15" s="292">
        <f t="shared" si="1"/>
        <v>64897.7</v>
      </c>
      <c r="L15" s="295">
        <f>IF(D15&lt;&gt;0,K15/D15/365*1000000,"-")</f>
        <v>880.34697480897557</v>
      </c>
      <c r="M15" s="292">
        <f>IF(D15&lt;&gt;0,(ごみ搬入量内訳!BR15+ごみ処理概要!J15)/ごみ処理概要!D15/365*1000000,"-")</f>
        <v>556.96738612599961</v>
      </c>
      <c r="N15" s="292">
        <f>IF(D15&lt;&gt;0,ごみ搬入量内訳!CM15/ごみ処理概要!D15/365*1000000,"-")</f>
        <v>323.37958868297596</v>
      </c>
      <c r="O15" s="292">
        <f>ごみ搬入量内訳!DH15</f>
        <v>0</v>
      </c>
      <c r="P15" s="292">
        <f>ごみ処理量内訳!E15</f>
        <v>49018</v>
      </c>
      <c r="Q15" s="292">
        <f>ごみ処理量内訳!N15</f>
        <v>846</v>
      </c>
      <c r="R15" s="292">
        <f t="shared" si="2"/>
        <v>6499</v>
      </c>
      <c r="S15" s="292">
        <f>ごみ処理量内訳!G15</f>
        <v>3257</v>
      </c>
      <c r="T15" s="292">
        <f>ごみ処理量内訳!L15</f>
        <v>2817</v>
      </c>
      <c r="U15" s="292">
        <f>ごみ処理量内訳!H15</f>
        <v>127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298</v>
      </c>
      <c r="Z15" s="292">
        <f>資源化量内訳!Y15</f>
        <v>3201</v>
      </c>
      <c r="AA15" s="292">
        <f t="shared" si="3"/>
        <v>59564</v>
      </c>
      <c r="AB15" s="297">
        <f t="shared" si="4"/>
        <v>98.579679000738693</v>
      </c>
      <c r="AC15" s="292">
        <f>施設資源化量内訳!Y15</f>
        <v>0</v>
      </c>
      <c r="AD15" s="292">
        <f>施設資源化量内訳!AT15</f>
        <v>522</v>
      </c>
      <c r="AE15" s="292">
        <f>施設資源化量内訳!BO15</f>
        <v>127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2817</v>
      </c>
      <c r="AJ15" s="292">
        <f t="shared" si="5"/>
        <v>3466</v>
      </c>
      <c r="AK15" s="297">
        <f t="shared" si="6"/>
        <v>18.495486181196817</v>
      </c>
      <c r="AL15" s="297">
        <f>IF((AA15+J15)&lt;&gt;0,(資源化量内訳!D15-資源化量内訳!R15-資源化量内訳!T15-資源化量内訳!V15-資源化量内訳!U15)/(AA15+J15)*100,"-")</f>
        <v>18.495486181196817</v>
      </c>
      <c r="AM15" s="292">
        <f>ごみ処理量内訳!AA15</f>
        <v>846</v>
      </c>
      <c r="AN15" s="292">
        <f>ごみ処理量内訳!AB15</f>
        <v>6655</v>
      </c>
      <c r="AO15" s="292">
        <f>ごみ処理量内訳!AC15</f>
        <v>0</v>
      </c>
      <c r="AP15" s="292">
        <f t="shared" si="7"/>
        <v>7501</v>
      </c>
      <c r="AQ15" s="321" t="s">
        <v>783</v>
      </c>
      <c r="AR15" s="322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0"/>
        <v>30209</v>
      </c>
      <c r="E16" s="292">
        <v>30209</v>
      </c>
      <c r="F16" s="292">
        <v>0</v>
      </c>
      <c r="G16" s="292">
        <v>437</v>
      </c>
      <c r="H16" s="292">
        <f>SUM(ごみ搬入量内訳!E16,+ごみ搬入量内訳!AD16)</f>
        <v>8939</v>
      </c>
      <c r="I16" s="292">
        <f>ごみ搬入量内訳!BC16</f>
        <v>1076</v>
      </c>
      <c r="J16" s="292">
        <f>資源化量内訳!BO16</f>
        <v>357.49111039516077</v>
      </c>
      <c r="K16" s="292">
        <f t="shared" si="1"/>
        <v>10372.49111039516</v>
      </c>
      <c r="L16" s="295">
        <f>IF(D16&lt;&gt;0,K16/D16/365*1000000,"-")</f>
        <v>940.70587785416024</v>
      </c>
      <c r="M16" s="292">
        <f>IF(D16&lt;&gt;0,(ごみ搬入量内訳!BR16+ごみ処理概要!J16)/ごみ処理概要!D16/365*1000000,"-")</f>
        <v>659.01535380186169</v>
      </c>
      <c r="N16" s="292">
        <f>IF(D16&lt;&gt;0,ごみ搬入量内訳!CM16/ごみ処理概要!D16/365*1000000,"-")</f>
        <v>281.69052405229866</v>
      </c>
      <c r="O16" s="292">
        <f>ごみ搬入量内訳!DH16</f>
        <v>0</v>
      </c>
      <c r="P16" s="292">
        <f>ごみ処理量内訳!E16</f>
        <v>8197</v>
      </c>
      <c r="Q16" s="292">
        <f>ごみ処理量内訳!N16</f>
        <v>123</v>
      </c>
      <c r="R16" s="292">
        <f t="shared" si="2"/>
        <v>1673</v>
      </c>
      <c r="S16" s="292">
        <f>ごみ処理量内訳!G16</f>
        <v>0</v>
      </c>
      <c r="T16" s="292">
        <f>ごみ処理量内訳!L16</f>
        <v>1673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 t="shared" si="3"/>
        <v>9993</v>
      </c>
      <c r="AB16" s="297">
        <f t="shared" si="4"/>
        <v>98.769138396877807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1396</v>
      </c>
      <c r="AJ16" s="292">
        <f t="shared" si="5"/>
        <v>1396</v>
      </c>
      <c r="AK16" s="297">
        <f t="shared" si="6"/>
        <v>16.941139233809903</v>
      </c>
      <c r="AL16" s="297">
        <f>IF((AA16+J16)&lt;&gt;0,(資源化量内訳!D16-資源化量内訳!R16-資源化量内訳!T16-資源化量内訳!V16-資源化量内訳!U16)/(AA16+J16)*100,"-")</f>
        <v>16.941139233809903</v>
      </c>
      <c r="AM16" s="292">
        <f>ごみ処理量内訳!AA16</f>
        <v>123</v>
      </c>
      <c r="AN16" s="292">
        <f>ごみ処理量内訳!AB16</f>
        <v>611</v>
      </c>
      <c r="AO16" s="292">
        <f>ごみ処理量内訳!AC16</f>
        <v>48</v>
      </c>
      <c r="AP16" s="292">
        <f t="shared" si="7"/>
        <v>782</v>
      </c>
      <c r="AQ16" s="321" t="s">
        <v>786</v>
      </c>
      <c r="AR16" s="322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0"/>
        <v>84151</v>
      </c>
      <c r="E17" s="292">
        <v>84151</v>
      </c>
      <c r="F17" s="292">
        <v>0</v>
      </c>
      <c r="G17" s="292">
        <v>564</v>
      </c>
      <c r="H17" s="292">
        <f>SUM(ごみ搬入量内訳!E17,+ごみ搬入量内訳!AD17)</f>
        <v>23758</v>
      </c>
      <c r="I17" s="292">
        <f>ごみ搬入量内訳!BC17</f>
        <v>3427</v>
      </c>
      <c r="J17" s="292">
        <f>資源化量内訳!BO17</f>
        <v>2672.517477334748</v>
      </c>
      <c r="K17" s="292">
        <f t="shared" si="1"/>
        <v>29857.517477334746</v>
      </c>
      <c r="L17" s="295">
        <f>IF(D17&lt;&gt;0,K17/D17/365*1000000,"-")</f>
        <v>972.07897405999449</v>
      </c>
      <c r="M17" s="292">
        <f>IF(D17&lt;&gt;0,(ごみ搬入量内訳!BR17+ごみ処理概要!J17)/ごみ処理概要!D17/365*1000000,"-")</f>
        <v>600.56807462172117</v>
      </c>
      <c r="N17" s="292">
        <f>IF(D17&lt;&gt;0,ごみ搬入量内訳!CM17/ごみ処理概要!D17/365*1000000,"-")</f>
        <v>371.51089943827333</v>
      </c>
      <c r="O17" s="292">
        <f>ごみ搬入量内訳!DH17</f>
        <v>0</v>
      </c>
      <c r="P17" s="292">
        <f>ごみ処理量内訳!E17</f>
        <v>24740</v>
      </c>
      <c r="Q17" s="292">
        <f>ごみ処理量内訳!N17</f>
        <v>0</v>
      </c>
      <c r="R17" s="292">
        <f t="shared" si="2"/>
        <v>2408</v>
      </c>
      <c r="S17" s="292">
        <f>ごみ処理量内訳!G17</f>
        <v>1397</v>
      </c>
      <c r="T17" s="292">
        <f>ごみ処理量内訳!L17</f>
        <v>1011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29</v>
      </c>
      <c r="AA17" s="292">
        <f t="shared" si="3"/>
        <v>27177</v>
      </c>
      <c r="AB17" s="297">
        <f t="shared" si="4"/>
        <v>100</v>
      </c>
      <c r="AC17" s="292">
        <f>施設資源化量内訳!Y17</f>
        <v>346</v>
      </c>
      <c r="AD17" s="292">
        <f>施設資源化量内訳!AT17</f>
        <v>374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845</v>
      </c>
      <c r="AJ17" s="292">
        <f t="shared" si="5"/>
        <v>1565</v>
      </c>
      <c r="AK17" s="297">
        <f t="shared" si="6"/>
        <v>14.293421930771204</v>
      </c>
      <c r="AL17" s="297">
        <f>IF((AA17+J17)&lt;&gt;0,(資源化量内訳!D17-資源化量内訳!R17-資源化量内訳!T17-資源化量内訳!V17-資源化量内訳!U17)/(AA17+J17)*100,"-")</f>
        <v>13.134274215024295</v>
      </c>
      <c r="AM17" s="292">
        <f>ごみ処理量内訳!AA17</f>
        <v>0</v>
      </c>
      <c r="AN17" s="292">
        <f>ごみ処理量内訳!AB17</f>
        <v>2181</v>
      </c>
      <c r="AO17" s="292">
        <f>ごみ処理量内訳!AC17</f>
        <v>676</v>
      </c>
      <c r="AP17" s="292">
        <f t="shared" si="7"/>
        <v>2857</v>
      </c>
      <c r="AQ17" s="321" t="s">
        <v>789</v>
      </c>
      <c r="AR17" s="322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0"/>
        <v>268643</v>
      </c>
      <c r="E18" s="292">
        <v>268643</v>
      </c>
      <c r="F18" s="292">
        <v>0</v>
      </c>
      <c r="G18" s="292">
        <v>2504</v>
      </c>
      <c r="H18" s="292">
        <f>SUM(ごみ搬入量内訳!E18,+ごみ搬入量内訳!AD18)</f>
        <v>78324</v>
      </c>
      <c r="I18" s="292">
        <f>ごみ搬入量内訳!BC18</f>
        <v>9320</v>
      </c>
      <c r="J18" s="292">
        <f>資源化量内訳!BO18</f>
        <v>6484.9003934477032</v>
      </c>
      <c r="K18" s="292">
        <f t="shared" si="1"/>
        <v>94128.900393447708</v>
      </c>
      <c r="L18" s="295">
        <f>IF(D18&lt;&gt;0,K18/D18/365*1000000,"-")</f>
        <v>959.96321638089546</v>
      </c>
      <c r="M18" s="292">
        <f>IF(D18&lt;&gt;0,(ごみ搬入量内訳!BR18+ごみ処理概要!J18)/ごみ処理概要!D18/365*1000000,"-")</f>
        <v>631.29970873345439</v>
      </c>
      <c r="N18" s="292">
        <f>IF(D18&lt;&gt;0,ごみ搬入量内訳!CM18/ごみ処理概要!D18/365*1000000,"-")</f>
        <v>328.66350764744107</v>
      </c>
      <c r="O18" s="292">
        <f>ごみ搬入量内訳!DH18</f>
        <v>0</v>
      </c>
      <c r="P18" s="292">
        <f>ごみ処理量内訳!E18</f>
        <v>73650</v>
      </c>
      <c r="Q18" s="292">
        <f>ごみ処理量内訳!N18</f>
        <v>0</v>
      </c>
      <c r="R18" s="292">
        <f t="shared" si="2"/>
        <v>4571</v>
      </c>
      <c r="S18" s="292">
        <f>ごみ処理量内訳!G18</f>
        <v>4571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9423</v>
      </c>
      <c r="AA18" s="292">
        <f t="shared" si="3"/>
        <v>87644</v>
      </c>
      <c r="AB18" s="297">
        <f t="shared" si="4"/>
        <v>100</v>
      </c>
      <c r="AC18" s="292">
        <f>施設資源化量内訳!Y18</f>
        <v>5072</v>
      </c>
      <c r="AD18" s="292">
        <f>施設資源化量内訳!AT18</f>
        <v>741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 t="shared" si="5"/>
        <v>5813</v>
      </c>
      <c r="AK18" s="297">
        <f t="shared" si="6"/>
        <v>23.075697583480633</v>
      </c>
      <c r="AL18" s="297">
        <f>IF((AA18+J18)&lt;&gt;0,(資源化量内訳!D18-資源化量内訳!R18-資源化量内訳!T18-資源化量内訳!V18-資源化量内訳!U18)/(AA18+J18)*100,"-")</f>
        <v>17.687341851288245</v>
      </c>
      <c r="AM18" s="292">
        <f>ごみ処理量内訳!AA18</f>
        <v>0</v>
      </c>
      <c r="AN18" s="292">
        <f>ごみ処理量内訳!AB18</f>
        <v>3588</v>
      </c>
      <c r="AO18" s="292">
        <f>ごみ処理量内訳!AC18</f>
        <v>0</v>
      </c>
      <c r="AP18" s="292">
        <f t="shared" si="7"/>
        <v>3588</v>
      </c>
      <c r="AQ18" s="321" t="s">
        <v>792</v>
      </c>
      <c r="AR18" s="322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0"/>
        <v>49208</v>
      </c>
      <c r="E19" s="292">
        <v>49208</v>
      </c>
      <c r="F19" s="292">
        <v>0</v>
      </c>
      <c r="G19" s="292">
        <v>332</v>
      </c>
      <c r="H19" s="292">
        <f>SUM(ごみ搬入量内訳!E19,+ごみ搬入量内訳!AD19)</f>
        <v>15534</v>
      </c>
      <c r="I19" s="292">
        <f>ごみ搬入量内訳!BC19</f>
        <v>1892</v>
      </c>
      <c r="J19" s="292">
        <f>資源化量内訳!BO19</f>
        <v>1418</v>
      </c>
      <c r="K19" s="292">
        <f t="shared" si="1"/>
        <v>18844</v>
      </c>
      <c r="L19" s="295">
        <f>IF(D19&lt;&gt;0,K19/D19/365*1000000,"-")</f>
        <v>1049.1667464695572</v>
      </c>
      <c r="M19" s="292">
        <f>IF(D19&lt;&gt;0,(ごみ搬入量内訳!BR19+ごみ処理概要!J19)/ごみ処理概要!D19/365*1000000,"-")</f>
        <v>701.18902595190013</v>
      </c>
      <c r="N19" s="292">
        <f>IF(D19&lt;&gt;0,ごみ搬入量内訳!CM19/ごみ処理概要!D19/365*1000000,"-")</f>
        <v>347.9777205176573</v>
      </c>
      <c r="O19" s="292">
        <f>ごみ搬入量内訳!DH19</f>
        <v>0</v>
      </c>
      <c r="P19" s="292">
        <f>ごみ処理量内訳!E19</f>
        <v>14607</v>
      </c>
      <c r="Q19" s="292">
        <f>ごみ処理量内訳!N19</f>
        <v>187</v>
      </c>
      <c r="R19" s="292">
        <f t="shared" si="2"/>
        <v>2646</v>
      </c>
      <c r="S19" s="292">
        <f>ごみ処理量内訳!G19</f>
        <v>1937</v>
      </c>
      <c r="T19" s="292">
        <f>ごみ処理量内訳!L19</f>
        <v>709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 t="shared" si="3"/>
        <v>17440</v>
      </c>
      <c r="AB19" s="297">
        <f t="shared" si="4"/>
        <v>98.927752293577981</v>
      </c>
      <c r="AC19" s="292">
        <f>施設資源化量内訳!Y19</f>
        <v>430</v>
      </c>
      <c r="AD19" s="292">
        <f>施設資源化量内訳!AT19</f>
        <v>695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665</v>
      </c>
      <c r="AJ19" s="292">
        <f t="shared" si="5"/>
        <v>1790</v>
      </c>
      <c r="AK19" s="297">
        <f t="shared" si="6"/>
        <v>17.011347969031711</v>
      </c>
      <c r="AL19" s="297">
        <f>IF((AA19+J19)&lt;&gt;0,(資源化量内訳!D19-資源化量内訳!R19-資源化量内訳!T19-資源化量内訳!V19-資源化量内訳!U19)/(AA19+J19)*100,"-")</f>
        <v>14.980379679711527</v>
      </c>
      <c r="AM19" s="292">
        <f>ごみ処理量内訳!AA19</f>
        <v>187</v>
      </c>
      <c r="AN19" s="292">
        <f>ごみ処理量内訳!AB19</f>
        <v>1386</v>
      </c>
      <c r="AO19" s="292">
        <f>ごみ処理量内訳!AC19</f>
        <v>644</v>
      </c>
      <c r="AP19" s="292">
        <f t="shared" si="7"/>
        <v>2217</v>
      </c>
      <c r="AQ19" s="321" t="s">
        <v>795</v>
      </c>
      <c r="AR19" s="322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0"/>
        <v>41765</v>
      </c>
      <c r="E20" s="292">
        <v>41765</v>
      </c>
      <c r="F20" s="292">
        <v>0</v>
      </c>
      <c r="G20" s="292">
        <v>403</v>
      </c>
      <c r="H20" s="292">
        <f>SUM(ごみ搬入量内訳!E20,+ごみ搬入量内訳!AD20)</f>
        <v>9385</v>
      </c>
      <c r="I20" s="292">
        <f>ごみ搬入量内訳!BC20</f>
        <v>1252</v>
      </c>
      <c r="J20" s="292">
        <f>資源化量内訳!BO20</f>
        <v>1224.7190374628428</v>
      </c>
      <c r="K20" s="292">
        <f t="shared" si="1"/>
        <v>11861.719037462843</v>
      </c>
      <c r="L20" s="295">
        <f>IF(D20&lt;&gt;0,K20/D20/365*1000000,"-")</f>
        <v>778.11230400120985</v>
      </c>
      <c r="M20" s="292">
        <f>IF(D20&lt;&gt;0,(ごみ搬入量内訳!BR20+ごみ処理概要!J20)/ごみ処理概要!D20/365*1000000,"-")</f>
        <v>553.37145951747902</v>
      </c>
      <c r="N20" s="292">
        <f>IF(D20&lt;&gt;0,ごみ搬入量内訳!CM20/ごみ処理概要!D20/365*1000000,"-")</f>
        <v>224.74084448373071</v>
      </c>
      <c r="O20" s="292">
        <f>ごみ搬入量内訳!DH20</f>
        <v>0</v>
      </c>
      <c r="P20" s="292">
        <f>ごみ処理量内訳!E20</f>
        <v>9594</v>
      </c>
      <c r="Q20" s="292">
        <f>ごみ処理量内訳!N20</f>
        <v>289</v>
      </c>
      <c r="R20" s="292">
        <f t="shared" si="2"/>
        <v>781</v>
      </c>
      <c r="S20" s="292">
        <f>ごみ処理量内訳!G20</f>
        <v>0</v>
      </c>
      <c r="T20" s="292">
        <f>ごみ処理量内訳!L20</f>
        <v>781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 t="shared" si="3"/>
        <v>10664</v>
      </c>
      <c r="AB20" s="297">
        <f t="shared" si="4"/>
        <v>97.289947486871725</v>
      </c>
      <c r="AC20" s="292">
        <f>施設資源化量内訳!Y20</f>
        <v>28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745</v>
      </c>
      <c r="AJ20" s="292">
        <f t="shared" si="5"/>
        <v>773</v>
      </c>
      <c r="AK20" s="297">
        <f t="shared" si="6"/>
        <v>16.803484304471997</v>
      </c>
      <c r="AL20" s="297">
        <f>IF((AA20+J20)&lt;&gt;0,(資源化量内訳!D20-資源化量内訳!R20-資源化量内訳!T20-資源化量内訳!V20-資源化量内訳!U20)/(AA20+J20)*100,"-")</f>
        <v>16.803484304471997</v>
      </c>
      <c r="AM20" s="292">
        <f>ごみ処理量内訳!AA20</f>
        <v>289</v>
      </c>
      <c r="AN20" s="292">
        <f>ごみ処理量内訳!AB20</f>
        <v>837</v>
      </c>
      <c r="AO20" s="292">
        <f>ごみ処理量内訳!AC20</f>
        <v>33</v>
      </c>
      <c r="AP20" s="292">
        <f t="shared" si="7"/>
        <v>1159</v>
      </c>
      <c r="AQ20" s="321" t="s">
        <v>798</v>
      </c>
      <c r="AR20" s="322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0"/>
        <v>234312</v>
      </c>
      <c r="E21" s="292">
        <v>234312</v>
      </c>
      <c r="F21" s="292">
        <v>0</v>
      </c>
      <c r="G21" s="292">
        <v>2940</v>
      </c>
      <c r="H21" s="292">
        <f>SUM(ごみ搬入量内訳!E21,+ごみ搬入量内訳!AD21)</f>
        <v>60994</v>
      </c>
      <c r="I21" s="292">
        <f>ごみ搬入量内訳!BC21</f>
        <v>9984</v>
      </c>
      <c r="J21" s="292">
        <f>資源化量内訳!BO21</f>
        <v>5941</v>
      </c>
      <c r="K21" s="292">
        <f t="shared" si="1"/>
        <v>76919</v>
      </c>
      <c r="L21" s="295">
        <f>IF(D21&lt;&gt;0,K21/D21/365*1000000,"-")</f>
        <v>899.38622990444298</v>
      </c>
      <c r="M21" s="292">
        <f>IF(D21&lt;&gt;0,(ごみ搬入量内訳!BR21+ごみ処理概要!J21)/ごみ処理概要!D21/365*1000000,"-")</f>
        <v>626.49168863713851</v>
      </c>
      <c r="N21" s="292">
        <f>IF(D21&lt;&gt;0,ごみ搬入量内訳!CM21/ごみ処理概要!D21/365*1000000,"-")</f>
        <v>272.89454126730453</v>
      </c>
      <c r="O21" s="292">
        <f>ごみ搬入量内訳!DH21</f>
        <v>0</v>
      </c>
      <c r="P21" s="292">
        <f>ごみ処理量内訳!E21</f>
        <v>50309</v>
      </c>
      <c r="Q21" s="292">
        <f>ごみ処理量内訳!N21</f>
        <v>0</v>
      </c>
      <c r="R21" s="292">
        <f t="shared" si="2"/>
        <v>20669</v>
      </c>
      <c r="S21" s="292">
        <f>ごみ処理量内訳!G21</f>
        <v>4258</v>
      </c>
      <c r="T21" s="292">
        <f>ごみ処理量内訳!L21</f>
        <v>9055</v>
      </c>
      <c r="U21" s="292">
        <f>ごみ処理量内訳!H21</f>
        <v>7356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 t="shared" si="3"/>
        <v>70978</v>
      </c>
      <c r="AB21" s="297">
        <f t="shared" si="4"/>
        <v>100</v>
      </c>
      <c r="AC21" s="292">
        <f>施設資源化量内訳!Y21</f>
        <v>0</v>
      </c>
      <c r="AD21" s="292">
        <f>施設資源化量内訳!AT21</f>
        <v>376</v>
      </c>
      <c r="AE21" s="292">
        <f>施設資源化量内訳!BO21</f>
        <v>7356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8573</v>
      </c>
      <c r="AJ21" s="292">
        <f t="shared" si="5"/>
        <v>16305</v>
      </c>
      <c r="AK21" s="297">
        <f t="shared" si="6"/>
        <v>28.921332830640022</v>
      </c>
      <c r="AL21" s="297">
        <f>IF((AA21+J21)&lt;&gt;0,(資源化量内訳!D21-資源化量内訳!R21-資源化量内訳!T21-資源化量内訳!V21-資源化量内訳!U21)/(AA21+J21)*100,"-")</f>
        <v>28.921332830640022</v>
      </c>
      <c r="AM21" s="292">
        <f>ごみ処理量内訳!AA21</f>
        <v>0</v>
      </c>
      <c r="AN21" s="292">
        <f>ごみ処理量内訳!AB21</f>
        <v>8422</v>
      </c>
      <c r="AO21" s="292">
        <f>ごみ処理量内訳!AC21</f>
        <v>47</v>
      </c>
      <c r="AP21" s="292">
        <f t="shared" si="7"/>
        <v>8469</v>
      </c>
      <c r="AQ21" s="321" t="s">
        <v>801</v>
      </c>
      <c r="AR21" s="322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0"/>
        <v>78932</v>
      </c>
      <c r="E22" s="292">
        <v>78932</v>
      </c>
      <c r="F22" s="292">
        <v>0</v>
      </c>
      <c r="G22" s="292">
        <v>1137</v>
      </c>
      <c r="H22" s="292">
        <f>SUM(ごみ搬入量内訳!E22,+ごみ搬入量内訳!AD22)</f>
        <v>23338</v>
      </c>
      <c r="I22" s="292">
        <f>ごみ搬入量内訳!BC22</f>
        <v>5551</v>
      </c>
      <c r="J22" s="292">
        <f>資源化量内訳!BO22</f>
        <v>1980.1148562431695</v>
      </c>
      <c r="K22" s="292">
        <f t="shared" si="1"/>
        <v>30869.11485624317</v>
      </c>
      <c r="L22" s="295">
        <f>IF(D22&lt;&gt;0,K22/D22/365*1000000,"-")</f>
        <v>1071.4655325389556</v>
      </c>
      <c r="M22" s="292">
        <f>IF(D22&lt;&gt;0,(ごみ搬入量内訳!BR22+ごみ処理概要!J22)/ごみ処理概要!D22/365*1000000,"-")</f>
        <v>674.83489711772609</v>
      </c>
      <c r="N22" s="292">
        <f>IF(D22&lt;&gt;0,ごみ搬入量内訳!CM22/ごみ処理概要!D22/365*1000000,"-")</f>
        <v>396.63063542122961</v>
      </c>
      <c r="O22" s="292">
        <f>ごみ搬入量内訳!DH22</f>
        <v>0</v>
      </c>
      <c r="P22" s="292">
        <f>ごみ処理量内訳!E22</f>
        <v>22395</v>
      </c>
      <c r="Q22" s="292">
        <f>ごみ処理量内訳!N22</f>
        <v>1171</v>
      </c>
      <c r="R22" s="292">
        <f t="shared" si="2"/>
        <v>3745</v>
      </c>
      <c r="S22" s="292">
        <f>ごみ処理量内訳!G22</f>
        <v>3402</v>
      </c>
      <c r="T22" s="292">
        <f>ごみ処理量内訳!L22</f>
        <v>343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1579</v>
      </c>
      <c r="AA22" s="292">
        <f t="shared" si="3"/>
        <v>28890</v>
      </c>
      <c r="AB22" s="297">
        <f t="shared" si="4"/>
        <v>95.946694357909308</v>
      </c>
      <c r="AC22" s="292">
        <f>施設資源化量内訳!Y22</f>
        <v>62</v>
      </c>
      <c r="AD22" s="292">
        <f>施設資源化量内訳!AT22</f>
        <v>423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343</v>
      </c>
      <c r="AJ22" s="292">
        <f t="shared" si="5"/>
        <v>828</v>
      </c>
      <c r="AK22" s="297">
        <f t="shared" si="6"/>
        <v>14.211527481103362</v>
      </c>
      <c r="AL22" s="297">
        <f>IF((AA22+J22)&lt;&gt;0,(資源化量内訳!D22-資源化量内訳!R22-資源化量内訳!T22-資源化量内訳!V22-資源化量内訳!U22)/(AA22+J22)*100,"-")</f>
        <v>14.211527481103362</v>
      </c>
      <c r="AM22" s="292">
        <f>ごみ処理量内訳!AA22</f>
        <v>1171</v>
      </c>
      <c r="AN22" s="292">
        <f>ごみ処理量内訳!AB22</f>
        <v>2576</v>
      </c>
      <c r="AO22" s="292">
        <f>ごみ処理量内訳!AC22</f>
        <v>0</v>
      </c>
      <c r="AP22" s="292">
        <f t="shared" si="7"/>
        <v>3747</v>
      </c>
      <c r="AQ22" s="321" t="s">
        <v>804</v>
      </c>
      <c r="AR22" s="322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0"/>
        <v>93038</v>
      </c>
      <c r="E23" s="292">
        <v>93038</v>
      </c>
      <c r="F23" s="292">
        <v>0</v>
      </c>
      <c r="G23" s="292">
        <v>1061</v>
      </c>
      <c r="H23" s="292">
        <f>SUM(ごみ搬入量内訳!E23,+ごみ搬入量内訳!AD23)</f>
        <v>24486</v>
      </c>
      <c r="I23" s="292">
        <f>ごみ搬入量内訳!BC23</f>
        <v>2820</v>
      </c>
      <c r="J23" s="292">
        <f>資源化量内訳!BO23</f>
        <v>2791.4490862104531</v>
      </c>
      <c r="K23" s="292">
        <f t="shared" si="1"/>
        <v>30097.449086210454</v>
      </c>
      <c r="L23" s="295">
        <f>IF(D23&lt;&gt;0,K23/D23/365*1000000,"-")</f>
        <v>886.29124250042639</v>
      </c>
      <c r="M23" s="292">
        <f>IF(D23&lt;&gt;0,(ごみ搬入量内訳!BR23+ごみ処理概要!J23)/ごみ処理概要!D23/365*1000000,"-")</f>
        <v>671.67868324860194</v>
      </c>
      <c r="N23" s="292">
        <f>IF(D23&lt;&gt;0,ごみ搬入量内訳!CM23/ごみ処理概要!D23/365*1000000,"-")</f>
        <v>214.61255925182434</v>
      </c>
      <c r="O23" s="292">
        <f>ごみ搬入量内訳!DH23</f>
        <v>0</v>
      </c>
      <c r="P23" s="292">
        <f>ごみ処理量内訳!E23</f>
        <v>23820</v>
      </c>
      <c r="Q23" s="292">
        <f>ごみ処理量内訳!N23</f>
        <v>10</v>
      </c>
      <c r="R23" s="292">
        <f t="shared" si="2"/>
        <v>2538</v>
      </c>
      <c r="S23" s="292">
        <f>ごみ処理量内訳!G23</f>
        <v>1658</v>
      </c>
      <c r="T23" s="292">
        <f>ごみ処理量内訳!L23</f>
        <v>880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829</v>
      </c>
      <c r="AA23" s="292">
        <f t="shared" si="3"/>
        <v>27197</v>
      </c>
      <c r="AB23" s="297">
        <f t="shared" si="4"/>
        <v>99.963231238739567</v>
      </c>
      <c r="AC23" s="292">
        <f>施設資源化量内訳!Y23</f>
        <v>143</v>
      </c>
      <c r="AD23" s="292">
        <f>施設資源化量内訳!AT23</f>
        <v>316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713</v>
      </c>
      <c r="AJ23" s="292">
        <f t="shared" si="5"/>
        <v>1172</v>
      </c>
      <c r="AK23" s="297">
        <f t="shared" si="6"/>
        <v>15.980983452772682</v>
      </c>
      <c r="AL23" s="297">
        <f>IF((AA23+J23)&lt;&gt;0,(資源化量内訳!D23-資源化量内訳!R23-資源化量内訳!T23-資源化量内訳!V23-資源化量内訳!U23)/(AA23+J23)*100,"-")</f>
        <v>15.980983452772682</v>
      </c>
      <c r="AM23" s="292">
        <f>ごみ処理量内訳!AA23</f>
        <v>10</v>
      </c>
      <c r="AN23" s="292">
        <f>ごみ処理量内訳!AB23</f>
        <v>3090</v>
      </c>
      <c r="AO23" s="292">
        <f>ごみ処理量内訳!AC23</f>
        <v>0</v>
      </c>
      <c r="AP23" s="292">
        <f t="shared" si="7"/>
        <v>3100</v>
      </c>
      <c r="AQ23" s="321" t="s">
        <v>807</v>
      </c>
      <c r="AR23" s="322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0"/>
        <v>159751</v>
      </c>
      <c r="E24" s="292">
        <v>159751</v>
      </c>
      <c r="F24" s="292">
        <v>0</v>
      </c>
      <c r="G24" s="292">
        <v>1221</v>
      </c>
      <c r="H24" s="292">
        <f>SUM(ごみ搬入量内訳!E24,+ごみ搬入量内訳!AD24)</f>
        <v>44100</v>
      </c>
      <c r="I24" s="292">
        <f>ごみ搬入量内訳!BC24</f>
        <v>1798</v>
      </c>
      <c r="J24" s="292">
        <f>資源化量内訳!BO24</f>
        <v>6331.5</v>
      </c>
      <c r="K24" s="292">
        <f t="shared" si="1"/>
        <v>52229.5</v>
      </c>
      <c r="L24" s="295">
        <f>IF(D24&lt;&gt;0,K24/D24/365*1000000,"-")</f>
        <v>895.73474061473917</v>
      </c>
      <c r="M24" s="292">
        <f>IF(D24&lt;&gt;0,(ごみ搬入量内訳!BR24+ごみ処理概要!J24)/ごみ処理概要!D24/365*1000000,"-")</f>
        <v>681.10277441185656</v>
      </c>
      <c r="N24" s="292">
        <f>IF(D24&lt;&gt;0,ごみ搬入量内訳!CM24/ごみ処理概要!D24/365*1000000,"-")</f>
        <v>214.63196620288269</v>
      </c>
      <c r="O24" s="292">
        <f>ごみ搬入量内訳!DH24</f>
        <v>0</v>
      </c>
      <c r="P24" s="292">
        <f>ごみ処理量内訳!E24</f>
        <v>36160</v>
      </c>
      <c r="Q24" s="292">
        <f>ごみ処理量内訳!N24</f>
        <v>0</v>
      </c>
      <c r="R24" s="292">
        <f t="shared" si="2"/>
        <v>6421</v>
      </c>
      <c r="S24" s="292">
        <f>ごみ処理量内訳!G24</f>
        <v>3709</v>
      </c>
      <c r="T24" s="292">
        <f>ごみ処理量内訳!L24</f>
        <v>2712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3386</v>
      </c>
      <c r="AA24" s="292">
        <f t="shared" si="3"/>
        <v>45967</v>
      </c>
      <c r="AB24" s="297">
        <f t="shared" si="4"/>
        <v>100</v>
      </c>
      <c r="AC24" s="292">
        <f>施設資源化量内訳!Y24</f>
        <v>349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1881</v>
      </c>
      <c r="AJ24" s="292">
        <f t="shared" si="5"/>
        <v>2230</v>
      </c>
      <c r="AK24" s="297">
        <f t="shared" si="6"/>
        <v>22.844823465300152</v>
      </c>
      <c r="AL24" s="297">
        <f>IF((AA24+J24)&lt;&gt;0,(資源化量内訳!D24-資源化量内訳!R24-資源化量内訳!T24-資源化量内訳!V24-資源化量内訳!U24)/(AA24+J24)*100,"-")</f>
        <v>22.844823465300152</v>
      </c>
      <c r="AM24" s="292">
        <f>ごみ処理量内訳!AA24</f>
        <v>0</v>
      </c>
      <c r="AN24" s="292">
        <f>ごみ処理量内訳!AB24</f>
        <v>3677</v>
      </c>
      <c r="AO24" s="292">
        <f>ごみ処理量内訳!AC24</f>
        <v>83</v>
      </c>
      <c r="AP24" s="292">
        <f t="shared" si="7"/>
        <v>3760</v>
      </c>
      <c r="AQ24" s="321" t="s">
        <v>810</v>
      </c>
      <c r="AR24" s="322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0"/>
        <v>49023</v>
      </c>
      <c r="E25" s="292">
        <v>49023</v>
      </c>
      <c r="F25" s="292">
        <v>0</v>
      </c>
      <c r="G25" s="292">
        <v>577</v>
      </c>
      <c r="H25" s="292">
        <f>SUM(ごみ搬入量内訳!E25,+ごみ搬入量内訳!AD25)</f>
        <v>12963</v>
      </c>
      <c r="I25" s="292">
        <f>ごみ搬入量内訳!BC25</f>
        <v>1921</v>
      </c>
      <c r="J25" s="292">
        <f>資源化量内訳!BO25</f>
        <v>926.95113085143009</v>
      </c>
      <c r="K25" s="292">
        <f t="shared" si="1"/>
        <v>15810.95113085143</v>
      </c>
      <c r="L25" s="295">
        <f>IF(D25&lt;&gt;0,K25/D25/365*1000000,"-")</f>
        <v>883.61940989127163</v>
      </c>
      <c r="M25" s="292">
        <f>IF(D25&lt;&gt;0,(ごみ搬入量内訳!BR25+ごみ処理概要!J25)/ごみ処理概要!D25/365*1000000,"-")</f>
        <v>624.64116680213181</v>
      </c>
      <c r="N25" s="292">
        <f>IF(D25&lt;&gt;0,ごみ搬入量内訳!CM25/ごみ処理概要!D25/365*1000000,"-")</f>
        <v>258.97824308913988</v>
      </c>
      <c r="O25" s="292">
        <f>ごみ搬入量内訳!DH25</f>
        <v>0</v>
      </c>
      <c r="P25" s="292">
        <f>ごみ処理量内訳!E25</f>
        <v>12794</v>
      </c>
      <c r="Q25" s="292">
        <f>ごみ処理量内訳!N25</f>
        <v>591</v>
      </c>
      <c r="R25" s="292">
        <f t="shared" si="2"/>
        <v>1059</v>
      </c>
      <c r="S25" s="292">
        <f>ごみ処理量内訳!G25</f>
        <v>854</v>
      </c>
      <c r="T25" s="292">
        <f>ごみ処理量内訳!L25</f>
        <v>205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381</v>
      </c>
      <c r="AA25" s="292">
        <f t="shared" si="3"/>
        <v>14825</v>
      </c>
      <c r="AB25" s="297">
        <f t="shared" si="4"/>
        <v>96.013490725126474</v>
      </c>
      <c r="AC25" s="292">
        <f>施設資源化量内訳!Y25</f>
        <v>93</v>
      </c>
      <c r="AD25" s="292">
        <f>施設資源化量内訳!AT25</f>
        <v>100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205</v>
      </c>
      <c r="AJ25" s="292">
        <f t="shared" si="5"/>
        <v>398</v>
      </c>
      <c r="AK25" s="297">
        <f t="shared" si="6"/>
        <v>10.830094105041955</v>
      </c>
      <c r="AL25" s="297">
        <f>IF((AA25+J25)&lt;&gt;0,(資源化量内訳!D25-資源化量内訳!R25-資源化量内訳!T25-資源化量内訳!V25-資源化量内訳!U25)/(AA25+J25)*100,"-")</f>
        <v>10.614247828491436</v>
      </c>
      <c r="AM25" s="292">
        <f>ごみ処理量内訳!AA25</f>
        <v>591</v>
      </c>
      <c r="AN25" s="292">
        <f>ごみ処理量内訳!AB25</f>
        <v>1532</v>
      </c>
      <c r="AO25" s="292">
        <f>ごみ処理量内訳!AC25</f>
        <v>92</v>
      </c>
      <c r="AP25" s="292">
        <f t="shared" si="7"/>
        <v>2215</v>
      </c>
      <c r="AQ25" s="321" t="s">
        <v>813</v>
      </c>
      <c r="AR25" s="322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0"/>
        <v>113721</v>
      </c>
      <c r="E26" s="292">
        <v>113721</v>
      </c>
      <c r="F26" s="292">
        <v>0</v>
      </c>
      <c r="G26" s="292">
        <v>1034</v>
      </c>
      <c r="H26" s="292">
        <f>SUM(ごみ搬入量内訳!E26,+ごみ搬入量内訳!AD26)</f>
        <v>28360</v>
      </c>
      <c r="I26" s="292">
        <f>ごみ搬入量内訳!BC26</f>
        <v>4075</v>
      </c>
      <c r="J26" s="292">
        <f>資源化量内訳!BO26</f>
        <v>3846.1715811346726</v>
      </c>
      <c r="K26" s="292">
        <f t="shared" si="1"/>
        <v>36281.171581134673</v>
      </c>
      <c r="L26" s="295">
        <f>IF(D26&lt;&gt;0,K26/D26/365*1000000,"-")</f>
        <v>874.07312708559084</v>
      </c>
      <c r="M26" s="292">
        <f>IF(D26&lt;&gt;0,(ごみ搬入量内訳!BR26+ごみ処理概要!J26)/ごみ処理概要!D26/365*1000000,"-")</f>
        <v>626.0737274493988</v>
      </c>
      <c r="N26" s="292">
        <f>IF(D26&lt;&gt;0,ごみ搬入量内訳!CM26/ごみ処理概要!D26/365*1000000,"-")</f>
        <v>247.99939963619209</v>
      </c>
      <c r="O26" s="292">
        <f>ごみ搬入量内訳!DH26</f>
        <v>0</v>
      </c>
      <c r="P26" s="292">
        <f>ごみ処理量内訳!E26</f>
        <v>29847</v>
      </c>
      <c r="Q26" s="292">
        <f>ごみ処理量内訳!N26</f>
        <v>0</v>
      </c>
      <c r="R26" s="292">
        <f t="shared" si="2"/>
        <v>1911</v>
      </c>
      <c r="S26" s="292">
        <f>ごみ処理量内訳!G26</f>
        <v>1794</v>
      </c>
      <c r="T26" s="292">
        <f>ごみ処理量内訳!L26</f>
        <v>117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697</v>
      </c>
      <c r="AA26" s="292">
        <f t="shared" si="3"/>
        <v>32455</v>
      </c>
      <c r="AB26" s="297">
        <f t="shared" si="4"/>
        <v>100</v>
      </c>
      <c r="AC26" s="292">
        <f>施設資源化量内訳!Y26</f>
        <v>0</v>
      </c>
      <c r="AD26" s="292">
        <f>施設資源化量内訳!AT26</f>
        <v>785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94</v>
      </c>
      <c r="AJ26" s="292">
        <f t="shared" si="5"/>
        <v>879</v>
      </c>
      <c r="AK26" s="297">
        <f t="shared" si="6"/>
        <v>14.936629714597194</v>
      </c>
      <c r="AL26" s="297">
        <f>IF((AA26+J26)&lt;&gt;0,(資源化量内訳!D26-資源化量内訳!R26-資源化量内訳!T26-資源化量内訳!V26-資源化量内訳!U26)/(AA26+J26)*100,"-")</f>
        <v>14.936629714597194</v>
      </c>
      <c r="AM26" s="292">
        <f>ごみ処理量内訳!AA26</f>
        <v>0</v>
      </c>
      <c r="AN26" s="292">
        <f>ごみ処理量内訳!AB26</f>
        <v>4381</v>
      </c>
      <c r="AO26" s="292">
        <f>ごみ処理量内訳!AC26</f>
        <v>367</v>
      </c>
      <c r="AP26" s="292">
        <f t="shared" si="7"/>
        <v>4748</v>
      </c>
      <c r="AQ26" s="321" t="s">
        <v>816</v>
      </c>
      <c r="AR26" s="322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0"/>
        <v>45102</v>
      </c>
      <c r="E27" s="292">
        <v>45102</v>
      </c>
      <c r="F27" s="292">
        <v>0</v>
      </c>
      <c r="G27" s="292">
        <v>813</v>
      </c>
      <c r="H27" s="292">
        <f>SUM(ごみ搬入量内訳!E27,+ごみ搬入量内訳!AD27)</f>
        <v>9607</v>
      </c>
      <c r="I27" s="292">
        <f>ごみ搬入量内訳!BC27</f>
        <v>1732</v>
      </c>
      <c r="J27" s="292">
        <f>資源化量内訳!BO27</f>
        <v>1572.7140231252479</v>
      </c>
      <c r="K27" s="292">
        <f t="shared" si="1"/>
        <v>12911.714023125249</v>
      </c>
      <c r="L27" s="295">
        <f>IF(D27&lt;&gt;0,K27/D27/365*1000000,"-")</f>
        <v>784.32351043116569</v>
      </c>
      <c r="M27" s="292">
        <f>IF(D27&lt;&gt;0,(ごみ搬入量内訳!BR27+ごみ処理概要!J27)/ごみ処理概要!D27/365*1000000,"-")</f>
        <v>555.43592958701515</v>
      </c>
      <c r="N27" s="292">
        <f>IF(D27&lt;&gt;0,ごみ搬入量内訳!CM27/ごみ処理概要!D27/365*1000000,"-")</f>
        <v>228.88758084415053</v>
      </c>
      <c r="O27" s="292">
        <f>ごみ搬入量内訳!DH27</f>
        <v>0</v>
      </c>
      <c r="P27" s="292">
        <f>ごみ処理量内訳!E27</f>
        <v>9267</v>
      </c>
      <c r="Q27" s="292">
        <f>ごみ処理量内訳!N27</f>
        <v>533</v>
      </c>
      <c r="R27" s="292">
        <f t="shared" si="2"/>
        <v>797</v>
      </c>
      <c r="S27" s="292">
        <f>ごみ処理量内訳!G27</f>
        <v>651</v>
      </c>
      <c r="T27" s="292">
        <f>ごみ処理量内訳!L27</f>
        <v>135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11</v>
      </c>
      <c r="Y27" s="292">
        <f>ごみ処理量内訳!M27</f>
        <v>0</v>
      </c>
      <c r="Z27" s="292">
        <f>資源化量内訳!Y27</f>
        <v>804</v>
      </c>
      <c r="AA27" s="292">
        <f t="shared" si="3"/>
        <v>11401</v>
      </c>
      <c r="AB27" s="297">
        <f t="shared" si="4"/>
        <v>95.324971493728611</v>
      </c>
      <c r="AC27" s="292">
        <f>施設資源化量内訳!Y27</f>
        <v>24</v>
      </c>
      <c r="AD27" s="292">
        <f>施設資源化量内訳!AT27</f>
        <v>126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11</v>
      </c>
      <c r="AI27" s="292">
        <f>施設資源化量内訳!EU27</f>
        <v>135</v>
      </c>
      <c r="AJ27" s="292">
        <f t="shared" si="5"/>
        <v>296</v>
      </c>
      <c r="AK27" s="297">
        <f t="shared" si="6"/>
        <v>20.600993812266992</v>
      </c>
      <c r="AL27" s="297">
        <f>IF((AA27+J27)&lt;&gt;0,(資源化量内訳!D27-資源化量内訳!R27-資源化量内訳!T27-資源化量内訳!V27-資源化量内訳!U27)/(AA27+J27)*100,"-")</f>
        <v>20.416004379347321</v>
      </c>
      <c r="AM27" s="292">
        <f>ごみ処理量内訳!AA27</f>
        <v>533</v>
      </c>
      <c r="AN27" s="292">
        <f>ごみ処理量内訳!AB27</f>
        <v>1165</v>
      </c>
      <c r="AO27" s="292">
        <f>ごみ処理量内訳!AC27</f>
        <v>33</v>
      </c>
      <c r="AP27" s="292">
        <f t="shared" si="7"/>
        <v>1731</v>
      </c>
      <c r="AQ27" s="321" t="s">
        <v>819</v>
      </c>
      <c r="AR27" s="322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0"/>
        <v>42696</v>
      </c>
      <c r="E28" s="292">
        <v>42696</v>
      </c>
      <c r="F28" s="292">
        <v>0</v>
      </c>
      <c r="G28" s="292">
        <v>534</v>
      </c>
      <c r="H28" s="292">
        <f>SUM(ごみ搬入量内訳!E28,+ごみ搬入量内訳!AD28)</f>
        <v>10285</v>
      </c>
      <c r="I28" s="292">
        <f>ごみ搬入量内訳!BC28</f>
        <v>3071</v>
      </c>
      <c r="J28" s="292">
        <f>資源化量内訳!BO28</f>
        <v>1196.3525538365984</v>
      </c>
      <c r="K28" s="292">
        <f t="shared" si="1"/>
        <v>14552.352553836598</v>
      </c>
      <c r="L28" s="295">
        <f>IF(D28&lt;&gt;0,K28/D28/365*1000000,"-")</f>
        <v>933.79846008073628</v>
      </c>
      <c r="M28" s="292">
        <f>IF(D28&lt;&gt;0,(ごみ搬入量内訳!BR28+ごみ処理概要!J28)/ごみ処理概要!D28/365*1000000,"-")</f>
        <v>664.4203014004454</v>
      </c>
      <c r="N28" s="292">
        <f>IF(D28&lt;&gt;0,ごみ搬入量内訳!CM28/ごみ処理概要!D28/365*1000000,"-")</f>
        <v>269.37815868029082</v>
      </c>
      <c r="O28" s="292">
        <f>ごみ搬入量内訳!DH28</f>
        <v>0</v>
      </c>
      <c r="P28" s="292">
        <f>ごみ処理量内訳!E28</f>
        <v>11449</v>
      </c>
      <c r="Q28" s="292">
        <f>ごみ処理量内訳!N28</f>
        <v>562</v>
      </c>
      <c r="R28" s="292">
        <f t="shared" si="2"/>
        <v>1316</v>
      </c>
      <c r="S28" s="292">
        <f>ごみ処理量内訳!G28</f>
        <v>610</v>
      </c>
      <c r="T28" s="292">
        <f>ごみ処理量内訳!L28</f>
        <v>670</v>
      </c>
      <c r="U28" s="292">
        <f>ごみ処理量内訳!H28</f>
        <v>36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29</v>
      </c>
      <c r="AA28" s="292">
        <f t="shared" si="3"/>
        <v>13356</v>
      </c>
      <c r="AB28" s="297">
        <f t="shared" si="4"/>
        <v>95.79215333932315</v>
      </c>
      <c r="AC28" s="292">
        <f>施設資源化量内訳!Y28</f>
        <v>51</v>
      </c>
      <c r="AD28" s="292">
        <f>施設資源化量内訳!AT28</f>
        <v>223</v>
      </c>
      <c r="AE28" s="292">
        <f>施設資源化量内訳!BO28</f>
        <v>36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397</v>
      </c>
      <c r="AJ28" s="292">
        <f t="shared" si="5"/>
        <v>707</v>
      </c>
      <c r="AK28" s="297">
        <f t="shared" si="6"/>
        <v>13.278626577303138</v>
      </c>
      <c r="AL28" s="297">
        <f>IF((AA28+J28)&lt;&gt;0,(資源化量内訳!D28-資源化量内訳!R28-資源化量内訳!T28-資源化量内訳!V28-資源化量内訳!U28)/(AA28+J28)*100,"-")</f>
        <v>12.928167778209831</v>
      </c>
      <c r="AM28" s="292">
        <f>ごみ処理量内訳!AA28</f>
        <v>562</v>
      </c>
      <c r="AN28" s="292">
        <f>ごみ処理量内訳!AB28</f>
        <v>1532</v>
      </c>
      <c r="AO28" s="292">
        <f>ごみ処理量内訳!AC28</f>
        <v>138</v>
      </c>
      <c r="AP28" s="292">
        <f t="shared" si="7"/>
        <v>2232</v>
      </c>
      <c r="AQ28" s="321" t="s">
        <v>822</v>
      </c>
      <c r="AR28" s="322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0"/>
        <v>24849</v>
      </c>
      <c r="E29" s="292">
        <v>24849</v>
      </c>
      <c r="F29" s="292">
        <v>0</v>
      </c>
      <c r="G29" s="292">
        <v>106</v>
      </c>
      <c r="H29" s="292">
        <f>SUM(ごみ搬入量内訳!E29,+ごみ搬入量内訳!AD29)</f>
        <v>5885</v>
      </c>
      <c r="I29" s="292">
        <f>ごみ搬入量内訳!BC29</f>
        <v>905</v>
      </c>
      <c r="J29" s="292">
        <f>資源化量内訳!BO29</f>
        <v>938.19722467186489</v>
      </c>
      <c r="K29" s="292">
        <f t="shared" si="1"/>
        <v>7728.1972246718651</v>
      </c>
      <c r="L29" s="295">
        <f>IF(D29&lt;&gt;0,K29/D29/365*1000000,"-")</f>
        <v>852.07223957876693</v>
      </c>
      <c r="M29" s="292">
        <f>IF(D29&lt;&gt;0,(ごみ搬入量内訳!BR29+ごみ処理概要!J29)/ごみ処理概要!D29/365*1000000,"-")</f>
        <v>639.39038087824326</v>
      </c>
      <c r="N29" s="292">
        <f>IF(D29&lt;&gt;0,ごみ搬入量内訳!CM29/ごみ処理概要!D29/365*1000000,"-")</f>
        <v>212.68185870052378</v>
      </c>
      <c r="O29" s="292">
        <f>ごみ搬入量内訳!DH29</f>
        <v>0</v>
      </c>
      <c r="P29" s="292">
        <f>ごみ処理量内訳!E29</f>
        <v>2837</v>
      </c>
      <c r="Q29" s="292">
        <f>ごみ処理量内訳!N29</f>
        <v>0</v>
      </c>
      <c r="R29" s="292">
        <f t="shared" si="2"/>
        <v>3385</v>
      </c>
      <c r="S29" s="292">
        <f>ごみ処理量内訳!G29</f>
        <v>0</v>
      </c>
      <c r="T29" s="292">
        <f>ごみ処理量内訳!L29</f>
        <v>487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2898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575</v>
      </c>
      <c r="AA29" s="292">
        <f t="shared" si="3"/>
        <v>6797</v>
      </c>
      <c r="AB29" s="297">
        <f t="shared" si="4"/>
        <v>100</v>
      </c>
      <c r="AC29" s="292">
        <f>施設資源化量内訳!Y29</f>
        <v>613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209</v>
      </c>
      <c r="AH29" s="292">
        <f>施設資源化量内訳!DZ29</f>
        <v>0</v>
      </c>
      <c r="AI29" s="292">
        <f>施設資源化量内訳!EU29</f>
        <v>284</v>
      </c>
      <c r="AJ29" s="292">
        <f t="shared" si="5"/>
        <v>1106</v>
      </c>
      <c r="AK29" s="297">
        <f t="shared" si="6"/>
        <v>33.86076849233762</v>
      </c>
      <c r="AL29" s="297">
        <f>IF((AA29+J29)&lt;&gt;0,(資源化量内訳!D29-資源化量内訳!R29-資源化量内訳!T29-資源化量内訳!V29-資源化量内訳!U29)/(AA29+J29)*100,"-")</f>
        <v>25.935954396521154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136</v>
      </c>
      <c r="AP29" s="292">
        <f t="shared" si="7"/>
        <v>136</v>
      </c>
      <c r="AQ29" s="321" t="s">
        <v>825</v>
      </c>
      <c r="AR29" s="322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0"/>
        <v>66232</v>
      </c>
      <c r="E30" s="292">
        <v>66232</v>
      </c>
      <c r="F30" s="292">
        <v>0</v>
      </c>
      <c r="G30" s="292">
        <v>702</v>
      </c>
      <c r="H30" s="292">
        <f>SUM(ごみ搬入量内訳!E30,+ごみ搬入量内訳!AD30)</f>
        <v>12535</v>
      </c>
      <c r="I30" s="292">
        <f>ごみ搬入量内訳!BC30</f>
        <v>3386</v>
      </c>
      <c r="J30" s="292">
        <f>資源化量内訳!BO30</f>
        <v>1456.7754121536948</v>
      </c>
      <c r="K30" s="292">
        <f t="shared" si="1"/>
        <v>17377.775412153696</v>
      </c>
      <c r="L30" s="295">
        <f>IF(D30&lt;&gt;0,K30/D30/365*1000000,"-")</f>
        <v>718.84200378882758</v>
      </c>
      <c r="M30" s="292">
        <f>IF(D30&lt;&gt;0,(ごみ搬入量内訳!BR30+ごみ処理概要!J30)/ごみ処理概要!D30/365*1000000,"-")</f>
        <v>536.79202422343099</v>
      </c>
      <c r="N30" s="292">
        <f>IF(D30&lt;&gt;0,ごみ搬入量内訳!CM30/ごみ処理概要!D30/365*1000000,"-")</f>
        <v>182.04997956539654</v>
      </c>
      <c r="O30" s="292">
        <f>ごみ搬入量内訳!DH30</f>
        <v>0</v>
      </c>
      <c r="P30" s="292">
        <f>ごみ処理量内訳!E30</f>
        <v>14234</v>
      </c>
      <c r="Q30" s="292">
        <f>ごみ処理量内訳!N30</f>
        <v>18</v>
      </c>
      <c r="R30" s="292">
        <f t="shared" si="2"/>
        <v>1623</v>
      </c>
      <c r="S30" s="292">
        <f>ごみ処理量内訳!G30</f>
        <v>0</v>
      </c>
      <c r="T30" s="292">
        <f>ごみ処理量内訳!L30</f>
        <v>1623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46</v>
      </c>
      <c r="AA30" s="292">
        <f t="shared" si="3"/>
        <v>15921</v>
      </c>
      <c r="AB30" s="297">
        <f t="shared" si="4"/>
        <v>99.886941775014137</v>
      </c>
      <c r="AC30" s="292">
        <f>施設資源化量内訳!Y30</f>
        <v>62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1196</v>
      </c>
      <c r="AJ30" s="292">
        <f t="shared" si="5"/>
        <v>1258</v>
      </c>
      <c r="AK30" s="297">
        <f t="shared" si="6"/>
        <v>15.886817194235684</v>
      </c>
      <c r="AL30" s="297">
        <f>IF((AA30+J30)&lt;&gt;0,(資源化量内訳!D30-資源化量内訳!R30-資源化量内訳!T30-資源化量内訳!V30-資源化量内訳!U30)/(AA30+J30)*100,"-")</f>
        <v>15.530039652061683</v>
      </c>
      <c r="AM30" s="292">
        <f>ごみ処理量内訳!AA30</f>
        <v>18</v>
      </c>
      <c r="AN30" s="292">
        <f>ごみ処理量内訳!AB30</f>
        <v>1744</v>
      </c>
      <c r="AO30" s="292">
        <f>ごみ処理量内訳!AC30</f>
        <v>319</v>
      </c>
      <c r="AP30" s="292">
        <f t="shared" si="7"/>
        <v>2081</v>
      </c>
      <c r="AQ30" s="321" t="s">
        <v>828</v>
      </c>
      <c r="AR30" s="322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0"/>
        <v>48835</v>
      </c>
      <c r="E31" s="292">
        <v>48835</v>
      </c>
      <c r="F31" s="292">
        <v>0</v>
      </c>
      <c r="G31" s="292">
        <v>310</v>
      </c>
      <c r="H31" s="292">
        <f>SUM(ごみ搬入量内訳!E31,+ごみ搬入量内訳!AD31)</f>
        <v>13798</v>
      </c>
      <c r="I31" s="292">
        <f>ごみ搬入量内訳!BC31</f>
        <v>2176</v>
      </c>
      <c r="J31" s="292">
        <f>資源化量内訳!BO31</f>
        <v>35.220407156861278</v>
      </c>
      <c r="K31" s="292">
        <f t="shared" si="1"/>
        <v>16009.220407156861</v>
      </c>
      <c r="L31" s="295">
        <f>IF(D31&lt;&gt;0,K31/D31/365*1000000,"-")</f>
        <v>898.14431919375477</v>
      </c>
      <c r="M31" s="292">
        <f>IF(D31&lt;&gt;0,(ごみ搬入量内訳!BR31+ごみ処理概要!J31)/ごみ処理概要!D31/365*1000000,"-")</f>
        <v>608.15468398096823</v>
      </c>
      <c r="N31" s="292">
        <f>IF(D31&lt;&gt;0,ごみ搬入量内訳!CM31/ごみ処理概要!D31/365*1000000,"-")</f>
        <v>289.98963521278665</v>
      </c>
      <c r="O31" s="292">
        <f>ごみ搬入量内訳!DH31</f>
        <v>0</v>
      </c>
      <c r="P31" s="292">
        <f>ごみ処理量内訳!E31</f>
        <v>13023</v>
      </c>
      <c r="Q31" s="292">
        <f>ごみ処理量内訳!N31</f>
        <v>0</v>
      </c>
      <c r="R31" s="292">
        <f t="shared" si="2"/>
        <v>580</v>
      </c>
      <c r="S31" s="292">
        <f>ごみ処理量内訳!G31</f>
        <v>580</v>
      </c>
      <c r="T31" s="292">
        <f>ごみ処理量内訳!L31</f>
        <v>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2371</v>
      </c>
      <c r="AA31" s="292">
        <f t="shared" si="3"/>
        <v>15974</v>
      </c>
      <c r="AB31" s="297">
        <f t="shared" si="4"/>
        <v>100</v>
      </c>
      <c r="AC31" s="292">
        <f>施設資源化量内訳!Y31</f>
        <v>0</v>
      </c>
      <c r="AD31" s="292">
        <f>施設資源化量内訳!AT31</f>
        <v>176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0</v>
      </c>
      <c r="AJ31" s="292">
        <f t="shared" si="5"/>
        <v>176</v>
      </c>
      <c r="AK31" s="297">
        <f t="shared" si="6"/>
        <v>16.12958246238205</v>
      </c>
      <c r="AL31" s="297">
        <f>IF((AA31+J31)&lt;&gt;0,(資源化量内訳!D31-資源化量内訳!R31-資源化量内訳!T31-資源化量内訳!V31-資源化量内訳!U31)/(AA31+J31)*100,"-")</f>
        <v>16.12958246238205</v>
      </c>
      <c r="AM31" s="292">
        <f>ごみ処理量内訳!AA31</f>
        <v>0</v>
      </c>
      <c r="AN31" s="292">
        <f>ごみ処理量内訳!AB31</f>
        <v>1465</v>
      </c>
      <c r="AO31" s="292">
        <f>ごみ処理量内訳!AC31</f>
        <v>161</v>
      </c>
      <c r="AP31" s="292">
        <f t="shared" si="7"/>
        <v>1626</v>
      </c>
      <c r="AQ31" s="321" t="s">
        <v>831</v>
      </c>
      <c r="AR31" s="322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0"/>
        <v>31566</v>
      </c>
      <c r="E32" s="292">
        <v>31566</v>
      </c>
      <c r="F32" s="292">
        <v>0</v>
      </c>
      <c r="G32" s="292">
        <v>233</v>
      </c>
      <c r="H32" s="292">
        <f>SUM(ごみ搬入量内訳!E32,+ごみ搬入量内訳!AD32)</f>
        <v>7896</v>
      </c>
      <c r="I32" s="292">
        <f>ごみ搬入量内訳!BC32</f>
        <v>2346</v>
      </c>
      <c r="J32" s="292">
        <f>資源化量内訳!BO32</f>
        <v>1071.9799752757531</v>
      </c>
      <c r="K32" s="292">
        <f t="shared" si="1"/>
        <v>11313.979975275754</v>
      </c>
      <c r="L32" s="295">
        <f>IF(D32&lt;&gt;0,K32/D32/365*1000000,"-")</f>
        <v>981.98078349218747</v>
      </c>
      <c r="M32" s="292">
        <f>IF(D32&lt;&gt;0,(ごみ搬入量内訳!BR32+ごみ処理概要!J32)/ごみ処理概要!D32/365*1000000,"-")</f>
        <v>709.96971557534619</v>
      </c>
      <c r="N32" s="292">
        <f>IF(D32&lt;&gt;0,ごみ搬入量内訳!CM32/ごみ処理概要!D32/365*1000000,"-")</f>
        <v>272.01106791684134</v>
      </c>
      <c r="O32" s="292">
        <f>ごみ搬入量内訳!DH32</f>
        <v>0</v>
      </c>
      <c r="P32" s="292">
        <f>ごみ処理量内訳!E32</f>
        <v>3892</v>
      </c>
      <c r="Q32" s="292">
        <f>ごみ処理量内訳!N32</f>
        <v>1178</v>
      </c>
      <c r="R32" s="292">
        <f t="shared" si="2"/>
        <v>4642</v>
      </c>
      <c r="S32" s="292">
        <f>ごみ処理量内訳!G32</f>
        <v>0</v>
      </c>
      <c r="T32" s="292">
        <f>ごみ処理量内訳!L32</f>
        <v>661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3981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537</v>
      </c>
      <c r="AA32" s="292">
        <f t="shared" si="3"/>
        <v>10249</v>
      </c>
      <c r="AB32" s="297">
        <f t="shared" si="4"/>
        <v>88.506195726412329</v>
      </c>
      <c r="AC32" s="292">
        <f>施設資源化量内訳!Y32</f>
        <v>842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288</v>
      </c>
      <c r="AH32" s="292">
        <f>施設資源化量内訳!DZ32</f>
        <v>0</v>
      </c>
      <c r="AI32" s="292">
        <f>施設資源化量内訳!EU32</f>
        <v>383</v>
      </c>
      <c r="AJ32" s="292">
        <f t="shared" si="5"/>
        <v>1513</v>
      </c>
      <c r="AK32" s="297">
        <f t="shared" si="6"/>
        <v>27.57694106070273</v>
      </c>
      <c r="AL32" s="297">
        <f>IF((AA32+J32)&lt;&gt;0,(資源化量内訳!D32-資源化量内訳!R32-資源化量内訳!T32-資源化量内訳!V32-資源化量内訳!U32)/(AA32+J32)*100,"-")</f>
        <v>20.139422384414367</v>
      </c>
      <c r="AM32" s="292">
        <f>ごみ処理量内訳!AA32</f>
        <v>1178</v>
      </c>
      <c r="AN32" s="292">
        <f>ごみ処理量内訳!AB32</f>
        <v>0</v>
      </c>
      <c r="AO32" s="292">
        <f>ごみ処理量内訳!AC32</f>
        <v>198</v>
      </c>
      <c r="AP32" s="292">
        <f t="shared" si="7"/>
        <v>1376</v>
      </c>
      <c r="AQ32" s="321" t="s">
        <v>834</v>
      </c>
      <c r="AR32" s="322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0"/>
        <v>45393</v>
      </c>
      <c r="E33" s="292">
        <v>45393</v>
      </c>
      <c r="F33" s="292">
        <v>0</v>
      </c>
      <c r="G33" s="292">
        <v>230</v>
      </c>
      <c r="H33" s="292">
        <f>SUM(ごみ搬入量内訳!E33,+ごみ搬入量内訳!AD33)</f>
        <v>16194</v>
      </c>
      <c r="I33" s="292">
        <f>ごみ搬入量内訳!BC33</f>
        <v>1131</v>
      </c>
      <c r="J33" s="292">
        <f>資源化量内訳!BO33</f>
        <v>302.09999999999997</v>
      </c>
      <c r="K33" s="292">
        <f t="shared" si="1"/>
        <v>17627.099999999999</v>
      </c>
      <c r="L33" s="295">
        <f>IF(D33&lt;&gt;0,K33/D33/365*1000000,"-")</f>
        <v>1063.8958574567498</v>
      </c>
      <c r="M33" s="292">
        <f>IF(D33&lt;&gt;0,(ごみ搬入量内訳!BR33+ごみ処理概要!J33)/ごみ処理概要!D33/365*1000000,"-")</f>
        <v>697.59714927985101</v>
      </c>
      <c r="N33" s="292">
        <f>IF(D33&lt;&gt;0,ごみ搬入量内訳!CM33/ごみ処理概要!D33/365*1000000,"-")</f>
        <v>366.29870817689891</v>
      </c>
      <c r="O33" s="292">
        <f>ごみ搬入量内訳!DH33</f>
        <v>0</v>
      </c>
      <c r="P33" s="292">
        <f>ごみ処理量内訳!E33</f>
        <v>14657</v>
      </c>
      <c r="Q33" s="292">
        <f>ごみ処理量内訳!N33</f>
        <v>0</v>
      </c>
      <c r="R33" s="292">
        <f t="shared" si="2"/>
        <v>1137</v>
      </c>
      <c r="S33" s="292">
        <f>ごみ処理量内訳!G33</f>
        <v>1122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15</v>
      </c>
      <c r="Y33" s="292">
        <f>ごみ処理量内訳!M33</f>
        <v>0</v>
      </c>
      <c r="Z33" s="292">
        <f>資源化量内訳!Y33</f>
        <v>1532</v>
      </c>
      <c r="AA33" s="292">
        <f t="shared" si="3"/>
        <v>17326</v>
      </c>
      <c r="AB33" s="297">
        <f t="shared" si="4"/>
        <v>100</v>
      </c>
      <c r="AC33" s="292">
        <f>施設資源化量内訳!Y33</f>
        <v>0</v>
      </c>
      <c r="AD33" s="292">
        <f>施設資源化量内訳!AT33</f>
        <v>356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15</v>
      </c>
      <c r="AI33" s="292">
        <f>施設資源化量内訳!EU33</f>
        <v>0</v>
      </c>
      <c r="AJ33" s="292">
        <f t="shared" si="5"/>
        <v>371</v>
      </c>
      <c r="AK33" s="297">
        <f t="shared" si="6"/>
        <v>12.509005508251031</v>
      </c>
      <c r="AL33" s="297">
        <f>IF((AA33+J33)&lt;&gt;0,(資源化量内訳!D33-資源化量内訳!R33-資源化量内訳!T33-資源化量内訳!V33-資源化量内訳!U33)/(AA33+J33)*100,"-")</f>
        <v>12.509005508251031</v>
      </c>
      <c r="AM33" s="292">
        <f>ごみ処理量内訳!AA33</f>
        <v>0</v>
      </c>
      <c r="AN33" s="292">
        <f>ごみ処理量内訳!AB33</f>
        <v>1508</v>
      </c>
      <c r="AO33" s="292">
        <f>ごみ処理量内訳!AC33</f>
        <v>308</v>
      </c>
      <c r="AP33" s="292">
        <f t="shared" si="7"/>
        <v>1816</v>
      </c>
      <c r="AQ33" s="321" t="s">
        <v>837</v>
      </c>
      <c r="AR33" s="322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0"/>
        <v>39470</v>
      </c>
      <c r="E34" s="292">
        <v>39470</v>
      </c>
      <c r="F34" s="292">
        <v>0</v>
      </c>
      <c r="G34" s="292">
        <v>166</v>
      </c>
      <c r="H34" s="292">
        <f>SUM(ごみ搬入量内訳!E34,+ごみ搬入量内訳!AD34)</f>
        <v>9139</v>
      </c>
      <c r="I34" s="292">
        <f>ごみ搬入量内訳!BC34</f>
        <v>419</v>
      </c>
      <c r="J34" s="292">
        <f>資源化量内訳!BO34</f>
        <v>899.49999999999989</v>
      </c>
      <c r="K34" s="292">
        <f t="shared" si="1"/>
        <v>10457.5</v>
      </c>
      <c r="L34" s="295">
        <f>IF(D34&lt;&gt;0,K34/D34/365*1000000,"-")</f>
        <v>725.88510087425516</v>
      </c>
      <c r="M34" s="292">
        <f>IF(D34&lt;&gt;0,(ごみ搬入量内訳!BR34+ごみ処理概要!J34)/ごみ処理概要!D34/365*1000000,"-")</f>
        <v>559.29420992534654</v>
      </c>
      <c r="N34" s="292">
        <f>IF(D34&lt;&gt;0,ごみ搬入量内訳!CM34/ごみ処理概要!D34/365*1000000,"-")</f>
        <v>166.59089094890865</v>
      </c>
      <c r="O34" s="292">
        <f>ごみ搬入量内訳!DH34</f>
        <v>0</v>
      </c>
      <c r="P34" s="292">
        <f>ごみ処理量内訳!E34</f>
        <v>7758</v>
      </c>
      <c r="Q34" s="292">
        <f>ごみ処理量内訳!N34</f>
        <v>169</v>
      </c>
      <c r="R34" s="292">
        <f t="shared" si="2"/>
        <v>1439</v>
      </c>
      <c r="S34" s="292">
        <f>ごみ処理量内訳!G34</f>
        <v>0</v>
      </c>
      <c r="T34" s="292">
        <f>ごみ処理量内訳!L34</f>
        <v>1439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206</v>
      </c>
      <c r="AA34" s="292">
        <f t="shared" si="3"/>
        <v>9572</v>
      </c>
      <c r="AB34" s="297">
        <f t="shared" si="4"/>
        <v>98.234433765148353</v>
      </c>
      <c r="AC34" s="292">
        <f>施設資源化量内訳!Y34</f>
        <v>986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567</v>
      </c>
      <c r="AJ34" s="292">
        <f t="shared" si="5"/>
        <v>1553</v>
      </c>
      <c r="AK34" s="297">
        <f t="shared" si="6"/>
        <v>25.387957790192427</v>
      </c>
      <c r="AL34" s="297">
        <f>IF((AA34+J34)&lt;&gt;0,(資源化量内訳!D34-資源化量内訳!R34-資源化量内訳!T34-資源化量内訳!V34-資源化量内訳!U34)/(AA34+J34)*100,"-")</f>
        <v>15.971923793152843</v>
      </c>
      <c r="AM34" s="292">
        <f>ごみ処理量内訳!AA34</f>
        <v>169</v>
      </c>
      <c r="AN34" s="292">
        <f>ごみ処理量内訳!AB34</f>
        <v>0</v>
      </c>
      <c r="AO34" s="292">
        <f>ごみ処理量内訳!AC34</f>
        <v>277</v>
      </c>
      <c r="AP34" s="292">
        <f t="shared" si="7"/>
        <v>446</v>
      </c>
      <c r="AQ34" s="321" t="s">
        <v>840</v>
      </c>
      <c r="AR34" s="322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0"/>
        <v>40238</v>
      </c>
      <c r="E35" s="292">
        <v>40238</v>
      </c>
      <c r="F35" s="292">
        <v>0</v>
      </c>
      <c r="G35" s="292">
        <v>861</v>
      </c>
      <c r="H35" s="292">
        <f>SUM(ごみ搬入量内訳!E35,+ごみ搬入量内訳!AD35)</f>
        <v>8991</v>
      </c>
      <c r="I35" s="292">
        <f>ごみ搬入量内訳!BC35</f>
        <v>845</v>
      </c>
      <c r="J35" s="292">
        <f>資源化量内訳!BO35</f>
        <v>798.03614682041984</v>
      </c>
      <c r="K35" s="292">
        <f t="shared" si="1"/>
        <v>10634.036146820419</v>
      </c>
      <c r="L35" s="295">
        <f>IF(D35&lt;&gt;0,K35/D35/365*1000000,"-")</f>
        <v>724.05053948325417</v>
      </c>
      <c r="M35" s="292">
        <f>IF(D35&lt;&gt;0,(ごみ搬入量内訳!BR35+ごみ処理概要!J35)/ごみ処理概要!D35/365*1000000,"-")</f>
        <v>466.13309349237926</v>
      </c>
      <c r="N35" s="292">
        <f>IF(D35&lt;&gt;0,ごみ搬入量内訳!CM35/ごみ処理概要!D35/365*1000000,"-")</f>
        <v>257.91744599087485</v>
      </c>
      <c r="O35" s="292">
        <f>ごみ搬入量内訳!DH35</f>
        <v>0</v>
      </c>
      <c r="P35" s="292">
        <f>ごみ処理量内訳!E35</f>
        <v>8667</v>
      </c>
      <c r="Q35" s="292">
        <f>ごみ処理量内訳!N35</f>
        <v>182</v>
      </c>
      <c r="R35" s="292">
        <f t="shared" si="2"/>
        <v>978</v>
      </c>
      <c r="S35" s="292">
        <f>ごみ処理量内訳!G35</f>
        <v>355</v>
      </c>
      <c r="T35" s="292">
        <f>ごみ処理量内訳!L35</f>
        <v>591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32</v>
      </c>
      <c r="Y35" s="292">
        <f>ごみ処理量内訳!M35</f>
        <v>0</v>
      </c>
      <c r="Z35" s="292">
        <f>資源化量内訳!Y35</f>
        <v>0</v>
      </c>
      <c r="AA35" s="292">
        <f t="shared" si="3"/>
        <v>9827</v>
      </c>
      <c r="AB35" s="297">
        <f t="shared" si="4"/>
        <v>98.147959702859467</v>
      </c>
      <c r="AC35" s="292">
        <f>施設資源化量内訳!Y35</f>
        <v>39</v>
      </c>
      <c r="AD35" s="292">
        <f>施設資源化量内訳!AT35</f>
        <v>41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31</v>
      </c>
      <c r="AI35" s="292">
        <f>施設資源化量内訳!EU35</f>
        <v>581</v>
      </c>
      <c r="AJ35" s="292">
        <f t="shared" si="5"/>
        <v>692</v>
      </c>
      <c r="AK35" s="297">
        <f t="shared" si="6"/>
        <v>14.023821907338343</v>
      </c>
      <c r="AL35" s="297">
        <f>IF((AA35+J35)&lt;&gt;0,(資源化量内訳!D35-資源化量内訳!R35-資源化量内訳!T35-資源化量内訳!V35-資源化量内訳!U35)/(AA35+J35)*100,"-")</f>
        <v>13.882645917038408</v>
      </c>
      <c r="AM35" s="292">
        <f>ごみ処理量内訳!AA35</f>
        <v>182</v>
      </c>
      <c r="AN35" s="292">
        <f>ごみ処理量内訳!AB35</f>
        <v>962</v>
      </c>
      <c r="AO35" s="292">
        <f>ごみ処理量内訳!AC35</f>
        <v>44</v>
      </c>
      <c r="AP35" s="292">
        <f t="shared" si="7"/>
        <v>1188</v>
      </c>
      <c r="AQ35" s="321" t="s">
        <v>843</v>
      </c>
      <c r="AR35" s="322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0"/>
        <v>78314</v>
      </c>
      <c r="E36" s="292">
        <v>78314</v>
      </c>
      <c r="F36" s="292">
        <v>0</v>
      </c>
      <c r="G36" s="292">
        <v>427</v>
      </c>
      <c r="H36" s="292">
        <f>SUM(ごみ搬入量内訳!E36,+ごみ搬入量内訳!AD36)</f>
        <v>23227</v>
      </c>
      <c r="I36" s="292">
        <f>ごみ搬入量内訳!BC36</f>
        <v>2186</v>
      </c>
      <c r="J36" s="292">
        <f>資源化量内訳!BO36</f>
        <v>2293.8542232081327</v>
      </c>
      <c r="K36" s="292">
        <f t="shared" si="1"/>
        <v>27706.854223208131</v>
      </c>
      <c r="L36" s="295">
        <f>IF(D36&lt;&gt;0,K36/D36/365*1000000,"-")</f>
        <v>969.29271461839539</v>
      </c>
      <c r="M36" s="292">
        <f>IF(D36&lt;&gt;0,(ごみ搬入量内訳!BR36+ごみ処理概要!J36)/ごみ処理概要!D36/365*1000000,"-")</f>
        <v>676.79265951881553</v>
      </c>
      <c r="N36" s="292">
        <f>IF(D36&lt;&gt;0,ごみ搬入量内訳!CM36/ごみ処理概要!D36/365*1000000,"-")</f>
        <v>292.50005509957981</v>
      </c>
      <c r="O36" s="292">
        <f>ごみ搬入量内訳!DH36</f>
        <v>0</v>
      </c>
      <c r="P36" s="292">
        <f>ごみ処理量内訳!E36</f>
        <v>21801</v>
      </c>
      <c r="Q36" s="292">
        <f>ごみ処理量内訳!N36</f>
        <v>501</v>
      </c>
      <c r="R36" s="292">
        <f t="shared" si="2"/>
        <v>3081</v>
      </c>
      <c r="S36" s="292">
        <f>ごみ処理量内訳!G36</f>
        <v>1438</v>
      </c>
      <c r="T36" s="292">
        <f>ごみ処理量内訳!L36</f>
        <v>1643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31</v>
      </c>
      <c r="AA36" s="292">
        <f t="shared" si="3"/>
        <v>25414</v>
      </c>
      <c r="AB36" s="297">
        <f t="shared" si="4"/>
        <v>98.028645628393789</v>
      </c>
      <c r="AC36" s="292">
        <f>施設資源化量内訳!Y36</f>
        <v>3019</v>
      </c>
      <c r="AD36" s="292">
        <f>施設資源化量内訳!AT36</f>
        <v>65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1183</v>
      </c>
      <c r="AJ36" s="292">
        <f t="shared" si="5"/>
        <v>4267</v>
      </c>
      <c r="AK36" s="297">
        <f t="shared" si="6"/>
        <v>23.790561947185314</v>
      </c>
      <c r="AL36" s="297">
        <f>IF((AA36+J36)&lt;&gt;0,(資源化量内訳!D36-資源化量内訳!R36-資源化量内訳!T36-資源化量内訳!V36-資源化量内訳!U36)/(AA36+J36)*100,"-")</f>
        <v>22.220609988813731</v>
      </c>
      <c r="AM36" s="292">
        <f>ごみ処理量内訳!AA36</f>
        <v>501</v>
      </c>
      <c r="AN36" s="292">
        <f>ごみ処理量内訳!AB36</f>
        <v>0</v>
      </c>
      <c r="AO36" s="292">
        <f>ごみ処理量内訳!AC36</f>
        <v>0</v>
      </c>
      <c r="AP36" s="292">
        <f t="shared" si="7"/>
        <v>501</v>
      </c>
      <c r="AQ36" s="321" t="s">
        <v>846</v>
      </c>
      <c r="AR36" s="322"/>
    </row>
    <row r="37" spans="1:44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0"/>
        <v>31739</v>
      </c>
      <c r="E37" s="292">
        <v>31739</v>
      </c>
      <c r="F37" s="292">
        <v>0</v>
      </c>
      <c r="G37" s="292">
        <v>152</v>
      </c>
      <c r="H37" s="292">
        <f>SUM(ごみ搬入量内訳!E37,+ごみ搬入量内訳!AD37)</f>
        <v>8898</v>
      </c>
      <c r="I37" s="292">
        <f>ごみ搬入量内訳!BC37</f>
        <v>182</v>
      </c>
      <c r="J37" s="292">
        <f>資源化量内訳!BO37</f>
        <v>1489.6000000000001</v>
      </c>
      <c r="K37" s="292">
        <f t="shared" si="1"/>
        <v>10569.6</v>
      </c>
      <c r="L37" s="295">
        <f>IF(D37&lt;&gt;0,K37/D37/365*1000000,"-")</f>
        <v>912.37304953458158</v>
      </c>
      <c r="M37" s="292">
        <f>IF(D37&lt;&gt;0,(ごみ搬入量内訳!BR37+ごみ処理概要!J37)/ごみ処理概要!D37/365*1000000,"-")</f>
        <v>717.37506296000731</v>
      </c>
      <c r="N37" s="292">
        <f>IF(D37&lt;&gt;0,ごみ搬入量内訳!CM37/ごみ処理概要!D37/365*1000000,"-")</f>
        <v>194.99798657457424</v>
      </c>
      <c r="O37" s="292">
        <f>ごみ搬入量内訳!DH37</f>
        <v>0</v>
      </c>
      <c r="P37" s="292">
        <f>ごみ処理量内訳!E37</f>
        <v>7853</v>
      </c>
      <c r="Q37" s="292">
        <f>ごみ処理量内訳!N37</f>
        <v>0</v>
      </c>
      <c r="R37" s="292">
        <f t="shared" si="2"/>
        <v>1109</v>
      </c>
      <c r="S37" s="292">
        <f>ごみ処理量内訳!G37</f>
        <v>554</v>
      </c>
      <c r="T37" s="292">
        <f>ごみ処理量内訳!L37</f>
        <v>544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11</v>
      </c>
      <c r="Z37" s="292">
        <f>資源化量内訳!Y37</f>
        <v>109</v>
      </c>
      <c r="AA37" s="292">
        <f t="shared" si="3"/>
        <v>9071</v>
      </c>
      <c r="AB37" s="297">
        <f t="shared" si="4"/>
        <v>100</v>
      </c>
      <c r="AC37" s="292">
        <f>施設資源化量内訳!Y37</f>
        <v>0</v>
      </c>
      <c r="AD37" s="292">
        <f>施設資源化量内訳!AT37</f>
        <v>118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544</v>
      </c>
      <c r="AJ37" s="292">
        <f t="shared" si="5"/>
        <v>662</v>
      </c>
      <c r="AK37" s="297">
        <f t="shared" si="6"/>
        <v>21.405980720792382</v>
      </c>
      <c r="AL37" s="297">
        <f>IF((AA37+J37)&lt;&gt;0,(資源化量内訳!D37-資源化量内訳!R37-資源化量内訳!T37-資源化量内訳!V37-資源化量内訳!U37)/(AA37+J37)*100,"-")</f>
        <v>21.405980720792382</v>
      </c>
      <c r="AM37" s="292">
        <f>ごみ処理量内訳!AA37</f>
        <v>0</v>
      </c>
      <c r="AN37" s="292">
        <f>ごみ処理量内訳!AB37</f>
        <v>798</v>
      </c>
      <c r="AO37" s="292">
        <f>ごみ処理量内訳!AC37</f>
        <v>11</v>
      </c>
      <c r="AP37" s="292">
        <f t="shared" si="7"/>
        <v>809</v>
      </c>
      <c r="AQ37" s="321" t="s">
        <v>849</v>
      </c>
      <c r="AR37" s="322"/>
    </row>
    <row r="38" spans="1:44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0"/>
        <v>21766</v>
      </c>
      <c r="E38" s="292">
        <v>21766</v>
      </c>
      <c r="F38" s="292">
        <v>0</v>
      </c>
      <c r="G38" s="292">
        <v>176</v>
      </c>
      <c r="H38" s="292">
        <f>SUM(ごみ搬入量内訳!E38,+ごみ搬入量内訳!AD38)</f>
        <v>3916</v>
      </c>
      <c r="I38" s="292">
        <f>ごみ搬入量内訳!BC38</f>
        <v>286</v>
      </c>
      <c r="J38" s="292">
        <f>資源化量内訳!BO38</f>
        <v>771.69928802550248</v>
      </c>
      <c r="K38" s="292">
        <f t="shared" si="1"/>
        <v>4973.699288025502</v>
      </c>
      <c r="L38" s="295">
        <f>IF(D38&lt;&gt;0,K38/D38/365*1000000,"-")</f>
        <v>626.04857998027603</v>
      </c>
      <c r="M38" s="292">
        <f>IF(D38&lt;&gt;0,(ごみ搬入量内訳!BR38+ごみ処理概要!J38)/ごみ処理概要!D38/365*1000000,"-")</f>
        <v>500.17676028914042</v>
      </c>
      <c r="N38" s="292">
        <f>IF(D38&lt;&gt;0,ごみ搬入量内訳!CM38/ごみ処理概要!D38/365*1000000,"-")</f>
        <v>125.87181969113571</v>
      </c>
      <c r="O38" s="292">
        <f>ごみ搬入量内訳!DH38</f>
        <v>0</v>
      </c>
      <c r="P38" s="292">
        <f>ごみ処理量内訳!E38</f>
        <v>3823</v>
      </c>
      <c r="Q38" s="292">
        <f>ごみ処理量内訳!N38</f>
        <v>65</v>
      </c>
      <c r="R38" s="292">
        <f t="shared" si="2"/>
        <v>304</v>
      </c>
      <c r="S38" s="292">
        <f>ごみ処理量内訳!G38</f>
        <v>0</v>
      </c>
      <c r="T38" s="292">
        <f>ごみ処理量内訳!L38</f>
        <v>304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 t="shared" si="3"/>
        <v>4192</v>
      </c>
      <c r="AB38" s="297">
        <f t="shared" si="4"/>
        <v>98.449427480916029</v>
      </c>
      <c r="AC38" s="292">
        <f>施設資源化量内訳!Y38</f>
        <v>13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289</v>
      </c>
      <c r="AJ38" s="292">
        <f t="shared" si="5"/>
        <v>302</v>
      </c>
      <c r="AK38" s="297">
        <f t="shared" si="6"/>
        <v>21.631030119324709</v>
      </c>
      <c r="AL38" s="297">
        <f>IF((AA38+J38)&lt;&gt;0,(資源化量内訳!D38-資源化量内訳!R38-資源化量内訳!T38-資源化量内訳!V38-資源化量内訳!U38)/(AA38+J38)*100,"-")</f>
        <v>21.631030119324709</v>
      </c>
      <c r="AM38" s="292">
        <f>ごみ処理量内訳!AA38</f>
        <v>65</v>
      </c>
      <c r="AN38" s="292">
        <f>ごみ処理量内訳!AB38</f>
        <v>335</v>
      </c>
      <c r="AO38" s="292">
        <f>ごみ処理量内訳!AC38</f>
        <v>13</v>
      </c>
      <c r="AP38" s="292">
        <f t="shared" si="7"/>
        <v>413</v>
      </c>
      <c r="AQ38" s="321" t="s">
        <v>852</v>
      </c>
      <c r="AR38" s="322"/>
    </row>
    <row r="39" spans="1:44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0"/>
        <v>31531</v>
      </c>
      <c r="E39" s="292">
        <v>31531</v>
      </c>
      <c r="F39" s="292">
        <v>0</v>
      </c>
      <c r="G39" s="292">
        <v>345</v>
      </c>
      <c r="H39" s="292">
        <f>SUM(ごみ搬入量内訳!E39,+ごみ搬入量内訳!AD39)</f>
        <v>9334</v>
      </c>
      <c r="I39" s="292">
        <f>ごみ搬入量内訳!BC39</f>
        <v>542</v>
      </c>
      <c r="J39" s="292">
        <f>資源化量内訳!BO39</f>
        <v>1058.1000000000001</v>
      </c>
      <c r="K39" s="292">
        <f t="shared" si="1"/>
        <v>10934.1</v>
      </c>
      <c r="L39" s="295">
        <f>IF(D39&lt;&gt;0,K39/D39/365*1000000,"-")</f>
        <v>950.06306035851662</v>
      </c>
      <c r="M39" s="292">
        <f>IF(D39&lt;&gt;0,(ごみ搬入量内訳!BR39+ごみ処理概要!J39)/ごみ処理概要!D39/365*1000000,"-")</f>
        <v>673.66622888629274</v>
      </c>
      <c r="N39" s="292">
        <f>IF(D39&lt;&gt;0,ごみ搬入量内訳!CM39/ごみ処理概要!D39/365*1000000,"-")</f>
        <v>276.39683147222371</v>
      </c>
      <c r="O39" s="292">
        <f>ごみ搬入量内訳!DH39</f>
        <v>0</v>
      </c>
      <c r="P39" s="292">
        <f>ごみ処理量内訳!E39</f>
        <v>8933</v>
      </c>
      <c r="Q39" s="292">
        <f>ごみ処理量内訳!N39</f>
        <v>0</v>
      </c>
      <c r="R39" s="292">
        <f t="shared" si="2"/>
        <v>897</v>
      </c>
      <c r="S39" s="292">
        <f>ごみ処理量内訳!G39</f>
        <v>737</v>
      </c>
      <c r="T39" s="292">
        <f>ごみ処理量内訳!L39</f>
        <v>160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196</v>
      </c>
      <c r="AA39" s="292">
        <f t="shared" si="3"/>
        <v>10026</v>
      </c>
      <c r="AB39" s="297">
        <f t="shared" si="4"/>
        <v>100</v>
      </c>
      <c r="AC39" s="292">
        <f>施設資源化量内訳!Y39</f>
        <v>0</v>
      </c>
      <c r="AD39" s="292">
        <f>施設資源化量内訳!AT39</f>
        <v>281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160</v>
      </c>
      <c r="AJ39" s="292">
        <f t="shared" si="5"/>
        <v>441</v>
      </c>
      <c r="AK39" s="297">
        <f t="shared" si="6"/>
        <v>15.293077471332811</v>
      </c>
      <c r="AL39" s="297">
        <f>IF((AA39+J39)&lt;&gt;0,(資源化量内訳!D39-資源化量内訳!R39-資源化量内訳!T39-資源化量内訳!V39-資源化量内訳!U39)/(AA39+J39)*100,"-")</f>
        <v>15.293077471332811</v>
      </c>
      <c r="AM39" s="292">
        <f>ごみ処理量内訳!AA39</f>
        <v>0</v>
      </c>
      <c r="AN39" s="292">
        <f>ごみ処理量内訳!AB39</f>
        <v>1238</v>
      </c>
      <c r="AO39" s="292">
        <f>ごみ処理量内訳!AC39</f>
        <v>68</v>
      </c>
      <c r="AP39" s="292">
        <f t="shared" si="7"/>
        <v>1306</v>
      </c>
      <c r="AQ39" s="321" t="s">
        <v>855</v>
      </c>
      <c r="AR39" s="322"/>
    </row>
    <row r="40" spans="1:44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0"/>
        <v>34709</v>
      </c>
      <c r="E40" s="292">
        <v>34709</v>
      </c>
      <c r="F40" s="292">
        <v>0</v>
      </c>
      <c r="G40" s="292">
        <v>412</v>
      </c>
      <c r="H40" s="292">
        <f>SUM(ごみ搬入量内訳!E40,+ごみ搬入量内訳!AD40)</f>
        <v>8569</v>
      </c>
      <c r="I40" s="292">
        <f>ごみ搬入量内訳!BC40</f>
        <v>1734</v>
      </c>
      <c r="J40" s="292">
        <f>資源化量内訳!BO40</f>
        <v>720.8</v>
      </c>
      <c r="K40" s="292">
        <f t="shared" si="1"/>
        <v>11023.8</v>
      </c>
      <c r="L40" s="295">
        <f>IF(D40&lt;&gt;0,K40/D40/365*1000000,"-")</f>
        <v>870.15447811293666</v>
      </c>
      <c r="M40" s="292">
        <f>IF(D40&lt;&gt;0,(ごみ搬入量内訳!BR40+ごみ処理概要!J40)/ごみ処理概要!D40/365*1000000,"-")</f>
        <v>675.26601801198763</v>
      </c>
      <c r="N40" s="292">
        <f>IF(D40&lt;&gt;0,ごみ搬入量内訳!CM40/ごみ処理概要!D40/365*1000000,"-")</f>
        <v>194.88846010094892</v>
      </c>
      <c r="O40" s="292">
        <f>ごみ搬入量内訳!DH40</f>
        <v>0</v>
      </c>
      <c r="P40" s="292">
        <f>ごみ処理量内訳!E40</f>
        <v>9115</v>
      </c>
      <c r="Q40" s="292">
        <f>ごみ処理量内訳!N40</f>
        <v>0</v>
      </c>
      <c r="R40" s="292">
        <f t="shared" si="2"/>
        <v>1291</v>
      </c>
      <c r="S40" s="292">
        <f>ごみ処理量内訳!G40</f>
        <v>698</v>
      </c>
      <c r="T40" s="292">
        <f>ごみ処理量内訳!L40</f>
        <v>593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561</v>
      </c>
      <c r="AA40" s="292">
        <f t="shared" si="3"/>
        <v>10967</v>
      </c>
      <c r="AB40" s="297">
        <f t="shared" si="4"/>
        <v>100</v>
      </c>
      <c r="AC40" s="292">
        <f>施設資源化量内訳!Y40</f>
        <v>0</v>
      </c>
      <c r="AD40" s="292">
        <f>施設資源化量内訳!AT40</f>
        <v>164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593</v>
      </c>
      <c r="AJ40" s="292">
        <f t="shared" si="5"/>
        <v>757</v>
      </c>
      <c r="AK40" s="297">
        <f t="shared" si="6"/>
        <v>17.443830318793957</v>
      </c>
      <c r="AL40" s="297">
        <f>IF((AA40+J40)&lt;&gt;0,(資源化量内訳!D40-資源化量内訳!R40-資源化量内訳!T40-資源化量内訳!V40-資源化量内訳!U40)/(AA40+J40)*100,"-")</f>
        <v>17.443830318793957</v>
      </c>
      <c r="AM40" s="292">
        <f>ごみ処理量内訳!AA40</f>
        <v>0</v>
      </c>
      <c r="AN40" s="292">
        <f>ごみ処理量内訳!AB40</f>
        <v>1245</v>
      </c>
      <c r="AO40" s="292">
        <f>ごみ処理量内訳!AC40</f>
        <v>85</v>
      </c>
      <c r="AP40" s="292">
        <f t="shared" si="7"/>
        <v>1330</v>
      </c>
      <c r="AQ40" s="321" t="s">
        <v>858</v>
      </c>
      <c r="AR40" s="322"/>
    </row>
    <row r="41" spans="1:44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0"/>
        <v>12696</v>
      </c>
      <c r="E41" s="292">
        <v>12696</v>
      </c>
      <c r="F41" s="292">
        <v>0</v>
      </c>
      <c r="G41" s="292">
        <v>105</v>
      </c>
      <c r="H41" s="292">
        <f>SUM(ごみ搬入量内訳!E41,+ごみ搬入量内訳!AD41)</f>
        <v>2704</v>
      </c>
      <c r="I41" s="292">
        <f>ごみ搬入量内訳!BC41</f>
        <v>329</v>
      </c>
      <c r="J41" s="292">
        <f>資源化量内訳!BO41</f>
        <v>151.79999999999998</v>
      </c>
      <c r="K41" s="292">
        <f t="shared" si="1"/>
        <v>3184.8</v>
      </c>
      <c r="L41" s="295">
        <f>IF(D41&lt;&gt;0,K41/D41/365*1000000,"-")</f>
        <v>687.2620866457778</v>
      </c>
      <c r="M41" s="292">
        <f>IF(D41&lt;&gt;0,(ごみ搬入量内訳!BR41+ごみ処理概要!J41)/ごみ処理概要!D41/365*1000000,"-")</f>
        <v>563.18029192669906</v>
      </c>
      <c r="N41" s="292">
        <f>IF(D41&lt;&gt;0,ごみ搬入量内訳!CM41/ごみ処理概要!D41/365*1000000,"-")</f>
        <v>124.08179471907883</v>
      </c>
      <c r="O41" s="292">
        <f>ごみ搬入量内訳!DH41</f>
        <v>0</v>
      </c>
      <c r="P41" s="292">
        <f>ごみ処理量内訳!E41</f>
        <v>0</v>
      </c>
      <c r="Q41" s="292">
        <f>ごみ処理量内訳!N41</f>
        <v>59</v>
      </c>
      <c r="R41" s="292">
        <f t="shared" si="2"/>
        <v>2974</v>
      </c>
      <c r="S41" s="292">
        <f>ごみ処理量内訳!G41</f>
        <v>0</v>
      </c>
      <c r="T41" s="292">
        <f>ごみ処理量内訳!L41</f>
        <v>574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2400</v>
      </c>
      <c r="Y41" s="292">
        <f>ごみ処理量内訳!M41</f>
        <v>0</v>
      </c>
      <c r="Z41" s="292">
        <f>資源化量内訳!Y41</f>
        <v>0</v>
      </c>
      <c r="AA41" s="292">
        <f t="shared" si="3"/>
        <v>3033</v>
      </c>
      <c r="AB41" s="297">
        <f t="shared" si="4"/>
        <v>98.054731289152656</v>
      </c>
      <c r="AC41" s="292">
        <f>施設資源化量内訳!Y41</f>
        <v>0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1322</v>
      </c>
      <c r="AI41" s="292">
        <f>施設資源化量内訳!EU41</f>
        <v>451</v>
      </c>
      <c r="AJ41" s="292">
        <f t="shared" si="5"/>
        <v>1773</v>
      </c>
      <c r="AK41" s="297">
        <f t="shared" si="6"/>
        <v>60.437076111529763</v>
      </c>
      <c r="AL41" s="297">
        <f>IF((AA41+J41)&lt;&gt;0,(資源化量内訳!D41-資源化量内訳!R41-資源化量内訳!T41-資源化量内訳!V41-資源化量内訳!U41)/(AA41+J41)*100,"-")</f>
        <v>18.927405174579249</v>
      </c>
      <c r="AM41" s="292">
        <f>ごみ処理量内訳!AA41</f>
        <v>59</v>
      </c>
      <c r="AN41" s="292">
        <f>ごみ処理量内訳!AB41</f>
        <v>0</v>
      </c>
      <c r="AO41" s="292">
        <f>ごみ処理量内訳!AC41</f>
        <v>178</v>
      </c>
      <c r="AP41" s="292">
        <f t="shared" si="7"/>
        <v>237</v>
      </c>
      <c r="AQ41" s="321" t="s">
        <v>861</v>
      </c>
      <c r="AR41" s="322"/>
    </row>
    <row r="42" spans="1:44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0"/>
        <v>19686</v>
      </c>
      <c r="E42" s="292">
        <v>19686</v>
      </c>
      <c r="F42" s="292">
        <v>0</v>
      </c>
      <c r="G42" s="292">
        <v>424</v>
      </c>
      <c r="H42" s="292">
        <f>SUM(ごみ搬入量内訳!E42,+ごみ搬入量内訳!AD42)</f>
        <v>6446</v>
      </c>
      <c r="I42" s="292">
        <f>ごみ搬入量内訳!BC42</f>
        <v>1420</v>
      </c>
      <c r="J42" s="292">
        <f>資源化量内訳!BO42</f>
        <v>261.69826322642439</v>
      </c>
      <c r="K42" s="292">
        <f t="shared" si="1"/>
        <v>8127.6982632264244</v>
      </c>
      <c r="L42" s="295">
        <f>IF(D42&lt;&gt;0,K42/D42/365*1000000,"-")</f>
        <v>1131.1422571671717</v>
      </c>
      <c r="M42" s="292">
        <f>IF(D42&lt;&gt;0,(ごみ搬入量内訳!BR42+ごみ処理概要!J42)/ごみ処理概要!D42/365*1000000,"-")</f>
        <v>625.81130087948247</v>
      </c>
      <c r="N42" s="292">
        <f>IF(D42&lt;&gt;0,ごみ搬入量内訳!CM42/ごみ処理概要!D42/365*1000000,"-")</f>
        <v>505.33095628768933</v>
      </c>
      <c r="O42" s="292">
        <f>ごみ搬入量内訳!DH42</f>
        <v>0</v>
      </c>
      <c r="P42" s="292">
        <f>ごみ処理量内訳!E42</f>
        <v>6029</v>
      </c>
      <c r="Q42" s="292">
        <f>ごみ処理量内訳!N42</f>
        <v>697</v>
      </c>
      <c r="R42" s="292">
        <f t="shared" si="2"/>
        <v>1140</v>
      </c>
      <c r="S42" s="292">
        <f>ごみ処理量内訳!G42</f>
        <v>830</v>
      </c>
      <c r="T42" s="292">
        <f>ごみ処理量内訳!L42</f>
        <v>310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 t="shared" si="3"/>
        <v>7866</v>
      </c>
      <c r="AB42" s="297">
        <f t="shared" si="4"/>
        <v>91.139079583015516</v>
      </c>
      <c r="AC42" s="292">
        <f>施設資源化量内訳!Y42</f>
        <v>32</v>
      </c>
      <c r="AD42" s="292">
        <f>施設資源化量内訳!AT42</f>
        <v>122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291</v>
      </c>
      <c r="AJ42" s="292">
        <f t="shared" si="5"/>
        <v>445</v>
      </c>
      <c r="AK42" s="297">
        <f t="shared" si="6"/>
        <v>8.6949372422431548</v>
      </c>
      <c r="AL42" s="297">
        <f>IF((AA42+J42)&lt;&gt;0,(資源化量内訳!D42-資源化量内訳!R42-資源化量内訳!T42-資源化量内訳!V42-資源化量内訳!U42)/(AA42+J42)*100,"-")</f>
        <v>8.6949372422431548</v>
      </c>
      <c r="AM42" s="292">
        <f>ごみ処理量内訳!AA42</f>
        <v>697</v>
      </c>
      <c r="AN42" s="292">
        <f>ごみ処理量内訳!AB42</f>
        <v>654</v>
      </c>
      <c r="AO42" s="292">
        <f>ごみ処理量内訳!AC42</f>
        <v>205</v>
      </c>
      <c r="AP42" s="292">
        <f t="shared" si="7"/>
        <v>1556</v>
      </c>
      <c r="AQ42" s="321" t="s">
        <v>864</v>
      </c>
      <c r="AR42" s="322"/>
    </row>
    <row r="43" spans="1:44" s="224" customFormat="1" ht="13.5" customHeight="1">
      <c r="A43" s="290" t="s">
        <v>745</v>
      </c>
      <c r="B43" s="291" t="s">
        <v>865</v>
      </c>
      <c r="C43" s="290" t="s">
        <v>866</v>
      </c>
      <c r="D43" s="292">
        <f>+E43+F43</f>
        <v>11903</v>
      </c>
      <c r="E43" s="292">
        <v>11903</v>
      </c>
      <c r="F43" s="292">
        <v>0</v>
      </c>
      <c r="G43" s="292">
        <v>34</v>
      </c>
      <c r="H43" s="292">
        <f>SUM(ごみ搬入量内訳!E43,+ごみ搬入量内訳!AD43)</f>
        <v>2560</v>
      </c>
      <c r="I43" s="292">
        <f>ごみ搬入量内訳!BC43</f>
        <v>330</v>
      </c>
      <c r="J43" s="292">
        <f>資源化量内訳!BO43</f>
        <v>89.295202922908842</v>
      </c>
      <c r="K43" s="292">
        <f t="shared" si="1"/>
        <v>2979.2952029229086</v>
      </c>
      <c r="L43" s="295">
        <f>IF(D43&lt;&gt;0,K43/D43/365*1000000,"-")</f>
        <v>685.74750993427665</v>
      </c>
      <c r="M43" s="292">
        <f>IF(D43&lt;&gt;0,(ごみ搬入量内訳!BR43+ごみ処理概要!J43)/ごみ処理概要!D43/365*1000000,"-")</f>
        <v>510.35716860211556</v>
      </c>
      <c r="N43" s="292">
        <f>IF(D43&lt;&gt;0,ごみ搬入量内訳!CM43/ごみ処理概要!D43/365*1000000,"-")</f>
        <v>175.39034133216097</v>
      </c>
      <c r="O43" s="292">
        <f>ごみ搬入量内訳!DH43</f>
        <v>0</v>
      </c>
      <c r="P43" s="292">
        <f>ごみ処理量内訳!E43</f>
        <v>0</v>
      </c>
      <c r="Q43" s="292">
        <f>ごみ処理量内訳!N43</f>
        <v>0</v>
      </c>
      <c r="R43" s="292">
        <f t="shared" si="2"/>
        <v>2890</v>
      </c>
      <c r="S43" s="292">
        <f>ごみ処理量内訳!G43</f>
        <v>0</v>
      </c>
      <c r="T43" s="292">
        <f>ごみ処理量内訳!L43</f>
        <v>521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2369</v>
      </c>
      <c r="Y43" s="292">
        <f>ごみ処理量内訳!M43</f>
        <v>0</v>
      </c>
      <c r="Z43" s="292">
        <f>資源化量内訳!Y43</f>
        <v>0</v>
      </c>
      <c r="AA43" s="292">
        <f t="shared" si="3"/>
        <v>2890</v>
      </c>
      <c r="AB43" s="297">
        <f t="shared" si="4"/>
        <v>100</v>
      </c>
      <c r="AC43" s="292">
        <f>施設資源化量内訳!Y43</f>
        <v>0</v>
      </c>
      <c r="AD43" s="292">
        <f>施設資源化量内訳!AT43</f>
        <v>0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1305</v>
      </c>
      <c r="AI43" s="292">
        <f>施設資源化量内訳!EU43</f>
        <v>409</v>
      </c>
      <c r="AJ43" s="292">
        <f t="shared" si="5"/>
        <v>1714</v>
      </c>
      <c r="AK43" s="297">
        <f t="shared" si="6"/>
        <v>60.527577165020205</v>
      </c>
      <c r="AL43" s="297">
        <f>IF((AA43+J43)&lt;&gt;0,(資源化量内訳!D43-資源化量内訳!R43-資源化量内訳!T43-資源化量内訳!V43-資源化量内訳!U43)/(AA43+J43)*100,"-")</f>
        <v>16.725271212938029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163</v>
      </c>
      <c r="AP43" s="292">
        <f t="shared" si="7"/>
        <v>163</v>
      </c>
      <c r="AQ43" s="321" t="s">
        <v>867</v>
      </c>
      <c r="AR43" s="322"/>
    </row>
    <row r="44" spans="1:44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0"/>
        <v>34330</v>
      </c>
      <c r="E44" s="292">
        <v>34330</v>
      </c>
      <c r="F44" s="292">
        <v>0</v>
      </c>
      <c r="G44" s="292">
        <v>237</v>
      </c>
      <c r="H44" s="292">
        <f>SUM(ごみ搬入量内訳!E44,+ごみ搬入量内訳!AD44)</f>
        <v>9189</v>
      </c>
      <c r="I44" s="292">
        <f>ごみ搬入量内訳!BC44</f>
        <v>320</v>
      </c>
      <c r="J44" s="292">
        <f>資源化量内訳!BO44</f>
        <v>804.9038069548169</v>
      </c>
      <c r="K44" s="292">
        <f t="shared" si="1"/>
        <v>10313.903806954817</v>
      </c>
      <c r="L44" s="295">
        <f>IF(D44&lt;&gt;0,K44/D44/365*1000000,"-")</f>
        <v>823.1072153797204</v>
      </c>
      <c r="M44" s="292">
        <f>IF(D44&lt;&gt;0,(ごみ搬入量内訳!BR44+ごみ処理概要!J44)/ごみ処理概要!D44/365*1000000,"-")</f>
        <v>604.91872254825773</v>
      </c>
      <c r="N44" s="292">
        <f>IF(D44&lt;&gt;0,ごみ搬入量内訳!CM44/ごみ処理概要!D44/365*1000000,"-")</f>
        <v>218.18849283146255</v>
      </c>
      <c r="O44" s="292">
        <f>ごみ搬入量内訳!DH44</f>
        <v>0</v>
      </c>
      <c r="P44" s="292">
        <f>ごみ処理量内訳!E44</f>
        <v>8436</v>
      </c>
      <c r="Q44" s="292">
        <f>ごみ処理量内訳!N44</f>
        <v>0</v>
      </c>
      <c r="R44" s="292">
        <f t="shared" si="2"/>
        <v>1073</v>
      </c>
      <c r="S44" s="292">
        <f>ごみ処理量内訳!G44</f>
        <v>625</v>
      </c>
      <c r="T44" s="292">
        <f>ごみ処理量内訳!L44</f>
        <v>448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 t="shared" si="3"/>
        <v>9509</v>
      </c>
      <c r="AB44" s="297">
        <f t="shared" si="4"/>
        <v>100</v>
      </c>
      <c r="AC44" s="292">
        <f>施設資源化量内訳!Y44</f>
        <v>1201</v>
      </c>
      <c r="AD44" s="292">
        <f>施設資源化量内訳!AT44</f>
        <v>29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425</v>
      </c>
      <c r="AJ44" s="292">
        <f t="shared" si="5"/>
        <v>1655</v>
      </c>
      <c r="AK44" s="297">
        <f t="shared" si="6"/>
        <v>23.850366001048677</v>
      </c>
      <c r="AL44" s="297">
        <f>IF((AA44+J44)&lt;&gt;0,(資源化量内訳!D44-資源化量内訳!R44-資源化量内訳!T44-資源化量内訳!V44-資源化量内訳!U44)/(AA44+J44)*100,"-")</f>
        <v>23.850366001048677</v>
      </c>
      <c r="AM44" s="292">
        <f>ごみ処理量内訳!AA44</f>
        <v>0</v>
      </c>
      <c r="AN44" s="292">
        <f>ごみ処理量内訳!AB44</f>
        <v>0</v>
      </c>
      <c r="AO44" s="292">
        <f>ごみ処理量内訳!AC44</f>
        <v>0</v>
      </c>
      <c r="AP44" s="292">
        <f t="shared" si="7"/>
        <v>0</v>
      </c>
      <c r="AQ44" s="321" t="s">
        <v>870</v>
      </c>
      <c r="AR44" s="322"/>
    </row>
    <row r="45" spans="1:44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0"/>
        <v>15643</v>
      </c>
      <c r="E45" s="292">
        <v>15643</v>
      </c>
      <c r="F45" s="292">
        <v>0</v>
      </c>
      <c r="G45" s="292">
        <v>110</v>
      </c>
      <c r="H45" s="292">
        <f>SUM(ごみ搬入量内訳!E45,+ごみ搬入量内訳!AD45)</f>
        <v>4076</v>
      </c>
      <c r="I45" s="292">
        <f>ごみ搬入量内訳!BC45</f>
        <v>569</v>
      </c>
      <c r="J45" s="292">
        <f>資源化量内訳!BO45</f>
        <v>335.85622793703294</v>
      </c>
      <c r="K45" s="292">
        <f t="shared" si="1"/>
        <v>4980.8562279370326</v>
      </c>
      <c r="L45" s="295">
        <f>IF(D45&lt;&gt;0,K45/D45/365*1000000,"-")</f>
        <v>872.35066460415715</v>
      </c>
      <c r="M45" s="292">
        <f>IF(D45&lt;&gt;0,(ごみ搬入量内訳!BR45+ごみ処理概要!J45)/ごみ処理概要!D45/365*1000000,"-")</f>
        <v>624.00114681029947</v>
      </c>
      <c r="N45" s="292">
        <f>IF(D45&lt;&gt;0,ごみ搬入量内訳!CM45/ごみ処理概要!D45/365*1000000,"-")</f>
        <v>248.34951779385761</v>
      </c>
      <c r="O45" s="292">
        <f>ごみ搬入量内訳!DH45</f>
        <v>0</v>
      </c>
      <c r="P45" s="292">
        <f>ごみ処理量内訳!E45</f>
        <v>3823</v>
      </c>
      <c r="Q45" s="292">
        <f>ごみ処理量内訳!N45</f>
        <v>266</v>
      </c>
      <c r="R45" s="292">
        <f t="shared" si="2"/>
        <v>489</v>
      </c>
      <c r="S45" s="292">
        <f>ごみ処理量内訳!G45</f>
        <v>0</v>
      </c>
      <c r="T45" s="292">
        <f>ごみ処理量内訳!L45</f>
        <v>489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68</v>
      </c>
      <c r="AA45" s="292">
        <f t="shared" si="3"/>
        <v>4646</v>
      </c>
      <c r="AB45" s="297">
        <f t="shared" si="4"/>
        <v>94.27464485578993</v>
      </c>
      <c r="AC45" s="292">
        <f>施設資源化量内訳!Y45</f>
        <v>486</v>
      </c>
      <c r="AD45" s="292">
        <f>施設資源化量内訳!AT45</f>
        <v>0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230</v>
      </c>
      <c r="AJ45" s="292">
        <f t="shared" si="5"/>
        <v>716</v>
      </c>
      <c r="AK45" s="297">
        <f t="shared" si="6"/>
        <v>22.4786942195793</v>
      </c>
      <c r="AL45" s="297">
        <f>IF((AA45+J45)&lt;&gt;0,(資源化量内訳!D45-資源化量内訳!R45-資源化量内訳!T45-資源化量内訳!V45-資源化量内訳!U45)/(AA45+J45)*100,"-")</f>
        <v>12.723294268961883</v>
      </c>
      <c r="AM45" s="292">
        <f>ごみ処理量内訳!AA45</f>
        <v>266</v>
      </c>
      <c r="AN45" s="292">
        <f>ごみ処理量内訳!AB45</f>
        <v>0</v>
      </c>
      <c r="AO45" s="292">
        <f>ごみ処理量内訳!AC45</f>
        <v>62</v>
      </c>
      <c r="AP45" s="292">
        <f t="shared" si="7"/>
        <v>328</v>
      </c>
      <c r="AQ45" s="321" t="s">
        <v>873</v>
      </c>
      <c r="AR45" s="322"/>
    </row>
    <row r="46" spans="1:44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0"/>
        <v>17785</v>
      </c>
      <c r="E46" s="292">
        <v>17785</v>
      </c>
      <c r="F46" s="292">
        <v>0</v>
      </c>
      <c r="G46" s="292">
        <v>103</v>
      </c>
      <c r="H46" s="292">
        <f>SUM(ごみ搬入量内訳!E46,+ごみ搬入量内訳!AD46)</f>
        <v>4217</v>
      </c>
      <c r="I46" s="292">
        <f>ごみ搬入量内訳!BC46</f>
        <v>1021</v>
      </c>
      <c r="J46" s="292">
        <f>資源化量内訳!BO46</f>
        <v>334.49999999999994</v>
      </c>
      <c r="K46" s="292">
        <f t="shared" si="1"/>
        <v>5572.5</v>
      </c>
      <c r="L46" s="295">
        <f>IF(D46&lt;&gt;0,K46/D46/365*1000000,"-")</f>
        <v>858.42694898348236</v>
      </c>
      <c r="M46" s="292">
        <f>IF(D46&lt;&gt;0,(ごみ搬入量内訳!BR46+ごみ処理概要!J46)/ごみ処理概要!D46/365*1000000,"-")</f>
        <v>605.63580976735045</v>
      </c>
      <c r="N46" s="292">
        <f>IF(D46&lt;&gt;0,ごみ搬入量内訳!CM46/ごみ処理概要!D46/365*1000000,"-")</f>
        <v>252.79113921613182</v>
      </c>
      <c r="O46" s="292">
        <f>ごみ搬入量内訳!DH46</f>
        <v>0</v>
      </c>
      <c r="P46" s="292">
        <f>ごみ処理量内訳!E46</f>
        <v>3930</v>
      </c>
      <c r="Q46" s="292">
        <f>ごみ処理量内訳!N46</f>
        <v>482</v>
      </c>
      <c r="R46" s="292">
        <f t="shared" si="2"/>
        <v>629</v>
      </c>
      <c r="S46" s="292">
        <f>ごみ処理量内訳!G46</f>
        <v>0</v>
      </c>
      <c r="T46" s="292">
        <f>ごみ処理量内訳!L46</f>
        <v>629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199</v>
      </c>
      <c r="AA46" s="292">
        <f t="shared" si="3"/>
        <v>5240</v>
      </c>
      <c r="AB46" s="297">
        <f t="shared" si="4"/>
        <v>90.801526717557252</v>
      </c>
      <c r="AC46" s="292">
        <f>施設資源化量内訳!Y46</f>
        <v>499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302</v>
      </c>
      <c r="AJ46" s="292">
        <f t="shared" si="5"/>
        <v>801</v>
      </c>
      <c r="AK46" s="297">
        <f t="shared" si="6"/>
        <v>23.939366759350612</v>
      </c>
      <c r="AL46" s="297">
        <f>IF((AA46+J46)&lt;&gt;0,(資源化量内訳!D46-資源化量内訳!R46-資源化量内訳!T46-資源化量内訳!V46-資源化量内訳!U46)/(AA46+J46)*100,"-")</f>
        <v>14.987891290698718</v>
      </c>
      <c r="AM46" s="292">
        <f>ごみ処理量内訳!AA46</f>
        <v>482</v>
      </c>
      <c r="AN46" s="292">
        <f>ごみ処理量内訳!AB46</f>
        <v>0</v>
      </c>
      <c r="AO46" s="292">
        <f>ごみ処理量内訳!AC46</f>
        <v>34</v>
      </c>
      <c r="AP46" s="292">
        <f t="shared" si="7"/>
        <v>516</v>
      </c>
      <c r="AQ46" s="321" t="s">
        <v>876</v>
      </c>
      <c r="AR46" s="322"/>
    </row>
    <row r="47" spans="1:44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0"/>
        <v>18749</v>
      </c>
      <c r="E47" s="292">
        <v>18749</v>
      </c>
      <c r="F47" s="292">
        <v>0</v>
      </c>
      <c r="G47" s="292">
        <v>118</v>
      </c>
      <c r="H47" s="292">
        <f>SUM(ごみ搬入量内訳!E47,+ごみ搬入量内訳!AD47)</f>
        <v>4233</v>
      </c>
      <c r="I47" s="292">
        <f>ごみ搬入量内訳!BC47</f>
        <v>865</v>
      </c>
      <c r="J47" s="292">
        <f>資源化量内訳!BO47</f>
        <v>341.88832806022418</v>
      </c>
      <c r="K47" s="292">
        <f t="shared" si="1"/>
        <v>5439.888328060224</v>
      </c>
      <c r="L47" s="295">
        <f>IF(D47&lt;&gt;0,K47/D47/365*1000000,"-")</f>
        <v>794.91192269033866</v>
      </c>
      <c r="M47" s="292">
        <f>IF(D47&lt;&gt;0,(ごみ搬入量内訳!BR47+ごみ処理概要!J47)/ごみ処理概要!D47/365*1000000,"-")</f>
        <v>638.26429874400219</v>
      </c>
      <c r="N47" s="292">
        <f>IF(D47&lt;&gt;0,ごみ搬入量内訳!CM47/ごみ処理概要!D47/365*1000000,"-")</f>
        <v>156.64762394633649</v>
      </c>
      <c r="O47" s="292">
        <f>ごみ搬入量内訳!DH47</f>
        <v>0</v>
      </c>
      <c r="P47" s="292">
        <f>ごみ処理量内訳!E47</f>
        <v>4078</v>
      </c>
      <c r="Q47" s="292">
        <f>ごみ処理量内訳!N47</f>
        <v>0</v>
      </c>
      <c r="R47" s="292">
        <f t="shared" si="2"/>
        <v>628</v>
      </c>
      <c r="S47" s="292">
        <f>ごみ処理量内訳!G47</f>
        <v>238</v>
      </c>
      <c r="T47" s="292">
        <f>ごみ処理量内訳!L47</f>
        <v>390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392</v>
      </c>
      <c r="AA47" s="292">
        <f t="shared" si="3"/>
        <v>5098</v>
      </c>
      <c r="AB47" s="297">
        <f t="shared" si="4"/>
        <v>100</v>
      </c>
      <c r="AC47" s="292">
        <f>施設資源化量内訳!Y47</f>
        <v>0</v>
      </c>
      <c r="AD47" s="292">
        <f>施設資源化量内訳!AT47</f>
        <v>53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286</v>
      </c>
      <c r="AJ47" s="292">
        <f t="shared" si="5"/>
        <v>339</v>
      </c>
      <c r="AK47" s="297">
        <f t="shared" si="6"/>
        <v>19.722616777370479</v>
      </c>
      <c r="AL47" s="297">
        <f>IF((AA47+J47)&lt;&gt;0,(資源化量内訳!D47-資源化量内訳!R47-資源化量内訳!T47-資源化量内訳!V47-資源化量内訳!U47)/(AA47+J47)*100,"-")</f>
        <v>19.722616777370479</v>
      </c>
      <c r="AM47" s="292">
        <f>ごみ処理量内訳!AA47</f>
        <v>0</v>
      </c>
      <c r="AN47" s="292">
        <f>ごみ処理量内訳!AB47</f>
        <v>461</v>
      </c>
      <c r="AO47" s="292">
        <f>ごみ処理量内訳!AC47</f>
        <v>201</v>
      </c>
      <c r="AP47" s="292">
        <f t="shared" si="7"/>
        <v>662</v>
      </c>
      <c r="AQ47" s="321" t="s">
        <v>879</v>
      </c>
      <c r="AR47" s="322"/>
    </row>
    <row r="48" spans="1:44" s="300" customFormat="1" ht="13.5" customHeight="1">
      <c r="A48" s="414" t="s">
        <v>745</v>
      </c>
      <c r="B48" s="415" t="s">
        <v>880</v>
      </c>
      <c r="C48" s="414" t="s">
        <v>881</v>
      </c>
      <c r="D48" s="416">
        <f t="shared" si="0"/>
        <v>14934</v>
      </c>
      <c r="E48" s="416">
        <v>14934</v>
      </c>
      <c r="F48" s="416">
        <v>0</v>
      </c>
      <c r="G48" s="416">
        <v>114</v>
      </c>
      <c r="H48" s="416">
        <f>SUM(ごみ搬入量内訳!E48,+ごみ搬入量内訳!AD48)</f>
        <v>3490</v>
      </c>
      <c r="I48" s="416">
        <f>ごみ搬入量内訳!BC48</f>
        <v>678</v>
      </c>
      <c r="J48" s="416">
        <f>資源化量内訳!BO48</f>
        <v>655.99367047308328</v>
      </c>
      <c r="K48" s="416">
        <f t="shared" si="1"/>
        <v>4823.9936704730835</v>
      </c>
      <c r="L48" s="417">
        <f>IF(D48&lt;&gt;0,K48/D48/365*1000000,"-")</f>
        <v>884.9886845449812</v>
      </c>
      <c r="M48" s="416">
        <f>IF(D48&lt;&gt;0,(ごみ搬入量内訳!BR48+ごみ処理概要!J48)/ごみ処理概要!D48/365*1000000,"-")</f>
        <v>647.96404095336072</v>
      </c>
      <c r="N48" s="416">
        <f>IF(D48&lt;&gt;0,ごみ搬入量内訳!CM48/ごみ処理概要!D48/365*1000000,"-")</f>
        <v>237.02464359162047</v>
      </c>
      <c r="O48" s="416">
        <f>ごみ搬入量内訳!DH48</f>
        <v>0</v>
      </c>
      <c r="P48" s="416">
        <f>ごみ処理量内訳!E48</f>
        <v>3633</v>
      </c>
      <c r="Q48" s="416">
        <f>ごみ処理量内訳!N48</f>
        <v>47</v>
      </c>
      <c r="R48" s="416">
        <f t="shared" si="2"/>
        <v>563</v>
      </c>
      <c r="S48" s="416">
        <f>ごみ処理量内訳!G48</f>
        <v>97</v>
      </c>
      <c r="T48" s="416">
        <f>ごみ処理量内訳!L48</f>
        <v>466</v>
      </c>
      <c r="U48" s="416">
        <f>ごみ処理量内訳!H48</f>
        <v>0</v>
      </c>
      <c r="V48" s="416">
        <f>ごみ処理量内訳!I48</f>
        <v>0</v>
      </c>
      <c r="W48" s="416">
        <f>ごみ処理量内訳!J48</f>
        <v>0</v>
      </c>
      <c r="X48" s="416">
        <f>ごみ処理量内訳!K48</f>
        <v>0</v>
      </c>
      <c r="Y48" s="416">
        <f>ごみ処理量内訳!M48</f>
        <v>0</v>
      </c>
      <c r="Z48" s="416">
        <f>資源化量内訳!Y48</f>
        <v>1</v>
      </c>
      <c r="AA48" s="416">
        <f t="shared" si="3"/>
        <v>4244</v>
      </c>
      <c r="AB48" s="418">
        <f t="shared" si="4"/>
        <v>98.89255419415646</v>
      </c>
      <c r="AC48" s="416">
        <f>施設資源化量内訳!Y48</f>
        <v>57</v>
      </c>
      <c r="AD48" s="416">
        <f>施設資源化量内訳!AT48</f>
        <v>30</v>
      </c>
      <c r="AE48" s="416">
        <f>施設資源化量内訳!BO48</f>
        <v>0</v>
      </c>
      <c r="AF48" s="416">
        <f>施設資源化量内訳!CJ48</f>
        <v>0</v>
      </c>
      <c r="AG48" s="416">
        <f>施設資源化量内訳!DE48</f>
        <v>0</v>
      </c>
      <c r="AH48" s="416">
        <f>施設資源化量内訳!DZ48</f>
        <v>0</v>
      </c>
      <c r="AI48" s="416">
        <f>施設資源化量内訳!EU48</f>
        <v>386</v>
      </c>
      <c r="AJ48" s="416">
        <f t="shared" si="5"/>
        <v>473</v>
      </c>
      <c r="AK48" s="418">
        <f t="shared" si="6"/>
        <v>23.061125104759267</v>
      </c>
      <c r="AL48" s="418">
        <f>IF((AA48+J48)&lt;&gt;0,(資源化量内訳!D48-資源化量内訳!R48-資源化量内訳!T48-資源化量内訳!V48-資源化量内訳!U48)/(AA48+J48)*100,"-")</f>
        <v>23.061125104759267</v>
      </c>
      <c r="AM48" s="416">
        <f>ごみ処理量内訳!AA48</f>
        <v>47</v>
      </c>
      <c r="AN48" s="416">
        <f>ごみ処理量内訳!AB48</f>
        <v>359</v>
      </c>
      <c r="AO48" s="416">
        <f>ごみ処理量内訳!AC48</f>
        <v>41</v>
      </c>
      <c r="AP48" s="416">
        <f t="shared" si="7"/>
        <v>447</v>
      </c>
      <c r="AQ48" s="419" t="s">
        <v>882</v>
      </c>
      <c r="AR48" s="420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322"/>
      <c r="AR49" s="322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322"/>
      <c r="AR50" s="322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322"/>
      <c r="AR51" s="322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322"/>
      <c r="AR52" s="322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48">
    <sortCondition ref="A8:A48"/>
    <sortCondition ref="B8:B48"/>
    <sortCondition ref="C8:C48"/>
  </sortState>
  <mergeCells count="46">
    <mergeCell ref="A2:A6"/>
    <mergeCell ref="B2:B6"/>
    <mergeCell ref="C2:C6"/>
    <mergeCell ref="D2:E2"/>
    <mergeCell ref="E3:E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Q3:Q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7" man="1"/>
    <brk id="28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45" t="s">
        <v>11</v>
      </c>
      <c r="B2" s="345" t="s">
        <v>12</v>
      </c>
      <c r="C2" s="347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46"/>
      <c r="B3" s="346"/>
      <c r="C3" s="348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>
      <c r="A4" s="346"/>
      <c r="B4" s="346"/>
      <c r="C4" s="348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>
      <c r="A5" s="346"/>
      <c r="B5" s="346"/>
      <c r="C5" s="348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46"/>
      <c r="B6" s="346"/>
      <c r="C6" s="348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8">
        <f t="shared" ref="D7:D48" si="0">SUM(E7,AD7,BC7)</f>
        <v>1772057</v>
      </c>
      <c r="E7" s="308">
        <f t="shared" ref="E7:E48" si="1">SUM(F7,J7,N7,R7,V7,Z7)</f>
        <v>1095515</v>
      </c>
      <c r="F7" s="308">
        <f t="shared" ref="F7:F48" si="2">SUM(G7:I7)</f>
        <v>17202</v>
      </c>
      <c r="G7" s="308">
        <f>SUM(G$8:G$1000)</f>
        <v>7191</v>
      </c>
      <c r="H7" s="308">
        <f>SUM(H$8:H$1000)</f>
        <v>10011</v>
      </c>
      <c r="I7" s="308">
        <f>SUM(I$8:I$1000)</f>
        <v>0</v>
      </c>
      <c r="J7" s="308">
        <f t="shared" ref="J7:J48" si="3">SUM(K7:M7)</f>
        <v>894761</v>
      </c>
      <c r="K7" s="308">
        <f>SUM(K$8:K$1000)</f>
        <v>456383</v>
      </c>
      <c r="L7" s="308">
        <f>SUM(L$8:L$1000)</f>
        <v>438100</v>
      </c>
      <c r="M7" s="308">
        <f>SUM(M$8:M$1000)</f>
        <v>278</v>
      </c>
      <c r="N7" s="308">
        <f t="shared" ref="N7:N48" si="4">SUM(O7:Q7)</f>
        <v>35939</v>
      </c>
      <c r="O7" s="308">
        <f>SUM(O$8:O$1000)</f>
        <v>20154</v>
      </c>
      <c r="P7" s="308">
        <f>SUM(P$8:P$1000)</f>
        <v>15731</v>
      </c>
      <c r="Q7" s="308">
        <f>SUM(Q$8:Q$1000)</f>
        <v>54</v>
      </c>
      <c r="R7" s="308">
        <f t="shared" ref="R7:R48" si="5">SUM(S7:U7)</f>
        <v>115066</v>
      </c>
      <c r="S7" s="308">
        <f>SUM(S$8:S$1000)</f>
        <v>42626</v>
      </c>
      <c r="T7" s="308">
        <f>SUM(T$8:T$1000)</f>
        <v>72422</v>
      </c>
      <c r="U7" s="308">
        <f>SUM(U$8:U$1000)</f>
        <v>18</v>
      </c>
      <c r="V7" s="308">
        <f t="shared" ref="V7:V48" si="6">SUM(W7:Y7)</f>
        <v>422</v>
      </c>
      <c r="W7" s="308">
        <f>SUM(W$8:W$1000)</f>
        <v>114</v>
      </c>
      <c r="X7" s="308">
        <f>SUM(X$8:X$1000)</f>
        <v>308</v>
      </c>
      <c r="Y7" s="308">
        <f>SUM(Y$8:Y$1000)</f>
        <v>0</v>
      </c>
      <c r="Z7" s="308">
        <f t="shared" ref="Z7:Z48" si="7">SUM(AA7:AC7)</f>
        <v>32125</v>
      </c>
      <c r="AA7" s="308">
        <f>SUM(AA$8:AA$1000)</f>
        <v>19036</v>
      </c>
      <c r="AB7" s="308">
        <f>SUM(AB$8:AB$1000)</f>
        <v>12732</v>
      </c>
      <c r="AC7" s="308">
        <f>SUM(AC$8:AC$1000)</f>
        <v>357</v>
      </c>
      <c r="AD7" s="308">
        <f t="shared" ref="AD7:AD48" si="8">SUM(AE7,AI7,AM7,AQ7,AU7,AY7)</f>
        <v>519385</v>
      </c>
      <c r="AE7" s="308">
        <f t="shared" ref="AE7:AE48" si="9">SUM(AF7:AH7)</f>
        <v>8235</v>
      </c>
      <c r="AF7" s="308">
        <f>SUM(AF$8:AF$1000)</f>
        <v>0</v>
      </c>
      <c r="AG7" s="308">
        <f>SUM(AG$8:AG$1000)</f>
        <v>0</v>
      </c>
      <c r="AH7" s="308">
        <f>SUM(AH$8:AH$1000)</f>
        <v>8235</v>
      </c>
      <c r="AI7" s="308">
        <f t="shared" ref="AI7:AI48" si="10">SUM(AJ7:AL7)</f>
        <v>496495</v>
      </c>
      <c r="AJ7" s="308">
        <f>SUM(AJ$8:AJ$1000)</f>
        <v>996</v>
      </c>
      <c r="AK7" s="308">
        <f>SUM(AK$8:AK$1000)</f>
        <v>320</v>
      </c>
      <c r="AL7" s="308">
        <f>SUM(AL$8:AL$1000)</f>
        <v>495179</v>
      </c>
      <c r="AM7" s="308">
        <f t="shared" ref="AM7:AM48" si="11">SUM(AN7:AP7)</f>
        <v>5195</v>
      </c>
      <c r="AN7" s="308">
        <f>SUM(AN$8:AN$1000)</f>
        <v>1221</v>
      </c>
      <c r="AO7" s="308">
        <f>SUM(AO$8:AO$1000)</f>
        <v>29</v>
      </c>
      <c r="AP7" s="308">
        <f>SUM(AP$8:AP$1000)</f>
        <v>3945</v>
      </c>
      <c r="AQ7" s="308">
        <f t="shared" ref="AQ7:AQ48" si="12">SUM(AR7:AT7)</f>
        <v>3653</v>
      </c>
      <c r="AR7" s="308">
        <f>SUM(AR$8:AR$1000)</f>
        <v>33</v>
      </c>
      <c r="AS7" s="308">
        <f>SUM(AS$8:AS$1000)</f>
        <v>87</v>
      </c>
      <c r="AT7" s="308">
        <f>SUM(AT$8:AT$1000)</f>
        <v>3533</v>
      </c>
      <c r="AU7" s="308">
        <f t="shared" ref="AU7:AU48" si="13">SUM(AV7:AX7)</f>
        <v>14</v>
      </c>
      <c r="AV7" s="308">
        <f>SUM(AV$8:AV$1000)</f>
        <v>0</v>
      </c>
      <c r="AW7" s="308">
        <f>SUM(AW$8:AW$1000)</f>
        <v>2</v>
      </c>
      <c r="AX7" s="308">
        <f>SUM(AX$8:AX$1000)</f>
        <v>12</v>
      </c>
      <c r="AY7" s="308">
        <f t="shared" ref="AY7:AY48" si="14">SUM(AZ7:BB7)</f>
        <v>5793</v>
      </c>
      <c r="AZ7" s="308">
        <f>SUM(AZ$8:AZ$1000)</f>
        <v>12</v>
      </c>
      <c r="BA7" s="308">
        <f>SUM(BA$8:BA$1000)</f>
        <v>79</v>
      </c>
      <c r="BB7" s="308">
        <f>SUM(BB$8:BB$1000)</f>
        <v>5702</v>
      </c>
      <c r="BC7" s="308">
        <f t="shared" ref="BC7:BC48" si="15">SUM(BD7,BK7)</f>
        <v>157157</v>
      </c>
      <c r="BD7" s="308">
        <f t="shared" ref="BD7:BD48" si="16">SUM(BE7:BJ7)</f>
        <v>42062</v>
      </c>
      <c r="BE7" s="308">
        <f t="shared" ref="BE7:BJ7" si="17">SUM(BE$8:BE$1000)</f>
        <v>177</v>
      </c>
      <c r="BF7" s="308">
        <f t="shared" si="17"/>
        <v>17195</v>
      </c>
      <c r="BG7" s="308">
        <f t="shared" si="17"/>
        <v>4077</v>
      </c>
      <c r="BH7" s="308">
        <f t="shared" si="17"/>
        <v>1424</v>
      </c>
      <c r="BI7" s="308">
        <f t="shared" si="17"/>
        <v>1666</v>
      </c>
      <c r="BJ7" s="308">
        <f t="shared" si="17"/>
        <v>17523</v>
      </c>
      <c r="BK7" s="308">
        <f t="shared" ref="BK7:BK48" si="18">SUM(BL7:BQ7)</f>
        <v>115095</v>
      </c>
      <c r="BL7" s="308">
        <f t="shared" ref="BL7:BQ7" si="19">SUM(BL$8:BL$1000)</f>
        <v>1114</v>
      </c>
      <c r="BM7" s="308">
        <f t="shared" si="19"/>
        <v>78951</v>
      </c>
      <c r="BN7" s="308">
        <f t="shared" si="19"/>
        <v>10685</v>
      </c>
      <c r="BO7" s="308">
        <f t="shared" si="19"/>
        <v>14157</v>
      </c>
      <c r="BP7" s="308">
        <f t="shared" si="19"/>
        <v>1697</v>
      </c>
      <c r="BQ7" s="308">
        <f t="shared" si="19"/>
        <v>8491</v>
      </c>
      <c r="BR7" s="308">
        <f t="shared" ref="BR7:BX7" si="20">SUM(BY7,CF7)</f>
        <v>1137577</v>
      </c>
      <c r="BS7" s="308">
        <f t="shared" si="20"/>
        <v>17379</v>
      </c>
      <c r="BT7" s="308">
        <f t="shared" si="20"/>
        <v>911956</v>
      </c>
      <c r="BU7" s="308">
        <f t="shared" si="20"/>
        <v>40016</v>
      </c>
      <c r="BV7" s="308">
        <f t="shared" si="20"/>
        <v>116490</v>
      </c>
      <c r="BW7" s="308">
        <f t="shared" si="20"/>
        <v>2088</v>
      </c>
      <c r="BX7" s="308">
        <f t="shared" si="20"/>
        <v>49648</v>
      </c>
      <c r="BY7" s="308">
        <f t="shared" ref="BY7:BY48" si="21">SUM(BZ7:CE7)</f>
        <v>1095515</v>
      </c>
      <c r="BZ7" s="308">
        <f t="shared" ref="BZ7:BZ48" si="22">F7</f>
        <v>17202</v>
      </c>
      <c r="CA7" s="308">
        <f t="shared" ref="CA7:CA48" si="23">J7</f>
        <v>894761</v>
      </c>
      <c r="CB7" s="308">
        <f t="shared" ref="CB7:CB48" si="24">N7</f>
        <v>35939</v>
      </c>
      <c r="CC7" s="308">
        <f t="shared" ref="CC7:CC48" si="25">R7</f>
        <v>115066</v>
      </c>
      <c r="CD7" s="308">
        <f t="shared" ref="CD7:CD48" si="26">V7</f>
        <v>422</v>
      </c>
      <c r="CE7" s="308">
        <f t="shared" ref="CE7:CE48" si="27">Z7</f>
        <v>32125</v>
      </c>
      <c r="CF7" s="308">
        <f t="shared" ref="CF7:CF48" si="28">SUM(CG7:CL7)</f>
        <v>42062</v>
      </c>
      <c r="CG7" s="308">
        <f t="shared" ref="CG7:CL7" si="29">BE7</f>
        <v>177</v>
      </c>
      <c r="CH7" s="308">
        <f t="shared" si="29"/>
        <v>17195</v>
      </c>
      <c r="CI7" s="308">
        <f t="shared" si="29"/>
        <v>4077</v>
      </c>
      <c r="CJ7" s="308">
        <f t="shared" si="29"/>
        <v>1424</v>
      </c>
      <c r="CK7" s="308">
        <f t="shared" si="29"/>
        <v>1666</v>
      </c>
      <c r="CL7" s="308">
        <f t="shared" si="29"/>
        <v>17523</v>
      </c>
      <c r="CM7" s="308">
        <f t="shared" ref="CM7:CS7" si="30">SUM(CT7,DA7)</f>
        <v>634480</v>
      </c>
      <c r="CN7" s="308">
        <f t="shared" si="30"/>
        <v>9349</v>
      </c>
      <c r="CO7" s="308">
        <f t="shared" si="30"/>
        <v>575446</v>
      </c>
      <c r="CP7" s="308">
        <f t="shared" si="30"/>
        <v>15880</v>
      </c>
      <c r="CQ7" s="308">
        <f t="shared" si="30"/>
        <v>17810</v>
      </c>
      <c r="CR7" s="308">
        <f t="shared" si="30"/>
        <v>1711</v>
      </c>
      <c r="CS7" s="308">
        <f t="shared" si="30"/>
        <v>14284</v>
      </c>
      <c r="CT7" s="308">
        <f t="shared" ref="CT7:CT48" si="31">SUM(CU7:CZ7)</f>
        <v>519385</v>
      </c>
      <c r="CU7" s="308">
        <f t="shared" ref="CU7:CU48" si="32">AE7</f>
        <v>8235</v>
      </c>
      <c r="CV7" s="308">
        <f t="shared" ref="CV7:CV48" si="33">AI7</f>
        <v>496495</v>
      </c>
      <c r="CW7" s="308">
        <f t="shared" ref="CW7:CW48" si="34">AM7</f>
        <v>5195</v>
      </c>
      <c r="CX7" s="308">
        <f t="shared" ref="CX7:CX48" si="35">AQ7</f>
        <v>3653</v>
      </c>
      <c r="CY7" s="308">
        <f t="shared" ref="CY7:CY48" si="36">AU7</f>
        <v>14</v>
      </c>
      <c r="CZ7" s="308">
        <f t="shared" ref="CZ7:CZ48" si="37">AY7</f>
        <v>5793</v>
      </c>
      <c r="DA7" s="308">
        <f t="shared" ref="DA7:DA48" si="38">SUM(DB7:DG7)</f>
        <v>115095</v>
      </c>
      <c r="DB7" s="308">
        <f t="shared" ref="DB7:DG7" si="39">BL7</f>
        <v>1114</v>
      </c>
      <c r="DC7" s="308">
        <f t="shared" si="39"/>
        <v>78951</v>
      </c>
      <c r="DD7" s="308">
        <f t="shared" si="39"/>
        <v>10685</v>
      </c>
      <c r="DE7" s="308">
        <f t="shared" si="39"/>
        <v>14157</v>
      </c>
      <c r="DF7" s="308">
        <f t="shared" si="39"/>
        <v>1697</v>
      </c>
      <c r="DG7" s="308">
        <f t="shared" si="39"/>
        <v>8491</v>
      </c>
      <c r="DH7" s="308">
        <f>SUM(DH$8:DH$1000)</f>
        <v>0</v>
      </c>
      <c r="DI7" s="308">
        <f t="shared" ref="DI7:DI48" si="40">SUM(DJ7:DM7)</f>
        <v>26</v>
      </c>
      <c r="DJ7" s="308">
        <f>SUM(DJ$8:DJ$1000)</f>
        <v>19</v>
      </c>
      <c r="DK7" s="308">
        <f>SUM(DK$8:DK$1000)</f>
        <v>6</v>
      </c>
      <c r="DL7" s="308">
        <f>SUM(DL$8:DL$1000)</f>
        <v>0</v>
      </c>
      <c r="DM7" s="308">
        <f>SUM(DM$8:DM$1000)</f>
        <v>1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489735</v>
      </c>
      <c r="E8" s="292">
        <f t="shared" si="1"/>
        <v>297634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255116</v>
      </c>
      <c r="K8" s="292">
        <v>255116</v>
      </c>
      <c r="L8" s="292">
        <v>0</v>
      </c>
      <c r="M8" s="292">
        <v>0</v>
      </c>
      <c r="N8" s="292">
        <f t="shared" si="4"/>
        <v>11766</v>
      </c>
      <c r="O8" s="292">
        <v>11766</v>
      </c>
      <c r="P8" s="292">
        <v>0</v>
      </c>
      <c r="Q8" s="292">
        <v>0</v>
      </c>
      <c r="R8" s="292">
        <f t="shared" si="5"/>
        <v>26473</v>
      </c>
      <c r="S8" s="292">
        <v>26473</v>
      </c>
      <c r="T8" s="292">
        <v>0</v>
      </c>
      <c r="U8" s="292">
        <v>0</v>
      </c>
      <c r="V8" s="292">
        <f t="shared" si="6"/>
        <v>0</v>
      </c>
      <c r="W8" s="292">
        <v>0</v>
      </c>
      <c r="X8" s="292">
        <v>0</v>
      </c>
      <c r="Y8" s="292">
        <v>0</v>
      </c>
      <c r="Z8" s="292">
        <f t="shared" si="7"/>
        <v>4279</v>
      </c>
      <c r="AA8" s="292">
        <v>4279</v>
      </c>
      <c r="AB8" s="292">
        <v>0</v>
      </c>
      <c r="AC8" s="292">
        <v>0</v>
      </c>
      <c r="AD8" s="292">
        <f t="shared" si="8"/>
        <v>163617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155890</v>
      </c>
      <c r="AJ8" s="292">
        <v>0</v>
      </c>
      <c r="AK8" s="292">
        <v>0</v>
      </c>
      <c r="AL8" s="292">
        <v>155890</v>
      </c>
      <c r="AM8" s="292">
        <f t="shared" si="11"/>
        <v>1121</v>
      </c>
      <c r="AN8" s="292">
        <v>1120</v>
      </c>
      <c r="AO8" s="292">
        <v>0</v>
      </c>
      <c r="AP8" s="292">
        <v>1</v>
      </c>
      <c r="AQ8" s="292">
        <f t="shared" si="12"/>
        <v>2800</v>
      </c>
      <c r="AR8" s="292">
        <v>0</v>
      </c>
      <c r="AS8" s="292">
        <v>0</v>
      </c>
      <c r="AT8" s="292">
        <v>2800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3806</v>
      </c>
      <c r="AZ8" s="292">
        <v>0</v>
      </c>
      <c r="BA8" s="292">
        <v>0</v>
      </c>
      <c r="BB8" s="292">
        <v>3806</v>
      </c>
      <c r="BC8" s="292">
        <f t="shared" si="15"/>
        <v>28484</v>
      </c>
      <c r="BD8" s="292">
        <f t="shared" si="16"/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 t="shared" si="18"/>
        <v>28484</v>
      </c>
      <c r="BL8" s="292">
        <v>0</v>
      </c>
      <c r="BM8" s="292">
        <v>22159</v>
      </c>
      <c r="BN8" s="292">
        <v>4969</v>
      </c>
      <c r="BO8" s="292">
        <v>87</v>
      </c>
      <c r="BP8" s="292">
        <v>0</v>
      </c>
      <c r="BQ8" s="292">
        <v>1269</v>
      </c>
      <c r="BR8" s="292">
        <f t="shared" ref="BR8:BR48" si="41">SUM(BY8,CF8)</f>
        <v>297634</v>
      </c>
      <c r="BS8" s="292">
        <f t="shared" ref="BS8:BS48" si="42">SUM(BZ8,CG8)</f>
        <v>0</v>
      </c>
      <c r="BT8" s="292">
        <f t="shared" ref="BT8:BT48" si="43">SUM(CA8,CH8)</f>
        <v>255116</v>
      </c>
      <c r="BU8" s="292">
        <f t="shared" ref="BU8:BU48" si="44">SUM(CB8,CI8)</f>
        <v>11766</v>
      </c>
      <c r="BV8" s="292">
        <f t="shared" ref="BV8:BV48" si="45">SUM(CC8,CJ8)</f>
        <v>26473</v>
      </c>
      <c r="BW8" s="292">
        <f t="shared" ref="BW8:BW48" si="46">SUM(CD8,CK8)</f>
        <v>0</v>
      </c>
      <c r="BX8" s="292">
        <f t="shared" ref="BX8:BX48" si="47">SUM(CE8,CL8)</f>
        <v>4279</v>
      </c>
      <c r="BY8" s="292">
        <f t="shared" si="21"/>
        <v>297634</v>
      </c>
      <c r="BZ8" s="292">
        <f t="shared" si="22"/>
        <v>0</v>
      </c>
      <c r="CA8" s="292">
        <f t="shared" si="23"/>
        <v>255116</v>
      </c>
      <c r="CB8" s="292">
        <f t="shared" si="24"/>
        <v>11766</v>
      </c>
      <c r="CC8" s="292">
        <f t="shared" si="25"/>
        <v>26473</v>
      </c>
      <c r="CD8" s="292">
        <f t="shared" si="26"/>
        <v>0</v>
      </c>
      <c r="CE8" s="292">
        <f t="shared" si="27"/>
        <v>4279</v>
      </c>
      <c r="CF8" s="292">
        <f t="shared" si="28"/>
        <v>0</v>
      </c>
      <c r="CG8" s="292">
        <f t="shared" ref="CG8:CG48" si="48">BE8</f>
        <v>0</v>
      </c>
      <c r="CH8" s="292">
        <f t="shared" ref="CH8:CH48" si="49">BF8</f>
        <v>0</v>
      </c>
      <c r="CI8" s="292">
        <f t="shared" ref="CI8:CI48" si="50">BG8</f>
        <v>0</v>
      </c>
      <c r="CJ8" s="292">
        <f t="shared" ref="CJ8:CJ48" si="51">BH8</f>
        <v>0</v>
      </c>
      <c r="CK8" s="292">
        <f t="shared" ref="CK8:CK48" si="52">BI8</f>
        <v>0</v>
      </c>
      <c r="CL8" s="292">
        <f t="shared" ref="CL8:CL48" si="53">BJ8</f>
        <v>0</v>
      </c>
      <c r="CM8" s="292">
        <f t="shared" ref="CM8:CM48" si="54">SUM(CT8,DA8)</f>
        <v>192101</v>
      </c>
      <c r="CN8" s="292">
        <f t="shared" ref="CN8:CN48" si="55">SUM(CU8,DB8)</f>
        <v>0</v>
      </c>
      <c r="CO8" s="292">
        <f t="shared" ref="CO8:CO48" si="56">SUM(CV8,DC8)</f>
        <v>178049</v>
      </c>
      <c r="CP8" s="292">
        <f t="shared" ref="CP8:CP48" si="57">SUM(CW8,DD8)</f>
        <v>6090</v>
      </c>
      <c r="CQ8" s="292">
        <f t="shared" ref="CQ8:CQ48" si="58">SUM(CX8,DE8)</f>
        <v>2887</v>
      </c>
      <c r="CR8" s="292">
        <f t="shared" ref="CR8:CR48" si="59">SUM(CY8,DF8)</f>
        <v>0</v>
      </c>
      <c r="CS8" s="292">
        <f t="shared" ref="CS8:CS48" si="60">SUM(CZ8,DG8)</f>
        <v>5075</v>
      </c>
      <c r="CT8" s="292">
        <f t="shared" si="31"/>
        <v>163617</v>
      </c>
      <c r="CU8" s="292">
        <f t="shared" si="32"/>
        <v>0</v>
      </c>
      <c r="CV8" s="292">
        <f t="shared" si="33"/>
        <v>155890</v>
      </c>
      <c r="CW8" s="292">
        <f t="shared" si="34"/>
        <v>1121</v>
      </c>
      <c r="CX8" s="292">
        <f t="shared" si="35"/>
        <v>2800</v>
      </c>
      <c r="CY8" s="292">
        <f t="shared" si="36"/>
        <v>0</v>
      </c>
      <c r="CZ8" s="292">
        <f t="shared" si="37"/>
        <v>3806</v>
      </c>
      <c r="DA8" s="292">
        <f t="shared" si="38"/>
        <v>28484</v>
      </c>
      <c r="DB8" s="292">
        <f t="shared" ref="DB8:DB48" si="61">BL8</f>
        <v>0</v>
      </c>
      <c r="DC8" s="292">
        <f t="shared" ref="DC8:DC48" si="62">BM8</f>
        <v>22159</v>
      </c>
      <c r="DD8" s="292">
        <f t="shared" ref="DD8:DD48" si="63">BN8</f>
        <v>4969</v>
      </c>
      <c r="DE8" s="292">
        <f t="shared" ref="DE8:DE48" si="64">BO8</f>
        <v>87</v>
      </c>
      <c r="DF8" s="292">
        <f t="shared" ref="DF8:DF48" si="65">BP8</f>
        <v>0</v>
      </c>
      <c r="DG8" s="292">
        <f t="shared" ref="DG8:DG48" si="66">BQ8</f>
        <v>1269</v>
      </c>
      <c r="DH8" s="292">
        <v>0</v>
      </c>
      <c r="DI8" s="292">
        <f t="shared" si="40"/>
        <v>7</v>
      </c>
      <c r="DJ8" s="292">
        <v>7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180789</v>
      </c>
      <c r="E9" s="292">
        <f t="shared" si="1"/>
        <v>108306</v>
      </c>
      <c r="F9" s="292">
        <f t="shared" si="2"/>
        <v>0</v>
      </c>
      <c r="G9" s="292">
        <v>0</v>
      </c>
      <c r="H9" s="292">
        <v>0</v>
      </c>
      <c r="I9" s="292">
        <v>0</v>
      </c>
      <c r="J9" s="292">
        <f t="shared" si="3"/>
        <v>89307</v>
      </c>
      <c r="K9" s="292">
        <v>19715</v>
      </c>
      <c r="L9" s="292">
        <v>69592</v>
      </c>
      <c r="M9" s="292">
        <v>0</v>
      </c>
      <c r="N9" s="292">
        <f t="shared" si="4"/>
        <v>1925</v>
      </c>
      <c r="O9" s="292">
        <v>476</v>
      </c>
      <c r="P9" s="292">
        <v>1449</v>
      </c>
      <c r="Q9" s="292">
        <v>0</v>
      </c>
      <c r="R9" s="292">
        <f t="shared" si="5"/>
        <v>10467</v>
      </c>
      <c r="S9" s="292">
        <v>633</v>
      </c>
      <c r="T9" s="292">
        <v>9834</v>
      </c>
      <c r="U9" s="292">
        <v>0</v>
      </c>
      <c r="V9" s="292">
        <f t="shared" si="6"/>
        <v>0</v>
      </c>
      <c r="W9" s="292">
        <v>0</v>
      </c>
      <c r="X9" s="292">
        <v>0</v>
      </c>
      <c r="Y9" s="292">
        <v>0</v>
      </c>
      <c r="Z9" s="292">
        <f t="shared" si="7"/>
        <v>6607</v>
      </c>
      <c r="AA9" s="292">
        <v>429</v>
      </c>
      <c r="AB9" s="292">
        <v>6178</v>
      </c>
      <c r="AC9" s="292">
        <v>0</v>
      </c>
      <c r="AD9" s="292">
        <f t="shared" si="8"/>
        <v>50996</v>
      </c>
      <c r="AE9" s="292">
        <f t="shared" si="9"/>
        <v>0</v>
      </c>
      <c r="AF9" s="292">
        <v>0</v>
      </c>
      <c r="AG9" s="292">
        <v>0</v>
      </c>
      <c r="AH9" s="292">
        <v>0</v>
      </c>
      <c r="AI9" s="292">
        <f t="shared" si="10"/>
        <v>50754</v>
      </c>
      <c r="AJ9" s="292">
        <v>0</v>
      </c>
      <c r="AK9" s="292">
        <v>0</v>
      </c>
      <c r="AL9" s="292">
        <v>50754</v>
      </c>
      <c r="AM9" s="292">
        <f t="shared" si="11"/>
        <v>0</v>
      </c>
      <c r="AN9" s="292">
        <v>0</v>
      </c>
      <c r="AO9" s="292">
        <v>0</v>
      </c>
      <c r="AP9" s="292">
        <v>0</v>
      </c>
      <c r="AQ9" s="292">
        <f t="shared" si="12"/>
        <v>0</v>
      </c>
      <c r="AR9" s="292">
        <v>0</v>
      </c>
      <c r="AS9" s="292">
        <v>0</v>
      </c>
      <c r="AT9" s="292">
        <v>0</v>
      </c>
      <c r="AU9" s="292">
        <f t="shared" si="13"/>
        <v>0</v>
      </c>
      <c r="AV9" s="292">
        <v>0</v>
      </c>
      <c r="AW9" s="292">
        <v>0</v>
      </c>
      <c r="AX9" s="292">
        <v>0</v>
      </c>
      <c r="AY9" s="292">
        <f t="shared" si="14"/>
        <v>242</v>
      </c>
      <c r="AZ9" s="292">
        <v>0</v>
      </c>
      <c r="BA9" s="292">
        <v>0</v>
      </c>
      <c r="BB9" s="292">
        <v>242</v>
      </c>
      <c r="BC9" s="292">
        <f t="shared" si="15"/>
        <v>21487</v>
      </c>
      <c r="BD9" s="292">
        <f t="shared" si="16"/>
        <v>12139</v>
      </c>
      <c r="BE9" s="292">
        <v>0</v>
      </c>
      <c r="BF9" s="292">
        <v>5910</v>
      </c>
      <c r="BG9" s="292">
        <v>329</v>
      </c>
      <c r="BH9" s="292">
        <v>12</v>
      </c>
      <c r="BI9" s="292">
        <v>189</v>
      </c>
      <c r="BJ9" s="292">
        <v>5699</v>
      </c>
      <c r="BK9" s="292">
        <f t="shared" si="18"/>
        <v>9348</v>
      </c>
      <c r="BL9" s="292">
        <v>0</v>
      </c>
      <c r="BM9" s="292">
        <v>5037</v>
      </c>
      <c r="BN9" s="292">
        <v>3244</v>
      </c>
      <c r="BO9" s="292">
        <v>0</v>
      </c>
      <c r="BP9" s="292">
        <v>228</v>
      </c>
      <c r="BQ9" s="292">
        <v>839</v>
      </c>
      <c r="BR9" s="292">
        <f t="shared" si="41"/>
        <v>120445</v>
      </c>
      <c r="BS9" s="292">
        <f t="shared" si="42"/>
        <v>0</v>
      </c>
      <c r="BT9" s="292">
        <f t="shared" si="43"/>
        <v>95217</v>
      </c>
      <c r="BU9" s="292">
        <f t="shared" si="44"/>
        <v>2254</v>
      </c>
      <c r="BV9" s="292">
        <f t="shared" si="45"/>
        <v>10479</v>
      </c>
      <c r="BW9" s="292">
        <f t="shared" si="46"/>
        <v>189</v>
      </c>
      <c r="BX9" s="292">
        <f t="shared" si="47"/>
        <v>12306</v>
      </c>
      <c r="BY9" s="292">
        <f t="shared" si="21"/>
        <v>108306</v>
      </c>
      <c r="BZ9" s="292">
        <f t="shared" si="22"/>
        <v>0</v>
      </c>
      <c r="CA9" s="292">
        <f t="shared" si="23"/>
        <v>89307</v>
      </c>
      <c r="CB9" s="292">
        <f t="shared" si="24"/>
        <v>1925</v>
      </c>
      <c r="CC9" s="292">
        <f t="shared" si="25"/>
        <v>10467</v>
      </c>
      <c r="CD9" s="292">
        <f t="shared" si="26"/>
        <v>0</v>
      </c>
      <c r="CE9" s="292">
        <f t="shared" si="27"/>
        <v>6607</v>
      </c>
      <c r="CF9" s="292">
        <f t="shared" si="28"/>
        <v>12139</v>
      </c>
      <c r="CG9" s="292">
        <f t="shared" si="48"/>
        <v>0</v>
      </c>
      <c r="CH9" s="292">
        <f t="shared" si="49"/>
        <v>5910</v>
      </c>
      <c r="CI9" s="292">
        <f t="shared" si="50"/>
        <v>329</v>
      </c>
      <c r="CJ9" s="292">
        <f t="shared" si="51"/>
        <v>12</v>
      </c>
      <c r="CK9" s="292">
        <f t="shared" si="52"/>
        <v>189</v>
      </c>
      <c r="CL9" s="292">
        <f t="shared" si="53"/>
        <v>5699</v>
      </c>
      <c r="CM9" s="292">
        <f t="shared" si="54"/>
        <v>60344</v>
      </c>
      <c r="CN9" s="292">
        <f t="shared" si="55"/>
        <v>0</v>
      </c>
      <c r="CO9" s="292">
        <f t="shared" si="56"/>
        <v>55791</v>
      </c>
      <c r="CP9" s="292">
        <f t="shared" si="57"/>
        <v>3244</v>
      </c>
      <c r="CQ9" s="292">
        <f t="shared" si="58"/>
        <v>0</v>
      </c>
      <c r="CR9" s="292">
        <f t="shared" si="59"/>
        <v>228</v>
      </c>
      <c r="CS9" s="292">
        <f t="shared" si="60"/>
        <v>1081</v>
      </c>
      <c r="CT9" s="292">
        <f t="shared" si="31"/>
        <v>50996</v>
      </c>
      <c r="CU9" s="292">
        <f t="shared" si="32"/>
        <v>0</v>
      </c>
      <c r="CV9" s="292">
        <f t="shared" si="33"/>
        <v>50754</v>
      </c>
      <c r="CW9" s="292">
        <f t="shared" si="34"/>
        <v>0</v>
      </c>
      <c r="CX9" s="292">
        <f t="shared" si="35"/>
        <v>0</v>
      </c>
      <c r="CY9" s="292">
        <f t="shared" si="36"/>
        <v>0</v>
      </c>
      <c r="CZ9" s="292">
        <f t="shared" si="37"/>
        <v>242</v>
      </c>
      <c r="DA9" s="292">
        <f t="shared" si="38"/>
        <v>9348</v>
      </c>
      <c r="DB9" s="292">
        <f t="shared" si="61"/>
        <v>0</v>
      </c>
      <c r="DC9" s="292">
        <f t="shared" si="62"/>
        <v>5037</v>
      </c>
      <c r="DD9" s="292">
        <f t="shared" si="63"/>
        <v>3244</v>
      </c>
      <c r="DE9" s="292">
        <f t="shared" si="64"/>
        <v>0</v>
      </c>
      <c r="DF9" s="292">
        <f t="shared" si="65"/>
        <v>228</v>
      </c>
      <c r="DG9" s="292">
        <f t="shared" si="66"/>
        <v>839</v>
      </c>
      <c r="DH9" s="292">
        <v>0</v>
      </c>
      <c r="DI9" s="292">
        <f t="shared" si="40"/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148661</v>
      </c>
      <c r="E10" s="292">
        <f t="shared" si="1"/>
        <v>94122</v>
      </c>
      <c r="F10" s="292">
        <f t="shared" si="2"/>
        <v>0</v>
      </c>
      <c r="G10" s="292">
        <v>0</v>
      </c>
      <c r="H10" s="292">
        <v>0</v>
      </c>
      <c r="I10" s="292">
        <v>0</v>
      </c>
      <c r="J10" s="292">
        <f t="shared" si="3"/>
        <v>75764</v>
      </c>
      <c r="K10" s="292">
        <v>23871</v>
      </c>
      <c r="L10" s="292">
        <v>51893</v>
      </c>
      <c r="M10" s="292">
        <v>0</v>
      </c>
      <c r="N10" s="292">
        <f t="shared" si="4"/>
        <v>1219</v>
      </c>
      <c r="O10" s="292">
        <v>445</v>
      </c>
      <c r="P10" s="292">
        <v>774</v>
      </c>
      <c r="Q10" s="292">
        <v>0</v>
      </c>
      <c r="R10" s="292">
        <f t="shared" si="5"/>
        <v>14214</v>
      </c>
      <c r="S10" s="292">
        <v>1966</v>
      </c>
      <c r="T10" s="292">
        <v>12248</v>
      </c>
      <c r="U10" s="292">
        <v>0</v>
      </c>
      <c r="V10" s="292">
        <f t="shared" si="6"/>
        <v>0</v>
      </c>
      <c r="W10" s="292">
        <v>0</v>
      </c>
      <c r="X10" s="292">
        <v>0</v>
      </c>
      <c r="Y10" s="292">
        <v>0</v>
      </c>
      <c r="Z10" s="292">
        <f t="shared" si="7"/>
        <v>2925</v>
      </c>
      <c r="AA10" s="292">
        <v>2925</v>
      </c>
      <c r="AB10" s="292">
        <v>0</v>
      </c>
      <c r="AC10" s="292">
        <v>0</v>
      </c>
      <c r="AD10" s="292">
        <f t="shared" si="8"/>
        <v>46594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46198</v>
      </c>
      <c r="AJ10" s="292">
        <v>0</v>
      </c>
      <c r="AK10" s="292">
        <v>248</v>
      </c>
      <c r="AL10" s="292">
        <v>45950</v>
      </c>
      <c r="AM10" s="292">
        <f t="shared" si="11"/>
        <v>0</v>
      </c>
      <c r="AN10" s="292">
        <v>0</v>
      </c>
      <c r="AO10" s="292">
        <v>0</v>
      </c>
      <c r="AP10" s="292">
        <v>0</v>
      </c>
      <c r="AQ10" s="292">
        <f t="shared" si="12"/>
        <v>296</v>
      </c>
      <c r="AR10" s="292">
        <v>0</v>
      </c>
      <c r="AS10" s="292">
        <v>0</v>
      </c>
      <c r="AT10" s="292">
        <v>296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100</v>
      </c>
      <c r="AZ10" s="292">
        <v>1</v>
      </c>
      <c r="BA10" s="292">
        <v>70</v>
      </c>
      <c r="BB10" s="292">
        <v>29</v>
      </c>
      <c r="BC10" s="292">
        <f t="shared" si="15"/>
        <v>7945</v>
      </c>
      <c r="BD10" s="292">
        <f t="shared" si="16"/>
        <v>1274</v>
      </c>
      <c r="BE10" s="292">
        <v>0</v>
      </c>
      <c r="BF10" s="292">
        <v>545</v>
      </c>
      <c r="BG10" s="292">
        <v>0</v>
      </c>
      <c r="BH10" s="292">
        <v>0</v>
      </c>
      <c r="BI10" s="292">
        <v>0</v>
      </c>
      <c r="BJ10" s="292">
        <v>729</v>
      </c>
      <c r="BK10" s="292">
        <f t="shared" si="18"/>
        <v>6671</v>
      </c>
      <c r="BL10" s="292">
        <v>0</v>
      </c>
      <c r="BM10" s="292">
        <v>6650</v>
      </c>
      <c r="BN10" s="292">
        <v>0</v>
      </c>
      <c r="BO10" s="292">
        <v>5</v>
      </c>
      <c r="BP10" s="292">
        <v>0</v>
      </c>
      <c r="BQ10" s="292">
        <v>16</v>
      </c>
      <c r="BR10" s="292">
        <f t="shared" si="41"/>
        <v>95396</v>
      </c>
      <c r="BS10" s="292">
        <f t="shared" si="42"/>
        <v>0</v>
      </c>
      <c r="BT10" s="292">
        <f t="shared" si="43"/>
        <v>76309</v>
      </c>
      <c r="BU10" s="292">
        <f t="shared" si="44"/>
        <v>1219</v>
      </c>
      <c r="BV10" s="292">
        <f t="shared" si="45"/>
        <v>14214</v>
      </c>
      <c r="BW10" s="292">
        <f t="shared" si="46"/>
        <v>0</v>
      </c>
      <c r="BX10" s="292">
        <f t="shared" si="47"/>
        <v>3654</v>
      </c>
      <c r="BY10" s="292">
        <f t="shared" si="21"/>
        <v>94122</v>
      </c>
      <c r="BZ10" s="292">
        <f t="shared" si="22"/>
        <v>0</v>
      </c>
      <c r="CA10" s="292">
        <f t="shared" si="23"/>
        <v>75764</v>
      </c>
      <c r="CB10" s="292">
        <f t="shared" si="24"/>
        <v>1219</v>
      </c>
      <c r="CC10" s="292">
        <f t="shared" si="25"/>
        <v>14214</v>
      </c>
      <c r="CD10" s="292">
        <f t="shared" si="26"/>
        <v>0</v>
      </c>
      <c r="CE10" s="292">
        <f t="shared" si="27"/>
        <v>2925</v>
      </c>
      <c r="CF10" s="292">
        <f t="shared" si="28"/>
        <v>1274</v>
      </c>
      <c r="CG10" s="292">
        <f t="shared" si="48"/>
        <v>0</v>
      </c>
      <c r="CH10" s="292">
        <f t="shared" si="49"/>
        <v>545</v>
      </c>
      <c r="CI10" s="292">
        <f t="shared" si="50"/>
        <v>0</v>
      </c>
      <c r="CJ10" s="292">
        <f t="shared" si="51"/>
        <v>0</v>
      </c>
      <c r="CK10" s="292">
        <f t="shared" si="52"/>
        <v>0</v>
      </c>
      <c r="CL10" s="292">
        <f t="shared" si="53"/>
        <v>729</v>
      </c>
      <c r="CM10" s="292">
        <f t="shared" si="54"/>
        <v>53265</v>
      </c>
      <c r="CN10" s="292">
        <f t="shared" si="55"/>
        <v>0</v>
      </c>
      <c r="CO10" s="292">
        <f t="shared" si="56"/>
        <v>52848</v>
      </c>
      <c r="CP10" s="292">
        <f t="shared" si="57"/>
        <v>0</v>
      </c>
      <c r="CQ10" s="292">
        <f t="shared" si="58"/>
        <v>301</v>
      </c>
      <c r="CR10" s="292">
        <f t="shared" si="59"/>
        <v>0</v>
      </c>
      <c r="CS10" s="292">
        <f t="shared" si="60"/>
        <v>116</v>
      </c>
      <c r="CT10" s="292">
        <f t="shared" si="31"/>
        <v>46594</v>
      </c>
      <c r="CU10" s="292">
        <f t="shared" si="32"/>
        <v>0</v>
      </c>
      <c r="CV10" s="292">
        <f t="shared" si="33"/>
        <v>46198</v>
      </c>
      <c r="CW10" s="292">
        <f t="shared" si="34"/>
        <v>0</v>
      </c>
      <c r="CX10" s="292">
        <f t="shared" si="35"/>
        <v>296</v>
      </c>
      <c r="CY10" s="292">
        <f t="shared" si="36"/>
        <v>0</v>
      </c>
      <c r="CZ10" s="292">
        <f t="shared" si="37"/>
        <v>100</v>
      </c>
      <c r="DA10" s="292">
        <f t="shared" si="38"/>
        <v>6671</v>
      </c>
      <c r="DB10" s="292">
        <f t="shared" si="61"/>
        <v>0</v>
      </c>
      <c r="DC10" s="292">
        <f t="shared" si="62"/>
        <v>6650</v>
      </c>
      <c r="DD10" s="292">
        <f t="shared" si="63"/>
        <v>0</v>
      </c>
      <c r="DE10" s="292">
        <f t="shared" si="64"/>
        <v>5</v>
      </c>
      <c r="DF10" s="292">
        <f t="shared" si="65"/>
        <v>0</v>
      </c>
      <c r="DG10" s="292">
        <f t="shared" si="66"/>
        <v>16</v>
      </c>
      <c r="DH10" s="292">
        <v>0</v>
      </c>
      <c r="DI10" s="292">
        <f t="shared" si="40"/>
        <v>4</v>
      </c>
      <c r="DJ10" s="292">
        <v>4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97277</v>
      </c>
      <c r="E11" s="292">
        <f t="shared" si="1"/>
        <v>62270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f t="shared" si="3"/>
        <v>54170</v>
      </c>
      <c r="K11" s="292">
        <v>19005</v>
      </c>
      <c r="L11" s="292">
        <v>35165</v>
      </c>
      <c r="M11" s="292">
        <v>0</v>
      </c>
      <c r="N11" s="292">
        <f t="shared" si="4"/>
        <v>2772</v>
      </c>
      <c r="O11" s="292">
        <v>902</v>
      </c>
      <c r="P11" s="292">
        <v>1870</v>
      </c>
      <c r="Q11" s="292">
        <v>0</v>
      </c>
      <c r="R11" s="292">
        <f t="shared" si="5"/>
        <v>4758</v>
      </c>
      <c r="S11" s="292">
        <v>1685</v>
      </c>
      <c r="T11" s="292">
        <v>3073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570</v>
      </c>
      <c r="AA11" s="292">
        <v>570</v>
      </c>
      <c r="AB11" s="292">
        <v>0</v>
      </c>
      <c r="AC11" s="292">
        <v>0</v>
      </c>
      <c r="AD11" s="292">
        <f t="shared" si="8"/>
        <v>29212</v>
      </c>
      <c r="AE11" s="292">
        <f t="shared" si="9"/>
        <v>0</v>
      </c>
      <c r="AF11" s="292">
        <v>0</v>
      </c>
      <c r="AG11" s="292">
        <v>0</v>
      </c>
      <c r="AH11" s="292">
        <v>0</v>
      </c>
      <c r="AI11" s="292">
        <f t="shared" si="10"/>
        <v>28615</v>
      </c>
      <c r="AJ11" s="292">
        <v>0</v>
      </c>
      <c r="AK11" s="292">
        <v>0</v>
      </c>
      <c r="AL11" s="292">
        <v>28615</v>
      </c>
      <c r="AM11" s="292">
        <f t="shared" si="11"/>
        <v>597</v>
      </c>
      <c r="AN11" s="292">
        <v>0</v>
      </c>
      <c r="AO11" s="292">
        <v>0</v>
      </c>
      <c r="AP11" s="292">
        <v>597</v>
      </c>
      <c r="AQ11" s="292">
        <f t="shared" si="12"/>
        <v>0</v>
      </c>
      <c r="AR11" s="292">
        <v>0</v>
      </c>
      <c r="AS11" s="292">
        <v>0</v>
      </c>
      <c r="AT11" s="292">
        <v>0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0</v>
      </c>
      <c r="AZ11" s="292">
        <v>0</v>
      </c>
      <c r="BA11" s="292">
        <v>0</v>
      </c>
      <c r="BB11" s="292">
        <v>0</v>
      </c>
      <c r="BC11" s="292">
        <f t="shared" si="15"/>
        <v>5795</v>
      </c>
      <c r="BD11" s="292">
        <f t="shared" si="16"/>
        <v>943</v>
      </c>
      <c r="BE11" s="292">
        <v>0</v>
      </c>
      <c r="BF11" s="292">
        <v>73</v>
      </c>
      <c r="BG11" s="292">
        <v>870</v>
      </c>
      <c r="BH11" s="292">
        <v>0</v>
      </c>
      <c r="BI11" s="292">
        <v>0</v>
      </c>
      <c r="BJ11" s="292">
        <v>0</v>
      </c>
      <c r="BK11" s="292">
        <f t="shared" si="18"/>
        <v>4852</v>
      </c>
      <c r="BL11" s="292">
        <v>0</v>
      </c>
      <c r="BM11" s="292">
        <v>4109</v>
      </c>
      <c r="BN11" s="292">
        <v>743</v>
      </c>
      <c r="BO11" s="292">
        <v>0</v>
      </c>
      <c r="BP11" s="292">
        <v>0</v>
      </c>
      <c r="BQ11" s="292">
        <v>0</v>
      </c>
      <c r="BR11" s="292">
        <f t="shared" si="41"/>
        <v>63213</v>
      </c>
      <c r="BS11" s="292">
        <f t="shared" si="42"/>
        <v>0</v>
      </c>
      <c r="BT11" s="292">
        <f t="shared" si="43"/>
        <v>54243</v>
      </c>
      <c r="BU11" s="292">
        <f t="shared" si="44"/>
        <v>3642</v>
      </c>
      <c r="BV11" s="292">
        <f t="shared" si="45"/>
        <v>4758</v>
      </c>
      <c r="BW11" s="292">
        <f t="shared" si="46"/>
        <v>0</v>
      </c>
      <c r="BX11" s="292">
        <f t="shared" si="47"/>
        <v>570</v>
      </c>
      <c r="BY11" s="292">
        <f t="shared" si="21"/>
        <v>62270</v>
      </c>
      <c r="BZ11" s="292">
        <f t="shared" si="22"/>
        <v>0</v>
      </c>
      <c r="CA11" s="292">
        <f t="shared" si="23"/>
        <v>54170</v>
      </c>
      <c r="CB11" s="292">
        <f t="shared" si="24"/>
        <v>2772</v>
      </c>
      <c r="CC11" s="292">
        <f t="shared" si="25"/>
        <v>4758</v>
      </c>
      <c r="CD11" s="292">
        <f t="shared" si="26"/>
        <v>0</v>
      </c>
      <c r="CE11" s="292">
        <f t="shared" si="27"/>
        <v>570</v>
      </c>
      <c r="CF11" s="292">
        <f t="shared" si="28"/>
        <v>943</v>
      </c>
      <c r="CG11" s="292">
        <f t="shared" si="48"/>
        <v>0</v>
      </c>
      <c r="CH11" s="292">
        <f t="shared" si="49"/>
        <v>73</v>
      </c>
      <c r="CI11" s="292">
        <f t="shared" si="50"/>
        <v>870</v>
      </c>
      <c r="CJ11" s="292">
        <f t="shared" si="51"/>
        <v>0</v>
      </c>
      <c r="CK11" s="292">
        <f t="shared" si="52"/>
        <v>0</v>
      </c>
      <c r="CL11" s="292">
        <f t="shared" si="53"/>
        <v>0</v>
      </c>
      <c r="CM11" s="292">
        <f t="shared" si="54"/>
        <v>34064</v>
      </c>
      <c r="CN11" s="292">
        <f t="shared" si="55"/>
        <v>0</v>
      </c>
      <c r="CO11" s="292">
        <f t="shared" si="56"/>
        <v>32724</v>
      </c>
      <c r="CP11" s="292">
        <f t="shared" si="57"/>
        <v>1340</v>
      </c>
      <c r="CQ11" s="292">
        <f t="shared" si="58"/>
        <v>0</v>
      </c>
      <c r="CR11" s="292">
        <f t="shared" si="59"/>
        <v>0</v>
      </c>
      <c r="CS11" s="292">
        <f t="shared" si="60"/>
        <v>0</v>
      </c>
      <c r="CT11" s="292">
        <f t="shared" si="31"/>
        <v>29212</v>
      </c>
      <c r="CU11" s="292">
        <f t="shared" si="32"/>
        <v>0</v>
      </c>
      <c r="CV11" s="292">
        <f t="shared" si="33"/>
        <v>28615</v>
      </c>
      <c r="CW11" s="292">
        <f t="shared" si="34"/>
        <v>597</v>
      </c>
      <c r="CX11" s="292">
        <f t="shared" si="35"/>
        <v>0</v>
      </c>
      <c r="CY11" s="292">
        <f t="shared" si="36"/>
        <v>0</v>
      </c>
      <c r="CZ11" s="292">
        <f t="shared" si="37"/>
        <v>0</v>
      </c>
      <c r="DA11" s="292">
        <f t="shared" si="38"/>
        <v>4852</v>
      </c>
      <c r="DB11" s="292">
        <f t="shared" si="61"/>
        <v>0</v>
      </c>
      <c r="DC11" s="292">
        <f t="shared" si="62"/>
        <v>4109</v>
      </c>
      <c r="DD11" s="292">
        <f t="shared" si="63"/>
        <v>743</v>
      </c>
      <c r="DE11" s="292">
        <f t="shared" si="64"/>
        <v>0</v>
      </c>
      <c r="DF11" s="292">
        <f t="shared" si="65"/>
        <v>0</v>
      </c>
      <c r="DG11" s="292">
        <f t="shared" si="66"/>
        <v>0</v>
      </c>
      <c r="DH11" s="292">
        <v>0</v>
      </c>
      <c r="DI11" s="292">
        <f t="shared" si="40"/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161770</v>
      </c>
      <c r="E12" s="292">
        <f t="shared" si="1"/>
        <v>93294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76495</v>
      </c>
      <c r="K12" s="292">
        <v>24620</v>
      </c>
      <c r="L12" s="292">
        <v>51597</v>
      </c>
      <c r="M12" s="292">
        <v>278</v>
      </c>
      <c r="N12" s="292">
        <f t="shared" si="4"/>
        <v>6183</v>
      </c>
      <c r="O12" s="292">
        <v>2009</v>
      </c>
      <c r="P12" s="292">
        <v>4164</v>
      </c>
      <c r="Q12" s="292">
        <v>10</v>
      </c>
      <c r="R12" s="292">
        <f t="shared" si="5"/>
        <v>8842</v>
      </c>
      <c r="S12" s="292">
        <v>1669</v>
      </c>
      <c r="T12" s="292">
        <v>7173</v>
      </c>
      <c r="U12" s="292">
        <v>0</v>
      </c>
      <c r="V12" s="292">
        <f t="shared" si="6"/>
        <v>0</v>
      </c>
      <c r="W12" s="292">
        <v>0</v>
      </c>
      <c r="X12" s="292">
        <v>0</v>
      </c>
      <c r="Y12" s="292">
        <v>0</v>
      </c>
      <c r="Z12" s="292">
        <f t="shared" si="7"/>
        <v>1774</v>
      </c>
      <c r="AA12" s="292">
        <v>1417</v>
      </c>
      <c r="AB12" s="292">
        <v>0</v>
      </c>
      <c r="AC12" s="292">
        <v>357</v>
      </c>
      <c r="AD12" s="292">
        <f t="shared" si="8"/>
        <v>54086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53006</v>
      </c>
      <c r="AJ12" s="292">
        <v>0</v>
      </c>
      <c r="AK12" s="292">
        <v>0</v>
      </c>
      <c r="AL12" s="292">
        <v>53006</v>
      </c>
      <c r="AM12" s="292">
        <f t="shared" si="11"/>
        <v>812</v>
      </c>
      <c r="AN12" s="292">
        <v>0</v>
      </c>
      <c r="AO12" s="292">
        <v>0</v>
      </c>
      <c r="AP12" s="292">
        <v>812</v>
      </c>
      <c r="AQ12" s="292">
        <f t="shared" si="12"/>
        <v>0</v>
      </c>
      <c r="AR12" s="292">
        <v>0</v>
      </c>
      <c r="AS12" s="292">
        <v>0</v>
      </c>
      <c r="AT12" s="292">
        <v>0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268</v>
      </c>
      <c r="AZ12" s="292">
        <v>0</v>
      </c>
      <c r="BA12" s="292">
        <v>0</v>
      </c>
      <c r="BB12" s="292">
        <v>268</v>
      </c>
      <c r="BC12" s="292">
        <f t="shared" si="15"/>
        <v>14390</v>
      </c>
      <c r="BD12" s="292">
        <f t="shared" si="16"/>
        <v>3711</v>
      </c>
      <c r="BE12" s="292">
        <v>0</v>
      </c>
      <c r="BF12" s="292">
        <v>1173</v>
      </c>
      <c r="BG12" s="292">
        <v>55</v>
      </c>
      <c r="BH12" s="292">
        <v>0</v>
      </c>
      <c r="BI12" s="292">
        <v>0</v>
      </c>
      <c r="BJ12" s="292">
        <v>2483</v>
      </c>
      <c r="BK12" s="292">
        <f t="shared" si="18"/>
        <v>10679</v>
      </c>
      <c r="BL12" s="292">
        <v>0</v>
      </c>
      <c r="BM12" s="292">
        <v>9551</v>
      </c>
      <c r="BN12" s="292">
        <v>37</v>
      </c>
      <c r="BO12" s="292">
        <v>0</v>
      </c>
      <c r="BP12" s="292">
        <v>0</v>
      </c>
      <c r="BQ12" s="292">
        <v>1091</v>
      </c>
      <c r="BR12" s="292">
        <f t="shared" si="41"/>
        <v>97005</v>
      </c>
      <c r="BS12" s="292">
        <f t="shared" si="42"/>
        <v>0</v>
      </c>
      <c r="BT12" s="292">
        <f t="shared" si="43"/>
        <v>77668</v>
      </c>
      <c r="BU12" s="292">
        <f t="shared" si="44"/>
        <v>6238</v>
      </c>
      <c r="BV12" s="292">
        <f t="shared" si="45"/>
        <v>8842</v>
      </c>
      <c r="BW12" s="292">
        <f t="shared" si="46"/>
        <v>0</v>
      </c>
      <c r="BX12" s="292">
        <f t="shared" si="47"/>
        <v>4257</v>
      </c>
      <c r="BY12" s="292">
        <f t="shared" si="21"/>
        <v>93294</v>
      </c>
      <c r="BZ12" s="292">
        <f t="shared" si="22"/>
        <v>0</v>
      </c>
      <c r="CA12" s="292">
        <f t="shared" si="23"/>
        <v>76495</v>
      </c>
      <c r="CB12" s="292">
        <f t="shared" si="24"/>
        <v>6183</v>
      </c>
      <c r="CC12" s="292">
        <f t="shared" si="25"/>
        <v>8842</v>
      </c>
      <c r="CD12" s="292">
        <f t="shared" si="26"/>
        <v>0</v>
      </c>
      <c r="CE12" s="292">
        <f t="shared" si="27"/>
        <v>1774</v>
      </c>
      <c r="CF12" s="292">
        <f t="shared" si="28"/>
        <v>3711</v>
      </c>
      <c r="CG12" s="292">
        <f t="shared" si="48"/>
        <v>0</v>
      </c>
      <c r="CH12" s="292">
        <f t="shared" si="49"/>
        <v>1173</v>
      </c>
      <c r="CI12" s="292">
        <f t="shared" si="50"/>
        <v>55</v>
      </c>
      <c r="CJ12" s="292">
        <f t="shared" si="51"/>
        <v>0</v>
      </c>
      <c r="CK12" s="292">
        <f t="shared" si="52"/>
        <v>0</v>
      </c>
      <c r="CL12" s="292">
        <f t="shared" si="53"/>
        <v>2483</v>
      </c>
      <c r="CM12" s="292">
        <f t="shared" si="54"/>
        <v>64765</v>
      </c>
      <c r="CN12" s="292">
        <f t="shared" si="55"/>
        <v>0</v>
      </c>
      <c r="CO12" s="292">
        <f t="shared" si="56"/>
        <v>62557</v>
      </c>
      <c r="CP12" s="292">
        <f t="shared" si="57"/>
        <v>849</v>
      </c>
      <c r="CQ12" s="292">
        <f t="shared" si="58"/>
        <v>0</v>
      </c>
      <c r="CR12" s="292">
        <f t="shared" si="59"/>
        <v>0</v>
      </c>
      <c r="CS12" s="292">
        <f t="shared" si="60"/>
        <v>1359</v>
      </c>
      <c r="CT12" s="292">
        <f t="shared" si="31"/>
        <v>54086</v>
      </c>
      <c r="CU12" s="292">
        <f t="shared" si="32"/>
        <v>0</v>
      </c>
      <c r="CV12" s="292">
        <f t="shared" si="33"/>
        <v>53006</v>
      </c>
      <c r="CW12" s="292">
        <f t="shared" si="34"/>
        <v>812</v>
      </c>
      <c r="CX12" s="292">
        <f t="shared" si="35"/>
        <v>0</v>
      </c>
      <c r="CY12" s="292">
        <f t="shared" si="36"/>
        <v>0</v>
      </c>
      <c r="CZ12" s="292">
        <f t="shared" si="37"/>
        <v>268</v>
      </c>
      <c r="DA12" s="292">
        <f t="shared" si="38"/>
        <v>10679</v>
      </c>
      <c r="DB12" s="292">
        <f t="shared" si="61"/>
        <v>0</v>
      </c>
      <c r="DC12" s="292">
        <f t="shared" si="62"/>
        <v>9551</v>
      </c>
      <c r="DD12" s="292">
        <f t="shared" si="63"/>
        <v>37</v>
      </c>
      <c r="DE12" s="292">
        <f t="shared" si="64"/>
        <v>0</v>
      </c>
      <c r="DF12" s="292">
        <f t="shared" si="65"/>
        <v>0</v>
      </c>
      <c r="DG12" s="292">
        <f t="shared" si="66"/>
        <v>1091</v>
      </c>
      <c r="DH12" s="292">
        <v>0</v>
      </c>
      <c r="DI12" s="292">
        <f t="shared" si="40"/>
        <v>1</v>
      </c>
      <c r="DJ12" s="292">
        <v>1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18379</v>
      </c>
      <c r="E13" s="292">
        <f t="shared" si="1"/>
        <v>12610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8625</v>
      </c>
      <c r="K13" s="292">
        <v>540</v>
      </c>
      <c r="L13" s="292">
        <v>8085</v>
      </c>
      <c r="M13" s="292">
        <v>0</v>
      </c>
      <c r="N13" s="292">
        <f t="shared" si="4"/>
        <v>677</v>
      </c>
      <c r="O13" s="292">
        <v>39</v>
      </c>
      <c r="P13" s="292">
        <v>638</v>
      </c>
      <c r="Q13" s="292">
        <v>0</v>
      </c>
      <c r="R13" s="292">
        <f t="shared" si="5"/>
        <v>1675</v>
      </c>
      <c r="S13" s="292">
        <v>753</v>
      </c>
      <c r="T13" s="292">
        <v>922</v>
      </c>
      <c r="U13" s="292">
        <v>0</v>
      </c>
      <c r="V13" s="292">
        <f t="shared" si="6"/>
        <v>0</v>
      </c>
      <c r="W13" s="292">
        <v>0</v>
      </c>
      <c r="X13" s="292">
        <v>0</v>
      </c>
      <c r="Y13" s="292">
        <v>0</v>
      </c>
      <c r="Z13" s="292">
        <f t="shared" si="7"/>
        <v>1633</v>
      </c>
      <c r="AA13" s="292">
        <v>379</v>
      </c>
      <c r="AB13" s="292">
        <v>1254</v>
      </c>
      <c r="AC13" s="292">
        <v>0</v>
      </c>
      <c r="AD13" s="292">
        <f t="shared" si="8"/>
        <v>3013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2941</v>
      </c>
      <c r="AJ13" s="292">
        <v>0</v>
      </c>
      <c r="AK13" s="292">
        <v>0</v>
      </c>
      <c r="AL13" s="292">
        <v>2941</v>
      </c>
      <c r="AM13" s="292">
        <f t="shared" si="11"/>
        <v>72</v>
      </c>
      <c r="AN13" s="292">
        <v>0</v>
      </c>
      <c r="AO13" s="292">
        <v>27</v>
      </c>
      <c r="AP13" s="292">
        <v>45</v>
      </c>
      <c r="AQ13" s="292">
        <f t="shared" si="12"/>
        <v>0</v>
      </c>
      <c r="AR13" s="292">
        <v>0</v>
      </c>
      <c r="AS13" s="292">
        <v>0</v>
      </c>
      <c r="AT13" s="292">
        <v>0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0</v>
      </c>
      <c r="AZ13" s="292">
        <v>0</v>
      </c>
      <c r="BA13" s="292">
        <v>0</v>
      </c>
      <c r="BB13" s="292">
        <v>0</v>
      </c>
      <c r="BC13" s="292">
        <f t="shared" si="15"/>
        <v>2756</v>
      </c>
      <c r="BD13" s="292">
        <f t="shared" si="16"/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 t="shared" si="18"/>
        <v>2756</v>
      </c>
      <c r="BL13" s="292">
        <v>0</v>
      </c>
      <c r="BM13" s="292">
        <v>2534</v>
      </c>
      <c r="BN13" s="292">
        <v>222</v>
      </c>
      <c r="BO13" s="292">
        <v>0</v>
      </c>
      <c r="BP13" s="292">
        <v>0</v>
      </c>
      <c r="BQ13" s="292">
        <v>0</v>
      </c>
      <c r="BR13" s="292">
        <f t="shared" si="41"/>
        <v>12610</v>
      </c>
      <c r="BS13" s="292">
        <f t="shared" si="42"/>
        <v>0</v>
      </c>
      <c r="BT13" s="292">
        <f t="shared" si="43"/>
        <v>8625</v>
      </c>
      <c r="BU13" s="292">
        <f t="shared" si="44"/>
        <v>677</v>
      </c>
      <c r="BV13" s="292">
        <f t="shared" si="45"/>
        <v>1675</v>
      </c>
      <c r="BW13" s="292">
        <f t="shared" si="46"/>
        <v>0</v>
      </c>
      <c r="BX13" s="292">
        <f t="shared" si="47"/>
        <v>1633</v>
      </c>
      <c r="BY13" s="292">
        <f t="shared" si="21"/>
        <v>12610</v>
      </c>
      <c r="BZ13" s="292">
        <f t="shared" si="22"/>
        <v>0</v>
      </c>
      <c r="CA13" s="292">
        <f t="shared" si="23"/>
        <v>8625</v>
      </c>
      <c r="CB13" s="292">
        <f t="shared" si="24"/>
        <v>677</v>
      </c>
      <c r="CC13" s="292">
        <f t="shared" si="25"/>
        <v>1675</v>
      </c>
      <c r="CD13" s="292">
        <f t="shared" si="26"/>
        <v>0</v>
      </c>
      <c r="CE13" s="292">
        <f t="shared" si="27"/>
        <v>1633</v>
      </c>
      <c r="CF13" s="292">
        <f t="shared" si="28"/>
        <v>0</v>
      </c>
      <c r="CG13" s="292">
        <f t="shared" si="48"/>
        <v>0</v>
      </c>
      <c r="CH13" s="292">
        <f t="shared" si="49"/>
        <v>0</v>
      </c>
      <c r="CI13" s="292">
        <f t="shared" si="50"/>
        <v>0</v>
      </c>
      <c r="CJ13" s="292">
        <f t="shared" si="51"/>
        <v>0</v>
      </c>
      <c r="CK13" s="292">
        <f t="shared" si="52"/>
        <v>0</v>
      </c>
      <c r="CL13" s="292">
        <f t="shared" si="53"/>
        <v>0</v>
      </c>
      <c r="CM13" s="292">
        <f t="shared" si="54"/>
        <v>5769</v>
      </c>
      <c r="CN13" s="292">
        <f t="shared" si="55"/>
        <v>0</v>
      </c>
      <c r="CO13" s="292">
        <f t="shared" si="56"/>
        <v>5475</v>
      </c>
      <c r="CP13" s="292">
        <f t="shared" si="57"/>
        <v>294</v>
      </c>
      <c r="CQ13" s="292">
        <f t="shared" si="58"/>
        <v>0</v>
      </c>
      <c r="CR13" s="292">
        <f t="shared" si="59"/>
        <v>0</v>
      </c>
      <c r="CS13" s="292">
        <f t="shared" si="60"/>
        <v>0</v>
      </c>
      <c r="CT13" s="292">
        <f t="shared" si="31"/>
        <v>3013</v>
      </c>
      <c r="CU13" s="292">
        <f t="shared" si="32"/>
        <v>0</v>
      </c>
      <c r="CV13" s="292">
        <f t="shared" si="33"/>
        <v>2941</v>
      </c>
      <c r="CW13" s="292">
        <f t="shared" si="34"/>
        <v>72</v>
      </c>
      <c r="CX13" s="292">
        <f t="shared" si="35"/>
        <v>0</v>
      </c>
      <c r="CY13" s="292">
        <f t="shared" si="36"/>
        <v>0</v>
      </c>
      <c r="CZ13" s="292">
        <f t="shared" si="37"/>
        <v>0</v>
      </c>
      <c r="DA13" s="292">
        <f t="shared" si="38"/>
        <v>2756</v>
      </c>
      <c r="DB13" s="292">
        <f t="shared" si="61"/>
        <v>0</v>
      </c>
      <c r="DC13" s="292">
        <f t="shared" si="62"/>
        <v>2534</v>
      </c>
      <c r="DD13" s="292">
        <f t="shared" si="63"/>
        <v>222</v>
      </c>
      <c r="DE13" s="292">
        <f t="shared" si="64"/>
        <v>0</v>
      </c>
      <c r="DF13" s="292">
        <f t="shared" si="65"/>
        <v>0</v>
      </c>
      <c r="DG13" s="292">
        <f t="shared" si="66"/>
        <v>0</v>
      </c>
      <c r="DH13" s="292">
        <v>0</v>
      </c>
      <c r="DI13" s="292">
        <f t="shared" si="40"/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0"/>
        <v>30926</v>
      </c>
      <c r="E14" s="292">
        <f t="shared" si="1"/>
        <v>20494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17172</v>
      </c>
      <c r="K14" s="292">
        <v>9624</v>
      </c>
      <c r="L14" s="292">
        <v>7548</v>
      </c>
      <c r="M14" s="292">
        <v>0</v>
      </c>
      <c r="N14" s="292">
        <f t="shared" si="4"/>
        <v>1174</v>
      </c>
      <c r="O14" s="292">
        <v>339</v>
      </c>
      <c r="P14" s="292">
        <v>835</v>
      </c>
      <c r="Q14" s="292">
        <v>0</v>
      </c>
      <c r="R14" s="292">
        <f t="shared" si="5"/>
        <v>1683</v>
      </c>
      <c r="S14" s="292">
        <v>941</v>
      </c>
      <c r="T14" s="292">
        <v>742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465</v>
      </c>
      <c r="AA14" s="292">
        <v>465</v>
      </c>
      <c r="AB14" s="292">
        <v>0</v>
      </c>
      <c r="AC14" s="292">
        <v>0</v>
      </c>
      <c r="AD14" s="292">
        <f t="shared" si="8"/>
        <v>6210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6108</v>
      </c>
      <c r="AJ14" s="292">
        <v>0</v>
      </c>
      <c r="AK14" s="292">
        <v>0</v>
      </c>
      <c r="AL14" s="292">
        <v>6108</v>
      </c>
      <c r="AM14" s="292">
        <f t="shared" si="11"/>
        <v>102</v>
      </c>
      <c r="AN14" s="292">
        <v>0</v>
      </c>
      <c r="AO14" s="292">
        <v>0</v>
      </c>
      <c r="AP14" s="292">
        <v>102</v>
      </c>
      <c r="AQ14" s="292">
        <f t="shared" si="12"/>
        <v>0</v>
      </c>
      <c r="AR14" s="292">
        <v>0</v>
      </c>
      <c r="AS14" s="292">
        <v>0</v>
      </c>
      <c r="AT14" s="292">
        <v>0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0</v>
      </c>
      <c r="AZ14" s="292">
        <v>0</v>
      </c>
      <c r="BA14" s="292">
        <v>0</v>
      </c>
      <c r="BB14" s="292">
        <v>0</v>
      </c>
      <c r="BC14" s="292">
        <f t="shared" si="15"/>
        <v>4222</v>
      </c>
      <c r="BD14" s="292">
        <f t="shared" si="16"/>
        <v>1267</v>
      </c>
      <c r="BE14" s="292">
        <v>0</v>
      </c>
      <c r="BF14" s="292">
        <v>1216</v>
      </c>
      <c r="BG14" s="292">
        <v>51</v>
      </c>
      <c r="BH14" s="292">
        <v>0</v>
      </c>
      <c r="BI14" s="292">
        <v>0</v>
      </c>
      <c r="BJ14" s="292">
        <v>0</v>
      </c>
      <c r="BK14" s="292">
        <f t="shared" si="18"/>
        <v>2955</v>
      </c>
      <c r="BL14" s="292">
        <v>0</v>
      </c>
      <c r="BM14" s="292">
        <v>2837</v>
      </c>
      <c r="BN14" s="292">
        <v>118</v>
      </c>
      <c r="BO14" s="292">
        <v>0</v>
      </c>
      <c r="BP14" s="292">
        <v>0</v>
      </c>
      <c r="BQ14" s="292">
        <v>0</v>
      </c>
      <c r="BR14" s="292">
        <f t="shared" si="41"/>
        <v>21761</v>
      </c>
      <c r="BS14" s="292">
        <f t="shared" si="42"/>
        <v>0</v>
      </c>
      <c r="BT14" s="292">
        <f t="shared" si="43"/>
        <v>18388</v>
      </c>
      <c r="BU14" s="292">
        <f t="shared" si="44"/>
        <v>1225</v>
      </c>
      <c r="BV14" s="292">
        <f t="shared" si="45"/>
        <v>1683</v>
      </c>
      <c r="BW14" s="292">
        <f t="shared" si="46"/>
        <v>0</v>
      </c>
      <c r="BX14" s="292">
        <f t="shared" si="47"/>
        <v>465</v>
      </c>
      <c r="BY14" s="292">
        <f t="shared" si="21"/>
        <v>20494</v>
      </c>
      <c r="BZ14" s="292">
        <f t="shared" si="22"/>
        <v>0</v>
      </c>
      <c r="CA14" s="292">
        <f t="shared" si="23"/>
        <v>17172</v>
      </c>
      <c r="CB14" s="292">
        <f t="shared" si="24"/>
        <v>1174</v>
      </c>
      <c r="CC14" s="292">
        <f t="shared" si="25"/>
        <v>1683</v>
      </c>
      <c r="CD14" s="292">
        <f t="shared" si="26"/>
        <v>0</v>
      </c>
      <c r="CE14" s="292">
        <f t="shared" si="27"/>
        <v>465</v>
      </c>
      <c r="CF14" s="292">
        <f t="shared" si="28"/>
        <v>1267</v>
      </c>
      <c r="CG14" s="292">
        <f t="shared" si="48"/>
        <v>0</v>
      </c>
      <c r="CH14" s="292">
        <f t="shared" si="49"/>
        <v>1216</v>
      </c>
      <c r="CI14" s="292">
        <f t="shared" si="50"/>
        <v>51</v>
      </c>
      <c r="CJ14" s="292">
        <f t="shared" si="51"/>
        <v>0</v>
      </c>
      <c r="CK14" s="292">
        <f t="shared" si="52"/>
        <v>0</v>
      </c>
      <c r="CL14" s="292">
        <f t="shared" si="53"/>
        <v>0</v>
      </c>
      <c r="CM14" s="292">
        <f t="shared" si="54"/>
        <v>9165</v>
      </c>
      <c r="CN14" s="292">
        <f t="shared" si="55"/>
        <v>0</v>
      </c>
      <c r="CO14" s="292">
        <f t="shared" si="56"/>
        <v>8945</v>
      </c>
      <c r="CP14" s="292">
        <f t="shared" si="57"/>
        <v>220</v>
      </c>
      <c r="CQ14" s="292">
        <f t="shared" si="58"/>
        <v>0</v>
      </c>
      <c r="CR14" s="292">
        <f t="shared" si="59"/>
        <v>0</v>
      </c>
      <c r="CS14" s="292">
        <f t="shared" si="60"/>
        <v>0</v>
      </c>
      <c r="CT14" s="292">
        <f t="shared" si="31"/>
        <v>6210</v>
      </c>
      <c r="CU14" s="292">
        <f t="shared" si="32"/>
        <v>0</v>
      </c>
      <c r="CV14" s="292">
        <f t="shared" si="33"/>
        <v>6108</v>
      </c>
      <c r="CW14" s="292">
        <f t="shared" si="34"/>
        <v>102</v>
      </c>
      <c r="CX14" s="292">
        <f t="shared" si="35"/>
        <v>0</v>
      </c>
      <c r="CY14" s="292">
        <f t="shared" si="36"/>
        <v>0</v>
      </c>
      <c r="CZ14" s="292">
        <f t="shared" si="37"/>
        <v>0</v>
      </c>
      <c r="DA14" s="292">
        <f t="shared" si="38"/>
        <v>2955</v>
      </c>
      <c r="DB14" s="292">
        <f t="shared" si="61"/>
        <v>0</v>
      </c>
      <c r="DC14" s="292">
        <f t="shared" si="62"/>
        <v>2837</v>
      </c>
      <c r="DD14" s="292">
        <f t="shared" si="63"/>
        <v>118</v>
      </c>
      <c r="DE14" s="292">
        <f t="shared" si="64"/>
        <v>0</v>
      </c>
      <c r="DF14" s="292">
        <f t="shared" si="65"/>
        <v>0</v>
      </c>
      <c r="DG14" s="292">
        <f t="shared" si="66"/>
        <v>0</v>
      </c>
      <c r="DH14" s="292">
        <v>0</v>
      </c>
      <c r="DI14" s="292">
        <f t="shared" si="40"/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0"/>
        <v>59561</v>
      </c>
      <c r="E15" s="292">
        <f t="shared" si="1"/>
        <v>35722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27066</v>
      </c>
      <c r="K15" s="292">
        <v>300</v>
      </c>
      <c r="L15" s="292">
        <v>26766</v>
      </c>
      <c r="M15" s="292">
        <v>0</v>
      </c>
      <c r="N15" s="292">
        <f t="shared" si="4"/>
        <v>1898</v>
      </c>
      <c r="O15" s="292">
        <v>23</v>
      </c>
      <c r="P15" s="292">
        <v>1875</v>
      </c>
      <c r="Q15" s="292">
        <v>0</v>
      </c>
      <c r="R15" s="292">
        <f t="shared" si="5"/>
        <v>6503</v>
      </c>
      <c r="S15" s="292">
        <v>23</v>
      </c>
      <c r="T15" s="292">
        <v>6480</v>
      </c>
      <c r="U15" s="292">
        <v>0</v>
      </c>
      <c r="V15" s="292">
        <f t="shared" si="6"/>
        <v>0</v>
      </c>
      <c r="W15" s="292">
        <v>0</v>
      </c>
      <c r="X15" s="292">
        <v>0</v>
      </c>
      <c r="Y15" s="292">
        <v>0</v>
      </c>
      <c r="Z15" s="292">
        <f t="shared" si="7"/>
        <v>255</v>
      </c>
      <c r="AA15" s="292">
        <v>0</v>
      </c>
      <c r="AB15" s="292">
        <v>255</v>
      </c>
      <c r="AC15" s="292">
        <v>0</v>
      </c>
      <c r="AD15" s="292">
        <f t="shared" si="8"/>
        <v>21350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19493</v>
      </c>
      <c r="AJ15" s="292">
        <v>0</v>
      </c>
      <c r="AK15" s="292">
        <v>0</v>
      </c>
      <c r="AL15" s="292">
        <v>19493</v>
      </c>
      <c r="AM15" s="292">
        <f t="shared" si="11"/>
        <v>1781</v>
      </c>
      <c r="AN15" s="292">
        <v>0</v>
      </c>
      <c r="AO15" s="292">
        <v>0</v>
      </c>
      <c r="AP15" s="292">
        <v>1781</v>
      </c>
      <c r="AQ15" s="292">
        <f t="shared" si="12"/>
        <v>76</v>
      </c>
      <c r="AR15" s="292">
        <v>0</v>
      </c>
      <c r="AS15" s="292">
        <v>76</v>
      </c>
      <c r="AT15" s="292">
        <v>0</v>
      </c>
      <c r="AU15" s="292">
        <f t="shared" si="13"/>
        <v>0</v>
      </c>
      <c r="AV15" s="292">
        <v>0</v>
      </c>
      <c r="AW15" s="292">
        <v>0</v>
      </c>
      <c r="AX15" s="292">
        <v>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2489</v>
      </c>
      <c r="BD15" s="292">
        <f t="shared" si="16"/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 t="shared" si="18"/>
        <v>2489</v>
      </c>
      <c r="BL15" s="292">
        <v>0</v>
      </c>
      <c r="BM15" s="292">
        <v>2351</v>
      </c>
      <c r="BN15" s="292">
        <v>122</v>
      </c>
      <c r="BO15" s="292">
        <v>16</v>
      </c>
      <c r="BP15" s="292">
        <v>0</v>
      </c>
      <c r="BQ15" s="292">
        <v>0</v>
      </c>
      <c r="BR15" s="292">
        <f t="shared" si="41"/>
        <v>35722</v>
      </c>
      <c r="BS15" s="292">
        <f t="shared" si="42"/>
        <v>0</v>
      </c>
      <c r="BT15" s="292">
        <f t="shared" si="43"/>
        <v>27066</v>
      </c>
      <c r="BU15" s="292">
        <f t="shared" si="44"/>
        <v>1898</v>
      </c>
      <c r="BV15" s="292">
        <f t="shared" si="45"/>
        <v>6503</v>
      </c>
      <c r="BW15" s="292">
        <f t="shared" si="46"/>
        <v>0</v>
      </c>
      <c r="BX15" s="292">
        <f t="shared" si="47"/>
        <v>255</v>
      </c>
      <c r="BY15" s="292">
        <f t="shared" si="21"/>
        <v>35722</v>
      </c>
      <c r="BZ15" s="292">
        <f t="shared" si="22"/>
        <v>0</v>
      </c>
      <c r="CA15" s="292">
        <f t="shared" si="23"/>
        <v>27066</v>
      </c>
      <c r="CB15" s="292">
        <f t="shared" si="24"/>
        <v>1898</v>
      </c>
      <c r="CC15" s="292">
        <f t="shared" si="25"/>
        <v>6503</v>
      </c>
      <c r="CD15" s="292">
        <f t="shared" si="26"/>
        <v>0</v>
      </c>
      <c r="CE15" s="292">
        <f t="shared" si="27"/>
        <v>255</v>
      </c>
      <c r="CF15" s="292">
        <f t="shared" si="28"/>
        <v>0</v>
      </c>
      <c r="CG15" s="292">
        <f t="shared" si="48"/>
        <v>0</v>
      </c>
      <c r="CH15" s="292">
        <f t="shared" si="49"/>
        <v>0</v>
      </c>
      <c r="CI15" s="292">
        <f t="shared" si="50"/>
        <v>0</v>
      </c>
      <c r="CJ15" s="292">
        <f t="shared" si="51"/>
        <v>0</v>
      </c>
      <c r="CK15" s="292">
        <f t="shared" si="52"/>
        <v>0</v>
      </c>
      <c r="CL15" s="292">
        <f t="shared" si="53"/>
        <v>0</v>
      </c>
      <c r="CM15" s="292">
        <f t="shared" si="54"/>
        <v>23839</v>
      </c>
      <c r="CN15" s="292">
        <f t="shared" si="55"/>
        <v>0</v>
      </c>
      <c r="CO15" s="292">
        <f t="shared" si="56"/>
        <v>21844</v>
      </c>
      <c r="CP15" s="292">
        <f t="shared" si="57"/>
        <v>1903</v>
      </c>
      <c r="CQ15" s="292">
        <f t="shared" si="58"/>
        <v>92</v>
      </c>
      <c r="CR15" s="292">
        <f t="shared" si="59"/>
        <v>0</v>
      </c>
      <c r="CS15" s="292">
        <f t="shared" si="60"/>
        <v>0</v>
      </c>
      <c r="CT15" s="292">
        <f t="shared" si="31"/>
        <v>21350</v>
      </c>
      <c r="CU15" s="292">
        <f t="shared" si="32"/>
        <v>0</v>
      </c>
      <c r="CV15" s="292">
        <f t="shared" si="33"/>
        <v>19493</v>
      </c>
      <c r="CW15" s="292">
        <f t="shared" si="34"/>
        <v>1781</v>
      </c>
      <c r="CX15" s="292">
        <f t="shared" si="35"/>
        <v>76</v>
      </c>
      <c r="CY15" s="292">
        <f t="shared" si="36"/>
        <v>0</v>
      </c>
      <c r="CZ15" s="292">
        <f t="shared" si="37"/>
        <v>0</v>
      </c>
      <c r="DA15" s="292">
        <f t="shared" si="38"/>
        <v>2489</v>
      </c>
      <c r="DB15" s="292">
        <f t="shared" si="61"/>
        <v>0</v>
      </c>
      <c r="DC15" s="292">
        <f t="shared" si="62"/>
        <v>2351</v>
      </c>
      <c r="DD15" s="292">
        <f t="shared" si="63"/>
        <v>122</v>
      </c>
      <c r="DE15" s="292">
        <f t="shared" si="64"/>
        <v>16</v>
      </c>
      <c r="DF15" s="292">
        <f t="shared" si="65"/>
        <v>0</v>
      </c>
      <c r="DG15" s="292">
        <f t="shared" si="66"/>
        <v>0</v>
      </c>
      <c r="DH15" s="292">
        <v>0</v>
      </c>
      <c r="DI15" s="292">
        <f t="shared" si="40"/>
        <v>3</v>
      </c>
      <c r="DJ15" s="292">
        <v>3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0"/>
        <v>10015</v>
      </c>
      <c r="E16" s="292">
        <f t="shared" si="1"/>
        <v>5833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4555</v>
      </c>
      <c r="K16" s="292">
        <v>4025</v>
      </c>
      <c r="L16" s="292">
        <v>530</v>
      </c>
      <c r="M16" s="292">
        <v>0</v>
      </c>
      <c r="N16" s="292">
        <f t="shared" si="4"/>
        <v>1</v>
      </c>
      <c r="O16" s="292">
        <v>0</v>
      </c>
      <c r="P16" s="292">
        <v>0</v>
      </c>
      <c r="Q16" s="292">
        <v>1</v>
      </c>
      <c r="R16" s="292">
        <f t="shared" si="5"/>
        <v>989</v>
      </c>
      <c r="S16" s="292">
        <v>922</v>
      </c>
      <c r="T16" s="292">
        <v>67</v>
      </c>
      <c r="U16" s="292">
        <v>0</v>
      </c>
      <c r="V16" s="292">
        <f t="shared" si="6"/>
        <v>0</v>
      </c>
      <c r="W16" s="292">
        <v>0</v>
      </c>
      <c r="X16" s="292">
        <v>0</v>
      </c>
      <c r="Y16" s="292">
        <v>0</v>
      </c>
      <c r="Z16" s="292">
        <f t="shared" si="7"/>
        <v>288</v>
      </c>
      <c r="AA16" s="292">
        <v>259</v>
      </c>
      <c r="AB16" s="292">
        <v>29</v>
      </c>
      <c r="AC16" s="292">
        <v>0</v>
      </c>
      <c r="AD16" s="292">
        <f t="shared" si="8"/>
        <v>3106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2889</v>
      </c>
      <c r="AJ16" s="292">
        <v>0</v>
      </c>
      <c r="AK16" s="292">
        <v>0</v>
      </c>
      <c r="AL16" s="292">
        <v>2889</v>
      </c>
      <c r="AM16" s="292">
        <f t="shared" si="11"/>
        <v>0</v>
      </c>
      <c r="AN16" s="292">
        <v>0</v>
      </c>
      <c r="AO16" s="292">
        <v>0</v>
      </c>
      <c r="AP16" s="292">
        <v>0</v>
      </c>
      <c r="AQ16" s="292">
        <f t="shared" si="12"/>
        <v>2</v>
      </c>
      <c r="AR16" s="292">
        <v>0</v>
      </c>
      <c r="AS16" s="292">
        <v>0</v>
      </c>
      <c r="AT16" s="292">
        <v>2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215</v>
      </c>
      <c r="AZ16" s="292">
        <v>0</v>
      </c>
      <c r="BA16" s="292">
        <v>0</v>
      </c>
      <c r="BB16" s="292">
        <v>215</v>
      </c>
      <c r="BC16" s="292">
        <f t="shared" si="15"/>
        <v>1076</v>
      </c>
      <c r="BD16" s="292">
        <f t="shared" si="16"/>
        <v>1076</v>
      </c>
      <c r="BE16" s="292">
        <v>0</v>
      </c>
      <c r="BF16" s="292">
        <v>170</v>
      </c>
      <c r="BG16" s="292">
        <v>122</v>
      </c>
      <c r="BH16" s="292">
        <v>245</v>
      </c>
      <c r="BI16" s="292">
        <v>0</v>
      </c>
      <c r="BJ16" s="292">
        <v>539</v>
      </c>
      <c r="BK16" s="292">
        <f t="shared" si="18"/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 t="shared" si="41"/>
        <v>6909</v>
      </c>
      <c r="BS16" s="292">
        <f t="shared" si="42"/>
        <v>0</v>
      </c>
      <c r="BT16" s="292">
        <f t="shared" si="43"/>
        <v>4725</v>
      </c>
      <c r="BU16" s="292">
        <f t="shared" si="44"/>
        <v>123</v>
      </c>
      <c r="BV16" s="292">
        <f t="shared" si="45"/>
        <v>1234</v>
      </c>
      <c r="BW16" s="292">
        <f t="shared" si="46"/>
        <v>0</v>
      </c>
      <c r="BX16" s="292">
        <f t="shared" si="47"/>
        <v>827</v>
      </c>
      <c r="BY16" s="292">
        <f t="shared" si="21"/>
        <v>5833</v>
      </c>
      <c r="BZ16" s="292">
        <f t="shared" si="22"/>
        <v>0</v>
      </c>
      <c r="CA16" s="292">
        <f t="shared" si="23"/>
        <v>4555</v>
      </c>
      <c r="CB16" s="292">
        <f t="shared" si="24"/>
        <v>1</v>
      </c>
      <c r="CC16" s="292">
        <f t="shared" si="25"/>
        <v>989</v>
      </c>
      <c r="CD16" s="292">
        <f t="shared" si="26"/>
        <v>0</v>
      </c>
      <c r="CE16" s="292">
        <f t="shared" si="27"/>
        <v>288</v>
      </c>
      <c r="CF16" s="292">
        <f t="shared" si="28"/>
        <v>1076</v>
      </c>
      <c r="CG16" s="292">
        <f t="shared" si="48"/>
        <v>0</v>
      </c>
      <c r="CH16" s="292">
        <f t="shared" si="49"/>
        <v>170</v>
      </c>
      <c r="CI16" s="292">
        <f t="shared" si="50"/>
        <v>122</v>
      </c>
      <c r="CJ16" s="292">
        <f t="shared" si="51"/>
        <v>245</v>
      </c>
      <c r="CK16" s="292">
        <f t="shared" si="52"/>
        <v>0</v>
      </c>
      <c r="CL16" s="292">
        <f t="shared" si="53"/>
        <v>539</v>
      </c>
      <c r="CM16" s="292">
        <f t="shared" si="54"/>
        <v>3106</v>
      </c>
      <c r="CN16" s="292">
        <f t="shared" si="55"/>
        <v>0</v>
      </c>
      <c r="CO16" s="292">
        <f t="shared" si="56"/>
        <v>2889</v>
      </c>
      <c r="CP16" s="292">
        <f t="shared" si="57"/>
        <v>0</v>
      </c>
      <c r="CQ16" s="292">
        <f t="shared" si="58"/>
        <v>2</v>
      </c>
      <c r="CR16" s="292">
        <f t="shared" si="59"/>
        <v>0</v>
      </c>
      <c r="CS16" s="292">
        <f t="shared" si="60"/>
        <v>215</v>
      </c>
      <c r="CT16" s="292">
        <f t="shared" si="31"/>
        <v>3106</v>
      </c>
      <c r="CU16" s="292">
        <f t="shared" si="32"/>
        <v>0</v>
      </c>
      <c r="CV16" s="292">
        <f t="shared" si="33"/>
        <v>2889</v>
      </c>
      <c r="CW16" s="292">
        <f t="shared" si="34"/>
        <v>0</v>
      </c>
      <c r="CX16" s="292">
        <f t="shared" si="35"/>
        <v>2</v>
      </c>
      <c r="CY16" s="292">
        <f t="shared" si="36"/>
        <v>0</v>
      </c>
      <c r="CZ16" s="292">
        <f t="shared" si="37"/>
        <v>215</v>
      </c>
      <c r="DA16" s="292">
        <f t="shared" si="38"/>
        <v>0</v>
      </c>
      <c r="DB16" s="292">
        <f t="shared" si="61"/>
        <v>0</v>
      </c>
      <c r="DC16" s="292">
        <f t="shared" si="62"/>
        <v>0</v>
      </c>
      <c r="DD16" s="292">
        <f t="shared" si="63"/>
        <v>0</v>
      </c>
      <c r="DE16" s="292">
        <f t="shared" si="64"/>
        <v>0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0"/>
        <v>27185</v>
      </c>
      <c r="E17" s="292">
        <f t="shared" si="1"/>
        <v>14746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13202</v>
      </c>
      <c r="K17" s="292">
        <v>0</v>
      </c>
      <c r="L17" s="292">
        <v>13202</v>
      </c>
      <c r="M17" s="292">
        <v>0</v>
      </c>
      <c r="N17" s="292">
        <f t="shared" si="4"/>
        <v>449</v>
      </c>
      <c r="O17" s="292">
        <v>0</v>
      </c>
      <c r="P17" s="292">
        <v>449</v>
      </c>
      <c r="Q17" s="292">
        <v>0</v>
      </c>
      <c r="R17" s="292">
        <f t="shared" si="5"/>
        <v>1015</v>
      </c>
      <c r="S17" s="292">
        <v>0</v>
      </c>
      <c r="T17" s="292">
        <v>1015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80</v>
      </c>
      <c r="AA17" s="292">
        <v>0</v>
      </c>
      <c r="AB17" s="292">
        <v>80</v>
      </c>
      <c r="AC17" s="292">
        <v>0</v>
      </c>
      <c r="AD17" s="292">
        <f t="shared" si="8"/>
        <v>9012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8719</v>
      </c>
      <c r="AJ17" s="292">
        <v>648</v>
      </c>
      <c r="AK17" s="292">
        <v>0</v>
      </c>
      <c r="AL17" s="292">
        <v>8071</v>
      </c>
      <c r="AM17" s="292">
        <f t="shared" si="11"/>
        <v>257</v>
      </c>
      <c r="AN17" s="292">
        <v>24</v>
      </c>
      <c r="AO17" s="292">
        <v>0</v>
      </c>
      <c r="AP17" s="292">
        <v>233</v>
      </c>
      <c r="AQ17" s="292">
        <f t="shared" si="12"/>
        <v>8</v>
      </c>
      <c r="AR17" s="292">
        <v>5</v>
      </c>
      <c r="AS17" s="292">
        <v>0</v>
      </c>
      <c r="AT17" s="292">
        <v>3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28</v>
      </c>
      <c r="AZ17" s="292">
        <v>7</v>
      </c>
      <c r="BA17" s="292">
        <v>8</v>
      </c>
      <c r="BB17" s="292">
        <v>13</v>
      </c>
      <c r="BC17" s="292">
        <f t="shared" si="15"/>
        <v>3427</v>
      </c>
      <c r="BD17" s="292">
        <f t="shared" si="16"/>
        <v>1028</v>
      </c>
      <c r="BE17" s="292">
        <v>0</v>
      </c>
      <c r="BF17" s="292">
        <v>846</v>
      </c>
      <c r="BG17" s="292">
        <v>49</v>
      </c>
      <c r="BH17" s="292">
        <v>5</v>
      </c>
      <c r="BI17" s="292">
        <v>0</v>
      </c>
      <c r="BJ17" s="292">
        <v>128</v>
      </c>
      <c r="BK17" s="292">
        <f t="shared" si="18"/>
        <v>2399</v>
      </c>
      <c r="BL17" s="292">
        <v>0</v>
      </c>
      <c r="BM17" s="292">
        <v>1973</v>
      </c>
      <c r="BN17" s="292">
        <v>114</v>
      </c>
      <c r="BO17" s="292">
        <v>12</v>
      </c>
      <c r="BP17" s="292">
        <v>0</v>
      </c>
      <c r="BQ17" s="292">
        <v>300</v>
      </c>
      <c r="BR17" s="292">
        <f t="shared" si="41"/>
        <v>15774</v>
      </c>
      <c r="BS17" s="292">
        <f t="shared" si="42"/>
        <v>0</v>
      </c>
      <c r="BT17" s="292">
        <f t="shared" si="43"/>
        <v>14048</v>
      </c>
      <c r="BU17" s="292">
        <f t="shared" si="44"/>
        <v>498</v>
      </c>
      <c r="BV17" s="292">
        <f t="shared" si="45"/>
        <v>1020</v>
      </c>
      <c r="BW17" s="292">
        <f t="shared" si="46"/>
        <v>0</v>
      </c>
      <c r="BX17" s="292">
        <f t="shared" si="47"/>
        <v>208</v>
      </c>
      <c r="BY17" s="292">
        <f t="shared" si="21"/>
        <v>14746</v>
      </c>
      <c r="BZ17" s="292">
        <f t="shared" si="22"/>
        <v>0</v>
      </c>
      <c r="CA17" s="292">
        <f t="shared" si="23"/>
        <v>13202</v>
      </c>
      <c r="CB17" s="292">
        <f t="shared" si="24"/>
        <v>449</v>
      </c>
      <c r="CC17" s="292">
        <f t="shared" si="25"/>
        <v>1015</v>
      </c>
      <c r="CD17" s="292">
        <f t="shared" si="26"/>
        <v>0</v>
      </c>
      <c r="CE17" s="292">
        <f t="shared" si="27"/>
        <v>80</v>
      </c>
      <c r="CF17" s="292">
        <f t="shared" si="28"/>
        <v>1028</v>
      </c>
      <c r="CG17" s="292">
        <f t="shared" si="48"/>
        <v>0</v>
      </c>
      <c r="CH17" s="292">
        <f t="shared" si="49"/>
        <v>846</v>
      </c>
      <c r="CI17" s="292">
        <f t="shared" si="50"/>
        <v>49</v>
      </c>
      <c r="CJ17" s="292">
        <f t="shared" si="51"/>
        <v>5</v>
      </c>
      <c r="CK17" s="292">
        <f t="shared" si="52"/>
        <v>0</v>
      </c>
      <c r="CL17" s="292">
        <f t="shared" si="53"/>
        <v>128</v>
      </c>
      <c r="CM17" s="292">
        <f t="shared" si="54"/>
        <v>11411</v>
      </c>
      <c r="CN17" s="292">
        <f t="shared" si="55"/>
        <v>0</v>
      </c>
      <c r="CO17" s="292">
        <f t="shared" si="56"/>
        <v>10692</v>
      </c>
      <c r="CP17" s="292">
        <f t="shared" si="57"/>
        <v>371</v>
      </c>
      <c r="CQ17" s="292">
        <f t="shared" si="58"/>
        <v>20</v>
      </c>
      <c r="CR17" s="292">
        <f t="shared" si="59"/>
        <v>0</v>
      </c>
      <c r="CS17" s="292">
        <f t="shared" si="60"/>
        <v>328</v>
      </c>
      <c r="CT17" s="292">
        <f t="shared" si="31"/>
        <v>9012</v>
      </c>
      <c r="CU17" s="292">
        <f t="shared" si="32"/>
        <v>0</v>
      </c>
      <c r="CV17" s="292">
        <f t="shared" si="33"/>
        <v>8719</v>
      </c>
      <c r="CW17" s="292">
        <f t="shared" si="34"/>
        <v>257</v>
      </c>
      <c r="CX17" s="292">
        <f t="shared" si="35"/>
        <v>8</v>
      </c>
      <c r="CY17" s="292">
        <f t="shared" si="36"/>
        <v>0</v>
      </c>
      <c r="CZ17" s="292">
        <f t="shared" si="37"/>
        <v>28</v>
      </c>
      <c r="DA17" s="292">
        <f t="shared" si="38"/>
        <v>2399</v>
      </c>
      <c r="DB17" s="292">
        <f t="shared" si="61"/>
        <v>0</v>
      </c>
      <c r="DC17" s="292">
        <f t="shared" si="62"/>
        <v>1973</v>
      </c>
      <c r="DD17" s="292">
        <f t="shared" si="63"/>
        <v>114</v>
      </c>
      <c r="DE17" s="292">
        <f t="shared" si="64"/>
        <v>12</v>
      </c>
      <c r="DF17" s="292">
        <f t="shared" si="65"/>
        <v>0</v>
      </c>
      <c r="DG17" s="292">
        <f t="shared" si="66"/>
        <v>300</v>
      </c>
      <c r="DH17" s="292">
        <v>0</v>
      </c>
      <c r="DI17" s="292">
        <f t="shared" si="40"/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0"/>
        <v>87644</v>
      </c>
      <c r="E18" s="292">
        <f t="shared" si="1"/>
        <v>53853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46455</v>
      </c>
      <c r="K18" s="292">
        <v>23828</v>
      </c>
      <c r="L18" s="292">
        <v>22627</v>
      </c>
      <c r="M18" s="292">
        <v>0</v>
      </c>
      <c r="N18" s="292">
        <f t="shared" si="4"/>
        <v>1513</v>
      </c>
      <c r="O18" s="292">
        <v>1513</v>
      </c>
      <c r="P18" s="292">
        <v>0</v>
      </c>
      <c r="Q18" s="292">
        <v>0</v>
      </c>
      <c r="R18" s="292">
        <f t="shared" si="5"/>
        <v>3546</v>
      </c>
      <c r="S18" s="292">
        <v>4</v>
      </c>
      <c r="T18" s="292">
        <v>3542</v>
      </c>
      <c r="U18" s="292">
        <v>0</v>
      </c>
      <c r="V18" s="292">
        <f t="shared" si="6"/>
        <v>0</v>
      </c>
      <c r="W18" s="292">
        <v>0</v>
      </c>
      <c r="X18" s="292">
        <v>0</v>
      </c>
      <c r="Y18" s="292">
        <v>0</v>
      </c>
      <c r="Z18" s="292">
        <f t="shared" si="7"/>
        <v>2339</v>
      </c>
      <c r="AA18" s="292">
        <v>2298</v>
      </c>
      <c r="AB18" s="292">
        <v>41</v>
      </c>
      <c r="AC18" s="292">
        <v>0</v>
      </c>
      <c r="AD18" s="292">
        <f t="shared" si="8"/>
        <v>24471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24278</v>
      </c>
      <c r="AJ18" s="292">
        <v>0</v>
      </c>
      <c r="AK18" s="292">
        <v>0</v>
      </c>
      <c r="AL18" s="292">
        <v>24278</v>
      </c>
      <c r="AM18" s="292">
        <f t="shared" si="11"/>
        <v>19</v>
      </c>
      <c r="AN18" s="292">
        <v>0</v>
      </c>
      <c r="AO18" s="292">
        <v>0</v>
      </c>
      <c r="AP18" s="292">
        <v>19</v>
      </c>
      <c r="AQ18" s="292">
        <f t="shared" si="12"/>
        <v>133</v>
      </c>
      <c r="AR18" s="292">
        <v>0</v>
      </c>
      <c r="AS18" s="292">
        <v>0</v>
      </c>
      <c r="AT18" s="292">
        <v>133</v>
      </c>
      <c r="AU18" s="292">
        <f t="shared" si="13"/>
        <v>0</v>
      </c>
      <c r="AV18" s="292">
        <v>0</v>
      </c>
      <c r="AW18" s="292">
        <v>0</v>
      </c>
      <c r="AX18" s="292">
        <v>0</v>
      </c>
      <c r="AY18" s="292">
        <f t="shared" si="14"/>
        <v>41</v>
      </c>
      <c r="AZ18" s="292">
        <v>0</v>
      </c>
      <c r="BA18" s="292">
        <v>0</v>
      </c>
      <c r="BB18" s="292">
        <v>41</v>
      </c>
      <c r="BC18" s="292">
        <f t="shared" si="15"/>
        <v>9320</v>
      </c>
      <c r="BD18" s="292">
        <f t="shared" si="16"/>
        <v>1564</v>
      </c>
      <c r="BE18" s="292">
        <v>0</v>
      </c>
      <c r="BF18" s="292">
        <v>651</v>
      </c>
      <c r="BG18" s="292">
        <v>131</v>
      </c>
      <c r="BH18" s="292">
        <v>346</v>
      </c>
      <c r="BI18" s="292">
        <v>0</v>
      </c>
      <c r="BJ18" s="292">
        <v>436</v>
      </c>
      <c r="BK18" s="292">
        <f t="shared" si="18"/>
        <v>7756</v>
      </c>
      <c r="BL18" s="292">
        <v>0</v>
      </c>
      <c r="BM18" s="292">
        <v>2266</v>
      </c>
      <c r="BN18" s="292">
        <v>6</v>
      </c>
      <c r="BO18" s="292">
        <v>5398</v>
      </c>
      <c r="BP18" s="292">
        <v>0</v>
      </c>
      <c r="BQ18" s="292">
        <v>86</v>
      </c>
      <c r="BR18" s="292">
        <f t="shared" si="41"/>
        <v>55417</v>
      </c>
      <c r="BS18" s="292">
        <f t="shared" si="42"/>
        <v>0</v>
      </c>
      <c r="BT18" s="292">
        <f t="shared" si="43"/>
        <v>47106</v>
      </c>
      <c r="BU18" s="292">
        <f t="shared" si="44"/>
        <v>1644</v>
      </c>
      <c r="BV18" s="292">
        <f t="shared" si="45"/>
        <v>3892</v>
      </c>
      <c r="BW18" s="292">
        <f t="shared" si="46"/>
        <v>0</v>
      </c>
      <c r="BX18" s="292">
        <f t="shared" si="47"/>
        <v>2775</v>
      </c>
      <c r="BY18" s="292">
        <f t="shared" si="21"/>
        <v>53853</v>
      </c>
      <c r="BZ18" s="292">
        <f t="shared" si="22"/>
        <v>0</v>
      </c>
      <c r="CA18" s="292">
        <f t="shared" si="23"/>
        <v>46455</v>
      </c>
      <c r="CB18" s="292">
        <f t="shared" si="24"/>
        <v>1513</v>
      </c>
      <c r="CC18" s="292">
        <f t="shared" si="25"/>
        <v>3546</v>
      </c>
      <c r="CD18" s="292">
        <f t="shared" si="26"/>
        <v>0</v>
      </c>
      <c r="CE18" s="292">
        <f t="shared" si="27"/>
        <v>2339</v>
      </c>
      <c r="CF18" s="292">
        <f t="shared" si="28"/>
        <v>1564</v>
      </c>
      <c r="CG18" s="292">
        <f t="shared" si="48"/>
        <v>0</v>
      </c>
      <c r="CH18" s="292">
        <f t="shared" si="49"/>
        <v>651</v>
      </c>
      <c r="CI18" s="292">
        <f t="shared" si="50"/>
        <v>131</v>
      </c>
      <c r="CJ18" s="292">
        <f t="shared" si="51"/>
        <v>346</v>
      </c>
      <c r="CK18" s="292">
        <f t="shared" si="52"/>
        <v>0</v>
      </c>
      <c r="CL18" s="292">
        <f t="shared" si="53"/>
        <v>436</v>
      </c>
      <c r="CM18" s="292">
        <f t="shared" si="54"/>
        <v>32227</v>
      </c>
      <c r="CN18" s="292">
        <f t="shared" si="55"/>
        <v>0</v>
      </c>
      <c r="CO18" s="292">
        <f t="shared" si="56"/>
        <v>26544</v>
      </c>
      <c r="CP18" s="292">
        <f t="shared" si="57"/>
        <v>25</v>
      </c>
      <c r="CQ18" s="292">
        <f t="shared" si="58"/>
        <v>5531</v>
      </c>
      <c r="CR18" s="292">
        <f t="shared" si="59"/>
        <v>0</v>
      </c>
      <c r="CS18" s="292">
        <f t="shared" si="60"/>
        <v>127</v>
      </c>
      <c r="CT18" s="292">
        <f t="shared" si="31"/>
        <v>24471</v>
      </c>
      <c r="CU18" s="292">
        <f t="shared" si="32"/>
        <v>0</v>
      </c>
      <c r="CV18" s="292">
        <f t="shared" si="33"/>
        <v>24278</v>
      </c>
      <c r="CW18" s="292">
        <f t="shared" si="34"/>
        <v>19</v>
      </c>
      <c r="CX18" s="292">
        <f t="shared" si="35"/>
        <v>133</v>
      </c>
      <c r="CY18" s="292">
        <f t="shared" si="36"/>
        <v>0</v>
      </c>
      <c r="CZ18" s="292">
        <f t="shared" si="37"/>
        <v>41</v>
      </c>
      <c r="DA18" s="292">
        <f t="shared" si="38"/>
        <v>7756</v>
      </c>
      <c r="DB18" s="292">
        <f t="shared" si="61"/>
        <v>0</v>
      </c>
      <c r="DC18" s="292">
        <f t="shared" si="62"/>
        <v>2266</v>
      </c>
      <c r="DD18" s="292">
        <f t="shared" si="63"/>
        <v>6</v>
      </c>
      <c r="DE18" s="292">
        <f t="shared" si="64"/>
        <v>5398</v>
      </c>
      <c r="DF18" s="292">
        <f t="shared" si="65"/>
        <v>0</v>
      </c>
      <c r="DG18" s="292">
        <f t="shared" si="66"/>
        <v>86</v>
      </c>
      <c r="DH18" s="292">
        <v>0</v>
      </c>
      <c r="DI18" s="292">
        <f t="shared" si="40"/>
        <v>4</v>
      </c>
      <c r="DJ18" s="292">
        <v>0</v>
      </c>
      <c r="DK18" s="292">
        <v>4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0"/>
        <v>17426</v>
      </c>
      <c r="E19" s="292">
        <f t="shared" si="1"/>
        <v>11176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9285</v>
      </c>
      <c r="K19" s="292">
        <v>9285</v>
      </c>
      <c r="L19" s="292">
        <v>0</v>
      </c>
      <c r="M19" s="292">
        <v>0</v>
      </c>
      <c r="N19" s="292">
        <f t="shared" si="4"/>
        <v>427</v>
      </c>
      <c r="O19" s="292">
        <v>427</v>
      </c>
      <c r="P19" s="292">
        <v>0</v>
      </c>
      <c r="Q19" s="292">
        <v>0</v>
      </c>
      <c r="R19" s="292">
        <f t="shared" si="5"/>
        <v>882</v>
      </c>
      <c r="S19" s="292">
        <v>882</v>
      </c>
      <c r="T19" s="292">
        <v>0</v>
      </c>
      <c r="U19" s="292">
        <v>0</v>
      </c>
      <c r="V19" s="292">
        <f t="shared" si="6"/>
        <v>0</v>
      </c>
      <c r="W19" s="292">
        <v>0</v>
      </c>
      <c r="X19" s="292">
        <v>0</v>
      </c>
      <c r="Y19" s="292">
        <v>0</v>
      </c>
      <c r="Z19" s="292">
        <f t="shared" si="7"/>
        <v>582</v>
      </c>
      <c r="AA19" s="292">
        <v>582</v>
      </c>
      <c r="AB19" s="292">
        <v>0</v>
      </c>
      <c r="AC19" s="292">
        <v>0</v>
      </c>
      <c r="AD19" s="292">
        <f t="shared" si="8"/>
        <v>4358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4097</v>
      </c>
      <c r="AJ19" s="292">
        <v>0</v>
      </c>
      <c r="AK19" s="292">
        <v>0</v>
      </c>
      <c r="AL19" s="292">
        <v>4097</v>
      </c>
      <c r="AM19" s="292">
        <f t="shared" si="11"/>
        <v>123</v>
      </c>
      <c r="AN19" s="292">
        <v>72</v>
      </c>
      <c r="AO19" s="292">
        <v>0</v>
      </c>
      <c r="AP19" s="292">
        <v>51</v>
      </c>
      <c r="AQ19" s="292">
        <f t="shared" si="12"/>
        <v>68</v>
      </c>
      <c r="AR19" s="292">
        <v>0</v>
      </c>
      <c r="AS19" s="292">
        <v>0</v>
      </c>
      <c r="AT19" s="292">
        <v>68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70</v>
      </c>
      <c r="AZ19" s="292">
        <v>0</v>
      </c>
      <c r="BA19" s="292">
        <v>0</v>
      </c>
      <c r="BB19" s="292">
        <v>70</v>
      </c>
      <c r="BC19" s="292">
        <f t="shared" si="15"/>
        <v>1892</v>
      </c>
      <c r="BD19" s="292">
        <f t="shared" si="16"/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 t="shared" si="18"/>
        <v>1892</v>
      </c>
      <c r="BL19" s="292">
        <v>0</v>
      </c>
      <c r="BM19" s="292">
        <v>1255</v>
      </c>
      <c r="BN19" s="292">
        <v>205</v>
      </c>
      <c r="BO19" s="292">
        <v>310</v>
      </c>
      <c r="BP19" s="292">
        <v>0</v>
      </c>
      <c r="BQ19" s="292">
        <v>122</v>
      </c>
      <c r="BR19" s="292">
        <f t="shared" si="41"/>
        <v>11176</v>
      </c>
      <c r="BS19" s="292">
        <f t="shared" si="42"/>
        <v>0</v>
      </c>
      <c r="BT19" s="292">
        <f t="shared" si="43"/>
        <v>9285</v>
      </c>
      <c r="BU19" s="292">
        <f t="shared" si="44"/>
        <v>427</v>
      </c>
      <c r="BV19" s="292">
        <f t="shared" si="45"/>
        <v>882</v>
      </c>
      <c r="BW19" s="292">
        <f t="shared" si="46"/>
        <v>0</v>
      </c>
      <c r="BX19" s="292">
        <f t="shared" si="47"/>
        <v>582</v>
      </c>
      <c r="BY19" s="292">
        <f t="shared" si="21"/>
        <v>11176</v>
      </c>
      <c r="BZ19" s="292">
        <f t="shared" si="22"/>
        <v>0</v>
      </c>
      <c r="CA19" s="292">
        <f t="shared" si="23"/>
        <v>9285</v>
      </c>
      <c r="CB19" s="292">
        <f t="shared" si="24"/>
        <v>427</v>
      </c>
      <c r="CC19" s="292">
        <f t="shared" si="25"/>
        <v>882</v>
      </c>
      <c r="CD19" s="292">
        <f t="shared" si="26"/>
        <v>0</v>
      </c>
      <c r="CE19" s="292">
        <f t="shared" si="27"/>
        <v>582</v>
      </c>
      <c r="CF19" s="292">
        <f t="shared" si="28"/>
        <v>0</v>
      </c>
      <c r="CG19" s="292">
        <f t="shared" si="48"/>
        <v>0</v>
      </c>
      <c r="CH19" s="292">
        <f t="shared" si="49"/>
        <v>0</v>
      </c>
      <c r="CI19" s="292">
        <f t="shared" si="50"/>
        <v>0</v>
      </c>
      <c r="CJ19" s="292">
        <f t="shared" si="51"/>
        <v>0</v>
      </c>
      <c r="CK19" s="292">
        <f t="shared" si="52"/>
        <v>0</v>
      </c>
      <c r="CL19" s="292">
        <f t="shared" si="53"/>
        <v>0</v>
      </c>
      <c r="CM19" s="292">
        <f t="shared" si="54"/>
        <v>6250</v>
      </c>
      <c r="CN19" s="292">
        <f t="shared" si="55"/>
        <v>0</v>
      </c>
      <c r="CO19" s="292">
        <f t="shared" si="56"/>
        <v>5352</v>
      </c>
      <c r="CP19" s="292">
        <f t="shared" si="57"/>
        <v>328</v>
      </c>
      <c r="CQ19" s="292">
        <f t="shared" si="58"/>
        <v>378</v>
      </c>
      <c r="CR19" s="292">
        <f t="shared" si="59"/>
        <v>0</v>
      </c>
      <c r="CS19" s="292">
        <f t="shared" si="60"/>
        <v>192</v>
      </c>
      <c r="CT19" s="292">
        <f t="shared" si="31"/>
        <v>4358</v>
      </c>
      <c r="CU19" s="292">
        <f t="shared" si="32"/>
        <v>0</v>
      </c>
      <c r="CV19" s="292">
        <f t="shared" si="33"/>
        <v>4097</v>
      </c>
      <c r="CW19" s="292">
        <f t="shared" si="34"/>
        <v>123</v>
      </c>
      <c r="CX19" s="292">
        <f t="shared" si="35"/>
        <v>68</v>
      </c>
      <c r="CY19" s="292">
        <f t="shared" si="36"/>
        <v>0</v>
      </c>
      <c r="CZ19" s="292">
        <f t="shared" si="37"/>
        <v>70</v>
      </c>
      <c r="DA19" s="292">
        <f t="shared" si="38"/>
        <v>1892</v>
      </c>
      <c r="DB19" s="292">
        <f t="shared" si="61"/>
        <v>0</v>
      </c>
      <c r="DC19" s="292">
        <f t="shared" si="62"/>
        <v>1255</v>
      </c>
      <c r="DD19" s="292">
        <f t="shared" si="63"/>
        <v>205</v>
      </c>
      <c r="DE19" s="292">
        <f t="shared" si="64"/>
        <v>310</v>
      </c>
      <c r="DF19" s="292">
        <f t="shared" si="65"/>
        <v>0</v>
      </c>
      <c r="DG19" s="292">
        <f t="shared" si="66"/>
        <v>122</v>
      </c>
      <c r="DH19" s="292">
        <v>0</v>
      </c>
      <c r="DI19" s="292">
        <f t="shared" si="40"/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0"/>
        <v>10637</v>
      </c>
      <c r="E20" s="292">
        <f t="shared" si="1"/>
        <v>6901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6091</v>
      </c>
      <c r="K20" s="292">
        <v>3089</v>
      </c>
      <c r="L20" s="292">
        <v>3002</v>
      </c>
      <c r="M20" s="292">
        <v>0</v>
      </c>
      <c r="N20" s="292">
        <f t="shared" si="4"/>
        <v>130</v>
      </c>
      <c r="O20" s="292">
        <v>66</v>
      </c>
      <c r="P20" s="292">
        <v>64</v>
      </c>
      <c r="Q20" s="292">
        <v>0</v>
      </c>
      <c r="R20" s="292">
        <f t="shared" si="5"/>
        <v>666</v>
      </c>
      <c r="S20" s="292">
        <v>321</v>
      </c>
      <c r="T20" s="292">
        <v>345</v>
      </c>
      <c r="U20" s="292">
        <v>0</v>
      </c>
      <c r="V20" s="292">
        <f t="shared" si="6"/>
        <v>0</v>
      </c>
      <c r="W20" s="292">
        <v>0</v>
      </c>
      <c r="X20" s="292">
        <v>0</v>
      </c>
      <c r="Y20" s="292">
        <v>0</v>
      </c>
      <c r="Z20" s="292">
        <f t="shared" si="7"/>
        <v>14</v>
      </c>
      <c r="AA20" s="292">
        <v>14</v>
      </c>
      <c r="AB20" s="292">
        <v>0</v>
      </c>
      <c r="AC20" s="292">
        <v>0</v>
      </c>
      <c r="AD20" s="292">
        <f t="shared" si="8"/>
        <v>2484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2454</v>
      </c>
      <c r="AJ20" s="292">
        <v>0</v>
      </c>
      <c r="AK20" s="292">
        <v>0</v>
      </c>
      <c r="AL20" s="292">
        <v>2454</v>
      </c>
      <c r="AM20" s="292">
        <f t="shared" si="11"/>
        <v>16</v>
      </c>
      <c r="AN20" s="292">
        <v>0</v>
      </c>
      <c r="AO20" s="292">
        <v>0</v>
      </c>
      <c r="AP20" s="292">
        <v>16</v>
      </c>
      <c r="AQ20" s="292">
        <f t="shared" si="12"/>
        <v>14</v>
      </c>
      <c r="AR20" s="292">
        <v>0</v>
      </c>
      <c r="AS20" s="292">
        <v>0</v>
      </c>
      <c r="AT20" s="292">
        <v>14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0</v>
      </c>
      <c r="AZ20" s="292">
        <v>0</v>
      </c>
      <c r="BA20" s="292">
        <v>0</v>
      </c>
      <c r="BB20" s="292">
        <v>0</v>
      </c>
      <c r="BC20" s="292">
        <f t="shared" si="15"/>
        <v>1252</v>
      </c>
      <c r="BD20" s="292">
        <f t="shared" si="16"/>
        <v>310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310</v>
      </c>
      <c r="BK20" s="292">
        <f t="shared" si="18"/>
        <v>942</v>
      </c>
      <c r="BL20" s="292">
        <v>0</v>
      </c>
      <c r="BM20" s="292">
        <v>796</v>
      </c>
      <c r="BN20" s="292">
        <v>143</v>
      </c>
      <c r="BO20" s="292">
        <v>3</v>
      </c>
      <c r="BP20" s="292">
        <v>0</v>
      </c>
      <c r="BQ20" s="292">
        <v>0</v>
      </c>
      <c r="BR20" s="292">
        <f t="shared" si="41"/>
        <v>7211</v>
      </c>
      <c r="BS20" s="292">
        <f t="shared" si="42"/>
        <v>0</v>
      </c>
      <c r="BT20" s="292">
        <f t="shared" si="43"/>
        <v>6091</v>
      </c>
      <c r="BU20" s="292">
        <f t="shared" si="44"/>
        <v>130</v>
      </c>
      <c r="BV20" s="292">
        <f t="shared" si="45"/>
        <v>666</v>
      </c>
      <c r="BW20" s="292">
        <f t="shared" si="46"/>
        <v>0</v>
      </c>
      <c r="BX20" s="292">
        <f t="shared" si="47"/>
        <v>324</v>
      </c>
      <c r="BY20" s="292">
        <f t="shared" si="21"/>
        <v>6901</v>
      </c>
      <c r="BZ20" s="292">
        <f t="shared" si="22"/>
        <v>0</v>
      </c>
      <c r="CA20" s="292">
        <f t="shared" si="23"/>
        <v>6091</v>
      </c>
      <c r="CB20" s="292">
        <f t="shared" si="24"/>
        <v>130</v>
      </c>
      <c r="CC20" s="292">
        <f t="shared" si="25"/>
        <v>666</v>
      </c>
      <c r="CD20" s="292">
        <f t="shared" si="26"/>
        <v>0</v>
      </c>
      <c r="CE20" s="292">
        <f t="shared" si="27"/>
        <v>14</v>
      </c>
      <c r="CF20" s="292">
        <f t="shared" si="28"/>
        <v>310</v>
      </c>
      <c r="CG20" s="292">
        <f t="shared" si="48"/>
        <v>0</v>
      </c>
      <c r="CH20" s="292">
        <f t="shared" si="49"/>
        <v>0</v>
      </c>
      <c r="CI20" s="292">
        <f t="shared" si="50"/>
        <v>0</v>
      </c>
      <c r="CJ20" s="292">
        <f t="shared" si="51"/>
        <v>0</v>
      </c>
      <c r="CK20" s="292">
        <f t="shared" si="52"/>
        <v>0</v>
      </c>
      <c r="CL20" s="292">
        <f t="shared" si="53"/>
        <v>310</v>
      </c>
      <c r="CM20" s="292">
        <f t="shared" si="54"/>
        <v>3426</v>
      </c>
      <c r="CN20" s="292">
        <f t="shared" si="55"/>
        <v>0</v>
      </c>
      <c r="CO20" s="292">
        <f t="shared" si="56"/>
        <v>3250</v>
      </c>
      <c r="CP20" s="292">
        <f t="shared" si="57"/>
        <v>159</v>
      </c>
      <c r="CQ20" s="292">
        <f t="shared" si="58"/>
        <v>17</v>
      </c>
      <c r="CR20" s="292">
        <f t="shared" si="59"/>
        <v>0</v>
      </c>
      <c r="CS20" s="292">
        <f t="shared" si="60"/>
        <v>0</v>
      </c>
      <c r="CT20" s="292">
        <f t="shared" si="31"/>
        <v>2484</v>
      </c>
      <c r="CU20" s="292">
        <f t="shared" si="32"/>
        <v>0</v>
      </c>
      <c r="CV20" s="292">
        <f t="shared" si="33"/>
        <v>2454</v>
      </c>
      <c r="CW20" s="292">
        <f t="shared" si="34"/>
        <v>16</v>
      </c>
      <c r="CX20" s="292">
        <f t="shared" si="35"/>
        <v>14</v>
      </c>
      <c r="CY20" s="292">
        <f t="shared" si="36"/>
        <v>0</v>
      </c>
      <c r="CZ20" s="292">
        <f t="shared" si="37"/>
        <v>0</v>
      </c>
      <c r="DA20" s="292">
        <f t="shared" si="38"/>
        <v>942</v>
      </c>
      <c r="DB20" s="292">
        <f t="shared" si="61"/>
        <v>0</v>
      </c>
      <c r="DC20" s="292">
        <f t="shared" si="62"/>
        <v>796</v>
      </c>
      <c r="DD20" s="292">
        <f t="shared" si="63"/>
        <v>143</v>
      </c>
      <c r="DE20" s="292">
        <f t="shared" si="64"/>
        <v>3</v>
      </c>
      <c r="DF20" s="292">
        <f t="shared" si="65"/>
        <v>0</v>
      </c>
      <c r="DG20" s="292">
        <f t="shared" si="66"/>
        <v>0</v>
      </c>
      <c r="DH20" s="292">
        <v>0</v>
      </c>
      <c r="DI20" s="292">
        <f t="shared" si="40"/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0"/>
        <v>70978</v>
      </c>
      <c r="E21" s="292">
        <f t="shared" si="1"/>
        <v>45750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35117</v>
      </c>
      <c r="K21" s="292">
        <v>6659</v>
      </c>
      <c r="L21" s="292">
        <v>28458</v>
      </c>
      <c r="M21" s="292">
        <v>0</v>
      </c>
      <c r="N21" s="292">
        <f t="shared" si="4"/>
        <v>1049</v>
      </c>
      <c r="O21" s="292">
        <v>214</v>
      </c>
      <c r="P21" s="292">
        <v>835</v>
      </c>
      <c r="Q21" s="292">
        <v>0</v>
      </c>
      <c r="R21" s="292">
        <f t="shared" si="5"/>
        <v>8885</v>
      </c>
      <c r="S21" s="292">
        <v>1526</v>
      </c>
      <c r="T21" s="292">
        <v>7359</v>
      </c>
      <c r="U21" s="292">
        <v>0</v>
      </c>
      <c r="V21" s="292">
        <f t="shared" si="6"/>
        <v>0</v>
      </c>
      <c r="W21" s="292">
        <v>0</v>
      </c>
      <c r="X21" s="292">
        <v>0</v>
      </c>
      <c r="Y21" s="292">
        <v>0</v>
      </c>
      <c r="Z21" s="292">
        <f t="shared" si="7"/>
        <v>699</v>
      </c>
      <c r="AA21" s="292">
        <v>699</v>
      </c>
      <c r="AB21" s="292">
        <v>0</v>
      </c>
      <c r="AC21" s="292">
        <v>0</v>
      </c>
      <c r="AD21" s="292">
        <f t="shared" si="8"/>
        <v>15244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14725</v>
      </c>
      <c r="AJ21" s="292">
        <v>0</v>
      </c>
      <c r="AK21" s="292">
        <v>0</v>
      </c>
      <c r="AL21" s="292">
        <v>14725</v>
      </c>
      <c r="AM21" s="292">
        <f t="shared" si="11"/>
        <v>11</v>
      </c>
      <c r="AN21" s="292">
        <v>0</v>
      </c>
      <c r="AO21" s="292">
        <v>0</v>
      </c>
      <c r="AP21" s="292">
        <v>11</v>
      </c>
      <c r="AQ21" s="292">
        <f t="shared" si="12"/>
        <v>127</v>
      </c>
      <c r="AR21" s="292">
        <v>0</v>
      </c>
      <c r="AS21" s="292">
        <v>0</v>
      </c>
      <c r="AT21" s="292">
        <v>127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381</v>
      </c>
      <c r="AZ21" s="292">
        <v>0</v>
      </c>
      <c r="BA21" s="292">
        <v>0</v>
      </c>
      <c r="BB21" s="292">
        <v>381</v>
      </c>
      <c r="BC21" s="292">
        <f t="shared" si="15"/>
        <v>9984</v>
      </c>
      <c r="BD21" s="292">
        <f t="shared" si="16"/>
        <v>1889</v>
      </c>
      <c r="BE21" s="292">
        <v>0</v>
      </c>
      <c r="BF21" s="292">
        <v>21</v>
      </c>
      <c r="BG21" s="292">
        <v>3</v>
      </c>
      <c r="BH21" s="292">
        <v>119</v>
      </c>
      <c r="BI21" s="292">
        <v>0</v>
      </c>
      <c r="BJ21" s="292">
        <v>1746</v>
      </c>
      <c r="BK21" s="292">
        <f t="shared" si="18"/>
        <v>8095</v>
      </c>
      <c r="BL21" s="292">
        <v>0</v>
      </c>
      <c r="BM21" s="292">
        <v>446</v>
      </c>
      <c r="BN21" s="292">
        <v>8</v>
      </c>
      <c r="BO21" s="292">
        <v>7280</v>
      </c>
      <c r="BP21" s="292">
        <v>0</v>
      </c>
      <c r="BQ21" s="292">
        <v>361</v>
      </c>
      <c r="BR21" s="292">
        <f t="shared" si="41"/>
        <v>47639</v>
      </c>
      <c r="BS21" s="292">
        <f t="shared" si="42"/>
        <v>0</v>
      </c>
      <c r="BT21" s="292">
        <f t="shared" si="43"/>
        <v>35138</v>
      </c>
      <c r="BU21" s="292">
        <f t="shared" si="44"/>
        <v>1052</v>
      </c>
      <c r="BV21" s="292">
        <f t="shared" si="45"/>
        <v>9004</v>
      </c>
      <c r="BW21" s="292">
        <f t="shared" si="46"/>
        <v>0</v>
      </c>
      <c r="BX21" s="292">
        <f t="shared" si="47"/>
        <v>2445</v>
      </c>
      <c r="BY21" s="292">
        <f t="shared" si="21"/>
        <v>45750</v>
      </c>
      <c r="BZ21" s="292">
        <f t="shared" si="22"/>
        <v>0</v>
      </c>
      <c r="CA21" s="292">
        <f t="shared" si="23"/>
        <v>35117</v>
      </c>
      <c r="CB21" s="292">
        <f t="shared" si="24"/>
        <v>1049</v>
      </c>
      <c r="CC21" s="292">
        <f t="shared" si="25"/>
        <v>8885</v>
      </c>
      <c r="CD21" s="292">
        <f t="shared" si="26"/>
        <v>0</v>
      </c>
      <c r="CE21" s="292">
        <f t="shared" si="27"/>
        <v>699</v>
      </c>
      <c r="CF21" s="292">
        <f t="shared" si="28"/>
        <v>1889</v>
      </c>
      <c r="CG21" s="292">
        <f t="shared" si="48"/>
        <v>0</v>
      </c>
      <c r="CH21" s="292">
        <f t="shared" si="49"/>
        <v>21</v>
      </c>
      <c r="CI21" s="292">
        <f t="shared" si="50"/>
        <v>3</v>
      </c>
      <c r="CJ21" s="292">
        <f t="shared" si="51"/>
        <v>119</v>
      </c>
      <c r="CK21" s="292">
        <f t="shared" si="52"/>
        <v>0</v>
      </c>
      <c r="CL21" s="292">
        <f t="shared" si="53"/>
        <v>1746</v>
      </c>
      <c r="CM21" s="292">
        <f t="shared" si="54"/>
        <v>23339</v>
      </c>
      <c r="CN21" s="292">
        <f t="shared" si="55"/>
        <v>0</v>
      </c>
      <c r="CO21" s="292">
        <f t="shared" si="56"/>
        <v>15171</v>
      </c>
      <c r="CP21" s="292">
        <f t="shared" si="57"/>
        <v>19</v>
      </c>
      <c r="CQ21" s="292">
        <f t="shared" si="58"/>
        <v>7407</v>
      </c>
      <c r="CR21" s="292">
        <f t="shared" si="59"/>
        <v>0</v>
      </c>
      <c r="CS21" s="292">
        <f t="shared" si="60"/>
        <v>742</v>
      </c>
      <c r="CT21" s="292">
        <f t="shared" si="31"/>
        <v>15244</v>
      </c>
      <c r="CU21" s="292">
        <f t="shared" si="32"/>
        <v>0</v>
      </c>
      <c r="CV21" s="292">
        <f t="shared" si="33"/>
        <v>14725</v>
      </c>
      <c r="CW21" s="292">
        <f t="shared" si="34"/>
        <v>11</v>
      </c>
      <c r="CX21" s="292">
        <f t="shared" si="35"/>
        <v>127</v>
      </c>
      <c r="CY21" s="292">
        <f t="shared" si="36"/>
        <v>0</v>
      </c>
      <c r="CZ21" s="292">
        <f t="shared" si="37"/>
        <v>381</v>
      </c>
      <c r="DA21" s="292">
        <f t="shared" si="38"/>
        <v>8095</v>
      </c>
      <c r="DB21" s="292">
        <f t="shared" si="61"/>
        <v>0</v>
      </c>
      <c r="DC21" s="292">
        <f t="shared" si="62"/>
        <v>446</v>
      </c>
      <c r="DD21" s="292">
        <f t="shared" si="63"/>
        <v>8</v>
      </c>
      <c r="DE21" s="292">
        <f t="shared" si="64"/>
        <v>7280</v>
      </c>
      <c r="DF21" s="292">
        <f t="shared" si="65"/>
        <v>0</v>
      </c>
      <c r="DG21" s="292">
        <f t="shared" si="66"/>
        <v>361</v>
      </c>
      <c r="DH21" s="292">
        <v>0</v>
      </c>
      <c r="DI21" s="292">
        <f t="shared" si="40"/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0"/>
        <v>28889</v>
      </c>
      <c r="E22" s="292">
        <f t="shared" si="1"/>
        <v>15173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12696</v>
      </c>
      <c r="K22" s="292">
        <v>4920</v>
      </c>
      <c r="L22" s="292">
        <v>7776</v>
      </c>
      <c r="M22" s="292">
        <v>0</v>
      </c>
      <c r="N22" s="292">
        <f t="shared" si="4"/>
        <v>603</v>
      </c>
      <c r="O22" s="292">
        <v>223</v>
      </c>
      <c r="P22" s="292">
        <v>362</v>
      </c>
      <c r="Q22" s="292">
        <v>18</v>
      </c>
      <c r="R22" s="292">
        <f t="shared" si="5"/>
        <v>1569</v>
      </c>
      <c r="S22" s="292">
        <v>243</v>
      </c>
      <c r="T22" s="292">
        <v>1326</v>
      </c>
      <c r="U22" s="292">
        <v>0</v>
      </c>
      <c r="V22" s="292">
        <f t="shared" si="6"/>
        <v>0</v>
      </c>
      <c r="W22" s="292">
        <v>0</v>
      </c>
      <c r="X22" s="292">
        <v>0</v>
      </c>
      <c r="Y22" s="292">
        <v>0</v>
      </c>
      <c r="Z22" s="292">
        <f t="shared" si="7"/>
        <v>305</v>
      </c>
      <c r="AA22" s="292">
        <v>0</v>
      </c>
      <c r="AB22" s="292">
        <v>305</v>
      </c>
      <c r="AC22" s="292">
        <v>0</v>
      </c>
      <c r="AD22" s="292">
        <f t="shared" si="8"/>
        <v>8165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8111</v>
      </c>
      <c r="AJ22" s="292">
        <v>0</v>
      </c>
      <c r="AK22" s="292">
        <v>0</v>
      </c>
      <c r="AL22" s="292">
        <v>8111</v>
      </c>
      <c r="AM22" s="292">
        <f t="shared" si="11"/>
        <v>0</v>
      </c>
      <c r="AN22" s="292">
        <v>0</v>
      </c>
      <c r="AO22" s="292">
        <v>0</v>
      </c>
      <c r="AP22" s="292">
        <v>0</v>
      </c>
      <c r="AQ22" s="292">
        <f t="shared" si="12"/>
        <v>0</v>
      </c>
      <c r="AR22" s="292">
        <v>0</v>
      </c>
      <c r="AS22" s="292">
        <v>0</v>
      </c>
      <c r="AT22" s="292">
        <v>0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54</v>
      </c>
      <c r="AZ22" s="292">
        <v>0</v>
      </c>
      <c r="BA22" s="292">
        <v>0</v>
      </c>
      <c r="BB22" s="292">
        <v>54</v>
      </c>
      <c r="BC22" s="292">
        <f t="shared" si="15"/>
        <v>5551</v>
      </c>
      <c r="BD22" s="292">
        <f t="shared" si="16"/>
        <v>2289</v>
      </c>
      <c r="BE22" s="292">
        <v>0</v>
      </c>
      <c r="BF22" s="292">
        <v>638</v>
      </c>
      <c r="BG22" s="292">
        <v>841</v>
      </c>
      <c r="BH22" s="292">
        <v>79</v>
      </c>
      <c r="BI22" s="292">
        <v>0</v>
      </c>
      <c r="BJ22" s="292">
        <v>731</v>
      </c>
      <c r="BK22" s="292">
        <f t="shared" si="18"/>
        <v>3262</v>
      </c>
      <c r="BL22" s="292">
        <v>0</v>
      </c>
      <c r="BM22" s="292">
        <v>950</v>
      </c>
      <c r="BN22" s="292">
        <v>0</v>
      </c>
      <c r="BO22" s="292">
        <v>0</v>
      </c>
      <c r="BP22" s="292">
        <v>0</v>
      </c>
      <c r="BQ22" s="292">
        <v>2312</v>
      </c>
      <c r="BR22" s="292">
        <f t="shared" si="41"/>
        <v>17462</v>
      </c>
      <c r="BS22" s="292">
        <f t="shared" si="42"/>
        <v>0</v>
      </c>
      <c r="BT22" s="292">
        <f t="shared" si="43"/>
        <v>13334</v>
      </c>
      <c r="BU22" s="292">
        <f t="shared" si="44"/>
        <v>1444</v>
      </c>
      <c r="BV22" s="292">
        <f t="shared" si="45"/>
        <v>1648</v>
      </c>
      <c r="BW22" s="292">
        <f t="shared" si="46"/>
        <v>0</v>
      </c>
      <c r="BX22" s="292">
        <f t="shared" si="47"/>
        <v>1036</v>
      </c>
      <c r="BY22" s="292">
        <f t="shared" si="21"/>
        <v>15173</v>
      </c>
      <c r="BZ22" s="292">
        <f t="shared" si="22"/>
        <v>0</v>
      </c>
      <c r="CA22" s="292">
        <f t="shared" si="23"/>
        <v>12696</v>
      </c>
      <c r="CB22" s="292">
        <f t="shared" si="24"/>
        <v>603</v>
      </c>
      <c r="CC22" s="292">
        <f t="shared" si="25"/>
        <v>1569</v>
      </c>
      <c r="CD22" s="292">
        <f t="shared" si="26"/>
        <v>0</v>
      </c>
      <c r="CE22" s="292">
        <f t="shared" si="27"/>
        <v>305</v>
      </c>
      <c r="CF22" s="292">
        <f t="shared" si="28"/>
        <v>2289</v>
      </c>
      <c r="CG22" s="292">
        <f t="shared" si="48"/>
        <v>0</v>
      </c>
      <c r="CH22" s="292">
        <f t="shared" si="49"/>
        <v>638</v>
      </c>
      <c r="CI22" s="292">
        <f t="shared" si="50"/>
        <v>841</v>
      </c>
      <c r="CJ22" s="292">
        <f t="shared" si="51"/>
        <v>79</v>
      </c>
      <c r="CK22" s="292">
        <f t="shared" si="52"/>
        <v>0</v>
      </c>
      <c r="CL22" s="292">
        <f t="shared" si="53"/>
        <v>731</v>
      </c>
      <c r="CM22" s="292">
        <f t="shared" si="54"/>
        <v>11427</v>
      </c>
      <c r="CN22" s="292">
        <f t="shared" si="55"/>
        <v>0</v>
      </c>
      <c r="CO22" s="292">
        <f t="shared" si="56"/>
        <v>9061</v>
      </c>
      <c r="CP22" s="292">
        <f t="shared" si="57"/>
        <v>0</v>
      </c>
      <c r="CQ22" s="292">
        <f t="shared" si="58"/>
        <v>0</v>
      </c>
      <c r="CR22" s="292">
        <f t="shared" si="59"/>
        <v>0</v>
      </c>
      <c r="CS22" s="292">
        <f t="shared" si="60"/>
        <v>2366</v>
      </c>
      <c r="CT22" s="292">
        <f t="shared" si="31"/>
        <v>8165</v>
      </c>
      <c r="CU22" s="292">
        <f t="shared" si="32"/>
        <v>0</v>
      </c>
      <c r="CV22" s="292">
        <f t="shared" si="33"/>
        <v>8111</v>
      </c>
      <c r="CW22" s="292">
        <f t="shared" si="34"/>
        <v>0</v>
      </c>
      <c r="CX22" s="292">
        <f t="shared" si="35"/>
        <v>0</v>
      </c>
      <c r="CY22" s="292">
        <f t="shared" si="36"/>
        <v>0</v>
      </c>
      <c r="CZ22" s="292">
        <f t="shared" si="37"/>
        <v>54</v>
      </c>
      <c r="DA22" s="292">
        <f t="shared" si="38"/>
        <v>3262</v>
      </c>
      <c r="DB22" s="292">
        <f t="shared" si="61"/>
        <v>0</v>
      </c>
      <c r="DC22" s="292">
        <f t="shared" si="62"/>
        <v>950</v>
      </c>
      <c r="DD22" s="292">
        <f t="shared" si="63"/>
        <v>0</v>
      </c>
      <c r="DE22" s="292">
        <f t="shared" si="64"/>
        <v>0</v>
      </c>
      <c r="DF22" s="292">
        <f t="shared" si="65"/>
        <v>0</v>
      </c>
      <c r="DG22" s="292">
        <f t="shared" si="66"/>
        <v>2312</v>
      </c>
      <c r="DH22" s="292">
        <v>0</v>
      </c>
      <c r="DI22" s="292">
        <f t="shared" si="40"/>
        <v>1</v>
      </c>
      <c r="DJ22" s="292">
        <v>0</v>
      </c>
      <c r="DK22" s="292">
        <v>0</v>
      </c>
      <c r="DL22" s="292">
        <v>0</v>
      </c>
      <c r="DM22" s="292">
        <v>1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0"/>
        <v>27306</v>
      </c>
      <c r="E23" s="292">
        <f t="shared" si="1"/>
        <v>19555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16814</v>
      </c>
      <c r="K23" s="292">
        <v>3885</v>
      </c>
      <c r="L23" s="292">
        <v>12929</v>
      </c>
      <c r="M23" s="292">
        <v>0</v>
      </c>
      <c r="N23" s="292">
        <f t="shared" si="4"/>
        <v>0</v>
      </c>
      <c r="O23" s="292">
        <v>0</v>
      </c>
      <c r="P23" s="292">
        <v>0</v>
      </c>
      <c r="Q23" s="292">
        <v>0</v>
      </c>
      <c r="R23" s="292">
        <f t="shared" si="5"/>
        <v>1465</v>
      </c>
      <c r="S23" s="292">
        <v>0</v>
      </c>
      <c r="T23" s="292">
        <v>1465</v>
      </c>
      <c r="U23" s="292">
        <v>0</v>
      </c>
      <c r="V23" s="292">
        <f t="shared" si="6"/>
        <v>16</v>
      </c>
      <c r="W23" s="292">
        <v>0</v>
      </c>
      <c r="X23" s="292">
        <v>16</v>
      </c>
      <c r="Y23" s="292">
        <v>0</v>
      </c>
      <c r="Z23" s="292">
        <f t="shared" si="7"/>
        <v>1260</v>
      </c>
      <c r="AA23" s="292">
        <v>0</v>
      </c>
      <c r="AB23" s="292">
        <v>1260</v>
      </c>
      <c r="AC23" s="292">
        <v>0</v>
      </c>
      <c r="AD23" s="292">
        <f t="shared" si="8"/>
        <v>4931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4931</v>
      </c>
      <c r="AJ23" s="292">
        <v>0</v>
      </c>
      <c r="AK23" s="292">
        <v>0</v>
      </c>
      <c r="AL23" s="292">
        <v>4931</v>
      </c>
      <c r="AM23" s="292">
        <f t="shared" si="11"/>
        <v>0</v>
      </c>
      <c r="AN23" s="292">
        <v>0</v>
      </c>
      <c r="AO23" s="292">
        <v>0</v>
      </c>
      <c r="AP23" s="292">
        <v>0</v>
      </c>
      <c r="AQ23" s="292">
        <f t="shared" si="12"/>
        <v>0</v>
      </c>
      <c r="AR23" s="292">
        <v>0</v>
      </c>
      <c r="AS23" s="292">
        <v>0</v>
      </c>
      <c r="AT23" s="292">
        <v>0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0</v>
      </c>
      <c r="AZ23" s="292">
        <v>0</v>
      </c>
      <c r="BA23" s="292">
        <v>0</v>
      </c>
      <c r="BB23" s="292">
        <v>0</v>
      </c>
      <c r="BC23" s="292">
        <f t="shared" si="15"/>
        <v>2820</v>
      </c>
      <c r="BD23" s="292">
        <f t="shared" si="16"/>
        <v>463</v>
      </c>
      <c r="BE23" s="292">
        <v>0</v>
      </c>
      <c r="BF23" s="292">
        <v>223</v>
      </c>
      <c r="BG23" s="292">
        <v>9</v>
      </c>
      <c r="BH23" s="292">
        <v>3</v>
      </c>
      <c r="BI23" s="292">
        <v>0</v>
      </c>
      <c r="BJ23" s="292">
        <v>228</v>
      </c>
      <c r="BK23" s="292">
        <f t="shared" si="18"/>
        <v>2357</v>
      </c>
      <c r="BL23" s="292">
        <v>0</v>
      </c>
      <c r="BM23" s="292">
        <v>1951</v>
      </c>
      <c r="BN23" s="292">
        <v>1</v>
      </c>
      <c r="BO23" s="292">
        <v>239</v>
      </c>
      <c r="BP23" s="292">
        <v>0</v>
      </c>
      <c r="BQ23" s="292">
        <v>166</v>
      </c>
      <c r="BR23" s="292">
        <f t="shared" si="41"/>
        <v>20018</v>
      </c>
      <c r="BS23" s="292">
        <f t="shared" si="42"/>
        <v>0</v>
      </c>
      <c r="BT23" s="292">
        <f t="shared" si="43"/>
        <v>17037</v>
      </c>
      <c r="BU23" s="292">
        <f t="shared" si="44"/>
        <v>9</v>
      </c>
      <c r="BV23" s="292">
        <f t="shared" si="45"/>
        <v>1468</v>
      </c>
      <c r="BW23" s="292">
        <f t="shared" si="46"/>
        <v>16</v>
      </c>
      <c r="BX23" s="292">
        <f t="shared" si="47"/>
        <v>1488</v>
      </c>
      <c r="BY23" s="292">
        <f t="shared" si="21"/>
        <v>19555</v>
      </c>
      <c r="BZ23" s="292">
        <f t="shared" si="22"/>
        <v>0</v>
      </c>
      <c r="CA23" s="292">
        <f t="shared" si="23"/>
        <v>16814</v>
      </c>
      <c r="CB23" s="292">
        <f t="shared" si="24"/>
        <v>0</v>
      </c>
      <c r="CC23" s="292">
        <f t="shared" si="25"/>
        <v>1465</v>
      </c>
      <c r="CD23" s="292">
        <f t="shared" si="26"/>
        <v>16</v>
      </c>
      <c r="CE23" s="292">
        <f t="shared" si="27"/>
        <v>1260</v>
      </c>
      <c r="CF23" s="292">
        <f t="shared" si="28"/>
        <v>463</v>
      </c>
      <c r="CG23" s="292">
        <f t="shared" si="48"/>
        <v>0</v>
      </c>
      <c r="CH23" s="292">
        <f t="shared" si="49"/>
        <v>223</v>
      </c>
      <c r="CI23" s="292">
        <f t="shared" si="50"/>
        <v>9</v>
      </c>
      <c r="CJ23" s="292">
        <f t="shared" si="51"/>
        <v>3</v>
      </c>
      <c r="CK23" s="292">
        <f t="shared" si="52"/>
        <v>0</v>
      </c>
      <c r="CL23" s="292">
        <f t="shared" si="53"/>
        <v>228</v>
      </c>
      <c r="CM23" s="292">
        <f t="shared" si="54"/>
        <v>7288</v>
      </c>
      <c r="CN23" s="292">
        <f t="shared" si="55"/>
        <v>0</v>
      </c>
      <c r="CO23" s="292">
        <f t="shared" si="56"/>
        <v>6882</v>
      </c>
      <c r="CP23" s="292">
        <f t="shared" si="57"/>
        <v>1</v>
      </c>
      <c r="CQ23" s="292">
        <f t="shared" si="58"/>
        <v>239</v>
      </c>
      <c r="CR23" s="292">
        <f t="shared" si="59"/>
        <v>0</v>
      </c>
      <c r="CS23" s="292">
        <f t="shared" si="60"/>
        <v>166</v>
      </c>
      <c r="CT23" s="292">
        <f t="shared" si="31"/>
        <v>4931</v>
      </c>
      <c r="CU23" s="292">
        <f t="shared" si="32"/>
        <v>0</v>
      </c>
      <c r="CV23" s="292">
        <f t="shared" si="33"/>
        <v>4931</v>
      </c>
      <c r="CW23" s="292">
        <f t="shared" si="34"/>
        <v>0</v>
      </c>
      <c r="CX23" s="292">
        <f t="shared" si="35"/>
        <v>0</v>
      </c>
      <c r="CY23" s="292">
        <f t="shared" si="36"/>
        <v>0</v>
      </c>
      <c r="CZ23" s="292">
        <f t="shared" si="37"/>
        <v>0</v>
      </c>
      <c r="DA23" s="292">
        <f t="shared" si="38"/>
        <v>2357</v>
      </c>
      <c r="DB23" s="292">
        <f t="shared" si="61"/>
        <v>0</v>
      </c>
      <c r="DC23" s="292">
        <f t="shared" si="62"/>
        <v>1951</v>
      </c>
      <c r="DD23" s="292">
        <f t="shared" si="63"/>
        <v>1</v>
      </c>
      <c r="DE23" s="292">
        <f t="shared" si="64"/>
        <v>239</v>
      </c>
      <c r="DF23" s="292">
        <f t="shared" si="65"/>
        <v>0</v>
      </c>
      <c r="DG23" s="292">
        <f t="shared" si="66"/>
        <v>166</v>
      </c>
      <c r="DH23" s="292">
        <v>0</v>
      </c>
      <c r="DI23" s="292">
        <f t="shared" si="40"/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0"/>
        <v>45898</v>
      </c>
      <c r="E24" s="292">
        <f t="shared" si="1"/>
        <v>33082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24564</v>
      </c>
      <c r="K24" s="292">
        <v>13244</v>
      </c>
      <c r="L24" s="292">
        <v>11320</v>
      </c>
      <c r="M24" s="292">
        <v>0</v>
      </c>
      <c r="N24" s="292">
        <f t="shared" si="4"/>
        <v>664</v>
      </c>
      <c r="O24" s="292">
        <v>664</v>
      </c>
      <c r="P24" s="292">
        <v>0</v>
      </c>
      <c r="Q24" s="292">
        <v>0</v>
      </c>
      <c r="R24" s="292">
        <f t="shared" si="5"/>
        <v>5258</v>
      </c>
      <c r="S24" s="292">
        <v>897</v>
      </c>
      <c r="T24" s="292">
        <v>4361</v>
      </c>
      <c r="U24" s="292">
        <v>0</v>
      </c>
      <c r="V24" s="292">
        <f t="shared" si="6"/>
        <v>37</v>
      </c>
      <c r="W24" s="292">
        <v>37</v>
      </c>
      <c r="X24" s="292">
        <v>0</v>
      </c>
      <c r="Y24" s="292">
        <v>0</v>
      </c>
      <c r="Z24" s="292">
        <f t="shared" si="7"/>
        <v>2559</v>
      </c>
      <c r="AA24" s="292">
        <v>2559</v>
      </c>
      <c r="AB24" s="292">
        <v>0</v>
      </c>
      <c r="AC24" s="292">
        <v>0</v>
      </c>
      <c r="AD24" s="292">
        <f t="shared" si="8"/>
        <v>11018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10868</v>
      </c>
      <c r="AJ24" s="292">
        <v>0</v>
      </c>
      <c r="AK24" s="292">
        <v>0</v>
      </c>
      <c r="AL24" s="292">
        <v>10868</v>
      </c>
      <c r="AM24" s="292">
        <f t="shared" si="11"/>
        <v>12</v>
      </c>
      <c r="AN24" s="292">
        <v>0</v>
      </c>
      <c r="AO24" s="292">
        <v>0</v>
      </c>
      <c r="AP24" s="292">
        <v>12</v>
      </c>
      <c r="AQ24" s="292">
        <f t="shared" si="12"/>
        <v>9</v>
      </c>
      <c r="AR24" s="292">
        <v>0</v>
      </c>
      <c r="AS24" s="292">
        <v>0</v>
      </c>
      <c r="AT24" s="292">
        <v>9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129</v>
      </c>
      <c r="AZ24" s="292">
        <v>0</v>
      </c>
      <c r="BA24" s="292">
        <v>0</v>
      </c>
      <c r="BB24" s="292">
        <v>129</v>
      </c>
      <c r="BC24" s="292">
        <f t="shared" si="15"/>
        <v>1798</v>
      </c>
      <c r="BD24" s="292">
        <f t="shared" si="16"/>
        <v>301</v>
      </c>
      <c r="BE24" s="292">
        <v>0</v>
      </c>
      <c r="BF24" s="292">
        <v>18</v>
      </c>
      <c r="BG24" s="292">
        <v>35</v>
      </c>
      <c r="BH24" s="292">
        <v>8</v>
      </c>
      <c r="BI24" s="292">
        <v>1</v>
      </c>
      <c r="BJ24" s="292">
        <v>239</v>
      </c>
      <c r="BK24" s="292">
        <f t="shared" si="18"/>
        <v>1497</v>
      </c>
      <c r="BL24" s="292">
        <v>0</v>
      </c>
      <c r="BM24" s="292">
        <v>709</v>
      </c>
      <c r="BN24" s="292">
        <v>3</v>
      </c>
      <c r="BO24" s="292">
        <v>3</v>
      </c>
      <c r="BP24" s="292">
        <v>0</v>
      </c>
      <c r="BQ24" s="292">
        <v>782</v>
      </c>
      <c r="BR24" s="292">
        <f t="shared" si="41"/>
        <v>33383</v>
      </c>
      <c r="BS24" s="292">
        <f t="shared" si="42"/>
        <v>0</v>
      </c>
      <c r="BT24" s="292">
        <f t="shared" si="43"/>
        <v>24582</v>
      </c>
      <c r="BU24" s="292">
        <f t="shared" si="44"/>
        <v>699</v>
      </c>
      <c r="BV24" s="292">
        <f t="shared" si="45"/>
        <v>5266</v>
      </c>
      <c r="BW24" s="292">
        <f t="shared" si="46"/>
        <v>38</v>
      </c>
      <c r="BX24" s="292">
        <f t="shared" si="47"/>
        <v>2798</v>
      </c>
      <c r="BY24" s="292">
        <f t="shared" si="21"/>
        <v>33082</v>
      </c>
      <c r="BZ24" s="292">
        <f t="shared" si="22"/>
        <v>0</v>
      </c>
      <c r="CA24" s="292">
        <f t="shared" si="23"/>
        <v>24564</v>
      </c>
      <c r="CB24" s="292">
        <f t="shared" si="24"/>
        <v>664</v>
      </c>
      <c r="CC24" s="292">
        <f t="shared" si="25"/>
        <v>5258</v>
      </c>
      <c r="CD24" s="292">
        <f t="shared" si="26"/>
        <v>37</v>
      </c>
      <c r="CE24" s="292">
        <f t="shared" si="27"/>
        <v>2559</v>
      </c>
      <c r="CF24" s="292">
        <f t="shared" si="28"/>
        <v>301</v>
      </c>
      <c r="CG24" s="292">
        <f t="shared" si="48"/>
        <v>0</v>
      </c>
      <c r="CH24" s="292">
        <f t="shared" si="49"/>
        <v>18</v>
      </c>
      <c r="CI24" s="292">
        <f t="shared" si="50"/>
        <v>35</v>
      </c>
      <c r="CJ24" s="292">
        <f t="shared" si="51"/>
        <v>8</v>
      </c>
      <c r="CK24" s="292">
        <f t="shared" si="52"/>
        <v>1</v>
      </c>
      <c r="CL24" s="292">
        <f t="shared" si="53"/>
        <v>239</v>
      </c>
      <c r="CM24" s="292">
        <f t="shared" si="54"/>
        <v>12515</v>
      </c>
      <c r="CN24" s="292">
        <f t="shared" si="55"/>
        <v>0</v>
      </c>
      <c r="CO24" s="292">
        <f t="shared" si="56"/>
        <v>11577</v>
      </c>
      <c r="CP24" s="292">
        <f t="shared" si="57"/>
        <v>15</v>
      </c>
      <c r="CQ24" s="292">
        <f t="shared" si="58"/>
        <v>12</v>
      </c>
      <c r="CR24" s="292">
        <f t="shared" si="59"/>
        <v>0</v>
      </c>
      <c r="CS24" s="292">
        <f t="shared" si="60"/>
        <v>911</v>
      </c>
      <c r="CT24" s="292">
        <f t="shared" si="31"/>
        <v>11018</v>
      </c>
      <c r="CU24" s="292">
        <f t="shared" si="32"/>
        <v>0</v>
      </c>
      <c r="CV24" s="292">
        <f t="shared" si="33"/>
        <v>10868</v>
      </c>
      <c r="CW24" s="292">
        <f t="shared" si="34"/>
        <v>12</v>
      </c>
      <c r="CX24" s="292">
        <f t="shared" si="35"/>
        <v>9</v>
      </c>
      <c r="CY24" s="292">
        <f t="shared" si="36"/>
        <v>0</v>
      </c>
      <c r="CZ24" s="292">
        <f t="shared" si="37"/>
        <v>129</v>
      </c>
      <c r="DA24" s="292">
        <f t="shared" si="38"/>
        <v>1497</v>
      </c>
      <c r="DB24" s="292">
        <f t="shared" si="61"/>
        <v>0</v>
      </c>
      <c r="DC24" s="292">
        <f t="shared" si="62"/>
        <v>709</v>
      </c>
      <c r="DD24" s="292">
        <f t="shared" si="63"/>
        <v>3</v>
      </c>
      <c r="DE24" s="292">
        <f t="shared" si="64"/>
        <v>3</v>
      </c>
      <c r="DF24" s="292">
        <f t="shared" si="65"/>
        <v>0</v>
      </c>
      <c r="DG24" s="292">
        <f t="shared" si="66"/>
        <v>782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0"/>
        <v>14884</v>
      </c>
      <c r="E25" s="292">
        <f t="shared" si="1"/>
        <v>9288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8325</v>
      </c>
      <c r="K25" s="292">
        <v>8325</v>
      </c>
      <c r="L25" s="292">
        <v>0</v>
      </c>
      <c r="M25" s="292">
        <v>0</v>
      </c>
      <c r="N25" s="292">
        <f t="shared" si="4"/>
        <v>94</v>
      </c>
      <c r="O25" s="292">
        <v>0</v>
      </c>
      <c r="P25" s="292">
        <v>94</v>
      </c>
      <c r="Q25" s="292">
        <v>0</v>
      </c>
      <c r="R25" s="292">
        <f t="shared" si="5"/>
        <v>410</v>
      </c>
      <c r="S25" s="292">
        <v>88</v>
      </c>
      <c r="T25" s="292">
        <v>322</v>
      </c>
      <c r="U25" s="292">
        <v>0</v>
      </c>
      <c r="V25" s="292">
        <f t="shared" si="6"/>
        <v>0</v>
      </c>
      <c r="W25" s="292">
        <v>0</v>
      </c>
      <c r="X25" s="292">
        <v>0</v>
      </c>
      <c r="Y25" s="292">
        <v>0</v>
      </c>
      <c r="Z25" s="292">
        <f t="shared" si="7"/>
        <v>459</v>
      </c>
      <c r="AA25" s="292">
        <v>283</v>
      </c>
      <c r="AB25" s="292">
        <v>176</v>
      </c>
      <c r="AC25" s="292">
        <v>0</v>
      </c>
      <c r="AD25" s="292">
        <f t="shared" si="8"/>
        <v>3675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3659</v>
      </c>
      <c r="AJ25" s="292">
        <v>0</v>
      </c>
      <c r="AK25" s="292">
        <v>0</v>
      </c>
      <c r="AL25" s="292">
        <v>3659</v>
      </c>
      <c r="AM25" s="292">
        <f t="shared" si="11"/>
        <v>16</v>
      </c>
      <c r="AN25" s="292">
        <v>0</v>
      </c>
      <c r="AO25" s="292">
        <v>0</v>
      </c>
      <c r="AP25" s="292">
        <v>16</v>
      </c>
      <c r="AQ25" s="292">
        <f t="shared" si="12"/>
        <v>0</v>
      </c>
      <c r="AR25" s="292">
        <v>0</v>
      </c>
      <c r="AS25" s="292">
        <v>0</v>
      </c>
      <c r="AT25" s="292">
        <v>0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0</v>
      </c>
      <c r="AZ25" s="292">
        <v>0</v>
      </c>
      <c r="BA25" s="292">
        <v>0</v>
      </c>
      <c r="BB25" s="292">
        <v>0</v>
      </c>
      <c r="BC25" s="292">
        <f t="shared" si="15"/>
        <v>1921</v>
      </c>
      <c r="BD25" s="292">
        <f t="shared" si="16"/>
        <v>962</v>
      </c>
      <c r="BE25" s="292">
        <v>0</v>
      </c>
      <c r="BF25" s="292">
        <v>158</v>
      </c>
      <c r="BG25" s="292">
        <v>326</v>
      </c>
      <c r="BH25" s="292">
        <v>0</v>
      </c>
      <c r="BI25" s="292">
        <v>0</v>
      </c>
      <c r="BJ25" s="292">
        <v>478</v>
      </c>
      <c r="BK25" s="292">
        <f t="shared" si="18"/>
        <v>959</v>
      </c>
      <c r="BL25" s="292">
        <v>0</v>
      </c>
      <c r="BM25" s="292">
        <v>711</v>
      </c>
      <c r="BN25" s="292">
        <v>115</v>
      </c>
      <c r="BO25" s="292">
        <v>0</v>
      </c>
      <c r="BP25" s="292">
        <v>0</v>
      </c>
      <c r="BQ25" s="292">
        <v>133</v>
      </c>
      <c r="BR25" s="292">
        <f t="shared" si="41"/>
        <v>10250</v>
      </c>
      <c r="BS25" s="292">
        <f t="shared" si="42"/>
        <v>0</v>
      </c>
      <c r="BT25" s="292">
        <f t="shared" si="43"/>
        <v>8483</v>
      </c>
      <c r="BU25" s="292">
        <f t="shared" si="44"/>
        <v>420</v>
      </c>
      <c r="BV25" s="292">
        <f t="shared" si="45"/>
        <v>410</v>
      </c>
      <c r="BW25" s="292">
        <f t="shared" si="46"/>
        <v>0</v>
      </c>
      <c r="BX25" s="292">
        <f t="shared" si="47"/>
        <v>937</v>
      </c>
      <c r="BY25" s="292">
        <f t="shared" si="21"/>
        <v>9288</v>
      </c>
      <c r="BZ25" s="292">
        <f t="shared" si="22"/>
        <v>0</v>
      </c>
      <c r="CA25" s="292">
        <f t="shared" si="23"/>
        <v>8325</v>
      </c>
      <c r="CB25" s="292">
        <f t="shared" si="24"/>
        <v>94</v>
      </c>
      <c r="CC25" s="292">
        <f t="shared" si="25"/>
        <v>410</v>
      </c>
      <c r="CD25" s="292">
        <f t="shared" si="26"/>
        <v>0</v>
      </c>
      <c r="CE25" s="292">
        <f t="shared" si="27"/>
        <v>459</v>
      </c>
      <c r="CF25" s="292">
        <f t="shared" si="28"/>
        <v>962</v>
      </c>
      <c r="CG25" s="292">
        <f t="shared" si="48"/>
        <v>0</v>
      </c>
      <c r="CH25" s="292">
        <f t="shared" si="49"/>
        <v>158</v>
      </c>
      <c r="CI25" s="292">
        <f t="shared" si="50"/>
        <v>326</v>
      </c>
      <c r="CJ25" s="292">
        <f t="shared" si="51"/>
        <v>0</v>
      </c>
      <c r="CK25" s="292">
        <f t="shared" si="52"/>
        <v>0</v>
      </c>
      <c r="CL25" s="292">
        <f t="shared" si="53"/>
        <v>478</v>
      </c>
      <c r="CM25" s="292">
        <f t="shared" si="54"/>
        <v>4634</v>
      </c>
      <c r="CN25" s="292">
        <f t="shared" si="55"/>
        <v>0</v>
      </c>
      <c r="CO25" s="292">
        <f t="shared" si="56"/>
        <v>4370</v>
      </c>
      <c r="CP25" s="292">
        <f t="shared" si="57"/>
        <v>131</v>
      </c>
      <c r="CQ25" s="292">
        <f t="shared" si="58"/>
        <v>0</v>
      </c>
      <c r="CR25" s="292">
        <f t="shared" si="59"/>
        <v>0</v>
      </c>
      <c r="CS25" s="292">
        <f t="shared" si="60"/>
        <v>133</v>
      </c>
      <c r="CT25" s="292">
        <f t="shared" si="31"/>
        <v>3675</v>
      </c>
      <c r="CU25" s="292">
        <f t="shared" si="32"/>
        <v>0</v>
      </c>
      <c r="CV25" s="292">
        <f t="shared" si="33"/>
        <v>3659</v>
      </c>
      <c r="CW25" s="292">
        <f t="shared" si="34"/>
        <v>16</v>
      </c>
      <c r="CX25" s="292">
        <f t="shared" si="35"/>
        <v>0</v>
      </c>
      <c r="CY25" s="292">
        <f t="shared" si="36"/>
        <v>0</v>
      </c>
      <c r="CZ25" s="292">
        <f t="shared" si="37"/>
        <v>0</v>
      </c>
      <c r="DA25" s="292">
        <f t="shared" si="38"/>
        <v>959</v>
      </c>
      <c r="DB25" s="292">
        <f t="shared" si="61"/>
        <v>0</v>
      </c>
      <c r="DC25" s="292">
        <f t="shared" si="62"/>
        <v>711</v>
      </c>
      <c r="DD25" s="292">
        <f t="shared" si="63"/>
        <v>115</v>
      </c>
      <c r="DE25" s="292">
        <f t="shared" si="64"/>
        <v>0</v>
      </c>
      <c r="DF25" s="292">
        <f t="shared" si="65"/>
        <v>0</v>
      </c>
      <c r="DG25" s="292">
        <f t="shared" si="66"/>
        <v>133</v>
      </c>
      <c r="DH25" s="292">
        <v>0</v>
      </c>
      <c r="DI25" s="292">
        <f t="shared" si="40"/>
        <v>1</v>
      </c>
      <c r="DJ25" s="292">
        <v>1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0"/>
        <v>32435</v>
      </c>
      <c r="E26" s="292">
        <f t="shared" si="1"/>
        <v>21452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19756</v>
      </c>
      <c r="K26" s="292">
        <v>3005</v>
      </c>
      <c r="L26" s="292">
        <v>16751</v>
      </c>
      <c r="M26" s="292">
        <v>0</v>
      </c>
      <c r="N26" s="292">
        <f t="shared" si="4"/>
        <v>730</v>
      </c>
      <c r="O26" s="292">
        <v>161</v>
      </c>
      <c r="P26" s="292">
        <v>569</v>
      </c>
      <c r="Q26" s="292">
        <v>0</v>
      </c>
      <c r="R26" s="292">
        <f t="shared" si="5"/>
        <v>801</v>
      </c>
      <c r="S26" s="292">
        <v>20</v>
      </c>
      <c r="T26" s="292">
        <v>781</v>
      </c>
      <c r="U26" s="292">
        <v>0</v>
      </c>
      <c r="V26" s="292">
        <f t="shared" si="6"/>
        <v>0</v>
      </c>
      <c r="W26" s="292">
        <v>0</v>
      </c>
      <c r="X26" s="292">
        <v>0</v>
      </c>
      <c r="Y26" s="292">
        <v>0</v>
      </c>
      <c r="Z26" s="292">
        <f t="shared" si="7"/>
        <v>165</v>
      </c>
      <c r="AA26" s="292">
        <v>165</v>
      </c>
      <c r="AB26" s="292">
        <v>0</v>
      </c>
      <c r="AC26" s="292">
        <v>0</v>
      </c>
      <c r="AD26" s="292">
        <f t="shared" si="8"/>
        <v>6908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6846</v>
      </c>
      <c r="AJ26" s="292">
        <v>0</v>
      </c>
      <c r="AK26" s="292">
        <v>0</v>
      </c>
      <c r="AL26" s="292">
        <v>6846</v>
      </c>
      <c r="AM26" s="292">
        <f t="shared" si="11"/>
        <v>48</v>
      </c>
      <c r="AN26" s="292">
        <v>0</v>
      </c>
      <c r="AO26" s="292">
        <v>0</v>
      </c>
      <c r="AP26" s="292">
        <v>48</v>
      </c>
      <c r="AQ26" s="292">
        <f t="shared" si="12"/>
        <v>14</v>
      </c>
      <c r="AR26" s="292">
        <v>0</v>
      </c>
      <c r="AS26" s="292">
        <v>0</v>
      </c>
      <c r="AT26" s="292">
        <v>14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0</v>
      </c>
      <c r="AZ26" s="292">
        <v>0</v>
      </c>
      <c r="BA26" s="292">
        <v>0</v>
      </c>
      <c r="BB26" s="292">
        <v>0</v>
      </c>
      <c r="BC26" s="292">
        <f t="shared" si="15"/>
        <v>4075</v>
      </c>
      <c r="BD26" s="292">
        <f t="shared" si="16"/>
        <v>689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689</v>
      </c>
      <c r="BK26" s="292">
        <f t="shared" si="18"/>
        <v>3386</v>
      </c>
      <c r="BL26" s="292">
        <v>0</v>
      </c>
      <c r="BM26" s="292">
        <v>3245</v>
      </c>
      <c r="BN26" s="292">
        <v>141</v>
      </c>
      <c r="BO26" s="292">
        <v>0</v>
      </c>
      <c r="BP26" s="292">
        <v>0</v>
      </c>
      <c r="BQ26" s="292">
        <v>0</v>
      </c>
      <c r="BR26" s="292">
        <f t="shared" si="41"/>
        <v>22141</v>
      </c>
      <c r="BS26" s="292">
        <f t="shared" si="42"/>
        <v>0</v>
      </c>
      <c r="BT26" s="292">
        <f t="shared" si="43"/>
        <v>19756</v>
      </c>
      <c r="BU26" s="292">
        <f t="shared" si="44"/>
        <v>730</v>
      </c>
      <c r="BV26" s="292">
        <f t="shared" si="45"/>
        <v>801</v>
      </c>
      <c r="BW26" s="292">
        <f t="shared" si="46"/>
        <v>0</v>
      </c>
      <c r="BX26" s="292">
        <f t="shared" si="47"/>
        <v>854</v>
      </c>
      <c r="BY26" s="292">
        <f t="shared" si="21"/>
        <v>21452</v>
      </c>
      <c r="BZ26" s="292">
        <f t="shared" si="22"/>
        <v>0</v>
      </c>
      <c r="CA26" s="292">
        <f t="shared" si="23"/>
        <v>19756</v>
      </c>
      <c r="CB26" s="292">
        <f t="shared" si="24"/>
        <v>730</v>
      </c>
      <c r="CC26" s="292">
        <f t="shared" si="25"/>
        <v>801</v>
      </c>
      <c r="CD26" s="292">
        <f t="shared" si="26"/>
        <v>0</v>
      </c>
      <c r="CE26" s="292">
        <f t="shared" si="27"/>
        <v>165</v>
      </c>
      <c r="CF26" s="292">
        <f t="shared" si="28"/>
        <v>689</v>
      </c>
      <c r="CG26" s="292">
        <f t="shared" si="48"/>
        <v>0</v>
      </c>
      <c r="CH26" s="292">
        <f t="shared" si="49"/>
        <v>0</v>
      </c>
      <c r="CI26" s="292">
        <f t="shared" si="50"/>
        <v>0</v>
      </c>
      <c r="CJ26" s="292">
        <f t="shared" si="51"/>
        <v>0</v>
      </c>
      <c r="CK26" s="292">
        <f t="shared" si="52"/>
        <v>0</v>
      </c>
      <c r="CL26" s="292">
        <f t="shared" si="53"/>
        <v>689</v>
      </c>
      <c r="CM26" s="292">
        <f t="shared" si="54"/>
        <v>10294</v>
      </c>
      <c r="CN26" s="292">
        <f t="shared" si="55"/>
        <v>0</v>
      </c>
      <c r="CO26" s="292">
        <f t="shared" si="56"/>
        <v>10091</v>
      </c>
      <c r="CP26" s="292">
        <f t="shared" si="57"/>
        <v>189</v>
      </c>
      <c r="CQ26" s="292">
        <f t="shared" si="58"/>
        <v>14</v>
      </c>
      <c r="CR26" s="292">
        <f t="shared" si="59"/>
        <v>0</v>
      </c>
      <c r="CS26" s="292">
        <f t="shared" si="60"/>
        <v>0</v>
      </c>
      <c r="CT26" s="292">
        <f t="shared" si="31"/>
        <v>6908</v>
      </c>
      <c r="CU26" s="292">
        <f t="shared" si="32"/>
        <v>0</v>
      </c>
      <c r="CV26" s="292">
        <f t="shared" si="33"/>
        <v>6846</v>
      </c>
      <c r="CW26" s="292">
        <f t="shared" si="34"/>
        <v>48</v>
      </c>
      <c r="CX26" s="292">
        <f t="shared" si="35"/>
        <v>14</v>
      </c>
      <c r="CY26" s="292">
        <f t="shared" si="36"/>
        <v>0</v>
      </c>
      <c r="CZ26" s="292">
        <f t="shared" si="37"/>
        <v>0</v>
      </c>
      <c r="DA26" s="292">
        <f t="shared" si="38"/>
        <v>3386</v>
      </c>
      <c r="DB26" s="292">
        <f t="shared" si="61"/>
        <v>0</v>
      </c>
      <c r="DC26" s="292">
        <f t="shared" si="62"/>
        <v>3245</v>
      </c>
      <c r="DD26" s="292">
        <f t="shared" si="63"/>
        <v>141</v>
      </c>
      <c r="DE26" s="292">
        <f t="shared" si="64"/>
        <v>0</v>
      </c>
      <c r="DF26" s="292">
        <f t="shared" si="65"/>
        <v>0</v>
      </c>
      <c r="DG26" s="292">
        <f t="shared" si="66"/>
        <v>0</v>
      </c>
      <c r="DH26" s="292">
        <v>0</v>
      </c>
      <c r="DI26" s="292">
        <f t="shared" si="40"/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0"/>
        <v>11339</v>
      </c>
      <c r="E27" s="292">
        <f t="shared" si="1"/>
        <v>6888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6073</v>
      </c>
      <c r="K27" s="292">
        <v>9</v>
      </c>
      <c r="L27" s="292">
        <v>6064</v>
      </c>
      <c r="M27" s="292">
        <v>0</v>
      </c>
      <c r="N27" s="292">
        <f t="shared" si="4"/>
        <v>165</v>
      </c>
      <c r="O27" s="292">
        <v>1</v>
      </c>
      <c r="P27" s="292">
        <v>164</v>
      </c>
      <c r="Q27" s="292">
        <v>0</v>
      </c>
      <c r="R27" s="292">
        <f t="shared" si="5"/>
        <v>481</v>
      </c>
      <c r="S27" s="292">
        <v>11</v>
      </c>
      <c r="T27" s="292">
        <v>470</v>
      </c>
      <c r="U27" s="292">
        <v>0</v>
      </c>
      <c r="V27" s="292">
        <f t="shared" si="6"/>
        <v>0</v>
      </c>
      <c r="W27" s="292">
        <v>0</v>
      </c>
      <c r="X27" s="292">
        <v>0</v>
      </c>
      <c r="Y27" s="292">
        <v>0</v>
      </c>
      <c r="Z27" s="292">
        <f t="shared" si="7"/>
        <v>169</v>
      </c>
      <c r="AA27" s="292">
        <v>95</v>
      </c>
      <c r="AB27" s="292">
        <v>74</v>
      </c>
      <c r="AC27" s="292">
        <v>0</v>
      </c>
      <c r="AD27" s="292">
        <f t="shared" si="8"/>
        <v>2719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2709</v>
      </c>
      <c r="AJ27" s="292">
        <v>0</v>
      </c>
      <c r="AK27" s="292">
        <v>0</v>
      </c>
      <c r="AL27" s="292">
        <v>2709</v>
      </c>
      <c r="AM27" s="292">
        <f t="shared" si="11"/>
        <v>5</v>
      </c>
      <c r="AN27" s="292">
        <v>0</v>
      </c>
      <c r="AO27" s="292">
        <v>0</v>
      </c>
      <c r="AP27" s="292">
        <v>5</v>
      </c>
      <c r="AQ27" s="292">
        <f t="shared" si="12"/>
        <v>3</v>
      </c>
      <c r="AR27" s="292">
        <v>0</v>
      </c>
      <c r="AS27" s="292">
        <v>0</v>
      </c>
      <c r="AT27" s="292">
        <v>3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2</v>
      </c>
      <c r="AZ27" s="292">
        <v>0</v>
      </c>
      <c r="BA27" s="292">
        <v>0</v>
      </c>
      <c r="BB27" s="292">
        <v>2</v>
      </c>
      <c r="BC27" s="292">
        <f t="shared" si="15"/>
        <v>1732</v>
      </c>
      <c r="BD27" s="292">
        <f t="shared" si="16"/>
        <v>683</v>
      </c>
      <c r="BE27" s="292">
        <v>0</v>
      </c>
      <c r="BF27" s="292">
        <v>64</v>
      </c>
      <c r="BG27" s="292">
        <v>49</v>
      </c>
      <c r="BH27" s="292">
        <v>95</v>
      </c>
      <c r="BI27" s="292">
        <v>0</v>
      </c>
      <c r="BJ27" s="292">
        <v>475</v>
      </c>
      <c r="BK27" s="292">
        <f t="shared" si="18"/>
        <v>1049</v>
      </c>
      <c r="BL27" s="292">
        <v>0</v>
      </c>
      <c r="BM27" s="292">
        <v>421</v>
      </c>
      <c r="BN27" s="292">
        <v>315</v>
      </c>
      <c r="BO27" s="292">
        <v>271</v>
      </c>
      <c r="BP27" s="292">
        <v>0</v>
      </c>
      <c r="BQ27" s="292">
        <v>42</v>
      </c>
      <c r="BR27" s="292">
        <f t="shared" si="41"/>
        <v>7571</v>
      </c>
      <c r="BS27" s="292">
        <f t="shared" si="42"/>
        <v>0</v>
      </c>
      <c r="BT27" s="292">
        <f t="shared" si="43"/>
        <v>6137</v>
      </c>
      <c r="BU27" s="292">
        <f t="shared" si="44"/>
        <v>214</v>
      </c>
      <c r="BV27" s="292">
        <f t="shared" si="45"/>
        <v>576</v>
      </c>
      <c r="BW27" s="292">
        <f t="shared" si="46"/>
        <v>0</v>
      </c>
      <c r="BX27" s="292">
        <f t="shared" si="47"/>
        <v>644</v>
      </c>
      <c r="BY27" s="292">
        <f t="shared" si="21"/>
        <v>6888</v>
      </c>
      <c r="BZ27" s="292">
        <f t="shared" si="22"/>
        <v>0</v>
      </c>
      <c r="CA27" s="292">
        <f t="shared" si="23"/>
        <v>6073</v>
      </c>
      <c r="CB27" s="292">
        <f t="shared" si="24"/>
        <v>165</v>
      </c>
      <c r="CC27" s="292">
        <f t="shared" si="25"/>
        <v>481</v>
      </c>
      <c r="CD27" s="292">
        <f t="shared" si="26"/>
        <v>0</v>
      </c>
      <c r="CE27" s="292">
        <f t="shared" si="27"/>
        <v>169</v>
      </c>
      <c r="CF27" s="292">
        <f t="shared" si="28"/>
        <v>683</v>
      </c>
      <c r="CG27" s="292">
        <f t="shared" si="48"/>
        <v>0</v>
      </c>
      <c r="CH27" s="292">
        <f t="shared" si="49"/>
        <v>64</v>
      </c>
      <c r="CI27" s="292">
        <f t="shared" si="50"/>
        <v>49</v>
      </c>
      <c r="CJ27" s="292">
        <f t="shared" si="51"/>
        <v>95</v>
      </c>
      <c r="CK27" s="292">
        <f t="shared" si="52"/>
        <v>0</v>
      </c>
      <c r="CL27" s="292">
        <f t="shared" si="53"/>
        <v>475</v>
      </c>
      <c r="CM27" s="292">
        <f t="shared" si="54"/>
        <v>3768</v>
      </c>
      <c r="CN27" s="292">
        <f t="shared" si="55"/>
        <v>0</v>
      </c>
      <c r="CO27" s="292">
        <f t="shared" si="56"/>
        <v>3130</v>
      </c>
      <c r="CP27" s="292">
        <f t="shared" si="57"/>
        <v>320</v>
      </c>
      <c r="CQ27" s="292">
        <f t="shared" si="58"/>
        <v>274</v>
      </c>
      <c r="CR27" s="292">
        <f t="shared" si="59"/>
        <v>0</v>
      </c>
      <c r="CS27" s="292">
        <f t="shared" si="60"/>
        <v>44</v>
      </c>
      <c r="CT27" s="292">
        <f t="shared" si="31"/>
        <v>2719</v>
      </c>
      <c r="CU27" s="292">
        <f t="shared" si="32"/>
        <v>0</v>
      </c>
      <c r="CV27" s="292">
        <f t="shared" si="33"/>
        <v>2709</v>
      </c>
      <c r="CW27" s="292">
        <f t="shared" si="34"/>
        <v>5</v>
      </c>
      <c r="CX27" s="292">
        <f t="shared" si="35"/>
        <v>3</v>
      </c>
      <c r="CY27" s="292">
        <f t="shared" si="36"/>
        <v>0</v>
      </c>
      <c r="CZ27" s="292">
        <f t="shared" si="37"/>
        <v>2</v>
      </c>
      <c r="DA27" s="292">
        <f t="shared" si="38"/>
        <v>1049</v>
      </c>
      <c r="DB27" s="292">
        <f t="shared" si="61"/>
        <v>0</v>
      </c>
      <c r="DC27" s="292">
        <f t="shared" si="62"/>
        <v>421</v>
      </c>
      <c r="DD27" s="292">
        <f t="shared" si="63"/>
        <v>315</v>
      </c>
      <c r="DE27" s="292">
        <f t="shared" si="64"/>
        <v>271</v>
      </c>
      <c r="DF27" s="292">
        <f t="shared" si="65"/>
        <v>0</v>
      </c>
      <c r="DG27" s="292">
        <f t="shared" si="66"/>
        <v>42</v>
      </c>
      <c r="DH27" s="292">
        <v>0</v>
      </c>
      <c r="DI27" s="292">
        <f t="shared" si="40"/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0"/>
        <v>13356</v>
      </c>
      <c r="E28" s="292">
        <f t="shared" si="1"/>
        <v>7476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6723</v>
      </c>
      <c r="K28" s="292">
        <v>0</v>
      </c>
      <c r="L28" s="292">
        <v>6723</v>
      </c>
      <c r="M28" s="292">
        <v>0</v>
      </c>
      <c r="N28" s="292">
        <f t="shared" si="4"/>
        <v>73</v>
      </c>
      <c r="O28" s="292">
        <v>0</v>
      </c>
      <c r="P28" s="292">
        <v>73</v>
      </c>
      <c r="Q28" s="292">
        <v>0</v>
      </c>
      <c r="R28" s="292">
        <f t="shared" si="5"/>
        <v>670</v>
      </c>
      <c r="S28" s="292">
        <v>29</v>
      </c>
      <c r="T28" s="292">
        <v>641</v>
      </c>
      <c r="U28" s="292">
        <v>0</v>
      </c>
      <c r="V28" s="292">
        <f t="shared" si="6"/>
        <v>0</v>
      </c>
      <c r="W28" s="292">
        <v>0</v>
      </c>
      <c r="X28" s="292">
        <v>0</v>
      </c>
      <c r="Y28" s="292">
        <v>0</v>
      </c>
      <c r="Z28" s="292">
        <f t="shared" si="7"/>
        <v>10</v>
      </c>
      <c r="AA28" s="292">
        <v>0</v>
      </c>
      <c r="AB28" s="292">
        <v>10</v>
      </c>
      <c r="AC28" s="292">
        <v>0</v>
      </c>
      <c r="AD28" s="292">
        <f t="shared" si="8"/>
        <v>2809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2747</v>
      </c>
      <c r="AJ28" s="292">
        <v>0</v>
      </c>
      <c r="AK28" s="292">
        <v>0</v>
      </c>
      <c r="AL28" s="292">
        <v>2747</v>
      </c>
      <c r="AM28" s="292">
        <f t="shared" si="11"/>
        <v>41</v>
      </c>
      <c r="AN28" s="292">
        <v>0</v>
      </c>
      <c r="AO28" s="292">
        <v>0</v>
      </c>
      <c r="AP28" s="292">
        <v>41</v>
      </c>
      <c r="AQ28" s="292">
        <f t="shared" si="12"/>
        <v>6</v>
      </c>
      <c r="AR28" s="292">
        <v>0</v>
      </c>
      <c r="AS28" s="292">
        <v>0</v>
      </c>
      <c r="AT28" s="292">
        <v>6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15</v>
      </c>
      <c r="AZ28" s="292">
        <v>0</v>
      </c>
      <c r="BA28" s="292">
        <v>0</v>
      </c>
      <c r="BB28" s="292">
        <v>15</v>
      </c>
      <c r="BC28" s="292">
        <f t="shared" si="15"/>
        <v>3071</v>
      </c>
      <c r="BD28" s="292">
        <f t="shared" si="16"/>
        <v>1682</v>
      </c>
      <c r="BE28" s="292">
        <v>0</v>
      </c>
      <c r="BF28" s="292">
        <v>933</v>
      </c>
      <c r="BG28" s="292">
        <v>332</v>
      </c>
      <c r="BH28" s="292">
        <v>139</v>
      </c>
      <c r="BI28" s="292">
        <v>0</v>
      </c>
      <c r="BJ28" s="292">
        <v>278</v>
      </c>
      <c r="BK28" s="292">
        <f t="shared" si="18"/>
        <v>1389</v>
      </c>
      <c r="BL28" s="292">
        <v>0</v>
      </c>
      <c r="BM28" s="292">
        <v>1102</v>
      </c>
      <c r="BN28" s="292">
        <v>118</v>
      </c>
      <c r="BO28" s="292">
        <v>32</v>
      </c>
      <c r="BP28" s="292">
        <v>0</v>
      </c>
      <c r="BQ28" s="292">
        <v>137</v>
      </c>
      <c r="BR28" s="292">
        <f t="shared" si="41"/>
        <v>9158</v>
      </c>
      <c r="BS28" s="292">
        <f t="shared" si="42"/>
        <v>0</v>
      </c>
      <c r="BT28" s="292">
        <f t="shared" si="43"/>
        <v>7656</v>
      </c>
      <c r="BU28" s="292">
        <f t="shared" si="44"/>
        <v>405</v>
      </c>
      <c r="BV28" s="292">
        <f t="shared" si="45"/>
        <v>809</v>
      </c>
      <c r="BW28" s="292">
        <f t="shared" si="46"/>
        <v>0</v>
      </c>
      <c r="BX28" s="292">
        <f t="shared" si="47"/>
        <v>288</v>
      </c>
      <c r="BY28" s="292">
        <f t="shared" si="21"/>
        <v>7476</v>
      </c>
      <c r="BZ28" s="292">
        <f t="shared" si="22"/>
        <v>0</v>
      </c>
      <c r="CA28" s="292">
        <f t="shared" si="23"/>
        <v>6723</v>
      </c>
      <c r="CB28" s="292">
        <f t="shared" si="24"/>
        <v>73</v>
      </c>
      <c r="CC28" s="292">
        <f t="shared" si="25"/>
        <v>670</v>
      </c>
      <c r="CD28" s="292">
        <f t="shared" si="26"/>
        <v>0</v>
      </c>
      <c r="CE28" s="292">
        <f t="shared" si="27"/>
        <v>10</v>
      </c>
      <c r="CF28" s="292">
        <f t="shared" si="28"/>
        <v>1682</v>
      </c>
      <c r="CG28" s="292">
        <f t="shared" si="48"/>
        <v>0</v>
      </c>
      <c r="CH28" s="292">
        <f t="shared" si="49"/>
        <v>933</v>
      </c>
      <c r="CI28" s="292">
        <f t="shared" si="50"/>
        <v>332</v>
      </c>
      <c r="CJ28" s="292">
        <f t="shared" si="51"/>
        <v>139</v>
      </c>
      <c r="CK28" s="292">
        <f t="shared" si="52"/>
        <v>0</v>
      </c>
      <c r="CL28" s="292">
        <f t="shared" si="53"/>
        <v>278</v>
      </c>
      <c r="CM28" s="292">
        <f t="shared" si="54"/>
        <v>4198</v>
      </c>
      <c r="CN28" s="292">
        <f t="shared" si="55"/>
        <v>0</v>
      </c>
      <c r="CO28" s="292">
        <f t="shared" si="56"/>
        <v>3849</v>
      </c>
      <c r="CP28" s="292">
        <f t="shared" si="57"/>
        <v>159</v>
      </c>
      <c r="CQ28" s="292">
        <f t="shared" si="58"/>
        <v>38</v>
      </c>
      <c r="CR28" s="292">
        <f t="shared" si="59"/>
        <v>0</v>
      </c>
      <c r="CS28" s="292">
        <f t="shared" si="60"/>
        <v>152</v>
      </c>
      <c r="CT28" s="292">
        <f t="shared" si="31"/>
        <v>2809</v>
      </c>
      <c r="CU28" s="292">
        <f t="shared" si="32"/>
        <v>0</v>
      </c>
      <c r="CV28" s="292">
        <f t="shared" si="33"/>
        <v>2747</v>
      </c>
      <c r="CW28" s="292">
        <f t="shared" si="34"/>
        <v>41</v>
      </c>
      <c r="CX28" s="292">
        <f t="shared" si="35"/>
        <v>6</v>
      </c>
      <c r="CY28" s="292">
        <f t="shared" si="36"/>
        <v>0</v>
      </c>
      <c r="CZ28" s="292">
        <f t="shared" si="37"/>
        <v>15</v>
      </c>
      <c r="DA28" s="292">
        <f t="shared" si="38"/>
        <v>1389</v>
      </c>
      <c r="DB28" s="292">
        <f t="shared" si="61"/>
        <v>0</v>
      </c>
      <c r="DC28" s="292">
        <f t="shared" si="62"/>
        <v>1102</v>
      </c>
      <c r="DD28" s="292">
        <f t="shared" si="63"/>
        <v>118</v>
      </c>
      <c r="DE28" s="292">
        <f t="shared" si="64"/>
        <v>32</v>
      </c>
      <c r="DF28" s="292">
        <f t="shared" si="65"/>
        <v>0</v>
      </c>
      <c r="DG28" s="292">
        <f t="shared" si="66"/>
        <v>137</v>
      </c>
      <c r="DH28" s="292">
        <v>0</v>
      </c>
      <c r="DI28" s="292">
        <f t="shared" si="40"/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0"/>
        <v>6790</v>
      </c>
      <c r="E29" s="292">
        <f t="shared" si="1"/>
        <v>4516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3650</v>
      </c>
      <c r="K29" s="292">
        <v>958</v>
      </c>
      <c r="L29" s="292">
        <v>2692</v>
      </c>
      <c r="M29" s="292">
        <v>0</v>
      </c>
      <c r="N29" s="292">
        <f t="shared" si="4"/>
        <v>204</v>
      </c>
      <c r="O29" s="292">
        <v>199</v>
      </c>
      <c r="P29" s="292">
        <v>0</v>
      </c>
      <c r="Q29" s="292">
        <v>5</v>
      </c>
      <c r="R29" s="292">
        <f t="shared" si="5"/>
        <v>618</v>
      </c>
      <c r="S29" s="292">
        <v>498</v>
      </c>
      <c r="T29" s="292">
        <v>116</v>
      </c>
      <c r="U29" s="292">
        <v>4</v>
      </c>
      <c r="V29" s="292">
        <f t="shared" si="6"/>
        <v>32</v>
      </c>
      <c r="W29" s="292">
        <v>32</v>
      </c>
      <c r="X29" s="292">
        <v>0</v>
      </c>
      <c r="Y29" s="292">
        <v>0</v>
      </c>
      <c r="Z29" s="292">
        <f t="shared" si="7"/>
        <v>12</v>
      </c>
      <c r="AA29" s="292">
        <v>12</v>
      </c>
      <c r="AB29" s="292">
        <v>0</v>
      </c>
      <c r="AC29" s="292">
        <v>0</v>
      </c>
      <c r="AD29" s="292">
        <f t="shared" si="8"/>
        <v>1369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1368</v>
      </c>
      <c r="AJ29" s="292">
        <v>0</v>
      </c>
      <c r="AK29" s="292">
        <v>0</v>
      </c>
      <c r="AL29" s="292">
        <v>1368</v>
      </c>
      <c r="AM29" s="292">
        <f t="shared" si="11"/>
        <v>0</v>
      </c>
      <c r="AN29" s="292">
        <v>0</v>
      </c>
      <c r="AO29" s="292">
        <v>0</v>
      </c>
      <c r="AP29" s="292">
        <v>0</v>
      </c>
      <c r="AQ29" s="292">
        <f t="shared" si="12"/>
        <v>1</v>
      </c>
      <c r="AR29" s="292">
        <v>0</v>
      </c>
      <c r="AS29" s="292">
        <v>0</v>
      </c>
      <c r="AT29" s="292">
        <v>1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0</v>
      </c>
      <c r="AZ29" s="292">
        <v>0</v>
      </c>
      <c r="BA29" s="292">
        <v>0</v>
      </c>
      <c r="BB29" s="292">
        <v>0</v>
      </c>
      <c r="BC29" s="292">
        <f t="shared" si="15"/>
        <v>905</v>
      </c>
      <c r="BD29" s="292">
        <f t="shared" si="16"/>
        <v>345</v>
      </c>
      <c r="BE29" s="292">
        <v>0</v>
      </c>
      <c r="BF29" s="292">
        <v>236</v>
      </c>
      <c r="BG29" s="292">
        <v>56</v>
      </c>
      <c r="BH29" s="292">
        <v>47</v>
      </c>
      <c r="BI29" s="292">
        <v>6</v>
      </c>
      <c r="BJ29" s="292">
        <v>0</v>
      </c>
      <c r="BK29" s="292">
        <f t="shared" si="18"/>
        <v>560</v>
      </c>
      <c r="BL29" s="292">
        <v>0</v>
      </c>
      <c r="BM29" s="292">
        <v>548</v>
      </c>
      <c r="BN29" s="292">
        <v>0</v>
      </c>
      <c r="BO29" s="292">
        <v>12</v>
      </c>
      <c r="BP29" s="292">
        <v>0</v>
      </c>
      <c r="BQ29" s="292">
        <v>0</v>
      </c>
      <c r="BR29" s="292">
        <f t="shared" si="41"/>
        <v>4861</v>
      </c>
      <c r="BS29" s="292">
        <f t="shared" si="42"/>
        <v>0</v>
      </c>
      <c r="BT29" s="292">
        <f t="shared" si="43"/>
        <v>3886</v>
      </c>
      <c r="BU29" s="292">
        <f t="shared" si="44"/>
        <v>260</v>
      </c>
      <c r="BV29" s="292">
        <f t="shared" si="45"/>
        <v>665</v>
      </c>
      <c r="BW29" s="292">
        <f t="shared" si="46"/>
        <v>38</v>
      </c>
      <c r="BX29" s="292">
        <f t="shared" si="47"/>
        <v>12</v>
      </c>
      <c r="BY29" s="292">
        <f t="shared" si="21"/>
        <v>4516</v>
      </c>
      <c r="BZ29" s="292">
        <f t="shared" si="22"/>
        <v>0</v>
      </c>
      <c r="CA29" s="292">
        <f t="shared" si="23"/>
        <v>3650</v>
      </c>
      <c r="CB29" s="292">
        <f t="shared" si="24"/>
        <v>204</v>
      </c>
      <c r="CC29" s="292">
        <f t="shared" si="25"/>
        <v>618</v>
      </c>
      <c r="CD29" s="292">
        <f t="shared" si="26"/>
        <v>32</v>
      </c>
      <c r="CE29" s="292">
        <f t="shared" si="27"/>
        <v>12</v>
      </c>
      <c r="CF29" s="292">
        <f t="shared" si="28"/>
        <v>345</v>
      </c>
      <c r="CG29" s="292">
        <f t="shared" si="48"/>
        <v>0</v>
      </c>
      <c r="CH29" s="292">
        <f t="shared" si="49"/>
        <v>236</v>
      </c>
      <c r="CI29" s="292">
        <f t="shared" si="50"/>
        <v>56</v>
      </c>
      <c r="CJ29" s="292">
        <f t="shared" si="51"/>
        <v>47</v>
      </c>
      <c r="CK29" s="292">
        <f t="shared" si="52"/>
        <v>6</v>
      </c>
      <c r="CL29" s="292">
        <f t="shared" si="53"/>
        <v>0</v>
      </c>
      <c r="CM29" s="292">
        <f t="shared" si="54"/>
        <v>1929</v>
      </c>
      <c r="CN29" s="292">
        <f t="shared" si="55"/>
        <v>0</v>
      </c>
      <c r="CO29" s="292">
        <f t="shared" si="56"/>
        <v>1916</v>
      </c>
      <c r="CP29" s="292">
        <f t="shared" si="57"/>
        <v>0</v>
      </c>
      <c r="CQ29" s="292">
        <f t="shared" si="58"/>
        <v>13</v>
      </c>
      <c r="CR29" s="292">
        <f t="shared" si="59"/>
        <v>0</v>
      </c>
      <c r="CS29" s="292">
        <f t="shared" si="60"/>
        <v>0</v>
      </c>
      <c r="CT29" s="292">
        <f t="shared" si="31"/>
        <v>1369</v>
      </c>
      <c r="CU29" s="292">
        <f t="shared" si="32"/>
        <v>0</v>
      </c>
      <c r="CV29" s="292">
        <f t="shared" si="33"/>
        <v>1368</v>
      </c>
      <c r="CW29" s="292">
        <f t="shared" si="34"/>
        <v>0</v>
      </c>
      <c r="CX29" s="292">
        <f t="shared" si="35"/>
        <v>1</v>
      </c>
      <c r="CY29" s="292">
        <f t="shared" si="36"/>
        <v>0</v>
      </c>
      <c r="CZ29" s="292">
        <f t="shared" si="37"/>
        <v>0</v>
      </c>
      <c r="DA29" s="292">
        <f t="shared" si="38"/>
        <v>560</v>
      </c>
      <c r="DB29" s="292">
        <f t="shared" si="61"/>
        <v>0</v>
      </c>
      <c r="DC29" s="292">
        <f t="shared" si="62"/>
        <v>548</v>
      </c>
      <c r="DD29" s="292">
        <f t="shared" si="63"/>
        <v>0</v>
      </c>
      <c r="DE29" s="292">
        <f t="shared" si="64"/>
        <v>12</v>
      </c>
      <c r="DF29" s="292">
        <f t="shared" si="65"/>
        <v>0</v>
      </c>
      <c r="DG29" s="292">
        <f t="shared" si="66"/>
        <v>0</v>
      </c>
      <c r="DH29" s="292">
        <v>0</v>
      </c>
      <c r="DI29" s="292">
        <f t="shared" si="40"/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0"/>
        <v>15921</v>
      </c>
      <c r="E30" s="292">
        <f t="shared" si="1"/>
        <v>10084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8665</v>
      </c>
      <c r="K30" s="292">
        <v>786</v>
      </c>
      <c r="L30" s="292">
        <v>7879</v>
      </c>
      <c r="M30" s="292">
        <v>0</v>
      </c>
      <c r="N30" s="292">
        <f t="shared" si="4"/>
        <v>129</v>
      </c>
      <c r="O30" s="292">
        <v>14</v>
      </c>
      <c r="P30" s="292">
        <v>115</v>
      </c>
      <c r="Q30" s="292">
        <v>0</v>
      </c>
      <c r="R30" s="292">
        <f t="shared" si="5"/>
        <v>1288</v>
      </c>
      <c r="S30" s="292">
        <v>122</v>
      </c>
      <c r="T30" s="292">
        <v>1166</v>
      </c>
      <c r="U30" s="292">
        <v>0</v>
      </c>
      <c r="V30" s="292">
        <f t="shared" si="6"/>
        <v>0</v>
      </c>
      <c r="W30" s="292">
        <v>0</v>
      </c>
      <c r="X30" s="292">
        <v>0</v>
      </c>
      <c r="Y30" s="292">
        <v>0</v>
      </c>
      <c r="Z30" s="292">
        <f t="shared" si="7"/>
        <v>2</v>
      </c>
      <c r="AA30" s="292">
        <v>2</v>
      </c>
      <c r="AB30" s="292">
        <v>0</v>
      </c>
      <c r="AC30" s="292">
        <v>0</v>
      </c>
      <c r="AD30" s="292">
        <f t="shared" si="8"/>
        <v>2451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2410</v>
      </c>
      <c r="AJ30" s="292">
        <v>0</v>
      </c>
      <c r="AK30" s="292">
        <v>0</v>
      </c>
      <c r="AL30" s="292">
        <v>2410</v>
      </c>
      <c r="AM30" s="292">
        <f t="shared" si="11"/>
        <v>11</v>
      </c>
      <c r="AN30" s="292">
        <v>0</v>
      </c>
      <c r="AO30" s="292">
        <v>0</v>
      </c>
      <c r="AP30" s="292">
        <v>11</v>
      </c>
      <c r="AQ30" s="292">
        <f t="shared" si="12"/>
        <v>30</v>
      </c>
      <c r="AR30" s="292">
        <v>0</v>
      </c>
      <c r="AS30" s="292">
        <v>0</v>
      </c>
      <c r="AT30" s="292">
        <v>30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0</v>
      </c>
      <c r="AZ30" s="292">
        <v>0</v>
      </c>
      <c r="BA30" s="292">
        <v>0</v>
      </c>
      <c r="BB30" s="292">
        <v>0</v>
      </c>
      <c r="BC30" s="292">
        <f t="shared" si="15"/>
        <v>3386</v>
      </c>
      <c r="BD30" s="292">
        <f t="shared" si="16"/>
        <v>1436</v>
      </c>
      <c r="BE30" s="292">
        <v>0</v>
      </c>
      <c r="BF30" s="292">
        <v>1299</v>
      </c>
      <c r="BG30" s="292">
        <v>30</v>
      </c>
      <c r="BH30" s="292">
        <v>107</v>
      </c>
      <c r="BI30" s="292">
        <v>0</v>
      </c>
      <c r="BJ30" s="292">
        <v>0</v>
      </c>
      <c r="BK30" s="292">
        <f t="shared" si="18"/>
        <v>1950</v>
      </c>
      <c r="BL30" s="292">
        <v>0</v>
      </c>
      <c r="BM30" s="292">
        <v>1932</v>
      </c>
      <c r="BN30" s="292">
        <v>4</v>
      </c>
      <c r="BO30" s="292">
        <v>14</v>
      </c>
      <c r="BP30" s="292">
        <v>0</v>
      </c>
      <c r="BQ30" s="292">
        <v>0</v>
      </c>
      <c r="BR30" s="292">
        <f t="shared" si="41"/>
        <v>11520</v>
      </c>
      <c r="BS30" s="292">
        <f t="shared" si="42"/>
        <v>0</v>
      </c>
      <c r="BT30" s="292">
        <f t="shared" si="43"/>
        <v>9964</v>
      </c>
      <c r="BU30" s="292">
        <f t="shared" si="44"/>
        <v>159</v>
      </c>
      <c r="BV30" s="292">
        <f t="shared" si="45"/>
        <v>1395</v>
      </c>
      <c r="BW30" s="292">
        <f t="shared" si="46"/>
        <v>0</v>
      </c>
      <c r="BX30" s="292">
        <f t="shared" si="47"/>
        <v>2</v>
      </c>
      <c r="BY30" s="292">
        <f t="shared" si="21"/>
        <v>10084</v>
      </c>
      <c r="BZ30" s="292">
        <f t="shared" si="22"/>
        <v>0</v>
      </c>
      <c r="CA30" s="292">
        <f t="shared" si="23"/>
        <v>8665</v>
      </c>
      <c r="CB30" s="292">
        <f t="shared" si="24"/>
        <v>129</v>
      </c>
      <c r="CC30" s="292">
        <f t="shared" si="25"/>
        <v>1288</v>
      </c>
      <c r="CD30" s="292">
        <f t="shared" si="26"/>
        <v>0</v>
      </c>
      <c r="CE30" s="292">
        <f t="shared" si="27"/>
        <v>2</v>
      </c>
      <c r="CF30" s="292">
        <f t="shared" si="28"/>
        <v>1436</v>
      </c>
      <c r="CG30" s="292">
        <f t="shared" si="48"/>
        <v>0</v>
      </c>
      <c r="CH30" s="292">
        <f t="shared" si="49"/>
        <v>1299</v>
      </c>
      <c r="CI30" s="292">
        <f t="shared" si="50"/>
        <v>30</v>
      </c>
      <c r="CJ30" s="292">
        <f t="shared" si="51"/>
        <v>107</v>
      </c>
      <c r="CK30" s="292">
        <f t="shared" si="52"/>
        <v>0</v>
      </c>
      <c r="CL30" s="292">
        <f t="shared" si="53"/>
        <v>0</v>
      </c>
      <c r="CM30" s="292">
        <f t="shared" si="54"/>
        <v>4401</v>
      </c>
      <c r="CN30" s="292">
        <f t="shared" si="55"/>
        <v>0</v>
      </c>
      <c r="CO30" s="292">
        <f t="shared" si="56"/>
        <v>4342</v>
      </c>
      <c r="CP30" s="292">
        <f t="shared" si="57"/>
        <v>15</v>
      </c>
      <c r="CQ30" s="292">
        <f t="shared" si="58"/>
        <v>44</v>
      </c>
      <c r="CR30" s="292">
        <f t="shared" si="59"/>
        <v>0</v>
      </c>
      <c r="CS30" s="292">
        <f t="shared" si="60"/>
        <v>0</v>
      </c>
      <c r="CT30" s="292">
        <f t="shared" si="31"/>
        <v>2451</v>
      </c>
      <c r="CU30" s="292">
        <f t="shared" si="32"/>
        <v>0</v>
      </c>
      <c r="CV30" s="292">
        <f t="shared" si="33"/>
        <v>2410</v>
      </c>
      <c r="CW30" s="292">
        <f t="shared" si="34"/>
        <v>11</v>
      </c>
      <c r="CX30" s="292">
        <f t="shared" si="35"/>
        <v>30</v>
      </c>
      <c r="CY30" s="292">
        <f t="shared" si="36"/>
        <v>0</v>
      </c>
      <c r="CZ30" s="292">
        <f t="shared" si="37"/>
        <v>0</v>
      </c>
      <c r="DA30" s="292">
        <f t="shared" si="38"/>
        <v>1950</v>
      </c>
      <c r="DB30" s="292">
        <f t="shared" si="61"/>
        <v>0</v>
      </c>
      <c r="DC30" s="292">
        <f t="shared" si="62"/>
        <v>1932</v>
      </c>
      <c r="DD30" s="292">
        <f t="shared" si="63"/>
        <v>4</v>
      </c>
      <c r="DE30" s="292">
        <f t="shared" si="64"/>
        <v>14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1</v>
      </c>
      <c r="DJ30" s="292">
        <v>0</v>
      </c>
      <c r="DK30" s="292">
        <v>1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0"/>
        <v>15974</v>
      </c>
      <c r="E31" s="292">
        <f t="shared" si="1"/>
        <v>10258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f t="shared" si="3"/>
        <v>7854</v>
      </c>
      <c r="K31" s="292">
        <v>0</v>
      </c>
      <c r="L31" s="292">
        <v>7854</v>
      </c>
      <c r="M31" s="292">
        <v>0</v>
      </c>
      <c r="N31" s="292">
        <f t="shared" si="4"/>
        <v>0</v>
      </c>
      <c r="O31" s="292">
        <v>0</v>
      </c>
      <c r="P31" s="292">
        <v>0</v>
      </c>
      <c r="Q31" s="292">
        <v>0</v>
      </c>
      <c r="R31" s="292">
        <f t="shared" si="5"/>
        <v>2371</v>
      </c>
      <c r="S31" s="292">
        <v>0</v>
      </c>
      <c r="T31" s="292">
        <v>2371</v>
      </c>
      <c r="U31" s="292">
        <v>0</v>
      </c>
      <c r="V31" s="292">
        <f t="shared" si="6"/>
        <v>0</v>
      </c>
      <c r="W31" s="292">
        <v>0</v>
      </c>
      <c r="X31" s="292">
        <v>0</v>
      </c>
      <c r="Y31" s="292">
        <v>0</v>
      </c>
      <c r="Z31" s="292">
        <f t="shared" si="7"/>
        <v>33</v>
      </c>
      <c r="AA31" s="292">
        <v>33</v>
      </c>
      <c r="AB31" s="292">
        <v>0</v>
      </c>
      <c r="AC31" s="292">
        <v>0</v>
      </c>
      <c r="AD31" s="292">
        <f t="shared" si="8"/>
        <v>3540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3540</v>
      </c>
      <c r="AJ31" s="292">
        <v>0</v>
      </c>
      <c r="AK31" s="292">
        <v>0</v>
      </c>
      <c r="AL31" s="292">
        <v>3540</v>
      </c>
      <c r="AM31" s="292">
        <f t="shared" si="11"/>
        <v>0</v>
      </c>
      <c r="AN31" s="292">
        <v>0</v>
      </c>
      <c r="AO31" s="292">
        <v>0</v>
      </c>
      <c r="AP31" s="292">
        <v>0</v>
      </c>
      <c r="AQ31" s="292">
        <f t="shared" si="12"/>
        <v>0</v>
      </c>
      <c r="AR31" s="292">
        <v>0</v>
      </c>
      <c r="AS31" s="292">
        <v>0</v>
      </c>
      <c r="AT31" s="292">
        <v>0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0</v>
      </c>
      <c r="AZ31" s="292">
        <v>0</v>
      </c>
      <c r="BA31" s="292">
        <v>0</v>
      </c>
      <c r="BB31" s="292">
        <v>0</v>
      </c>
      <c r="BC31" s="292">
        <f t="shared" si="15"/>
        <v>2176</v>
      </c>
      <c r="BD31" s="292">
        <f t="shared" si="16"/>
        <v>547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547</v>
      </c>
      <c r="BK31" s="292">
        <f t="shared" si="18"/>
        <v>1629</v>
      </c>
      <c r="BL31" s="292">
        <v>0</v>
      </c>
      <c r="BM31" s="292">
        <v>1629</v>
      </c>
      <c r="BN31" s="292">
        <v>0</v>
      </c>
      <c r="BO31" s="292">
        <v>0</v>
      </c>
      <c r="BP31" s="292">
        <v>0</v>
      </c>
      <c r="BQ31" s="292">
        <v>0</v>
      </c>
      <c r="BR31" s="292">
        <f t="shared" si="41"/>
        <v>10805</v>
      </c>
      <c r="BS31" s="292">
        <f t="shared" si="42"/>
        <v>0</v>
      </c>
      <c r="BT31" s="292">
        <f t="shared" si="43"/>
        <v>7854</v>
      </c>
      <c r="BU31" s="292">
        <f t="shared" si="44"/>
        <v>0</v>
      </c>
      <c r="BV31" s="292">
        <f t="shared" si="45"/>
        <v>2371</v>
      </c>
      <c r="BW31" s="292">
        <f t="shared" si="46"/>
        <v>0</v>
      </c>
      <c r="BX31" s="292">
        <f t="shared" si="47"/>
        <v>580</v>
      </c>
      <c r="BY31" s="292">
        <f t="shared" si="21"/>
        <v>10258</v>
      </c>
      <c r="BZ31" s="292">
        <f t="shared" si="22"/>
        <v>0</v>
      </c>
      <c r="CA31" s="292">
        <f t="shared" si="23"/>
        <v>7854</v>
      </c>
      <c r="CB31" s="292">
        <f t="shared" si="24"/>
        <v>0</v>
      </c>
      <c r="CC31" s="292">
        <f t="shared" si="25"/>
        <v>2371</v>
      </c>
      <c r="CD31" s="292">
        <f t="shared" si="26"/>
        <v>0</v>
      </c>
      <c r="CE31" s="292">
        <f t="shared" si="27"/>
        <v>33</v>
      </c>
      <c r="CF31" s="292">
        <f t="shared" si="28"/>
        <v>547</v>
      </c>
      <c r="CG31" s="292">
        <f t="shared" si="48"/>
        <v>0</v>
      </c>
      <c r="CH31" s="292">
        <f t="shared" si="49"/>
        <v>0</v>
      </c>
      <c r="CI31" s="292">
        <f t="shared" si="50"/>
        <v>0</v>
      </c>
      <c r="CJ31" s="292">
        <f t="shared" si="51"/>
        <v>0</v>
      </c>
      <c r="CK31" s="292">
        <f t="shared" si="52"/>
        <v>0</v>
      </c>
      <c r="CL31" s="292">
        <f t="shared" si="53"/>
        <v>547</v>
      </c>
      <c r="CM31" s="292">
        <f t="shared" si="54"/>
        <v>5169</v>
      </c>
      <c r="CN31" s="292">
        <f t="shared" si="55"/>
        <v>0</v>
      </c>
      <c r="CO31" s="292">
        <f t="shared" si="56"/>
        <v>5169</v>
      </c>
      <c r="CP31" s="292">
        <f t="shared" si="57"/>
        <v>0</v>
      </c>
      <c r="CQ31" s="292">
        <f t="shared" si="58"/>
        <v>0</v>
      </c>
      <c r="CR31" s="292">
        <f t="shared" si="59"/>
        <v>0</v>
      </c>
      <c r="CS31" s="292">
        <f t="shared" si="60"/>
        <v>0</v>
      </c>
      <c r="CT31" s="292">
        <f t="shared" si="31"/>
        <v>3540</v>
      </c>
      <c r="CU31" s="292">
        <f t="shared" si="32"/>
        <v>0</v>
      </c>
      <c r="CV31" s="292">
        <f t="shared" si="33"/>
        <v>3540</v>
      </c>
      <c r="CW31" s="292">
        <f t="shared" si="34"/>
        <v>0</v>
      </c>
      <c r="CX31" s="292">
        <f t="shared" si="35"/>
        <v>0</v>
      </c>
      <c r="CY31" s="292">
        <f t="shared" si="36"/>
        <v>0</v>
      </c>
      <c r="CZ31" s="292">
        <f t="shared" si="37"/>
        <v>0</v>
      </c>
      <c r="DA31" s="292">
        <f t="shared" si="38"/>
        <v>1629</v>
      </c>
      <c r="DB31" s="292">
        <f t="shared" si="61"/>
        <v>0</v>
      </c>
      <c r="DC31" s="292">
        <f t="shared" si="62"/>
        <v>1629</v>
      </c>
      <c r="DD31" s="292">
        <f t="shared" si="63"/>
        <v>0</v>
      </c>
      <c r="DE31" s="292">
        <f t="shared" si="64"/>
        <v>0</v>
      </c>
      <c r="DF31" s="292">
        <f t="shared" si="65"/>
        <v>0</v>
      </c>
      <c r="DG31" s="292">
        <f t="shared" si="66"/>
        <v>0</v>
      </c>
      <c r="DH31" s="292">
        <v>0</v>
      </c>
      <c r="DI31" s="292">
        <f t="shared" si="40"/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0"/>
        <v>10242</v>
      </c>
      <c r="E32" s="292">
        <f t="shared" si="1"/>
        <v>5870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4979</v>
      </c>
      <c r="K32" s="292">
        <v>1785</v>
      </c>
      <c r="L32" s="292">
        <v>3194</v>
      </c>
      <c r="M32" s="292">
        <v>0</v>
      </c>
      <c r="N32" s="292">
        <f t="shared" si="4"/>
        <v>271</v>
      </c>
      <c r="O32" s="292">
        <v>86</v>
      </c>
      <c r="P32" s="292">
        <v>165</v>
      </c>
      <c r="Q32" s="292">
        <v>20</v>
      </c>
      <c r="R32" s="292">
        <f t="shared" si="5"/>
        <v>584</v>
      </c>
      <c r="S32" s="292">
        <v>537</v>
      </c>
      <c r="T32" s="292">
        <v>35</v>
      </c>
      <c r="U32" s="292">
        <v>12</v>
      </c>
      <c r="V32" s="292">
        <f t="shared" si="6"/>
        <v>26</v>
      </c>
      <c r="W32" s="292">
        <v>26</v>
      </c>
      <c r="X32" s="292">
        <v>0</v>
      </c>
      <c r="Y32" s="292">
        <v>0</v>
      </c>
      <c r="Z32" s="292">
        <f t="shared" si="7"/>
        <v>10</v>
      </c>
      <c r="AA32" s="292">
        <v>10</v>
      </c>
      <c r="AB32" s="292">
        <v>0</v>
      </c>
      <c r="AC32" s="292">
        <v>0</v>
      </c>
      <c r="AD32" s="292">
        <f t="shared" si="8"/>
        <v>2026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2023</v>
      </c>
      <c r="AJ32" s="292">
        <v>0</v>
      </c>
      <c r="AK32" s="292">
        <v>0</v>
      </c>
      <c r="AL32" s="292">
        <v>2023</v>
      </c>
      <c r="AM32" s="292">
        <f t="shared" si="11"/>
        <v>0</v>
      </c>
      <c r="AN32" s="292">
        <v>0</v>
      </c>
      <c r="AO32" s="292">
        <v>0</v>
      </c>
      <c r="AP32" s="292">
        <v>0</v>
      </c>
      <c r="AQ32" s="292">
        <f t="shared" si="12"/>
        <v>3</v>
      </c>
      <c r="AR32" s="292">
        <v>0</v>
      </c>
      <c r="AS32" s="292">
        <v>0</v>
      </c>
      <c r="AT32" s="292">
        <v>3</v>
      </c>
      <c r="AU32" s="292">
        <f t="shared" si="13"/>
        <v>0</v>
      </c>
      <c r="AV32" s="292">
        <v>0</v>
      </c>
      <c r="AW32" s="292">
        <v>0</v>
      </c>
      <c r="AX32" s="292">
        <v>0</v>
      </c>
      <c r="AY32" s="292">
        <f t="shared" si="14"/>
        <v>0</v>
      </c>
      <c r="AZ32" s="292">
        <v>0</v>
      </c>
      <c r="BA32" s="292">
        <v>0</v>
      </c>
      <c r="BB32" s="292">
        <v>0</v>
      </c>
      <c r="BC32" s="292">
        <f t="shared" si="15"/>
        <v>2346</v>
      </c>
      <c r="BD32" s="292">
        <f t="shared" si="16"/>
        <v>1238</v>
      </c>
      <c r="BE32" s="292">
        <v>0</v>
      </c>
      <c r="BF32" s="292">
        <v>472</v>
      </c>
      <c r="BG32" s="292">
        <v>107</v>
      </c>
      <c r="BH32" s="292">
        <v>54</v>
      </c>
      <c r="BI32" s="292">
        <v>605</v>
      </c>
      <c r="BJ32" s="292">
        <v>0</v>
      </c>
      <c r="BK32" s="292">
        <f t="shared" si="18"/>
        <v>1108</v>
      </c>
      <c r="BL32" s="292">
        <v>0</v>
      </c>
      <c r="BM32" s="292">
        <v>497</v>
      </c>
      <c r="BN32" s="292">
        <v>0</v>
      </c>
      <c r="BO32" s="292">
        <v>29</v>
      </c>
      <c r="BP32" s="292">
        <v>582</v>
      </c>
      <c r="BQ32" s="292">
        <v>0</v>
      </c>
      <c r="BR32" s="292">
        <f t="shared" si="41"/>
        <v>7108</v>
      </c>
      <c r="BS32" s="292">
        <f t="shared" si="42"/>
        <v>0</v>
      </c>
      <c r="BT32" s="292">
        <f t="shared" si="43"/>
        <v>5451</v>
      </c>
      <c r="BU32" s="292">
        <f t="shared" si="44"/>
        <v>378</v>
      </c>
      <c r="BV32" s="292">
        <f t="shared" si="45"/>
        <v>638</v>
      </c>
      <c r="BW32" s="292">
        <f t="shared" si="46"/>
        <v>631</v>
      </c>
      <c r="BX32" s="292">
        <f t="shared" si="47"/>
        <v>10</v>
      </c>
      <c r="BY32" s="292">
        <f t="shared" si="21"/>
        <v>5870</v>
      </c>
      <c r="BZ32" s="292">
        <f t="shared" si="22"/>
        <v>0</v>
      </c>
      <c r="CA32" s="292">
        <f t="shared" si="23"/>
        <v>4979</v>
      </c>
      <c r="CB32" s="292">
        <f t="shared" si="24"/>
        <v>271</v>
      </c>
      <c r="CC32" s="292">
        <f t="shared" si="25"/>
        <v>584</v>
      </c>
      <c r="CD32" s="292">
        <f t="shared" si="26"/>
        <v>26</v>
      </c>
      <c r="CE32" s="292">
        <f t="shared" si="27"/>
        <v>10</v>
      </c>
      <c r="CF32" s="292">
        <f t="shared" si="28"/>
        <v>1238</v>
      </c>
      <c r="CG32" s="292">
        <f t="shared" si="48"/>
        <v>0</v>
      </c>
      <c r="CH32" s="292">
        <f t="shared" si="49"/>
        <v>472</v>
      </c>
      <c r="CI32" s="292">
        <f t="shared" si="50"/>
        <v>107</v>
      </c>
      <c r="CJ32" s="292">
        <f t="shared" si="51"/>
        <v>54</v>
      </c>
      <c r="CK32" s="292">
        <f t="shared" si="52"/>
        <v>605</v>
      </c>
      <c r="CL32" s="292">
        <f t="shared" si="53"/>
        <v>0</v>
      </c>
      <c r="CM32" s="292">
        <f t="shared" si="54"/>
        <v>3134</v>
      </c>
      <c r="CN32" s="292">
        <f t="shared" si="55"/>
        <v>0</v>
      </c>
      <c r="CO32" s="292">
        <f t="shared" si="56"/>
        <v>2520</v>
      </c>
      <c r="CP32" s="292">
        <f t="shared" si="57"/>
        <v>0</v>
      </c>
      <c r="CQ32" s="292">
        <f t="shared" si="58"/>
        <v>32</v>
      </c>
      <c r="CR32" s="292">
        <f t="shared" si="59"/>
        <v>582</v>
      </c>
      <c r="CS32" s="292">
        <f t="shared" si="60"/>
        <v>0</v>
      </c>
      <c r="CT32" s="292">
        <f t="shared" si="31"/>
        <v>2026</v>
      </c>
      <c r="CU32" s="292">
        <f t="shared" si="32"/>
        <v>0</v>
      </c>
      <c r="CV32" s="292">
        <f t="shared" si="33"/>
        <v>2023</v>
      </c>
      <c r="CW32" s="292">
        <f t="shared" si="34"/>
        <v>0</v>
      </c>
      <c r="CX32" s="292">
        <f t="shared" si="35"/>
        <v>3</v>
      </c>
      <c r="CY32" s="292">
        <f t="shared" si="36"/>
        <v>0</v>
      </c>
      <c r="CZ32" s="292">
        <f t="shared" si="37"/>
        <v>0</v>
      </c>
      <c r="DA32" s="292">
        <f t="shared" si="38"/>
        <v>1108</v>
      </c>
      <c r="DB32" s="292">
        <f t="shared" si="61"/>
        <v>0</v>
      </c>
      <c r="DC32" s="292">
        <f t="shared" si="62"/>
        <v>497</v>
      </c>
      <c r="DD32" s="292">
        <f t="shared" si="63"/>
        <v>0</v>
      </c>
      <c r="DE32" s="292">
        <f t="shared" si="64"/>
        <v>29</v>
      </c>
      <c r="DF32" s="292">
        <f t="shared" si="65"/>
        <v>582</v>
      </c>
      <c r="DG32" s="292">
        <f t="shared" si="66"/>
        <v>0</v>
      </c>
      <c r="DH32" s="292">
        <v>0</v>
      </c>
      <c r="DI32" s="292">
        <f t="shared" si="40"/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0"/>
        <v>17325</v>
      </c>
      <c r="E33" s="292">
        <f t="shared" si="1"/>
        <v>10980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7977</v>
      </c>
      <c r="K33" s="292">
        <v>0</v>
      </c>
      <c r="L33" s="292">
        <v>7977</v>
      </c>
      <c r="M33" s="292">
        <v>0</v>
      </c>
      <c r="N33" s="292">
        <f t="shared" si="4"/>
        <v>0</v>
      </c>
      <c r="O33" s="292">
        <v>0</v>
      </c>
      <c r="P33" s="292">
        <v>0</v>
      </c>
      <c r="Q33" s="292">
        <v>0</v>
      </c>
      <c r="R33" s="292">
        <f t="shared" si="5"/>
        <v>1546</v>
      </c>
      <c r="S33" s="292">
        <v>0</v>
      </c>
      <c r="T33" s="292">
        <v>1546</v>
      </c>
      <c r="U33" s="292">
        <v>0</v>
      </c>
      <c r="V33" s="292">
        <f t="shared" si="6"/>
        <v>0</v>
      </c>
      <c r="W33" s="292">
        <v>0</v>
      </c>
      <c r="X33" s="292">
        <v>0</v>
      </c>
      <c r="Y33" s="292">
        <v>0</v>
      </c>
      <c r="Z33" s="292">
        <f t="shared" si="7"/>
        <v>1457</v>
      </c>
      <c r="AA33" s="292">
        <v>0</v>
      </c>
      <c r="AB33" s="292">
        <v>1457</v>
      </c>
      <c r="AC33" s="292">
        <v>0</v>
      </c>
      <c r="AD33" s="292">
        <f t="shared" si="8"/>
        <v>5214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5214</v>
      </c>
      <c r="AJ33" s="292">
        <v>0</v>
      </c>
      <c r="AK33" s="292">
        <v>0</v>
      </c>
      <c r="AL33" s="292">
        <v>5214</v>
      </c>
      <c r="AM33" s="292">
        <f t="shared" si="11"/>
        <v>0</v>
      </c>
      <c r="AN33" s="292">
        <v>0</v>
      </c>
      <c r="AO33" s="292">
        <v>0</v>
      </c>
      <c r="AP33" s="292">
        <v>0</v>
      </c>
      <c r="AQ33" s="292">
        <f t="shared" si="12"/>
        <v>0</v>
      </c>
      <c r="AR33" s="292">
        <v>0</v>
      </c>
      <c r="AS33" s="292">
        <v>0</v>
      </c>
      <c r="AT33" s="292">
        <v>0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0</v>
      </c>
      <c r="AZ33" s="292">
        <v>0</v>
      </c>
      <c r="BA33" s="292">
        <v>0</v>
      </c>
      <c r="BB33" s="292">
        <v>0</v>
      </c>
      <c r="BC33" s="292">
        <f t="shared" si="15"/>
        <v>1131</v>
      </c>
      <c r="BD33" s="292">
        <f t="shared" si="16"/>
        <v>276</v>
      </c>
      <c r="BE33" s="292">
        <v>0</v>
      </c>
      <c r="BF33" s="292">
        <v>158</v>
      </c>
      <c r="BG33" s="292">
        <v>0</v>
      </c>
      <c r="BH33" s="292">
        <v>0</v>
      </c>
      <c r="BI33" s="292">
        <v>0</v>
      </c>
      <c r="BJ33" s="292">
        <v>118</v>
      </c>
      <c r="BK33" s="292">
        <f t="shared" si="18"/>
        <v>855</v>
      </c>
      <c r="BL33" s="292">
        <v>0</v>
      </c>
      <c r="BM33" s="292">
        <v>821</v>
      </c>
      <c r="BN33" s="292">
        <v>0</v>
      </c>
      <c r="BO33" s="292">
        <v>0</v>
      </c>
      <c r="BP33" s="292">
        <v>0</v>
      </c>
      <c r="BQ33" s="292">
        <v>34</v>
      </c>
      <c r="BR33" s="292">
        <f t="shared" si="41"/>
        <v>11256</v>
      </c>
      <c r="BS33" s="292">
        <f t="shared" si="42"/>
        <v>0</v>
      </c>
      <c r="BT33" s="292">
        <f t="shared" si="43"/>
        <v>8135</v>
      </c>
      <c r="BU33" s="292">
        <f t="shared" si="44"/>
        <v>0</v>
      </c>
      <c r="BV33" s="292">
        <f t="shared" si="45"/>
        <v>1546</v>
      </c>
      <c r="BW33" s="292">
        <f t="shared" si="46"/>
        <v>0</v>
      </c>
      <c r="BX33" s="292">
        <f t="shared" si="47"/>
        <v>1575</v>
      </c>
      <c r="BY33" s="292">
        <f t="shared" si="21"/>
        <v>10980</v>
      </c>
      <c r="BZ33" s="292">
        <f t="shared" si="22"/>
        <v>0</v>
      </c>
      <c r="CA33" s="292">
        <f t="shared" si="23"/>
        <v>7977</v>
      </c>
      <c r="CB33" s="292">
        <f t="shared" si="24"/>
        <v>0</v>
      </c>
      <c r="CC33" s="292">
        <f t="shared" si="25"/>
        <v>1546</v>
      </c>
      <c r="CD33" s="292">
        <f t="shared" si="26"/>
        <v>0</v>
      </c>
      <c r="CE33" s="292">
        <f t="shared" si="27"/>
        <v>1457</v>
      </c>
      <c r="CF33" s="292">
        <f t="shared" si="28"/>
        <v>276</v>
      </c>
      <c r="CG33" s="292">
        <f t="shared" si="48"/>
        <v>0</v>
      </c>
      <c r="CH33" s="292">
        <f t="shared" si="49"/>
        <v>158</v>
      </c>
      <c r="CI33" s="292">
        <f t="shared" si="50"/>
        <v>0</v>
      </c>
      <c r="CJ33" s="292">
        <f t="shared" si="51"/>
        <v>0</v>
      </c>
      <c r="CK33" s="292">
        <f t="shared" si="52"/>
        <v>0</v>
      </c>
      <c r="CL33" s="292">
        <f t="shared" si="53"/>
        <v>118</v>
      </c>
      <c r="CM33" s="292">
        <f t="shared" si="54"/>
        <v>6069</v>
      </c>
      <c r="CN33" s="292">
        <f t="shared" si="55"/>
        <v>0</v>
      </c>
      <c r="CO33" s="292">
        <f t="shared" si="56"/>
        <v>6035</v>
      </c>
      <c r="CP33" s="292">
        <f t="shared" si="57"/>
        <v>0</v>
      </c>
      <c r="CQ33" s="292">
        <f t="shared" si="58"/>
        <v>0</v>
      </c>
      <c r="CR33" s="292">
        <f t="shared" si="59"/>
        <v>0</v>
      </c>
      <c r="CS33" s="292">
        <f t="shared" si="60"/>
        <v>34</v>
      </c>
      <c r="CT33" s="292">
        <f t="shared" si="31"/>
        <v>5214</v>
      </c>
      <c r="CU33" s="292">
        <f t="shared" si="32"/>
        <v>0</v>
      </c>
      <c r="CV33" s="292">
        <f t="shared" si="33"/>
        <v>5214</v>
      </c>
      <c r="CW33" s="292">
        <f t="shared" si="34"/>
        <v>0</v>
      </c>
      <c r="CX33" s="292">
        <f t="shared" si="35"/>
        <v>0</v>
      </c>
      <c r="CY33" s="292">
        <f t="shared" si="36"/>
        <v>0</v>
      </c>
      <c r="CZ33" s="292">
        <f t="shared" si="37"/>
        <v>0</v>
      </c>
      <c r="DA33" s="292">
        <f t="shared" si="38"/>
        <v>855</v>
      </c>
      <c r="DB33" s="292">
        <f t="shared" si="61"/>
        <v>0</v>
      </c>
      <c r="DC33" s="292">
        <f t="shared" si="62"/>
        <v>821</v>
      </c>
      <c r="DD33" s="292">
        <f t="shared" si="63"/>
        <v>0</v>
      </c>
      <c r="DE33" s="292">
        <f t="shared" si="64"/>
        <v>0</v>
      </c>
      <c r="DF33" s="292">
        <f t="shared" si="65"/>
        <v>0</v>
      </c>
      <c r="DG33" s="292">
        <f t="shared" si="66"/>
        <v>34</v>
      </c>
      <c r="DH33" s="292">
        <v>0</v>
      </c>
      <c r="DI33" s="292">
        <f t="shared" si="40"/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0"/>
        <v>9558</v>
      </c>
      <c r="E34" s="292">
        <f t="shared" si="1"/>
        <v>6802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5550</v>
      </c>
      <c r="K34" s="292">
        <v>0</v>
      </c>
      <c r="L34" s="292">
        <v>5550</v>
      </c>
      <c r="M34" s="292">
        <v>0</v>
      </c>
      <c r="N34" s="292">
        <f t="shared" si="4"/>
        <v>377</v>
      </c>
      <c r="O34" s="292">
        <v>0</v>
      </c>
      <c r="P34" s="292">
        <v>377</v>
      </c>
      <c r="Q34" s="292">
        <v>0</v>
      </c>
      <c r="R34" s="292">
        <f t="shared" si="5"/>
        <v>591</v>
      </c>
      <c r="S34" s="292">
        <v>217</v>
      </c>
      <c r="T34" s="292">
        <v>374</v>
      </c>
      <c r="U34" s="292">
        <v>0</v>
      </c>
      <c r="V34" s="292">
        <f t="shared" si="6"/>
        <v>10</v>
      </c>
      <c r="W34" s="292">
        <v>0</v>
      </c>
      <c r="X34" s="292">
        <v>10</v>
      </c>
      <c r="Y34" s="292">
        <v>0</v>
      </c>
      <c r="Z34" s="292">
        <f t="shared" si="7"/>
        <v>274</v>
      </c>
      <c r="AA34" s="292">
        <v>0</v>
      </c>
      <c r="AB34" s="292">
        <v>274</v>
      </c>
      <c r="AC34" s="292">
        <v>0</v>
      </c>
      <c r="AD34" s="292">
        <f t="shared" si="8"/>
        <v>2337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2087</v>
      </c>
      <c r="AJ34" s="292">
        <v>0</v>
      </c>
      <c r="AK34" s="292">
        <v>0</v>
      </c>
      <c r="AL34" s="292">
        <v>2087</v>
      </c>
      <c r="AM34" s="292">
        <f t="shared" si="11"/>
        <v>54</v>
      </c>
      <c r="AN34" s="292">
        <v>0</v>
      </c>
      <c r="AO34" s="292">
        <v>0</v>
      </c>
      <c r="AP34" s="292">
        <v>54</v>
      </c>
      <c r="AQ34" s="292">
        <f t="shared" si="12"/>
        <v>0</v>
      </c>
      <c r="AR34" s="292">
        <v>0</v>
      </c>
      <c r="AS34" s="292">
        <v>0</v>
      </c>
      <c r="AT34" s="292">
        <v>0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196</v>
      </c>
      <c r="AZ34" s="292">
        <v>0</v>
      </c>
      <c r="BA34" s="292">
        <v>0</v>
      </c>
      <c r="BB34" s="292">
        <v>196</v>
      </c>
      <c r="BC34" s="292">
        <f t="shared" si="15"/>
        <v>419</v>
      </c>
      <c r="BD34" s="292">
        <f t="shared" si="16"/>
        <v>356</v>
      </c>
      <c r="BE34" s="292">
        <v>0</v>
      </c>
      <c r="BF34" s="292">
        <v>60</v>
      </c>
      <c r="BG34" s="292">
        <v>7</v>
      </c>
      <c r="BH34" s="292">
        <v>10</v>
      </c>
      <c r="BI34" s="292">
        <v>169</v>
      </c>
      <c r="BJ34" s="292">
        <v>110</v>
      </c>
      <c r="BK34" s="292">
        <f t="shared" si="18"/>
        <v>63</v>
      </c>
      <c r="BL34" s="292">
        <v>0</v>
      </c>
      <c r="BM34" s="292">
        <v>61</v>
      </c>
      <c r="BN34" s="292">
        <v>1</v>
      </c>
      <c r="BO34" s="292">
        <v>0</v>
      </c>
      <c r="BP34" s="292">
        <v>0</v>
      </c>
      <c r="BQ34" s="292">
        <v>1</v>
      </c>
      <c r="BR34" s="292">
        <f t="shared" si="41"/>
        <v>7158</v>
      </c>
      <c r="BS34" s="292">
        <f t="shared" si="42"/>
        <v>0</v>
      </c>
      <c r="BT34" s="292">
        <f t="shared" si="43"/>
        <v>5610</v>
      </c>
      <c r="BU34" s="292">
        <f t="shared" si="44"/>
        <v>384</v>
      </c>
      <c r="BV34" s="292">
        <f t="shared" si="45"/>
        <v>601</v>
      </c>
      <c r="BW34" s="292">
        <f t="shared" si="46"/>
        <v>179</v>
      </c>
      <c r="BX34" s="292">
        <f t="shared" si="47"/>
        <v>384</v>
      </c>
      <c r="BY34" s="292">
        <f t="shared" si="21"/>
        <v>6802</v>
      </c>
      <c r="BZ34" s="292">
        <f t="shared" si="22"/>
        <v>0</v>
      </c>
      <c r="CA34" s="292">
        <f t="shared" si="23"/>
        <v>5550</v>
      </c>
      <c r="CB34" s="292">
        <f t="shared" si="24"/>
        <v>377</v>
      </c>
      <c r="CC34" s="292">
        <f t="shared" si="25"/>
        <v>591</v>
      </c>
      <c r="CD34" s="292">
        <f t="shared" si="26"/>
        <v>10</v>
      </c>
      <c r="CE34" s="292">
        <f t="shared" si="27"/>
        <v>274</v>
      </c>
      <c r="CF34" s="292">
        <f t="shared" si="28"/>
        <v>356</v>
      </c>
      <c r="CG34" s="292">
        <f t="shared" si="48"/>
        <v>0</v>
      </c>
      <c r="CH34" s="292">
        <f t="shared" si="49"/>
        <v>60</v>
      </c>
      <c r="CI34" s="292">
        <f t="shared" si="50"/>
        <v>7</v>
      </c>
      <c r="CJ34" s="292">
        <f t="shared" si="51"/>
        <v>10</v>
      </c>
      <c r="CK34" s="292">
        <f t="shared" si="52"/>
        <v>169</v>
      </c>
      <c r="CL34" s="292">
        <f t="shared" si="53"/>
        <v>110</v>
      </c>
      <c r="CM34" s="292">
        <f t="shared" si="54"/>
        <v>2400</v>
      </c>
      <c r="CN34" s="292">
        <f t="shared" si="55"/>
        <v>0</v>
      </c>
      <c r="CO34" s="292">
        <f t="shared" si="56"/>
        <v>2148</v>
      </c>
      <c r="CP34" s="292">
        <f t="shared" si="57"/>
        <v>55</v>
      </c>
      <c r="CQ34" s="292">
        <f t="shared" si="58"/>
        <v>0</v>
      </c>
      <c r="CR34" s="292">
        <f t="shared" si="59"/>
        <v>0</v>
      </c>
      <c r="CS34" s="292">
        <f t="shared" si="60"/>
        <v>197</v>
      </c>
      <c r="CT34" s="292">
        <f t="shared" si="31"/>
        <v>2337</v>
      </c>
      <c r="CU34" s="292">
        <f t="shared" si="32"/>
        <v>0</v>
      </c>
      <c r="CV34" s="292">
        <f t="shared" si="33"/>
        <v>2087</v>
      </c>
      <c r="CW34" s="292">
        <f t="shared" si="34"/>
        <v>54</v>
      </c>
      <c r="CX34" s="292">
        <f t="shared" si="35"/>
        <v>0</v>
      </c>
      <c r="CY34" s="292">
        <f t="shared" si="36"/>
        <v>0</v>
      </c>
      <c r="CZ34" s="292">
        <f t="shared" si="37"/>
        <v>196</v>
      </c>
      <c r="DA34" s="292">
        <f t="shared" si="38"/>
        <v>63</v>
      </c>
      <c r="DB34" s="292">
        <f t="shared" si="61"/>
        <v>0</v>
      </c>
      <c r="DC34" s="292">
        <f t="shared" si="62"/>
        <v>61</v>
      </c>
      <c r="DD34" s="292">
        <f t="shared" si="63"/>
        <v>1</v>
      </c>
      <c r="DE34" s="292">
        <f t="shared" si="64"/>
        <v>0</v>
      </c>
      <c r="DF34" s="292">
        <f t="shared" si="65"/>
        <v>0</v>
      </c>
      <c r="DG34" s="292">
        <f t="shared" si="66"/>
        <v>1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0"/>
        <v>9836</v>
      </c>
      <c r="E35" s="292">
        <f t="shared" si="1"/>
        <v>5377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4739</v>
      </c>
      <c r="K35" s="292">
        <v>4739</v>
      </c>
      <c r="L35" s="292">
        <v>0</v>
      </c>
      <c r="M35" s="292">
        <v>0</v>
      </c>
      <c r="N35" s="292">
        <f t="shared" si="4"/>
        <v>90</v>
      </c>
      <c r="O35" s="292">
        <v>90</v>
      </c>
      <c r="P35" s="292">
        <v>0</v>
      </c>
      <c r="Q35" s="292">
        <v>0</v>
      </c>
      <c r="R35" s="292">
        <f t="shared" si="5"/>
        <v>544</v>
      </c>
      <c r="S35" s="292">
        <v>365</v>
      </c>
      <c r="T35" s="292">
        <v>179</v>
      </c>
      <c r="U35" s="292">
        <v>0</v>
      </c>
      <c r="V35" s="292">
        <f t="shared" si="6"/>
        <v>0</v>
      </c>
      <c r="W35" s="292">
        <v>0</v>
      </c>
      <c r="X35" s="292">
        <v>0</v>
      </c>
      <c r="Y35" s="292">
        <v>0</v>
      </c>
      <c r="Z35" s="292">
        <f t="shared" si="7"/>
        <v>4</v>
      </c>
      <c r="AA35" s="292">
        <v>4</v>
      </c>
      <c r="AB35" s="292">
        <v>0</v>
      </c>
      <c r="AC35" s="292">
        <v>0</v>
      </c>
      <c r="AD35" s="292">
        <f t="shared" si="8"/>
        <v>3614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3600</v>
      </c>
      <c r="AJ35" s="292">
        <v>0</v>
      </c>
      <c r="AK35" s="292">
        <v>0</v>
      </c>
      <c r="AL35" s="292">
        <v>3600</v>
      </c>
      <c r="AM35" s="292">
        <f t="shared" si="11"/>
        <v>6</v>
      </c>
      <c r="AN35" s="292">
        <v>0</v>
      </c>
      <c r="AO35" s="292">
        <v>0</v>
      </c>
      <c r="AP35" s="292">
        <v>6</v>
      </c>
      <c r="AQ35" s="292">
        <f t="shared" si="12"/>
        <v>8</v>
      </c>
      <c r="AR35" s="292">
        <v>0</v>
      </c>
      <c r="AS35" s="292">
        <v>0</v>
      </c>
      <c r="AT35" s="292">
        <v>8</v>
      </c>
      <c r="AU35" s="292">
        <f t="shared" si="13"/>
        <v>0</v>
      </c>
      <c r="AV35" s="292">
        <v>0</v>
      </c>
      <c r="AW35" s="292">
        <v>0</v>
      </c>
      <c r="AX35" s="292">
        <v>0</v>
      </c>
      <c r="AY35" s="292">
        <f t="shared" si="14"/>
        <v>0</v>
      </c>
      <c r="AZ35" s="292">
        <v>0</v>
      </c>
      <c r="BA35" s="292">
        <v>0</v>
      </c>
      <c r="BB35" s="292">
        <v>0</v>
      </c>
      <c r="BC35" s="292">
        <f t="shared" si="15"/>
        <v>845</v>
      </c>
      <c r="BD35" s="292">
        <f t="shared" si="16"/>
        <v>671</v>
      </c>
      <c r="BE35" s="292">
        <v>0</v>
      </c>
      <c r="BF35" s="292">
        <v>160</v>
      </c>
      <c r="BG35" s="292">
        <v>85</v>
      </c>
      <c r="BH35" s="292">
        <v>51</v>
      </c>
      <c r="BI35" s="292">
        <v>0</v>
      </c>
      <c r="BJ35" s="292">
        <v>375</v>
      </c>
      <c r="BK35" s="292">
        <f t="shared" si="18"/>
        <v>174</v>
      </c>
      <c r="BL35" s="292">
        <v>0</v>
      </c>
      <c r="BM35" s="292">
        <v>136</v>
      </c>
      <c r="BN35" s="292">
        <v>1</v>
      </c>
      <c r="BO35" s="292">
        <v>2</v>
      </c>
      <c r="BP35" s="292">
        <v>0</v>
      </c>
      <c r="BQ35" s="292">
        <v>35</v>
      </c>
      <c r="BR35" s="292">
        <f t="shared" si="41"/>
        <v>6048</v>
      </c>
      <c r="BS35" s="292">
        <f t="shared" si="42"/>
        <v>0</v>
      </c>
      <c r="BT35" s="292">
        <f t="shared" si="43"/>
        <v>4899</v>
      </c>
      <c r="BU35" s="292">
        <f t="shared" si="44"/>
        <v>175</v>
      </c>
      <c r="BV35" s="292">
        <f t="shared" si="45"/>
        <v>595</v>
      </c>
      <c r="BW35" s="292">
        <f t="shared" si="46"/>
        <v>0</v>
      </c>
      <c r="BX35" s="292">
        <f t="shared" si="47"/>
        <v>379</v>
      </c>
      <c r="BY35" s="292">
        <f t="shared" si="21"/>
        <v>5377</v>
      </c>
      <c r="BZ35" s="292">
        <f t="shared" si="22"/>
        <v>0</v>
      </c>
      <c r="CA35" s="292">
        <f t="shared" si="23"/>
        <v>4739</v>
      </c>
      <c r="CB35" s="292">
        <f t="shared" si="24"/>
        <v>90</v>
      </c>
      <c r="CC35" s="292">
        <f t="shared" si="25"/>
        <v>544</v>
      </c>
      <c r="CD35" s="292">
        <f t="shared" si="26"/>
        <v>0</v>
      </c>
      <c r="CE35" s="292">
        <f t="shared" si="27"/>
        <v>4</v>
      </c>
      <c r="CF35" s="292">
        <f t="shared" si="28"/>
        <v>671</v>
      </c>
      <c r="CG35" s="292">
        <f t="shared" si="48"/>
        <v>0</v>
      </c>
      <c r="CH35" s="292">
        <f t="shared" si="49"/>
        <v>160</v>
      </c>
      <c r="CI35" s="292">
        <f t="shared" si="50"/>
        <v>85</v>
      </c>
      <c r="CJ35" s="292">
        <f t="shared" si="51"/>
        <v>51</v>
      </c>
      <c r="CK35" s="292">
        <f t="shared" si="52"/>
        <v>0</v>
      </c>
      <c r="CL35" s="292">
        <f t="shared" si="53"/>
        <v>375</v>
      </c>
      <c r="CM35" s="292">
        <f t="shared" si="54"/>
        <v>3788</v>
      </c>
      <c r="CN35" s="292">
        <f t="shared" si="55"/>
        <v>0</v>
      </c>
      <c r="CO35" s="292">
        <f t="shared" si="56"/>
        <v>3736</v>
      </c>
      <c r="CP35" s="292">
        <f t="shared" si="57"/>
        <v>7</v>
      </c>
      <c r="CQ35" s="292">
        <f t="shared" si="58"/>
        <v>10</v>
      </c>
      <c r="CR35" s="292">
        <f t="shared" si="59"/>
        <v>0</v>
      </c>
      <c r="CS35" s="292">
        <f t="shared" si="60"/>
        <v>35</v>
      </c>
      <c r="CT35" s="292">
        <f t="shared" si="31"/>
        <v>3614</v>
      </c>
      <c r="CU35" s="292">
        <f t="shared" si="32"/>
        <v>0</v>
      </c>
      <c r="CV35" s="292">
        <f t="shared" si="33"/>
        <v>3600</v>
      </c>
      <c r="CW35" s="292">
        <f t="shared" si="34"/>
        <v>6</v>
      </c>
      <c r="CX35" s="292">
        <f t="shared" si="35"/>
        <v>8</v>
      </c>
      <c r="CY35" s="292">
        <f t="shared" si="36"/>
        <v>0</v>
      </c>
      <c r="CZ35" s="292">
        <f t="shared" si="37"/>
        <v>0</v>
      </c>
      <c r="DA35" s="292">
        <f t="shared" si="38"/>
        <v>174</v>
      </c>
      <c r="DB35" s="292">
        <f t="shared" si="61"/>
        <v>0</v>
      </c>
      <c r="DC35" s="292">
        <f t="shared" si="62"/>
        <v>136</v>
      </c>
      <c r="DD35" s="292">
        <f t="shared" si="63"/>
        <v>1</v>
      </c>
      <c r="DE35" s="292">
        <f t="shared" si="64"/>
        <v>2</v>
      </c>
      <c r="DF35" s="292">
        <f t="shared" si="65"/>
        <v>0</v>
      </c>
      <c r="DG35" s="292">
        <f t="shared" si="66"/>
        <v>35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0"/>
        <v>25413</v>
      </c>
      <c r="E36" s="292">
        <f t="shared" si="1"/>
        <v>16267</v>
      </c>
      <c r="F36" s="292">
        <f t="shared" si="2"/>
        <v>11412</v>
      </c>
      <c r="G36" s="292">
        <v>7191</v>
      </c>
      <c r="H36" s="292">
        <v>4221</v>
      </c>
      <c r="I36" s="292">
        <v>0</v>
      </c>
      <c r="J36" s="292">
        <f t="shared" si="3"/>
        <v>2280</v>
      </c>
      <c r="K36" s="292">
        <v>2280</v>
      </c>
      <c r="L36" s="292">
        <v>0</v>
      </c>
      <c r="M36" s="292">
        <v>0</v>
      </c>
      <c r="N36" s="292">
        <f t="shared" si="4"/>
        <v>64</v>
      </c>
      <c r="O36" s="292">
        <v>64</v>
      </c>
      <c r="P36" s="292">
        <v>0</v>
      </c>
      <c r="Q36" s="292">
        <v>0</v>
      </c>
      <c r="R36" s="292">
        <f t="shared" si="5"/>
        <v>1247</v>
      </c>
      <c r="S36" s="292">
        <v>203</v>
      </c>
      <c r="T36" s="292">
        <v>1044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1264</v>
      </c>
      <c r="AA36" s="292">
        <v>1022</v>
      </c>
      <c r="AB36" s="292">
        <v>242</v>
      </c>
      <c r="AC36" s="292">
        <v>0</v>
      </c>
      <c r="AD36" s="292">
        <f t="shared" si="8"/>
        <v>6960</v>
      </c>
      <c r="AE36" s="292">
        <f t="shared" si="9"/>
        <v>5793</v>
      </c>
      <c r="AF36" s="292">
        <v>0</v>
      </c>
      <c r="AG36" s="292">
        <v>0</v>
      </c>
      <c r="AH36" s="292">
        <v>5793</v>
      </c>
      <c r="AI36" s="292">
        <f t="shared" si="10"/>
        <v>1093</v>
      </c>
      <c r="AJ36" s="292">
        <v>0</v>
      </c>
      <c r="AK36" s="292">
        <v>0</v>
      </c>
      <c r="AL36" s="292">
        <v>1093</v>
      </c>
      <c r="AM36" s="292">
        <f t="shared" si="11"/>
        <v>1</v>
      </c>
      <c r="AN36" s="292">
        <v>0</v>
      </c>
      <c r="AO36" s="292">
        <v>0</v>
      </c>
      <c r="AP36" s="292">
        <v>1</v>
      </c>
      <c r="AQ36" s="292">
        <f t="shared" si="12"/>
        <v>0</v>
      </c>
      <c r="AR36" s="292">
        <v>0</v>
      </c>
      <c r="AS36" s="292">
        <v>0</v>
      </c>
      <c r="AT36" s="292">
        <v>0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73</v>
      </c>
      <c r="AZ36" s="292">
        <v>0</v>
      </c>
      <c r="BA36" s="292">
        <v>0</v>
      </c>
      <c r="BB36" s="292">
        <v>73</v>
      </c>
      <c r="BC36" s="292">
        <f t="shared" si="15"/>
        <v>2186</v>
      </c>
      <c r="BD36" s="292">
        <f t="shared" si="16"/>
        <v>785</v>
      </c>
      <c r="BE36" s="292">
        <v>137</v>
      </c>
      <c r="BF36" s="292">
        <v>27</v>
      </c>
      <c r="BG36" s="292">
        <v>506</v>
      </c>
      <c r="BH36" s="292">
        <v>9</v>
      </c>
      <c r="BI36" s="292">
        <v>0</v>
      </c>
      <c r="BJ36" s="292">
        <v>106</v>
      </c>
      <c r="BK36" s="292">
        <f t="shared" si="18"/>
        <v>1401</v>
      </c>
      <c r="BL36" s="292">
        <v>972</v>
      </c>
      <c r="BM36" s="292">
        <v>23</v>
      </c>
      <c r="BN36" s="292">
        <v>0</v>
      </c>
      <c r="BO36" s="292">
        <v>56</v>
      </c>
      <c r="BP36" s="292">
        <v>0</v>
      </c>
      <c r="BQ36" s="292">
        <v>350</v>
      </c>
      <c r="BR36" s="292">
        <f t="shared" si="41"/>
        <v>17052</v>
      </c>
      <c r="BS36" s="292">
        <f t="shared" si="42"/>
        <v>11549</v>
      </c>
      <c r="BT36" s="292">
        <f t="shared" si="43"/>
        <v>2307</v>
      </c>
      <c r="BU36" s="292">
        <f t="shared" si="44"/>
        <v>570</v>
      </c>
      <c r="BV36" s="292">
        <f t="shared" si="45"/>
        <v>1256</v>
      </c>
      <c r="BW36" s="292">
        <f t="shared" si="46"/>
        <v>0</v>
      </c>
      <c r="BX36" s="292">
        <f t="shared" si="47"/>
        <v>1370</v>
      </c>
      <c r="BY36" s="292">
        <f t="shared" si="21"/>
        <v>16267</v>
      </c>
      <c r="BZ36" s="292">
        <f t="shared" si="22"/>
        <v>11412</v>
      </c>
      <c r="CA36" s="292">
        <f t="shared" si="23"/>
        <v>2280</v>
      </c>
      <c r="CB36" s="292">
        <f t="shared" si="24"/>
        <v>64</v>
      </c>
      <c r="CC36" s="292">
        <f t="shared" si="25"/>
        <v>1247</v>
      </c>
      <c r="CD36" s="292">
        <f t="shared" si="26"/>
        <v>0</v>
      </c>
      <c r="CE36" s="292">
        <f t="shared" si="27"/>
        <v>1264</v>
      </c>
      <c r="CF36" s="292">
        <f t="shared" si="28"/>
        <v>785</v>
      </c>
      <c r="CG36" s="292">
        <f t="shared" si="48"/>
        <v>137</v>
      </c>
      <c r="CH36" s="292">
        <f t="shared" si="49"/>
        <v>27</v>
      </c>
      <c r="CI36" s="292">
        <f t="shared" si="50"/>
        <v>506</v>
      </c>
      <c r="CJ36" s="292">
        <f t="shared" si="51"/>
        <v>9</v>
      </c>
      <c r="CK36" s="292">
        <f t="shared" si="52"/>
        <v>0</v>
      </c>
      <c r="CL36" s="292">
        <f t="shared" si="53"/>
        <v>106</v>
      </c>
      <c r="CM36" s="292">
        <f t="shared" si="54"/>
        <v>8361</v>
      </c>
      <c r="CN36" s="292">
        <f t="shared" si="55"/>
        <v>6765</v>
      </c>
      <c r="CO36" s="292">
        <f t="shared" si="56"/>
        <v>1116</v>
      </c>
      <c r="CP36" s="292">
        <f t="shared" si="57"/>
        <v>1</v>
      </c>
      <c r="CQ36" s="292">
        <f t="shared" si="58"/>
        <v>56</v>
      </c>
      <c r="CR36" s="292">
        <f t="shared" si="59"/>
        <v>0</v>
      </c>
      <c r="CS36" s="292">
        <f t="shared" si="60"/>
        <v>423</v>
      </c>
      <c r="CT36" s="292">
        <f t="shared" si="31"/>
        <v>6960</v>
      </c>
      <c r="CU36" s="292">
        <f t="shared" si="32"/>
        <v>5793</v>
      </c>
      <c r="CV36" s="292">
        <f t="shared" si="33"/>
        <v>1093</v>
      </c>
      <c r="CW36" s="292">
        <f t="shared" si="34"/>
        <v>1</v>
      </c>
      <c r="CX36" s="292">
        <f t="shared" si="35"/>
        <v>0</v>
      </c>
      <c r="CY36" s="292">
        <f t="shared" si="36"/>
        <v>0</v>
      </c>
      <c r="CZ36" s="292">
        <f t="shared" si="37"/>
        <v>73</v>
      </c>
      <c r="DA36" s="292">
        <f t="shared" si="38"/>
        <v>1401</v>
      </c>
      <c r="DB36" s="292">
        <f t="shared" si="61"/>
        <v>972</v>
      </c>
      <c r="DC36" s="292">
        <f t="shared" si="62"/>
        <v>23</v>
      </c>
      <c r="DD36" s="292">
        <f t="shared" si="63"/>
        <v>0</v>
      </c>
      <c r="DE36" s="292">
        <f t="shared" si="64"/>
        <v>56</v>
      </c>
      <c r="DF36" s="292">
        <f t="shared" si="65"/>
        <v>0</v>
      </c>
      <c r="DG36" s="292">
        <f t="shared" si="66"/>
        <v>350</v>
      </c>
      <c r="DH36" s="292">
        <v>0</v>
      </c>
      <c r="DI36" s="292">
        <f t="shared" si="40"/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0"/>
        <v>9080</v>
      </c>
      <c r="E37" s="292">
        <f t="shared" si="1"/>
        <v>6739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5592</v>
      </c>
      <c r="K37" s="292">
        <v>2966</v>
      </c>
      <c r="L37" s="292">
        <v>2626</v>
      </c>
      <c r="M37" s="292">
        <v>0</v>
      </c>
      <c r="N37" s="292">
        <f t="shared" si="4"/>
        <v>274</v>
      </c>
      <c r="O37" s="292">
        <v>139</v>
      </c>
      <c r="P37" s="292">
        <v>135</v>
      </c>
      <c r="Q37" s="292">
        <v>0</v>
      </c>
      <c r="R37" s="292">
        <f t="shared" si="5"/>
        <v>658</v>
      </c>
      <c r="S37" s="292">
        <v>280</v>
      </c>
      <c r="T37" s="292">
        <v>376</v>
      </c>
      <c r="U37" s="292">
        <v>2</v>
      </c>
      <c r="V37" s="292">
        <f t="shared" si="6"/>
        <v>11</v>
      </c>
      <c r="W37" s="292">
        <v>11</v>
      </c>
      <c r="X37" s="292">
        <v>0</v>
      </c>
      <c r="Y37" s="292">
        <v>0</v>
      </c>
      <c r="Z37" s="292">
        <f t="shared" si="7"/>
        <v>204</v>
      </c>
      <c r="AA37" s="292">
        <v>203</v>
      </c>
      <c r="AB37" s="292">
        <v>1</v>
      </c>
      <c r="AC37" s="292">
        <v>0</v>
      </c>
      <c r="AD37" s="292">
        <f t="shared" si="8"/>
        <v>2159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2155</v>
      </c>
      <c r="AJ37" s="292">
        <v>114</v>
      </c>
      <c r="AK37" s="292">
        <v>0</v>
      </c>
      <c r="AL37" s="292">
        <v>2041</v>
      </c>
      <c r="AM37" s="292">
        <f t="shared" si="11"/>
        <v>0</v>
      </c>
      <c r="AN37" s="292">
        <v>0</v>
      </c>
      <c r="AO37" s="292">
        <v>0</v>
      </c>
      <c r="AP37" s="292">
        <v>0</v>
      </c>
      <c r="AQ37" s="292">
        <f t="shared" si="12"/>
        <v>1</v>
      </c>
      <c r="AR37" s="292">
        <v>1</v>
      </c>
      <c r="AS37" s="292">
        <v>0</v>
      </c>
      <c r="AT37" s="292">
        <v>0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3</v>
      </c>
      <c r="AZ37" s="292">
        <v>1</v>
      </c>
      <c r="BA37" s="292">
        <v>0</v>
      </c>
      <c r="BB37" s="292">
        <v>2</v>
      </c>
      <c r="BC37" s="292">
        <f t="shared" si="15"/>
        <v>182</v>
      </c>
      <c r="BD37" s="292">
        <f t="shared" si="16"/>
        <v>82</v>
      </c>
      <c r="BE37" s="292">
        <v>0</v>
      </c>
      <c r="BF37" s="292">
        <v>9</v>
      </c>
      <c r="BG37" s="292">
        <v>13</v>
      </c>
      <c r="BH37" s="292">
        <v>2</v>
      </c>
      <c r="BI37" s="292">
        <v>0</v>
      </c>
      <c r="BJ37" s="292">
        <v>58</v>
      </c>
      <c r="BK37" s="292">
        <f t="shared" si="18"/>
        <v>100</v>
      </c>
      <c r="BL37" s="292">
        <v>0</v>
      </c>
      <c r="BM37" s="292">
        <v>97</v>
      </c>
      <c r="BN37" s="292">
        <v>0</v>
      </c>
      <c r="BO37" s="292">
        <v>1</v>
      </c>
      <c r="BP37" s="292">
        <v>0</v>
      </c>
      <c r="BQ37" s="292">
        <v>2</v>
      </c>
      <c r="BR37" s="292">
        <f t="shared" si="41"/>
        <v>6821</v>
      </c>
      <c r="BS37" s="292">
        <f t="shared" si="42"/>
        <v>0</v>
      </c>
      <c r="BT37" s="292">
        <f t="shared" si="43"/>
        <v>5601</v>
      </c>
      <c r="BU37" s="292">
        <f t="shared" si="44"/>
        <v>287</v>
      </c>
      <c r="BV37" s="292">
        <f t="shared" si="45"/>
        <v>660</v>
      </c>
      <c r="BW37" s="292">
        <f t="shared" si="46"/>
        <v>11</v>
      </c>
      <c r="BX37" s="292">
        <f t="shared" si="47"/>
        <v>262</v>
      </c>
      <c r="BY37" s="292">
        <f t="shared" si="21"/>
        <v>6739</v>
      </c>
      <c r="BZ37" s="292">
        <f t="shared" si="22"/>
        <v>0</v>
      </c>
      <c r="CA37" s="292">
        <f t="shared" si="23"/>
        <v>5592</v>
      </c>
      <c r="CB37" s="292">
        <f t="shared" si="24"/>
        <v>274</v>
      </c>
      <c r="CC37" s="292">
        <f t="shared" si="25"/>
        <v>658</v>
      </c>
      <c r="CD37" s="292">
        <f t="shared" si="26"/>
        <v>11</v>
      </c>
      <c r="CE37" s="292">
        <f t="shared" si="27"/>
        <v>204</v>
      </c>
      <c r="CF37" s="292">
        <f t="shared" si="28"/>
        <v>82</v>
      </c>
      <c r="CG37" s="292">
        <f t="shared" si="48"/>
        <v>0</v>
      </c>
      <c r="CH37" s="292">
        <f t="shared" si="49"/>
        <v>9</v>
      </c>
      <c r="CI37" s="292">
        <f t="shared" si="50"/>
        <v>13</v>
      </c>
      <c r="CJ37" s="292">
        <f t="shared" si="51"/>
        <v>2</v>
      </c>
      <c r="CK37" s="292">
        <f t="shared" si="52"/>
        <v>0</v>
      </c>
      <c r="CL37" s="292">
        <f t="shared" si="53"/>
        <v>58</v>
      </c>
      <c r="CM37" s="292">
        <f t="shared" si="54"/>
        <v>2259</v>
      </c>
      <c r="CN37" s="292">
        <f t="shared" si="55"/>
        <v>0</v>
      </c>
      <c r="CO37" s="292">
        <f t="shared" si="56"/>
        <v>2252</v>
      </c>
      <c r="CP37" s="292">
        <f t="shared" si="57"/>
        <v>0</v>
      </c>
      <c r="CQ37" s="292">
        <f t="shared" si="58"/>
        <v>2</v>
      </c>
      <c r="CR37" s="292">
        <f t="shared" si="59"/>
        <v>0</v>
      </c>
      <c r="CS37" s="292">
        <f t="shared" si="60"/>
        <v>5</v>
      </c>
      <c r="CT37" s="292">
        <f t="shared" si="31"/>
        <v>2159</v>
      </c>
      <c r="CU37" s="292">
        <f t="shared" si="32"/>
        <v>0</v>
      </c>
      <c r="CV37" s="292">
        <f t="shared" si="33"/>
        <v>2155</v>
      </c>
      <c r="CW37" s="292">
        <f t="shared" si="34"/>
        <v>0</v>
      </c>
      <c r="CX37" s="292">
        <f t="shared" si="35"/>
        <v>1</v>
      </c>
      <c r="CY37" s="292">
        <f t="shared" si="36"/>
        <v>0</v>
      </c>
      <c r="CZ37" s="292">
        <f t="shared" si="37"/>
        <v>3</v>
      </c>
      <c r="DA37" s="292">
        <f t="shared" si="38"/>
        <v>100</v>
      </c>
      <c r="DB37" s="292">
        <f t="shared" si="61"/>
        <v>0</v>
      </c>
      <c r="DC37" s="292">
        <f t="shared" si="62"/>
        <v>97</v>
      </c>
      <c r="DD37" s="292">
        <f t="shared" si="63"/>
        <v>0</v>
      </c>
      <c r="DE37" s="292">
        <f t="shared" si="64"/>
        <v>1</v>
      </c>
      <c r="DF37" s="292">
        <f t="shared" si="65"/>
        <v>0</v>
      </c>
      <c r="DG37" s="292">
        <f t="shared" si="66"/>
        <v>2</v>
      </c>
      <c r="DH37" s="292">
        <v>0</v>
      </c>
      <c r="DI37" s="292">
        <f t="shared" si="40"/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0"/>
        <v>4202</v>
      </c>
      <c r="E38" s="292">
        <f t="shared" si="1"/>
        <v>3082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2766</v>
      </c>
      <c r="K38" s="292">
        <v>0</v>
      </c>
      <c r="L38" s="292">
        <v>2766</v>
      </c>
      <c r="M38" s="292">
        <v>0</v>
      </c>
      <c r="N38" s="292">
        <f t="shared" si="4"/>
        <v>55</v>
      </c>
      <c r="O38" s="292">
        <v>0</v>
      </c>
      <c r="P38" s="292">
        <v>55</v>
      </c>
      <c r="Q38" s="292">
        <v>0</v>
      </c>
      <c r="R38" s="292">
        <f t="shared" si="5"/>
        <v>253</v>
      </c>
      <c r="S38" s="292">
        <v>0</v>
      </c>
      <c r="T38" s="292">
        <v>253</v>
      </c>
      <c r="U38" s="292">
        <v>0</v>
      </c>
      <c r="V38" s="292">
        <f t="shared" si="6"/>
        <v>0</v>
      </c>
      <c r="W38" s="292">
        <v>0</v>
      </c>
      <c r="X38" s="292">
        <v>0</v>
      </c>
      <c r="Y38" s="292">
        <v>0</v>
      </c>
      <c r="Z38" s="292">
        <f t="shared" si="7"/>
        <v>8</v>
      </c>
      <c r="AA38" s="292">
        <v>8</v>
      </c>
      <c r="AB38" s="292">
        <v>0</v>
      </c>
      <c r="AC38" s="292">
        <v>0</v>
      </c>
      <c r="AD38" s="292">
        <f t="shared" si="8"/>
        <v>834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822</v>
      </c>
      <c r="AJ38" s="292">
        <v>0</v>
      </c>
      <c r="AK38" s="292">
        <v>0</v>
      </c>
      <c r="AL38" s="292">
        <v>822</v>
      </c>
      <c r="AM38" s="292">
        <f t="shared" si="11"/>
        <v>6</v>
      </c>
      <c r="AN38" s="292">
        <v>0</v>
      </c>
      <c r="AO38" s="292">
        <v>0</v>
      </c>
      <c r="AP38" s="292">
        <v>6</v>
      </c>
      <c r="AQ38" s="292">
        <f t="shared" si="12"/>
        <v>6</v>
      </c>
      <c r="AR38" s="292">
        <v>0</v>
      </c>
      <c r="AS38" s="292">
        <v>0</v>
      </c>
      <c r="AT38" s="292">
        <v>6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0</v>
      </c>
      <c r="AZ38" s="292">
        <v>0</v>
      </c>
      <c r="BA38" s="292">
        <v>0</v>
      </c>
      <c r="BB38" s="292">
        <v>0</v>
      </c>
      <c r="BC38" s="292">
        <f t="shared" si="15"/>
        <v>286</v>
      </c>
      <c r="BD38" s="292">
        <f t="shared" si="16"/>
        <v>120</v>
      </c>
      <c r="BE38" s="292">
        <v>0</v>
      </c>
      <c r="BF38" s="292">
        <v>0</v>
      </c>
      <c r="BG38" s="292">
        <v>0</v>
      </c>
      <c r="BH38" s="292">
        <v>0</v>
      </c>
      <c r="BI38" s="292">
        <v>0</v>
      </c>
      <c r="BJ38" s="292">
        <v>120</v>
      </c>
      <c r="BK38" s="292">
        <f t="shared" si="18"/>
        <v>166</v>
      </c>
      <c r="BL38" s="292">
        <v>0</v>
      </c>
      <c r="BM38" s="292">
        <v>158</v>
      </c>
      <c r="BN38" s="292">
        <v>4</v>
      </c>
      <c r="BO38" s="292">
        <v>4</v>
      </c>
      <c r="BP38" s="292">
        <v>0</v>
      </c>
      <c r="BQ38" s="292">
        <v>0</v>
      </c>
      <c r="BR38" s="292">
        <f t="shared" si="41"/>
        <v>3202</v>
      </c>
      <c r="BS38" s="292">
        <f t="shared" si="42"/>
        <v>0</v>
      </c>
      <c r="BT38" s="292">
        <f t="shared" si="43"/>
        <v>2766</v>
      </c>
      <c r="BU38" s="292">
        <f t="shared" si="44"/>
        <v>55</v>
      </c>
      <c r="BV38" s="292">
        <f t="shared" si="45"/>
        <v>253</v>
      </c>
      <c r="BW38" s="292">
        <f t="shared" si="46"/>
        <v>0</v>
      </c>
      <c r="BX38" s="292">
        <f t="shared" si="47"/>
        <v>128</v>
      </c>
      <c r="BY38" s="292">
        <f t="shared" si="21"/>
        <v>3082</v>
      </c>
      <c r="BZ38" s="292">
        <f t="shared" si="22"/>
        <v>0</v>
      </c>
      <c r="CA38" s="292">
        <f t="shared" si="23"/>
        <v>2766</v>
      </c>
      <c r="CB38" s="292">
        <f t="shared" si="24"/>
        <v>55</v>
      </c>
      <c r="CC38" s="292">
        <f t="shared" si="25"/>
        <v>253</v>
      </c>
      <c r="CD38" s="292">
        <f t="shared" si="26"/>
        <v>0</v>
      </c>
      <c r="CE38" s="292">
        <f t="shared" si="27"/>
        <v>8</v>
      </c>
      <c r="CF38" s="292">
        <f t="shared" si="28"/>
        <v>120</v>
      </c>
      <c r="CG38" s="292">
        <f t="shared" si="48"/>
        <v>0</v>
      </c>
      <c r="CH38" s="292">
        <f t="shared" si="49"/>
        <v>0</v>
      </c>
      <c r="CI38" s="292">
        <f t="shared" si="50"/>
        <v>0</v>
      </c>
      <c r="CJ38" s="292">
        <f t="shared" si="51"/>
        <v>0</v>
      </c>
      <c r="CK38" s="292">
        <f t="shared" si="52"/>
        <v>0</v>
      </c>
      <c r="CL38" s="292">
        <f t="shared" si="53"/>
        <v>120</v>
      </c>
      <c r="CM38" s="292">
        <f t="shared" si="54"/>
        <v>1000</v>
      </c>
      <c r="CN38" s="292">
        <f t="shared" si="55"/>
        <v>0</v>
      </c>
      <c r="CO38" s="292">
        <f t="shared" si="56"/>
        <v>980</v>
      </c>
      <c r="CP38" s="292">
        <f t="shared" si="57"/>
        <v>10</v>
      </c>
      <c r="CQ38" s="292">
        <f t="shared" si="58"/>
        <v>10</v>
      </c>
      <c r="CR38" s="292">
        <f t="shared" si="59"/>
        <v>0</v>
      </c>
      <c r="CS38" s="292">
        <f t="shared" si="60"/>
        <v>0</v>
      </c>
      <c r="CT38" s="292">
        <f t="shared" si="31"/>
        <v>834</v>
      </c>
      <c r="CU38" s="292">
        <f t="shared" si="32"/>
        <v>0</v>
      </c>
      <c r="CV38" s="292">
        <f t="shared" si="33"/>
        <v>822</v>
      </c>
      <c r="CW38" s="292">
        <f t="shared" si="34"/>
        <v>6</v>
      </c>
      <c r="CX38" s="292">
        <f t="shared" si="35"/>
        <v>6</v>
      </c>
      <c r="CY38" s="292">
        <f t="shared" si="36"/>
        <v>0</v>
      </c>
      <c r="CZ38" s="292">
        <f t="shared" si="37"/>
        <v>0</v>
      </c>
      <c r="DA38" s="292">
        <f t="shared" si="38"/>
        <v>166</v>
      </c>
      <c r="DB38" s="292">
        <f t="shared" si="61"/>
        <v>0</v>
      </c>
      <c r="DC38" s="292">
        <f t="shared" si="62"/>
        <v>158</v>
      </c>
      <c r="DD38" s="292">
        <f t="shared" si="63"/>
        <v>4</v>
      </c>
      <c r="DE38" s="292">
        <f t="shared" si="64"/>
        <v>4</v>
      </c>
      <c r="DF38" s="292">
        <f t="shared" si="65"/>
        <v>0</v>
      </c>
      <c r="DG38" s="292">
        <f t="shared" si="66"/>
        <v>0</v>
      </c>
      <c r="DH38" s="292">
        <v>0</v>
      </c>
      <c r="DI38" s="292">
        <f t="shared" si="40"/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0"/>
        <v>9876</v>
      </c>
      <c r="E39" s="292">
        <f t="shared" si="1"/>
        <v>6308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5430</v>
      </c>
      <c r="K39" s="292">
        <v>0</v>
      </c>
      <c r="L39" s="292">
        <v>5430</v>
      </c>
      <c r="M39" s="292">
        <v>0</v>
      </c>
      <c r="N39" s="292">
        <f t="shared" si="4"/>
        <v>248</v>
      </c>
      <c r="O39" s="292">
        <v>0</v>
      </c>
      <c r="P39" s="292">
        <v>248</v>
      </c>
      <c r="Q39" s="292">
        <v>0</v>
      </c>
      <c r="R39" s="292">
        <f t="shared" si="5"/>
        <v>356</v>
      </c>
      <c r="S39" s="292">
        <v>0</v>
      </c>
      <c r="T39" s="292">
        <v>356</v>
      </c>
      <c r="U39" s="292">
        <v>0</v>
      </c>
      <c r="V39" s="292">
        <f t="shared" si="6"/>
        <v>0</v>
      </c>
      <c r="W39" s="292">
        <v>0</v>
      </c>
      <c r="X39" s="292">
        <v>0</v>
      </c>
      <c r="Y39" s="292">
        <v>0</v>
      </c>
      <c r="Z39" s="292">
        <f t="shared" si="7"/>
        <v>274</v>
      </c>
      <c r="AA39" s="292">
        <v>0</v>
      </c>
      <c r="AB39" s="292">
        <v>274</v>
      </c>
      <c r="AC39" s="292">
        <v>0</v>
      </c>
      <c r="AD39" s="292">
        <f t="shared" si="8"/>
        <v>3026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3011</v>
      </c>
      <c r="AJ39" s="292">
        <v>0</v>
      </c>
      <c r="AK39" s="292">
        <v>0</v>
      </c>
      <c r="AL39" s="292">
        <v>3011</v>
      </c>
      <c r="AM39" s="292">
        <f t="shared" si="11"/>
        <v>15</v>
      </c>
      <c r="AN39" s="292">
        <v>0</v>
      </c>
      <c r="AO39" s="292">
        <v>0</v>
      </c>
      <c r="AP39" s="292">
        <v>15</v>
      </c>
      <c r="AQ39" s="292">
        <f t="shared" si="12"/>
        <v>0</v>
      </c>
      <c r="AR39" s="292">
        <v>0</v>
      </c>
      <c r="AS39" s="292">
        <v>0</v>
      </c>
      <c r="AT39" s="292">
        <v>0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0</v>
      </c>
      <c r="AZ39" s="292">
        <v>0</v>
      </c>
      <c r="BA39" s="292">
        <v>0</v>
      </c>
      <c r="BB39" s="292">
        <v>0</v>
      </c>
      <c r="BC39" s="292">
        <f t="shared" si="15"/>
        <v>542</v>
      </c>
      <c r="BD39" s="292">
        <f t="shared" si="16"/>
        <v>387</v>
      </c>
      <c r="BE39" s="292">
        <v>0</v>
      </c>
      <c r="BF39" s="292">
        <v>387</v>
      </c>
      <c r="BG39" s="292">
        <v>0</v>
      </c>
      <c r="BH39" s="292">
        <v>0</v>
      </c>
      <c r="BI39" s="292">
        <v>0</v>
      </c>
      <c r="BJ39" s="292">
        <v>0</v>
      </c>
      <c r="BK39" s="292">
        <f t="shared" si="18"/>
        <v>155</v>
      </c>
      <c r="BL39" s="292">
        <v>0</v>
      </c>
      <c r="BM39" s="292">
        <v>105</v>
      </c>
      <c r="BN39" s="292">
        <v>0</v>
      </c>
      <c r="BO39" s="292">
        <v>0</v>
      </c>
      <c r="BP39" s="292">
        <v>0</v>
      </c>
      <c r="BQ39" s="292">
        <v>50</v>
      </c>
      <c r="BR39" s="292">
        <f t="shared" si="41"/>
        <v>6695</v>
      </c>
      <c r="BS39" s="292">
        <f t="shared" si="42"/>
        <v>0</v>
      </c>
      <c r="BT39" s="292">
        <f t="shared" si="43"/>
        <v>5817</v>
      </c>
      <c r="BU39" s="292">
        <f t="shared" si="44"/>
        <v>248</v>
      </c>
      <c r="BV39" s="292">
        <f t="shared" si="45"/>
        <v>356</v>
      </c>
      <c r="BW39" s="292">
        <f t="shared" si="46"/>
        <v>0</v>
      </c>
      <c r="BX39" s="292">
        <f t="shared" si="47"/>
        <v>274</v>
      </c>
      <c r="BY39" s="292">
        <f t="shared" si="21"/>
        <v>6308</v>
      </c>
      <c r="BZ39" s="292">
        <f t="shared" si="22"/>
        <v>0</v>
      </c>
      <c r="CA39" s="292">
        <f t="shared" si="23"/>
        <v>5430</v>
      </c>
      <c r="CB39" s="292">
        <f t="shared" si="24"/>
        <v>248</v>
      </c>
      <c r="CC39" s="292">
        <f t="shared" si="25"/>
        <v>356</v>
      </c>
      <c r="CD39" s="292">
        <f t="shared" si="26"/>
        <v>0</v>
      </c>
      <c r="CE39" s="292">
        <f t="shared" si="27"/>
        <v>274</v>
      </c>
      <c r="CF39" s="292">
        <f t="shared" si="28"/>
        <v>387</v>
      </c>
      <c r="CG39" s="292">
        <f t="shared" si="48"/>
        <v>0</v>
      </c>
      <c r="CH39" s="292">
        <f t="shared" si="49"/>
        <v>387</v>
      </c>
      <c r="CI39" s="292">
        <f t="shared" si="50"/>
        <v>0</v>
      </c>
      <c r="CJ39" s="292">
        <f t="shared" si="51"/>
        <v>0</v>
      </c>
      <c r="CK39" s="292">
        <f t="shared" si="52"/>
        <v>0</v>
      </c>
      <c r="CL39" s="292">
        <f t="shared" si="53"/>
        <v>0</v>
      </c>
      <c r="CM39" s="292">
        <f t="shared" si="54"/>
        <v>3181</v>
      </c>
      <c r="CN39" s="292">
        <f t="shared" si="55"/>
        <v>0</v>
      </c>
      <c r="CO39" s="292">
        <f t="shared" si="56"/>
        <v>3116</v>
      </c>
      <c r="CP39" s="292">
        <f t="shared" si="57"/>
        <v>15</v>
      </c>
      <c r="CQ39" s="292">
        <f t="shared" si="58"/>
        <v>0</v>
      </c>
      <c r="CR39" s="292">
        <f t="shared" si="59"/>
        <v>0</v>
      </c>
      <c r="CS39" s="292">
        <f t="shared" si="60"/>
        <v>50</v>
      </c>
      <c r="CT39" s="292">
        <f t="shared" si="31"/>
        <v>3026</v>
      </c>
      <c r="CU39" s="292">
        <f t="shared" si="32"/>
        <v>0</v>
      </c>
      <c r="CV39" s="292">
        <f t="shared" si="33"/>
        <v>3011</v>
      </c>
      <c r="CW39" s="292">
        <f t="shared" si="34"/>
        <v>15</v>
      </c>
      <c r="CX39" s="292">
        <f t="shared" si="35"/>
        <v>0</v>
      </c>
      <c r="CY39" s="292">
        <f t="shared" si="36"/>
        <v>0</v>
      </c>
      <c r="CZ39" s="292">
        <f t="shared" si="37"/>
        <v>0</v>
      </c>
      <c r="DA39" s="292">
        <f t="shared" si="38"/>
        <v>155</v>
      </c>
      <c r="DB39" s="292">
        <f t="shared" si="61"/>
        <v>0</v>
      </c>
      <c r="DC39" s="292">
        <f t="shared" si="62"/>
        <v>105</v>
      </c>
      <c r="DD39" s="292">
        <f t="shared" si="63"/>
        <v>0</v>
      </c>
      <c r="DE39" s="292">
        <f t="shared" si="64"/>
        <v>0</v>
      </c>
      <c r="DF39" s="292">
        <f t="shared" si="65"/>
        <v>0</v>
      </c>
      <c r="DG39" s="292">
        <f t="shared" si="66"/>
        <v>50</v>
      </c>
      <c r="DH39" s="292">
        <v>0</v>
      </c>
      <c r="DI39" s="292">
        <f t="shared" si="40"/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0"/>
        <v>10303</v>
      </c>
      <c r="E40" s="292">
        <f t="shared" si="1"/>
        <v>6718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5478</v>
      </c>
      <c r="K40" s="292">
        <v>5478</v>
      </c>
      <c r="L40" s="292">
        <v>0</v>
      </c>
      <c r="M40" s="292">
        <v>0</v>
      </c>
      <c r="N40" s="292">
        <f t="shared" si="4"/>
        <v>162</v>
      </c>
      <c r="O40" s="292">
        <v>162</v>
      </c>
      <c r="P40" s="292">
        <v>0</v>
      </c>
      <c r="Q40" s="292">
        <v>0</v>
      </c>
      <c r="R40" s="292">
        <f t="shared" si="5"/>
        <v>825</v>
      </c>
      <c r="S40" s="292">
        <v>271</v>
      </c>
      <c r="T40" s="292">
        <v>554</v>
      </c>
      <c r="U40" s="292">
        <v>0</v>
      </c>
      <c r="V40" s="292">
        <f t="shared" si="6"/>
        <v>0</v>
      </c>
      <c r="W40" s="292">
        <v>0</v>
      </c>
      <c r="X40" s="292">
        <v>0</v>
      </c>
      <c r="Y40" s="292">
        <v>0</v>
      </c>
      <c r="Z40" s="292">
        <f t="shared" si="7"/>
        <v>253</v>
      </c>
      <c r="AA40" s="292">
        <v>253</v>
      </c>
      <c r="AB40" s="292">
        <v>0</v>
      </c>
      <c r="AC40" s="292">
        <v>0</v>
      </c>
      <c r="AD40" s="292">
        <f t="shared" si="8"/>
        <v>1851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1789</v>
      </c>
      <c r="AJ40" s="292">
        <v>0</v>
      </c>
      <c r="AK40" s="292">
        <v>0</v>
      </c>
      <c r="AL40" s="292">
        <v>1789</v>
      </c>
      <c r="AM40" s="292">
        <f t="shared" si="11"/>
        <v>25</v>
      </c>
      <c r="AN40" s="292">
        <v>0</v>
      </c>
      <c r="AO40" s="292">
        <v>0</v>
      </c>
      <c r="AP40" s="292">
        <v>25</v>
      </c>
      <c r="AQ40" s="292">
        <f t="shared" si="12"/>
        <v>0</v>
      </c>
      <c r="AR40" s="292">
        <v>0</v>
      </c>
      <c r="AS40" s="292">
        <v>0</v>
      </c>
      <c r="AT40" s="292">
        <v>0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37</v>
      </c>
      <c r="AZ40" s="292">
        <v>0</v>
      </c>
      <c r="BA40" s="292">
        <v>0</v>
      </c>
      <c r="BB40" s="292">
        <v>37</v>
      </c>
      <c r="BC40" s="292">
        <f t="shared" si="15"/>
        <v>1734</v>
      </c>
      <c r="BD40" s="292">
        <f t="shared" si="16"/>
        <v>1116</v>
      </c>
      <c r="BE40" s="292">
        <v>0</v>
      </c>
      <c r="BF40" s="292">
        <v>892</v>
      </c>
      <c r="BG40" s="292">
        <v>0</v>
      </c>
      <c r="BH40" s="292">
        <v>5</v>
      </c>
      <c r="BI40" s="292">
        <v>0</v>
      </c>
      <c r="BJ40" s="292">
        <v>219</v>
      </c>
      <c r="BK40" s="292">
        <f t="shared" si="18"/>
        <v>618</v>
      </c>
      <c r="BL40" s="292">
        <v>0</v>
      </c>
      <c r="BM40" s="292">
        <v>294</v>
      </c>
      <c r="BN40" s="292">
        <v>0</v>
      </c>
      <c r="BO40" s="292">
        <v>324</v>
      </c>
      <c r="BP40" s="292">
        <v>0</v>
      </c>
      <c r="BQ40" s="292">
        <v>0</v>
      </c>
      <c r="BR40" s="292">
        <f t="shared" si="41"/>
        <v>7834</v>
      </c>
      <c r="BS40" s="292">
        <f t="shared" si="42"/>
        <v>0</v>
      </c>
      <c r="BT40" s="292">
        <f t="shared" si="43"/>
        <v>6370</v>
      </c>
      <c r="BU40" s="292">
        <f t="shared" si="44"/>
        <v>162</v>
      </c>
      <c r="BV40" s="292">
        <f t="shared" si="45"/>
        <v>830</v>
      </c>
      <c r="BW40" s="292">
        <f t="shared" si="46"/>
        <v>0</v>
      </c>
      <c r="BX40" s="292">
        <f t="shared" si="47"/>
        <v>472</v>
      </c>
      <c r="BY40" s="292">
        <f t="shared" si="21"/>
        <v>6718</v>
      </c>
      <c r="BZ40" s="292">
        <f t="shared" si="22"/>
        <v>0</v>
      </c>
      <c r="CA40" s="292">
        <f t="shared" si="23"/>
        <v>5478</v>
      </c>
      <c r="CB40" s="292">
        <f t="shared" si="24"/>
        <v>162</v>
      </c>
      <c r="CC40" s="292">
        <f t="shared" si="25"/>
        <v>825</v>
      </c>
      <c r="CD40" s="292">
        <f t="shared" si="26"/>
        <v>0</v>
      </c>
      <c r="CE40" s="292">
        <f t="shared" si="27"/>
        <v>253</v>
      </c>
      <c r="CF40" s="292">
        <f t="shared" si="28"/>
        <v>1116</v>
      </c>
      <c r="CG40" s="292">
        <f t="shared" si="48"/>
        <v>0</v>
      </c>
      <c r="CH40" s="292">
        <f t="shared" si="49"/>
        <v>892</v>
      </c>
      <c r="CI40" s="292">
        <f t="shared" si="50"/>
        <v>0</v>
      </c>
      <c r="CJ40" s="292">
        <f t="shared" si="51"/>
        <v>5</v>
      </c>
      <c r="CK40" s="292">
        <f t="shared" si="52"/>
        <v>0</v>
      </c>
      <c r="CL40" s="292">
        <f t="shared" si="53"/>
        <v>219</v>
      </c>
      <c r="CM40" s="292">
        <f t="shared" si="54"/>
        <v>2469</v>
      </c>
      <c r="CN40" s="292">
        <f t="shared" si="55"/>
        <v>0</v>
      </c>
      <c r="CO40" s="292">
        <f t="shared" si="56"/>
        <v>2083</v>
      </c>
      <c r="CP40" s="292">
        <f t="shared" si="57"/>
        <v>25</v>
      </c>
      <c r="CQ40" s="292">
        <f t="shared" si="58"/>
        <v>324</v>
      </c>
      <c r="CR40" s="292">
        <f t="shared" si="59"/>
        <v>0</v>
      </c>
      <c r="CS40" s="292">
        <f t="shared" si="60"/>
        <v>37</v>
      </c>
      <c r="CT40" s="292">
        <f t="shared" si="31"/>
        <v>1851</v>
      </c>
      <c r="CU40" s="292">
        <f t="shared" si="32"/>
        <v>0</v>
      </c>
      <c r="CV40" s="292">
        <f t="shared" si="33"/>
        <v>1789</v>
      </c>
      <c r="CW40" s="292">
        <f t="shared" si="34"/>
        <v>25</v>
      </c>
      <c r="CX40" s="292">
        <f t="shared" si="35"/>
        <v>0</v>
      </c>
      <c r="CY40" s="292">
        <f t="shared" si="36"/>
        <v>0</v>
      </c>
      <c r="CZ40" s="292">
        <f t="shared" si="37"/>
        <v>37</v>
      </c>
      <c r="DA40" s="292">
        <f t="shared" si="38"/>
        <v>618</v>
      </c>
      <c r="DB40" s="292">
        <f t="shared" si="61"/>
        <v>0</v>
      </c>
      <c r="DC40" s="292">
        <f t="shared" si="62"/>
        <v>294</v>
      </c>
      <c r="DD40" s="292">
        <f t="shared" si="63"/>
        <v>0</v>
      </c>
      <c r="DE40" s="292">
        <f t="shared" si="64"/>
        <v>324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2</v>
      </c>
      <c r="DJ40" s="292">
        <v>2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0"/>
        <v>3033</v>
      </c>
      <c r="E41" s="292">
        <f t="shared" si="1"/>
        <v>2179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f t="shared" si="3"/>
        <v>1786</v>
      </c>
      <c r="K41" s="292">
        <v>0</v>
      </c>
      <c r="L41" s="292">
        <v>1786</v>
      </c>
      <c r="M41" s="292">
        <v>0</v>
      </c>
      <c r="N41" s="292">
        <f t="shared" si="4"/>
        <v>69</v>
      </c>
      <c r="O41" s="292">
        <v>0</v>
      </c>
      <c r="P41" s="292">
        <v>69</v>
      </c>
      <c r="Q41" s="292">
        <v>0</v>
      </c>
      <c r="R41" s="292">
        <f t="shared" si="5"/>
        <v>216</v>
      </c>
      <c r="S41" s="292">
        <v>0</v>
      </c>
      <c r="T41" s="292">
        <v>216</v>
      </c>
      <c r="U41" s="292">
        <v>0</v>
      </c>
      <c r="V41" s="292">
        <f t="shared" si="6"/>
        <v>108</v>
      </c>
      <c r="W41" s="292">
        <v>0</v>
      </c>
      <c r="X41" s="292">
        <v>108</v>
      </c>
      <c r="Y41" s="292">
        <v>0</v>
      </c>
      <c r="Z41" s="292">
        <f t="shared" si="7"/>
        <v>0</v>
      </c>
      <c r="AA41" s="292">
        <v>0</v>
      </c>
      <c r="AB41" s="292">
        <v>0</v>
      </c>
      <c r="AC41" s="292">
        <v>0</v>
      </c>
      <c r="AD41" s="292">
        <f t="shared" si="8"/>
        <v>525</v>
      </c>
      <c r="AE41" s="292">
        <f t="shared" si="9"/>
        <v>0</v>
      </c>
      <c r="AF41" s="292">
        <v>0</v>
      </c>
      <c r="AG41" s="292">
        <v>0</v>
      </c>
      <c r="AH41" s="292">
        <v>0</v>
      </c>
      <c r="AI41" s="292">
        <f t="shared" si="10"/>
        <v>491</v>
      </c>
      <c r="AJ41" s="292">
        <v>0</v>
      </c>
      <c r="AK41" s="292">
        <v>0</v>
      </c>
      <c r="AL41" s="292">
        <v>491</v>
      </c>
      <c r="AM41" s="292">
        <f t="shared" si="11"/>
        <v>1</v>
      </c>
      <c r="AN41" s="292">
        <v>0</v>
      </c>
      <c r="AO41" s="292">
        <v>0</v>
      </c>
      <c r="AP41" s="292">
        <v>1</v>
      </c>
      <c r="AQ41" s="292">
        <f t="shared" si="12"/>
        <v>5</v>
      </c>
      <c r="AR41" s="292">
        <v>0</v>
      </c>
      <c r="AS41" s="292">
        <v>0</v>
      </c>
      <c r="AT41" s="292">
        <v>5</v>
      </c>
      <c r="AU41" s="292">
        <f t="shared" si="13"/>
        <v>8</v>
      </c>
      <c r="AV41" s="292">
        <v>0</v>
      </c>
      <c r="AW41" s="292">
        <v>0</v>
      </c>
      <c r="AX41" s="292">
        <v>8</v>
      </c>
      <c r="AY41" s="292">
        <f t="shared" si="14"/>
        <v>20</v>
      </c>
      <c r="AZ41" s="292">
        <v>0</v>
      </c>
      <c r="BA41" s="292">
        <v>0</v>
      </c>
      <c r="BB41" s="292">
        <v>20</v>
      </c>
      <c r="BC41" s="292">
        <f t="shared" si="15"/>
        <v>329</v>
      </c>
      <c r="BD41" s="292">
        <f t="shared" si="16"/>
        <v>279</v>
      </c>
      <c r="BE41" s="292">
        <v>0</v>
      </c>
      <c r="BF41" s="292">
        <v>83</v>
      </c>
      <c r="BG41" s="292">
        <v>1</v>
      </c>
      <c r="BH41" s="292">
        <v>20</v>
      </c>
      <c r="BI41" s="292">
        <v>108</v>
      </c>
      <c r="BJ41" s="292">
        <v>67</v>
      </c>
      <c r="BK41" s="292">
        <f t="shared" si="18"/>
        <v>50</v>
      </c>
      <c r="BL41" s="292">
        <v>0</v>
      </c>
      <c r="BM41" s="292">
        <v>40</v>
      </c>
      <c r="BN41" s="292">
        <v>1</v>
      </c>
      <c r="BO41" s="292">
        <v>6</v>
      </c>
      <c r="BP41" s="292">
        <v>1</v>
      </c>
      <c r="BQ41" s="292">
        <v>2</v>
      </c>
      <c r="BR41" s="292">
        <f t="shared" si="41"/>
        <v>2458</v>
      </c>
      <c r="BS41" s="292">
        <f t="shared" si="42"/>
        <v>0</v>
      </c>
      <c r="BT41" s="292">
        <f t="shared" si="43"/>
        <v>1869</v>
      </c>
      <c r="BU41" s="292">
        <f t="shared" si="44"/>
        <v>70</v>
      </c>
      <c r="BV41" s="292">
        <f t="shared" si="45"/>
        <v>236</v>
      </c>
      <c r="BW41" s="292">
        <f t="shared" si="46"/>
        <v>216</v>
      </c>
      <c r="BX41" s="292">
        <f t="shared" si="47"/>
        <v>67</v>
      </c>
      <c r="BY41" s="292">
        <f t="shared" si="21"/>
        <v>2179</v>
      </c>
      <c r="BZ41" s="292">
        <f t="shared" si="22"/>
        <v>0</v>
      </c>
      <c r="CA41" s="292">
        <f t="shared" si="23"/>
        <v>1786</v>
      </c>
      <c r="CB41" s="292">
        <f t="shared" si="24"/>
        <v>69</v>
      </c>
      <c r="CC41" s="292">
        <f t="shared" si="25"/>
        <v>216</v>
      </c>
      <c r="CD41" s="292">
        <f t="shared" si="26"/>
        <v>108</v>
      </c>
      <c r="CE41" s="292">
        <f t="shared" si="27"/>
        <v>0</v>
      </c>
      <c r="CF41" s="292">
        <f t="shared" si="28"/>
        <v>279</v>
      </c>
      <c r="CG41" s="292">
        <f t="shared" si="48"/>
        <v>0</v>
      </c>
      <c r="CH41" s="292">
        <f t="shared" si="49"/>
        <v>83</v>
      </c>
      <c r="CI41" s="292">
        <f t="shared" si="50"/>
        <v>1</v>
      </c>
      <c r="CJ41" s="292">
        <f t="shared" si="51"/>
        <v>20</v>
      </c>
      <c r="CK41" s="292">
        <f t="shared" si="52"/>
        <v>108</v>
      </c>
      <c r="CL41" s="292">
        <f t="shared" si="53"/>
        <v>67</v>
      </c>
      <c r="CM41" s="292">
        <f t="shared" si="54"/>
        <v>575</v>
      </c>
      <c r="CN41" s="292">
        <f t="shared" si="55"/>
        <v>0</v>
      </c>
      <c r="CO41" s="292">
        <f t="shared" si="56"/>
        <v>531</v>
      </c>
      <c r="CP41" s="292">
        <f t="shared" si="57"/>
        <v>2</v>
      </c>
      <c r="CQ41" s="292">
        <f t="shared" si="58"/>
        <v>11</v>
      </c>
      <c r="CR41" s="292">
        <f t="shared" si="59"/>
        <v>9</v>
      </c>
      <c r="CS41" s="292">
        <f t="shared" si="60"/>
        <v>22</v>
      </c>
      <c r="CT41" s="292">
        <f t="shared" si="31"/>
        <v>525</v>
      </c>
      <c r="CU41" s="292">
        <f t="shared" si="32"/>
        <v>0</v>
      </c>
      <c r="CV41" s="292">
        <f t="shared" si="33"/>
        <v>491</v>
      </c>
      <c r="CW41" s="292">
        <f t="shared" si="34"/>
        <v>1</v>
      </c>
      <c r="CX41" s="292">
        <f t="shared" si="35"/>
        <v>5</v>
      </c>
      <c r="CY41" s="292">
        <f t="shared" si="36"/>
        <v>8</v>
      </c>
      <c r="CZ41" s="292">
        <f t="shared" si="37"/>
        <v>20</v>
      </c>
      <c r="DA41" s="292">
        <f t="shared" si="38"/>
        <v>50</v>
      </c>
      <c r="DB41" s="292">
        <f t="shared" si="61"/>
        <v>0</v>
      </c>
      <c r="DC41" s="292">
        <f t="shared" si="62"/>
        <v>40</v>
      </c>
      <c r="DD41" s="292">
        <f t="shared" si="63"/>
        <v>1</v>
      </c>
      <c r="DE41" s="292">
        <f t="shared" si="64"/>
        <v>6</v>
      </c>
      <c r="DF41" s="292">
        <f t="shared" si="65"/>
        <v>1</v>
      </c>
      <c r="DG41" s="292">
        <f t="shared" si="66"/>
        <v>2</v>
      </c>
      <c r="DH41" s="292">
        <v>0</v>
      </c>
      <c r="DI41" s="292">
        <f t="shared" si="40"/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0"/>
        <v>7866</v>
      </c>
      <c r="E42" s="292">
        <f t="shared" si="1"/>
        <v>3920</v>
      </c>
      <c r="F42" s="292">
        <f t="shared" si="2"/>
        <v>0</v>
      </c>
      <c r="G42" s="292">
        <v>0</v>
      </c>
      <c r="H42" s="292">
        <v>0</v>
      </c>
      <c r="I42" s="292">
        <v>0</v>
      </c>
      <c r="J42" s="292">
        <f t="shared" si="3"/>
        <v>3173</v>
      </c>
      <c r="K42" s="292">
        <v>13</v>
      </c>
      <c r="L42" s="292">
        <v>3160</v>
      </c>
      <c r="M42" s="292">
        <v>0</v>
      </c>
      <c r="N42" s="292">
        <f t="shared" si="4"/>
        <v>193</v>
      </c>
      <c r="O42" s="292">
        <v>0</v>
      </c>
      <c r="P42" s="292">
        <v>193</v>
      </c>
      <c r="Q42" s="292">
        <v>0</v>
      </c>
      <c r="R42" s="292">
        <f t="shared" si="5"/>
        <v>310</v>
      </c>
      <c r="S42" s="292">
        <v>0</v>
      </c>
      <c r="T42" s="292">
        <v>310</v>
      </c>
      <c r="U42" s="292">
        <v>0</v>
      </c>
      <c r="V42" s="292">
        <f t="shared" si="6"/>
        <v>0</v>
      </c>
      <c r="W42" s="292">
        <v>0</v>
      </c>
      <c r="X42" s="292">
        <v>0</v>
      </c>
      <c r="Y42" s="292">
        <v>0</v>
      </c>
      <c r="Z42" s="292">
        <f t="shared" si="7"/>
        <v>244</v>
      </c>
      <c r="AA42" s="292">
        <v>0</v>
      </c>
      <c r="AB42" s="292">
        <v>244</v>
      </c>
      <c r="AC42" s="292">
        <v>0</v>
      </c>
      <c r="AD42" s="292">
        <f t="shared" si="8"/>
        <v>2526</v>
      </c>
      <c r="AE42" s="292">
        <f t="shared" si="9"/>
        <v>0</v>
      </c>
      <c r="AF42" s="292">
        <v>0</v>
      </c>
      <c r="AG42" s="292">
        <v>0</v>
      </c>
      <c r="AH42" s="292">
        <v>0</v>
      </c>
      <c r="AI42" s="292">
        <f t="shared" si="10"/>
        <v>2504</v>
      </c>
      <c r="AJ42" s="292">
        <v>0</v>
      </c>
      <c r="AK42" s="292">
        <v>0</v>
      </c>
      <c r="AL42" s="292">
        <v>2504</v>
      </c>
      <c r="AM42" s="292">
        <f t="shared" si="11"/>
        <v>22</v>
      </c>
      <c r="AN42" s="292">
        <v>0</v>
      </c>
      <c r="AO42" s="292">
        <v>0</v>
      </c>
      <c r="AP42" s="292">
        <v>22</v>
      </c>
      <c r="AQ42" s="292">
        <f t="shared" si="12"/>
        <v>0</v>
      </c>
      <c r="AR42" s="292">
        <v>0</v>
      </c>
      <c r="AS42" s="292">
        <v>0</v>
      </c>
      <c r="AT42" s="292">
        <v>0</v>
      </c>
      <c r="AU42" s="292">
        <f t="shared" si="13"/>
        <v>0</v>
      </c>
      <c r="AV42" s="292">
        <v>0</v>
      </c>
      <c r="AW42" s="292">
        <v>0</v>
      </c>
      <c r="AX42" s="292">
        <v>0</v>
      </c>
      <c r="AY42" s="292">
        <f t="shared" si="14"/>
        <v>0</v>
      </c>
      <c r="AZ42" s="292">
        <v>0</v>
      </c>
      <c r="BA42" s="292">
        <v>0</v>
      </c>
      <c r="BB42" s="292">
        <v>0</v>
      </c>
      <c r="BC42" s="292">
        <f t="shared" si="15"/>
        <v>1420</v>
      </c>
      <c r="BD42" s="292">
        <f t="shared" si="16"/>
        <v>315</v>
      </c>
      <c r="BE42" s="292">
        <v>0</v>
      </c>
      <c r="BF42" s="292">
        <v>53</v>
      </c>
      <c r="BG42" s="292">
        <v>24</v>
      </c>
      <c r="BH42" s="292">
        <v>0</v>
      </c>
      <c r="BI42" s="292">
        <v>57</v>
      </c>
      <c r="BJ42" s="292">
        <v>181</v>
      </c>
      <c r="BK42" s="292">
        <f t="shared" si="18"/>
        <v>1105</v>
      </c>
      <c r="BL42" s="292">
        <v>0</v>
      </c>
      <c r="BM42" s="292">
        <v>299</v>
      </c>
      <c r="BN42" s="292">
        <v>22</v>
      </c>
      <c r="BO42" s="292">
        <v>0</v>
      </c>
      <c r="BP42" s="292">
        <v>640</v>
      </c>
      <c r="BQ42" s="292">
        <v>144</v>
      </c>
      <c r="BR42" s="292">
        <f t="shared" si="41"/>
        <v>4235</v>
      </c>
      <c r="BS42" s="292">
        <f t="shared" si="42"/>
        <v>0</v>
      </c>
      <c r="BT42" s="292">
        <f t="shared" si="43"/>
        <v>3226</v>
      </c>
      <c r="BU42" s="292">
        <f t="shared" si="44"/>
        <v>217</v>
      </c>
      <c r="BV42" s="292">
        <f t="shared" si="45"/>
        <v>310</v>
      </c>
      <c r="BW42" s="292">
        <f t="shared" si="46"/>
        <v>57</v>
      </c>
      <c r="BX42" s="292">
        <f t="shared" si="47"/>
        <v>425</v>
      </c>
      <c r="BY42" s="292">
        <f t="shared" si="21"/>
        <v>3920</v>
      </c>
      <c r="BZ42" s="292">
        <f t="shared" si="22"/>
        <v>0</v>
      </c>
      <c r="CA42" s="292">
        <f t="shared" si="23"/>
        <v>3173</v>
      </c>
      <c r="CB42" s="292">
        <f t="shared" si="24"/>
        <v>193</v>
      </c>
      <c r="CC42" s="292">
        <f t="shared" si="25"/>
        <v>310</v>
      </c>
      <c r="CD42" s="292">
        <f t="shared" si="26"/>
        <v>0</v>
      </c>
      <c r="CE42" s="292">
        <f t="shared" si="27"/>
        <v>244</v>
      </c>
      <c r="CF42" s="292">
        <f t="shared" si="28"/>
        <v>315</v>
      </c>
      <c r="CG42" s="292">
        <f t="shared" si="48"/>
        <v>0</v>
      </c>
      <c r="CH42" s="292">
        <f t="shared" si="49"/>
        <v>53</v>
      </c>
      <c r="CI42" s="292">
        <f t="shared" si="50"/>
        <v>24</v>
      </c>
      <c r="CJ42" s="292">
        <f t="shared" si="51"/>
        <v>0</v>
      </c>
      <c r="CK42" s="292">
        <f t="shared" si="52"/>
        <v>57</v>
      </c>
      <c r="CL42" s="292">
        <f t="shared" si="53"/>
        <v>181</v>
      </c>
      <c r="CM42" s="292">
        <f t="shared" si="54"/>
        <v>3631</v>
      </c>
      <c r="CN42" s="292">
        <f t="shared" si="55"/>
        <v>0</v>
      </c>
      <c r="CO42" s="292">
        <f t="shared" si="56"/>
        <v>2803</v>
      </c>
      <c r="CP42" s="292">
        <f t="shared" si="57"/>
        <v>44</v>
      </c>
      <c r="CQ42" s="292">
        <f t="shared" si="58"/>
        <v>0</v>
      </c>
      <c r="CR42" s="292">
        <f t="shared" si="59"/>
        <v>640</v>
      </c>
      <c r="CS42" s="292">
        <f t="shared" si="60"/>
        <v>144</v>
      </c>
      <c r="CT42" s="292">
        <f t="shared" si="31"/>
        <v>2526</v>
      </c>
      <c r="CU42" s="292">
        <f t="shared" si="32"/>
        <v>0</v>
      </c>
      <c r="CV42" s="292">
        <f t="shared" si="33"/>
        <v>2504</v>
      </c>
      <c r="CW42" s="292">
        <f t="shared" si="34"/>
        <v>22</v>
      </c>
      <c r="CX42" s="292">
        <f t="shared" si="35"/>
        <v>0</v>
      </c>
      <c r="CY42" s="292">
        <f t="shared" si="36"/>
        <v>0</v>
      </c>
      <c r="CZ42" s="292">
        <f t="shared" si="37"/>
        <v>0</v>
      </c>
      <c r="DA42" s="292">
        <f t="shared" si="38"/>
        <v>1105</v>
      </c>
      <c r="DB42" s="292">
        <f t="shared" si="61"/>
        <v>0</v>
      </c>
      <c r="DC42" s="292">
        <f t="shared" si="62"/>
        <v>299</v>
      </c>
      <c r="DD42" s="292">
        <f t="shared" si="63"/>
        <v>22</v>
      </c>
      <c r="DE42" s="292">
        <f t="shared" si="64"/>
        <v>0</v>
      </c>
      <c r="DF42" s="292">
        <f t="shared" si="65"/>
        <v>640</v>
      </c>
      <c r="DG42" s="292">
        <f t="shared" si="66"/>
        <v>144</v>
      </c>
      <c r="DH42" s="292">
        <v>0</v>
      </c>
      <c r="DI42" s="292">
        <f t="shared" si="40"/>
        <v>1</v>
      </c>
      <c r="DJ42" s="292">
        <v>0</v>
      </c>
      <c r="DK42" s="292">
        <v>1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0"/>
        <v>2890</v>
      </c>
      <c r="E43" s="292">
        <f t="shared" si="1"/>
        <v>1923</v>
      </c>
      <c r="F43" s="292">
        <f t="shared" si="2"/>
        <v>0</v>
      </c>
      <c r="G43" s="292">
        <v>0</v>
      </c>
      <c r="H43" s="292">
        <v>0</v>
      </c>
      <c r="I43" s="292">
        <v>0</v>
      </c>
      <c r="J43" s="292">
        <f t="shared" si="3"/>
        <v>1556</v>
      </c>
      <c r="K43" s="292">
        <v>0</v>
      </c>
      <c r="L43" s="292">
        <v>1556</v>
      </c>
      <c r="M43" s="292">
        <v>0</v>
      </c>
      <c r="N43" s="292">
        <f t="shared" si="4"/>
        <v>78</v>
      </c>
      <c r="O43" s="292">
        <v>0</v>
      </c>
      <c r="P43" s="292">
        <v>78</v>
      </c>
      <c r="Q43" s="292">
        <v>0</v>
      </c>
      <c r="R43" s="292">
        <f t="shared" si="5"/>
        <v>181</v>
      </c>
      <c r="S43" s="292">
        <v>0</v>
      </c>
      <c r="T43" s="292">
        <v>181</v>
      </c>
      <c r="U43" s="292">
        <v>0</v>
      </c>
      <c r="V43" s="292">
        <f t="shared" si="6"/>
        <v>108</v>
      </c>
      <c r="W43" s="292">
        <v>0</v>
      </c>
      <c r="X43" s="292">
        <v>108</v>
      </c>
      <c r="Y43" s="292">
        <v>0</v>
      </c>
      <c r="Z43" s="292">
        <f t="shared" si="7"/>
        <v>0</v>
      </c>
      <c r="AA43" s="292">
        <v>0</v>
      </c>
      <c r="AB43" s="292">
        <v>0</v>
      </c>
      <c r="AC43" s="292">
        <v>0</v>
      </c>
      <c r="AD43" s="292">
        <f t="shared" si="8"/>
        <v>637</v>
      </c>
      <c r="AE43" s="292">
        <f t="shared" si="9"/>
        <v>0</v>
      </c>
      <c r="AF43" s="292">
        <v>0</v>
      </c>
      <c r="AG43" s="292">
        <v>0</v>
      </c>
      <c r="AH43" s="292">
        <v>0</v>
      </c>
      <c r="AI43" s="292">
        <f t="shared" si="10"/>
        <v>621</v>
      </c>
      <c r="AJ43" s="292">
        <v>0</v>
      </c>
      <c r="AK43" s="292">
        <v>0</v>
      </c>
      <c r="AL43" s="292">
        <v>621</v>
      </c>
      <c r="AM43" s="292">
        <f t="shared" si="11"/>
        <v>1</v>
      </c>
      <c r="AN43" s="292">
        <v>0</v>
      </c>
      <c r="AO43" s="292">
        <v>0</v>
      </c>
      <c r="AP43" s="292">
        <v>1</v>
      </c>
      <c r="AQ43" s="292">
        <f t="shared" si="12"/>
        <v>4</v>
      </c>
      <c r="AR43" s="292">
        <v>0</v>
      </c>
      <c r="AS43" s="292">
        <v>0</v>
      </c>
      <c r="AT43" s="292">
        <v>4</v>
      </c>
      <c r="AU43" s="292">
        <f t="shared" si="13"/>
        <v>4</v>
      </c>
      <c r="AV43" s="292">
        <v>0</v>
      </c>
      <c r="AW43" s="292">
        <v>0</v>
      </c>
      <c r="AX43" s="292">
        <v>4</v>
      </c>
      <c r="AY43" s="292">
        <f t="shared" si="14"/>
        <v>7</v>
      </c>
      <c r="AZ43" s="292">
        <v>0</v>
      </c>
      <c r="BA43" s="292">
        <v>0</v>
      </c>
      <c r="BB43" s="292">
        <v>7</v>
      </c>
      <c r="BC43" s="292">
        <f t="shared" si="15"/>
        <v>330</v>
      </c>
      <c r="BD43" s="292">
        <f t="shared" si="16"/>
        <v>205</v>
      </c>
      <c r="BE43" s="292">
        <v>0</v>
      </c>
      <c r="BF43" s="292">
        <v>83</v>
      </c>
      <c r="BG43" s="292">
        <v>1</v>
      </c>
      <c r="BH43" s="292">
        <v>20</v>
      </c>
      <c r="BI43" s="292">
        <v>46</v>
      </c>
      <c r="BJ43" s="292">
        <v>55</v>
      </c>
      <c r="BK43" s="292">
        <f t="shared" si="18"/>
        <v>125</v>
      </c>
      <c r="BL43" s="292">
        <v>0</v>
      </c>
      <c r="BM43" s="292">
        <v>109</v>
      </c>
      <c r="BN43" s="292">
        <v>1</v>
      </c>
      <c r="BO43" s="292">
        <v>11</v>
      </c>
      <c r="BP43" s="292">
        <v>1</v>
      </c>
      <c r="BQ43" s="292">
        <v>3</v>
      </c>
      <c r="BR43" s="292">
        <f t="shared" si="41"/>
        <v>2128</v>
      </c>
      <c r="BS43" s="292">
        <f t="shared" si="42"/>
        <v>0</v>
      </c>
      <c r="BT43" s="292">
        <f t="shared" si="43"/>
        <v>1639</v>
      </c>
      <c r="BU43" s="292">
        <f t="shared" si="44"/>
        <v>79</v>
      </c>
      <c r="BV43" s="292">
        <f t="shared" si="45"/>
        <v>201</v>
      </c>
      <c r="BW43" s="292">
        <f t="shared" si="46"/>
        <v>154</v>
      </c>
      <c r="BX43" s="292">
        <f t="shared" si="47"/>
        <v>55</v>
      </c>
      <c r="BY43" s="292">
        <f t="shared" si="21"/>
        <v>1923</v>
      </c>
      <c r="BZ43" s="292">
        <f t="shared" si="22"/>
        <v>0</v>
      </c>
      <c r="CA43" s="292">
        <f t="shared" si="23"/>
        <v>1556</v>
      </c>
      <c r="CB43" s="292">
        <f t="shared" si="24"/>
        <v>78</v>
      </c>
      <c r="CC43" s="292">
        <f t="shared" si="25"/>
        <v>181</v>
      </c>
      <c r="CD43" s="292">
        <f t="shared" si="26"/>
        <v>108</v>
      </c>
      <c r="CE43" s="292">
        <f t="shared" si="27"/>
        <v>0</v>
      </c>
      <c r="CF43" s="292">
        <f t="shared" si="28"/>
        <v>205</v>
      </c>
      <c r="CG43" s="292">
        <f t="shared" si="48"/>
        <v>0</v>
      </c>
      <c r="CH43" s="292">
        <f t="shared" si="49"/>
        <v>83</v>
      </c>
      <c r="CI43" s="292">
        <f t="shared" si="50"/>
        <v>1</v>
      </c>
      <c r="CJ43" s="292">
        <f t="shared" si="51"/>
        <v>20</v>
      </c>
      <c r="CK43" s="292">
        <f t="shared" si="52"/>
        <v>46</v>
      </c>
      <c r="CL43" s="292">
        <f t="shared" si="53"/>
        <v>55</v>
      </c>
      <c r="CM43" s="292">
        <f t="shared" si="54"/>
        <v>762</v>
      </c>
      <c r="CN43" s="292">
        <f t="shared" si="55"/>
        <v>0</v>
      </c>
      <c r="CO43" s="292">
        <f t="shared" si="56"/>
        <v>730</v>
      </c>
      <c r="CP43" s="292">
        <f t="shared" si="57"/>
        <v>2</v>
      </c>
      <c r="CQ43" s="292">
        <f t="shared" si="58"/>
        <v>15</v>
      </c>
      <c r="CR43" s="292">
        <f t="shared" si="59"/>
        <v>5</v>
      </c>
      <c r="CS43" s="292">
        <f t="shared" si="60"/>
        <v>10</v>
      </c>
      <c r="CT43" s="292">
        <f t="shared" si="31"/>
        <v>637</v>
      </c>
      <c r="CU43" s="292">
        <f t="shared" si="32"/>
        <v>0</v>
      </c>
      <c r="CV43" s="292">
        <f t="shared" si="33"/>
        <v>621</v>
      </c>
      <c r="CW43" s="292">
        <f t="shared" si="34"/>
        <v>1</v>
      </c>
      <c r="CX43" s="292">
        <f t="shared" si="35"/>
        <v>4</v>
      </c>
      <c r="CY43" s="292">
        <f t="shared" si="36"/>
        <v>4</v>
      </c>
      <c r="CZ43" s="292">
        <f t="shared" si="37"/>
        <v>7</v>
      </c>
      <c r="DA43" s="292">
        <f t="shared" si="38"/>
        <v>125</v>
      </c>
      <c r="DB43" s="292">
        <f t="shared" si="61"/>
        <v>0</v>
      </c>
      <c r="DC43" s="292">
        <f t="shared" si="62"/>
        <v>109</v>
      </c>
      <c r="DD43" s="292">
        <f t="shared" si="63"/>
        <v>1</v>
      </c>
      <c r="DE43" s="292">
        <f t="shared" si="64"/>
        <v>11</v>
      </c>
      <c r="DF43" s="292">
        <f t="shared" si="65"/>
        <v>1</v>
      </c>
      <c r="DG43" s="292">
        <f t="shared" si="66"/>
        <v>3</v>
      </c>
      <c r="DH43" s="292">
        <v>0</v>
      </c>
      <c r="DI43" s="292">
        <f t="shared" si="40"/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0"/>
        <v>9509</v>
      </c>
      <c r="E44" s="292">
        <f t="shared" si="1"/>
        <v>6705</v>
      </c>
      <c r="F44" s="292">
        <f t="shared" si="2"/>
        <v>5790</v>
      </c>
      <c r="G44" s="292">
        <v>0</v>
      </c>
      <c r="H44" s="292">
        <v>5790</v>
      </c>
      <c r="I44" s="292">
        <v>0</v>
      </c>
      <c r="J44" s="292">
        <f t="shared" si="3"/>
        <v>0</v>
      </c>
      <c r="K44" s="292">
        <v>0</v>
      </c>
      <c r="L44" s="292">
        <v>0</v>
      </c>
      <c r="M44" s="292">
        <v>0</v>
      </c>
      <c r="N44" s="292">
        <f t="shared" si="4"/>
        <v>0</v>
      </c>
      <c r="O44" s="292">
        <v>0</v>
      </c>
      <c r="P44" s="292">
        <v>0</v>
      </c>
      <c r="Q44" s="292">
        <v>0</v>
      </c>
      <c r="R44" s="292">
        <f t="shared" si="5"/>
        <v>428</v>
      </c>
      <c r="S44" s="292">
        <v>0</v>
      </c>
      <c r="T44" s="292">
        <v>428</v>
      </c>
      <c r="U44" s="292">
        <v>0</v>
      </c>
      <c r="V44" s="292">
        <f t="shared" si="6"/>
        <v>0</v>
      </c>
      <c r="W44" s="292">
        <v>0</v>
      </c>
      <c r="X44" s="292">
        <v>0</v>
      </c>
      <c r="Y44" s="292">
        <v>0</v>
      </c>
      <c r="Z44" s="292">
        <f t="shared" si="7"/>
        <v>487</v>
      </c>
      <c r="AA44" s="292">
        <v>0</v>
      </c>
      <c r="AB44" s="292">
        <v>487</v>
      </c>
      <c r="AC44" s="292">
        <v>0</v>
      </c>
      <c r="AD44" s="292">
        <f t="shared" si="8"/>
        <v>2484</v>
      </c>
      <c r="AE44" s="292">
        <f t="shared" si="9"/>
        <v>2442</v>
      </c>
      <c r="AF44" s="292">
        <v>0</v>
      </c>
      <c r="AG44" s="292">
        <v>0</v>
      </c>
      <c r="AH44" s="292">
        <v>2442</v>
      </c>
      <c r="AI44" s="292">
        <f t="shared" si="10"/>
        <v>0</v>
      </c>
      <c r="AJ44" s="292">
        <v>0</v>
      </c>
      <c r="AK44" s="292">
        <v>0</v>
      </c>
      <c r="AL44" s="292">
        <v>0</v>
      </c>
      <c r="AM44" s="292">
        <f t="shared" si="11"/>
        <v>0</v>
      </c>
      <c r="AN44" s="292">
        <v>0</v>
      </c>
      <c r="AO44" s="292">
        <v>0</v>
      </c>
      <c r="AP44" s="292">
        <v>0</v>
      </c>
      <c r="AQ44" s="292">
        <f t="shared" si="12"/>
        <v>0</v>
      </c>
      <c r="AR44" s="292">
        <v>0</v>
      </c>
      <c r="AS44" s="292">
        <v>0</v>
      </c>
      <c r="AT44" s="292">
        <v>0</v>
      </c>
      <c r="AU44" s="292">
        <f t="shared" si="13"/>
        <v>0</v>
      </c>
      <c r="AV44" s="292">
        <v>0</v>
      </c>
      <c r="AW44" s="292">
        <v>0</v>
      </c>
      <c r="AX44" s="292">
        <v>0</v>
      </c>
      <c r="AY44" s="292">
        <f t="shared" si="14"/>
        <v>42</v>
      </c>
      <c r="AZ44" s="292">
        <v>0</v>
      </c>
      <c r="BA44" s="292">
        <v>0</v>
      </c>
      <c r="BB44" s="292">
        <v>42</v>
      </c>
      <c r="BC44" s="292">
        <f t="shared" si="15"/>
        <v>320</v>
      </c>
      <c r="BD44" s="292">
        <f t="shared" si="16"/>
        <v>70</v>
      </c>
      <c r="BE44" s="292">
        <v>40</v>
      </c>
      <c r="BF44" s="292">
        <v>0</v>
      </c>
      <c r="BG44" s="292">
        <v>0</v>
      </c>
      <c r="BH44" s="292">
        <v>4</v>
      </c>
      <c r="BI44" s="292">
        <v>0</v>
      </c>
      <c r="BJ44" s="292">
        <v>26</v>
      </c>
      <c r="BK44" s="292">
        <f t="shared" si="18"/>
        <v>250</v>
      </c>
      <c r="BL44" s="292">
        <v>142</v>
      </c>
      <c r="BM44" s="292">
        <v>0</v>
      </c>
      <c r="BN44" s="292">
        <v>0</v>
      </c>
      <c r="BO44" s="292">
        <v>15</v>
      </c>
      <c r="BP44" s="292">
        <v>0</v>
      </c>
      <c r="BQ44" s="292">
        <v>93</v>
      </c>
      <c r="BR44" s="292">
        <f t="shared" si="41"/>
        <v>6775</v>
      </c>
      <c r="BS44" s="292">
        <f t="shared" si="42"/>
        <v>5830</v>
      </c>
      <c r="BT44" s="292">
        <f t="shared" si="43"/>
        <v>0</v>
      </c>
      <c r="BU44" s="292">
        <f t="shared" si="44"/>
        <v>0</v>
      </c>
      <c r="BV44" s="292">
        <f t="shared" si="45"/>
        <v>432</v>
      </c>
      <c r="BW44" s="292">
        <f t="shared" si="46"/>
        <v>0</v>
      </c>
      <c r="BX44" s="292">
        <f t="shared" si="47"/>
        <v>513</v>
      </c>
      <c r="BY44" s="292">
        <f t="shared" si="21"/>
        <v>6705</v>
      </c>
      <c r="BZ44" s="292">
        <f t="shared" si="22"/>
        <v>5790</v>
      </c>
      <c r="CA44" s="292">
        <f t="shared" si="23"/>
        <v>0</v>
      </c>
      <c r="CB44" s="292">
        <f t="shared" si="24"/>
        <v>0</v>
      </c>
      <c r="CC44" s="292">
        <f t="shared" si="25"/>
        <v>428</v>
      </c>
      <c r="CD44" s="292">
        <f t="shared" si="26"/>
        <v>0</v>
      </c>
      <c r="CE44" s="292">
        <f t="shared" si="27"/>
        <v>487</v>
      </c>
      <c r="CF44" s="292">
        <f t="shared" si="28"/>
        <v>70</v>
      </c>
      <c r="CG44" s="292">
        <f t="shared" si="48"/>
        <v>40</v>
      </c>
      <c r="CH44" s="292">
        <f t="shared" si="49"/>
        <v>0</v>
      </c>
      <c r="CI44" s="292">
        <f t="shared" si="50"/>
        <v>0</v>
      </c>
      <c r="CJ44" s="292">
        <f t="shared" si="51"/>
        <v>4</v>
      </c>
      <c r="CK44" s="292">
        <f t="shared" si="52"/>
        <v>0</v>
      </c>
      <c r="CL44" s="292">
        <f t="shared" si="53"/>
        <v>26</v>
      </c>
      <c r="CM44" s="292">
        <f t="shared" si="54"/>
        <v>2734</v>
      </c>
      <c r="CN44" s="292">
        <f t="shared" si="55"/>
        <v>2584</v>
      </c>
      <c r="CO44" s="292">
        <f t="shared" si="56"/>
        <v>0</v>
      </c>
      <c r="CP44" s="292">
        <f t="shared" si="57"/>
        <v>0</v>
      </c>
      <c r="CQ44" s="292">
        <f t="shared" si="58"/>
        <v>15</v>
      </c>
      <c r="CR44" s="292">
        <f t="shared" si="59"/>
        <v>0</v>
      </c>
      <c r="CS44" s="292">
        <f t="shared" si="60"/>
        <v>135</v>
      </c>
      <c r="CT44" s="292">
        <f t="shared" si="31"/>
        <v>2484</v>
      </c>
      <c r="CU44" s="292">
        <f t="shared" si="32"/>
        <v>2442</v>
      </c>
      <c r="CV44" s="292">
        <f t="shared" si="33"/>
        <v>0</v>
      </c>
      <c r="CW44" s="292">
        <f t="shared" si="34"/>
        <v>0</v>
      </c>
      <c r="CX44" s="292">
        <f t="shared" si="35"/>
        <v>0</v>
      </c>
      <c r="CY44" s="292">
        <f t="shared" si="36"/>
        <v>0</v>
      </c>
      <c r="CZ44" s="292">
        <f t="shared" si="37"/>
        <v>42</v>
      </c>
      <c r="DA44" s="292">
        <f t="shared" si="38"/>
        <v>250</v>
      </c>
      <c r="DB44" s="292">
        <f t="shared" si="61"/>
        <v>142</v>
      </c>
      <c r="DC44" s="292">
        <f t="shared" si="62"/>
        <v>0</v>
      </c>
      <c r="DD44" s="292">
        <f t="shared" si="63"/>
        <v>0</v>
      </c>
      <c r="DE44" s="292">
        <f t="shared" si="64"/>
        <v>15</v>
      </c>
      <c r="DF44" s="292">
        <f t="shared" si="65"/>
        <v>0</v>
      </c>
      <c r="DG44" s="292">
        <f t="shared" si="66"/>
        <v>93</v>
      </c>
      <c r="DH44" s="292">
        <v>0</v>
      </c>
      <c r="DI44" s="292">
        <f t="shared" si="40"/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0"/>
        <v>4645</v>
      </c>
      <c r="E45" s="292">
        <f t="shared" si="1"/>
        <v>2936</v>
      </c>
      <c r="F45" s="292">
        <f t="shared" si="2"/>
        <v>0</v>
      </c>
      <c r="G45" s="292">
        <v>0</v>
      </c>
      <c r="H45" s="292">
        <v>0</v>
      </c>
      <c r="I45" s="292">
        <v>0</v>
      </c>
      <c r="J45" s="292">
        <f t="shared" si="3"/>
        <v>2561</v>
      </c>
      <c r="K45" s="292">
        <v>0</v>
      </c>
      <c r="L45" s="292">
        <v>2561</v>
      </c>
      <c r="M45" s="292">
        <v>0</v>
      </c>
      <c r="N45" s="292">
        <f t="shared" si="4"/>
        <v>61</v>
      </c>
      <c r="O45" s="292">
        <v>0</v>
      </c>
      <c r="P45" s="292">
        <v>61</v>
      </c>
      <c r="Q45" s="292">
        <v>0</v>
      </c>
      <c r="R45" s="292">
        <f t="shared" si="5"/>
        <v>244</v>
      </c>
      <c r="S45" s="292">
        <v>0</v>
      </c>
      <c r="T45" s="292">
        <v>244</v>
      </c>
      <c r="U45" s="292">
        <v>0</v>
      </c>
      <c r="V45" s="292">
        <f t="shared" si="6"/>
        <v>23</v>
      </c>
      <c r="W45" s="292">
        <v>0</v>
      </c>
      <c r="X45" s="292">
        <v>23</v>
      </c>
      <c r="Y45" s="292">
        <v>0</v>
      </c>
      <c r="Z45" s="292">
        <f t="shared" si="7"/>
        <v>47</v>
      </c>
      <c r="AA45" s="292">
        <v>0</v>
      </c>
      <c r="AB45" s="292">
        <v>47</v>
      </c>
      <c r="AC45" s="292">
        <v>0</v>
      </c>
      <c r="AD45" s="292">
        <f t="shared" si="8"/>
        <v>1140</v>
      </c>
      <c r="AE45" s="292">
        <f t="shared" si="9"/>
        <v>0</v>
      </c>
      <c r="AF45" s="292">
        <v>0</v>
      </c>
      <c r="AG45" s="292">
        <v>0</v>
      </c>
      <c r="AH45" s="292">
        <v>0</v>
      </c>
      <c r="AI45" s="292">
        <f t="shared" si="10"/>
        <v>1084</v>
      </c>
      <c r="AJ45" s="292">
        <v>0</v>
      </c>
      <c r="AK45" s="292">
        <v>0</v>
      </c>
      <c r="AL45" s="292">
        <v>1084</v>
      </c>
      <c r="AM45" s="292">
        <f t="shared" si="11"/>
        <v>6</v>
      </c>
      <c r="AN45" s="292">
        <v>0</v>
      </c>
      <c r="AO45" s="292">
        <v>0</v>
      </c>
      <c r="AP45" s="292">
        <v>6</v>
      </c>
      <c r="AQ45" s="292">
        <f t="shared" si="12"/>
        <v>0</v>
      </c>
      <c r="AR45" s="292">
        <v>0</v>
      </c>
      <c r="AS45" s="292">
        <v>0</v>
      </c>
      <c r="AT45" s="292">
        <v>0</v>
      </c>
      <c r="AU45" s="292">
        <f t="shared" si="13"/>
        <v>0</v>
      </c>
      <c r="AV45" s="292">
        <v>0</v>
      </c>
      <c r="AW45" s="292">
        <v>0</v>
      </c>
      <c r="AX45" s="292">
        <v>0</v>
      </c>
      <c r="AY45" s="292">
        <f t="shared" si="14"/>
        <v>50</v>
      </c>
      <c r="AZ45" s="292">
        <v>0</v>
      </c>
      <c r="BA45" s="292">
        <v>0</v>
      </c>
      <c r="BB45" s="292">
        <v>50</v>
      </c>
      <c r="BC45" s="292">
        <f t="shared" si="15"/>
        <v>569</v>
      </c>
      <c r="BD45" s="292">
        <f t="shared" si="16"/>
        <v>291</v>
      </c>
      <c r="BE45" s="292">
        <v>0</v>
      </c>
      <c r="BF45" s="292">
        <v>104</v>
      </c>
      <c r="BG45" s="292">
        <v>9</v>
      </c>
      <c r="BH45" s="292">
        <v>15</v>
      </c>
      <c r="BI45" s="292">
        <v>52</v>
      </c>
      <c r="BJ45" s="292">
        <v>111</v>
      </c>
      <c r="BK45" s="292">
        <f t="shared" si="18"/>
        <v>278</v>
      </c>
      <c r="BL45" s="292">
        <v>0</v>
      </c>
      <c r="BM45" s="292">
        <v>74</v>
      </c>
      <c r="BN45" s="292">
        <v>3</v>
      </c>
      <c r="BO45" s="292">
        <v>2</v>
      </c>
      <c r="BP45" s="292">
        <v>192</v>
      </c>
      <c r="BQ45" s="292">
        <v>7</v>
      </c>
      <c r="BR45" s="292">
        <f t="shared" si="41"/>
        <v>3227</v>
      </c>
      <c r="BS45" s="292">
        <f t="shared" si="42"/>
        <v>0</v>
      </c>
      <c r="BT45" s="292">
        <f t="shared" si="43"/>
        <v>2665</v>
      </c>
      <c r="BU45" s="292">
        <f t="shared" si="44"/>
        <v>70</v>
      </c>
      <c r="BV45" s="292">
        <f t="shared" si="45"/>
        <v>259</v>
      </c>
      <c r="BW45" s="292">
        <f t="shared" si="46"/>
        <v>75</v>
      </c>
      <c r="BX45" s="292">
        <f t="shared" si="47"/>
        <v>158</v>
      </c>
      <c r="BY45" s="292">
        <f t="shared" si="21"/>
        <v>2936</v>
      </c>
      <c r="BZ45" s="292">
        <f t="shared" si="22"/>
        <v>0</v>
      </c>
      <c r="CA45" s="292">
        <f t="shared" si="23"/>
        <v>2561</v>
      </c>
      <c r="CB45" s="292">
        <f t="shared" si="24"/>
        <v>61</v>
      </c>
      <c r="CC45" s="292">
        <f t="shared" si="25"/>
        <v>244</v>
      </c>
      <c r="CD45" s="292">
        <f t="shared" si="26"/>
        <v>23</v>
      </c>
      <c r="CE45" s="292">
        <f t="shared" si="27"/>
        <v>47</v>
      </c>
      <c r="CF45" s="292">
        <f t="shared" si="28"/>
        <v>291</v>
      </c>
      <c r="CG45" s="292">
        <f t="shared" si="48"/>
        <v>0</v>
      </c>
      <c r="CH45" s="292">
        <f t="shared" si="49"/>
        <v>104</v>
      </c>
      <c r="CI45" s="292">
        <f t="shared" si="50"/>
        <v>9</v>
      </c>
      <c r="CJ45" s="292">
        <f t="shared" si="51"/>
        <v>15</v>
      </c>
      <c r="CK45" s="292">
        <f t="shared" si="52"/>
        <v>52</v>
      </c>
      <c r="CL45" s="292">
        <f t="shared" si="53"/>
        <v>111</v>
      </c>
      <c r="CM45" s="292">
        <f t="shared" si="54"/>
        <v>1418</v>
      </c>
      <c r="CN45" s="292">
        <f t="shared" si="55"/>
        <v>0</v>
      </c>
      <c r="CO45" s="292">
        <f t="shared" si="56"/>
        <v>1158</v>
      </c>
      <c r="CP45" s="292">
        <f t="shared" si="57"/>
        <v>9</v>
      </c>
      <c r="CQ45" s="292">
        <f t="shared" si="58"/>
        <v>2</v>
      </c>
      <c r="CR45" s="292">
        <f t="shared" si="59"/>
        <v>192</v>
      </c>
      <c r="CS45" s="292">
        <f t="shared" si="60"/>
        <v>57</v>
      </c>
      <c r="CT45" s="292">
        <f t="shared" si="31"/>
        <v>1140</v>
      </c>
      <c r="CU45" s="292">
        <f t="shared" si="32"/>
        <v>0</v>
      </c>
      <c r="CV45" s="292">
        <f t="shared" si="33"/>
        <v>1084</v>
      </c>
      <c r="CW45" s="292">
        <f t="shared" si="34"/>
        <v>6</v>
      </c>
      <c r="CX45" s="292">
        <f t="shared" si="35"/>
        <v>0</v>
      </c>
      <c r="CY45" s="292">
        <f t="shared" si="36"/>
        <v>0</v>
      </c>
      <c r="CZ45" s="292">
        <f t="shared" si="37"/>
        <v>50</v>
      </c>
      <c r="DA45" s="292">
        <f t="shared" si="38"/>
        <v>278</v>
      </c>
      <c r="DB45" s="292">
        <f t="shared" si="61"/>
        <v>0</v>
      </c>
      <c r="DC45" s="292">
        <f t="shared" si="62"/>
        <v>74</v>
      </c>
      <c r="DD45" s="292">
        <f t="shared" si="63"/>
        <v>3</v>
      </c>
      <c r="DE45" s="292">
        <f t="shared" si="64"/>
        <v>2</v>
      </c>
      <c r="DF45" s="292">
        <f t="shared" si="65"/>
        <v>192</v>
      </c>
      <c r="DG45" s="292">
        <f t="shared" si="66"/>
        <v>7</v>
      </c>
      <c r="DH45" s="292">
        <v>0</v>
      </c>
      <c r="DI45" s="292">
        <f t="shared" si="40"/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0"/>
        <v>5238</v>
      </c>
      <c r="E46" s="292">
        <f t="shared" si="1"/>
        <v>2758</v>
      </c>
      <c r="F46" s="292">
        <f t="shared" si="2"/>
        <v>0</v>
      </c>
      <c r="G46" s="292">
        <v>0</v>
      </c>
      <c r="H46" s="292">
        <v>0</v>
      </c>
      <c r="I46" s="292">
        <v>0</v>
      </c>
      <c r="J46" s="292">
        <f t="shared" si="3"/>
        <v>2205</v>
      </c>
      <c r="K46" s="292">
        <v>2205</v>
      </c>
      <c r="L46" s="292">
        <v>0</v>
      </c>
      <c r="M46" s="292">
        <v>0</v>
      </c>
      <c r="N46" s="292">
        <f t="shared" si="4"/>
        <v>86</v>
      </c>
      <c r="O46" s="292">
        <v>86</v>
      </c>
      <c r="P46" s="292">
        <v>0</v>
      </c>
      <c r="Q46" s="292">
        <v>0</v>
      </c>
      <c r="R46" s="292">
        <f t="shared" si="5"/>
        <v>416</v>
      </c>
      <c r="S46" s="292">
        <v>416</v>
      </c>
      <c r="T46" s="292">
        <v>0</v>
      </c>
      <c r="U46" s="292">
        <v>0</v>
      </c>
      <c r="V46" s="292">
        <f t="shared" si="6"/>
        <v>8</v>
      </c>
      <c r="W46" s="292">
        <v>8</v>
      </c>
      <c r="X46" s="292">
        <v>0</v>
      </c>
      <c r="Y46" s="292">
        <v>0</v>
      </c>
      <c r="Z46" s="292">
        <f t="shared" si="7"/>
        <v>43</v>
      </c>
      <c r="AA46" s="292">
        <v>43</v>
      </c>
      <c r="AB46" s="292">
        <v>0</v>
      </c>
      <c r="AC46" s="292">
        <v>0</v>
      </c>
      <c r="AD46" s="292">
        <f t="shared" si="8"/>
        <v>1459</v>
      </c>
      <c r="AE46" s="292">
        <f t="shared" si="9"/>
        <v>0</v>
      </c>
      <c r="AF46" s="292">
        <v>0</v>
      </c>
      <c r="AG46" s="292">
        <v>0</v>
      </c>
      <c r="AH46" s="292">
        <v>0</v>
      </c>
      <c r="AI46" s="292">
        <f t="shared" si="10"/>
        <v>1441</v>
      </c>
      <c r="AJ46" s="292">
        <v>0</v>
      </c>
      <c r="AK46" s="292">
        <v>0</v>
      </c>
      <c r="AL46" s="292">
        <v>1441</v>
      </c>
      <c r="AM46" s="292">
        <f t="shared" si="11"/>
        <v>7</v>
      </c>
      <c r="AN46" s="292">
        <v>0</v>
      </c>
      <c r="AO46" s="292">
        <v>0</v>
      </c>
      <c r="AP46" s="292">
        <v>7</v>
      </c>
      <c r="AQ46" s="292">
        <f t="shared" si="12"/>
        <v>0</v>
      </c>
      <c r="AR46" s="292">
        <v>0</v>
      </c>
      <c r="AS46" s="292">
        <v>0</v>
      </c>
      <c r="AT46" s="292">
        <v>0</v>
      </c>
      <c r="AU46" s="292">
        <f t="shared" si="13"/>
        <v>2</v>
      </c>
      <c r="AV46" s="292">
        <v>0</v>
      </c>
      <c r="AW46" s="292">
        <v>2</v>
      </c>
      <c r="AX46" s="292">
        <v>0</v>
      </c>
      <c r="AY46" s="292">
        <f t="shared" si="14"/>
        <v>9</v>
      </c>
      <c r="AZ46" s="292">
        <v>0</v>
      </c>
      <c r="BA46" s="292">
        <v>0</v>
      </c>
      <c r="BB46" s="292">
        <v>9</v>
      </c>
      <c r="BC46" s="292">
        <f t="shared" si="15"/>
        <v>1021</v>
      </c>
      <c r="BD46" s="292">
        <f t="shared" si="16"/>
        <v>839</v>
      </c>
      <c r="BE46" s="292">
        <v>0</v>
      </c>
      <c r="BF46" s="292">
        <v>167</v>
      </c>
      <c r="BG46" s="292">
        <v>16</v>
      </c>
      <c r="BH46" s="292">
        <v>24</v>
      </c>
      <c r="BI46" s="292">
        <v>433</v>
      </c>
      <c r="BJ46" s="292">
        <v>199</v>
      </c>
      <c r="BK46" s="292">
        <f t="shared" si="18"/>
        <v>182</v>
      </c>
      <c r="BL46" s="292">
        <v>0</v>
      </c>
      <c r="BM46" s="292">
        <v>117</v>
      </c>
      <c r="BN46" s="292">
        <v>4</v>
      </c>
      <c r="BO46" s="292">
        <v>0</v>
      </c>
      <c r="BP46" s="292">
        <v>49</v>
      </c>
      <c r="BQ46" s="292">
        <v>12</v>
      </c>
      <c r="BR46" s="292">
        <f t="shared" si="41"/>
        <v>3597</v>
      </c>
      <c r="BS46" s="292">
        <f t="shared" si="42"/>
        <v>0</v>
      </c>
      <c r="BT46" s="292">
        <f t="shared" si="43"/>
        <v>2372</v>
      </c>
      <c r="BU46" s="292">
        <f t="shared" si="44"/>
        <v>102</v>
      </c>
      <c r="BV46" s="292">
        <f t="shared" si="45"/>
        <v>440</v>
      </c>
      <c r="BW46" s="292">
        <f t="shared" si="46"/>
        <v>441</v>
      </c>
      <c r="BX46" s="292">
        <f t="shared" si="47"/>
        <v>242</v>
      </c>
      <c r="BY46" s="292">
        <f t="shared" si="21"/>
        <v>2758</v>
      </c>
      <c r="BZ46" s="292">
        <f t="shared" si="22"/>
        <v>0</v>
      </c>
      <c r="CA46" s="292">
        <f t="shared" si="23"/>
        <v>2205</v>
      </c>
      <c r="CB46" s="292">
        <f t="shared" si="24"/>
        <v>86</v>
      </c>
      <c r="CC46" s="292">
        <f t="shared" si="25"/>
        <v>416</v>
      </c>
      <c r="CD46" s="292">
        <f t="shared" si="26"/>
        <v>8</v>
      </c>
      <c r="CE46" s="292">
        <f t="shared" si="27"/>
        <v>43</v>
      </c>
      <c r="CF46" s="292">
        <f t="shared" si="28"/>
        <v>839</v>
      </c>
      <c r="CG46" s="292">
        <f t="shared" si="48"/>
        <v>0</v>
      </c>
      <c r="CH46" s="292">
        <f t="shared" si="49"/>
        <v>167</v>
      </c>
      <c r="CI46" s="292">
        <f t="shared" si="50"/>
        <v>16</v>
      </c>
      <c r="CJ46" s="292">
        <f t="shared" si="51"/>
        <v>24</v>
      </c>
      <c r="CK46" s="292">
        <f t="shared" si="52"/>
        <v>433</v>
      </c>
      <c r="CL46" s="292">
        <f t="shared" si="53"/>
        <v>199</v>
      </c>
      <c r="CM46" s="292">
        <f t="shared" si="54"/>
        <v>1641</v>
      </c>
      <c r="CN46" s="292">
        <f t="shared" si="55"/>
        <v>0</v>
      </c>
      <c r="CO46" s="292">
        <f t="shared" si="56"/>
        <v>1558</v>
      </c>
      <c r="CP46" s="292">
        <f t="shared" si="57"/>
        <v>11</v>
      </c>
      <c r="CQ46" s="292">
        <f t="shared" si="58"/>
        <v>0</v>
      </c>
      <c r="CR46" s="292">
        <f t="shared" si="59"/>
        <v>51</v>
      </c>
      <c r="CS46" s="292">
        <f t="shared" si="60"/>
        <v>21</v>
      </c>
      <c r="CT46" s="292">
        <f t="shared" si="31"/>
        <v>1459</v>
      </c>
      <c r="CU46" s="292">
        <f t="shared" si="32"/>
        <v>0</v>
      </c>
      <c r="CV46" s="292">
        <f t="shared" si="33"/>
        <v>1441</v>
      </c>
      <c r="CW46" s="292">
        <f t="shared" si="34"/>
        <v>7</v>
      </c>
      <c r="CX46" s="292">
        <f t="shared" si="35"/>
        <v>0</v>
      </c>
      <c r="CY46" s="292">
        <f t="shared" si="36"/>
        <v>2</v>
      </c>
      <c r="CZ46" s="292">
        <f t="shared" si="37"/>
        <v>9</v>
      </c>
      <c r="DA46" s="292">
        <f t="shared" si="38"/>
        <v>182</v>
      </c>
      <c r="DB46" s="292">
        <f t="shared" si="61"/>
        <v>0</v>
      </c>
      <c r="DC46" s="292">
        <f t="shared" si="62"/>
        <v>117</v>
      </c>
      <c r="DD46" s="292">
        <f t="shared" si="63"/>
        <v>4</v>
      </c>
      <c r="DE46" s="292">
        <f t="shared" si="64"/>
        <v>0</v>
      </c>
      <c r="DF46" s="292">
        <f t="shared" si="65"/>
        <v>49</v>
      </c>
      <c r="DG46" s="292">
        <f t="shared" si="66"/>
        <v>12</v>
      </c>
      <c r="DH46" s="292">
        <v>0</v>
      </c>
      <c r="DI46" s="292">
        <f t="shared" si="40"/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0"/>
        <v>5098</v>
      </c>
      <c r="E47" s="292">
        <f t="shared" si="1"/>
        <v>3592</v>
      </c>
      <c r="F47" s="292">
        <f t="shared" si="2"/>
        <v>0</v>
      </c>
      <c r="G47" s="292">
        <v>0</v>
      </c>
      <c r="H47" s="292">
        <v>0</v>
      </c>
      <c r="I47" s="292">
        <v>0</v>
      </c>
      <c r="J47" s="292">
        <f t="shared" si="3"/>
        <v>2755</v>
      </c>
      <c r="K47" s="292">
        <v>2108</v>
      </c>
      <c r="L47" s="292">
        <v>647</v>
      </c>
      <c r="M47" s="292">
        <v>0</v>
      </c>
      <c r="N47" s="292">
        <f t="shared" si="4"/>
        <v>66</v>
      </c>
      <c r="O47" s="292">
        <v>46</v>
      </c>
      <c r="P47" s="292">
        <v>20</v>
      </c>
      <c r="Q47" s="292">
        <v>0</v>
      </c>
      <c r="R47" s="292">
        <f t="shared" si="5"/>
        <v>735</v>
      </c>
      <c r="S47" s="292">
        <v>631</v>
      </c>
      <c r="T47" s="292">
        <v>104</v>
      </c>
      <c r="U47" s="292">
        <v>0</v>
      </c>
      <c r="V47" s="292">
        <f t="shared" si="6"/>
        <v>0</v>
      </c>
      <c r="W47" s="292">
        <v>0</v>
      </c>
      <c r="X47" s="292">
        <v>0</v>
      </c>
      <c r="Y47" s="292">
        <v>0</v>
      </c>
      <c r="Z47" s="292">
        <f t="shared" si="7"/>
        <v>36</v>
      </c>
      <c r="AA47" s="292">
        <v>28</v>
      </c>
      <c r="AB47" s="292">
        <v>8</v>
      </c>
      <c r="AC47" s="292">
        <v>0</v>
      </c>
      <c r="AD47" s="292">
        <f t="shared" si="8"/>
        <v>641</v>
      </c>
      <c r="AE47" s="292">
        <f t="shared" si="9"/>
        <v>0</v>
      </c>
      <c r="AF47" s="292">
        <v>0</v>
      </c>
      <c r="AG47" s="292">
        <v>0</v>
      </c>
      <c r="AH47" s="292">
        <v>0</v>
      </c>
      <c r="AI47" s="292">
        <f t="shared" si="10"/>
        <v>592</v>
      </c>
      <c r="AJ47" s="292">
        <v>234</v>
      </c>
      <c r="AK47" s="292">
        <v>72</v>
      </c>
      <c r="AL47" s="292">
        <v>286</v>
      </c>
      <c r="AM47" s="292">
        <f t="shared" si="11"/>
        <v>7</v>
      </c>
      <c r="AN47" s="292">
        <v>5</v>
      </c>
      <c r="AO47" s="292">
        <v>2</v>
      </c>
      <c r="AP47" s="292">
        <v>0</v>
      </c>
      <c r="AQ47" s="292">
        <f t="shared" si="12"/>
        <v>38</v>
      </c>
      <c r="AR47" s="292">
        <v>27</v>
      </c>
      <c r="AS47" s="292">
        <v>11</v>
      </c>
      <c r="AT47" s="292">
        <v>0</v>
      </c>
      <c r="AU47" s="292">
        <f t="shared" si="13"/>
        <v>0</v>
      </c>
      <c r="AV47" s="292">
        <v>0</v>
      </c>
      <c r="AW47" s="292">
        <v>0</v>
      </c>
      <c r="AX47" s="292">
        <v>0</v>
      </c>
      <c r="AY47" s="292">
        <f t="shared" si="14"/>
        <v>4</v>
      </c>
      <c r="AZ47" s="292">
        <v>3</v>
      </c>
      <c r="BA47" s="292">
        <v>1</v>
      </c>
      <c r="BB47" s="292">
        <v>0</v>
      </c>
      <c r="BC47" s="292">
        <f t="shared" si="15"/>
        <v>865</v>
      </c>
      <c r="BD47" s="292">
        <f t="shared" si="16"/>
        <v>434</v>
      </c>
      <c r="BE47" s="292">
        <v>0</v>
      </c>
      <c r="BF47" s="292">
        <v>366</v>
      </c>
      <c r="BG47" s="292">
        <v>20</v>
      </c>
      <c r="BH47" s="292">
        <v>5</v>
      </c>
      <c r="BI47" s="292">
        <v>0</v>
      </c>
      <c r="BJ47" s="292">
        <v>43</v>
      </c>
      <c r="BK47" s="292">
        <f t="shared" si="18"/>
        <v>431</v>
      </c>
      <c r="BL47" s="292">
        <v>0</v>
      </c>
      <c r="BM47" s="292">
        <v>365</v>
      </c>
      <c r="BN47" s="292">
        <v>20</v>
      </c>
      <c r="BO47" s="292">
        <v>4</v>
      </c>
      <c r="BP47" s="292">
        <v>0</v>
      </c>
      <c r="BQ47" s="292">
        <v>42</v>
      </c>
      <c r="BR47" s="292">
        <f t="shared" si="41"/>
        <v>4026</v>
      </c>
      <c r="BS47" s="292">
        <f t="shared" si="42"/>
        <v>0</v>
      </c>
      <c r="BT47" s="292">
        <f t="shared" si="43"/>
        <v>3121</v>
      </c>
      <c r="BU47" s="292">
        <f t="shared" si="44"/>
        <v>86</v>
      </c>
      <c r="BV47" s="292">
        <f t="shared" si="45"/>
        <v>740</v>
      </c>
      <c r="BW47" s="292">
        <f t="shared" si="46"/>
        <v>0</v>
      </c>
      <c r="BX47" s="292">
        <f t="shared" si="47"/>
        <v>79</v>
      </c>
      <c r="BY47" s="292">
        <f t="shared" si="21"/>
        <v>3592</v>
      </c>
      <c r="BZ47" s="292">
        <f t="shared" si="22"/>
        <v>0</v>
      </c>
      <c r="CA47" s="292">
        <f t="shared" si="23"/>
        <v>2755</v>
      </c>
      <c r="CB47" s="292">
        <f t="shared" si="24"/>
        <v>66</v>
      </c>
      <c r="CC47" s="292">
        <f t="shared" si="25"/>
        <v>735</v>
      </c>
      <c r="CD47" s="292">
        <f t="shared" si="26"/>
        <v>0</v>
      </c>
      <c r="CE47" s="292">
        <f t="shared" si="27"/>
        <v>36</v>
      </c>
      <c r="CF47" s="292">
        <f t="shared" si="28"/>
        <v>434</v>
      </c>
      <c r="CG47" s="292">
        <f t="shared" si="48"/>
        <v>0</v>
      </c>
      <c r="CH47" s="292">
        <f t="shared" si="49"/>
        <v>366</v>
      </c>
      <c r="CI47" s="292">
        <f t="shared" si="50"/>
        <v>20</v>
      </c>
      <c r="CJ47" s="292">
        <f t="shared" si="51"/>
        <v>5</v>
      </c>
      <c r="CK47" s="292">
        <f t="shared" si="52"/>
        <v>0</v>
      </c>
      <c r="CL47" s="292">
        <f t="shared" si="53"/>
        <v>43</v>
      </c>
      <c r="CM47" s="292">
        <f t="shared" si="54"/>
        <v>1072</v>
      </c>
      <c r="CN47" s="292">
        <f t="shared" si="55"/>
        <v>0</v>
      </c>
      <c r="CO47" s="292">
        <f t="shared" si="56"/>
        <v>957</v>
      </c>
      <c r="CP47" s="292">
        <f t="shared" si="57"/>
        <v>27</v>
      </c>
      <c r="CQ47" s="292">
        <f t="shared" si="58"/>
        <v>42</v>
      </c>
      <c r="CR47" s="292">
        <f t="shared" si="59"/>
        <v>0</v>
      </c>
      <c r="CS47" s="292">
        <f t="shared" si="60"/>
        <v>46</v>
      </c>
      <c r="CT47" s="292">
        <f t="shared" si="31"/>
        <v>641</v>
      </c>
      <c r="CU47" s="292">
        <f t="shared" si="32"/>
        <v>0</v>
      </c>
      <c r="CV47" s="292">
        <f t="shared" si="33"/>
        <v>592</v>
      </c>
      <c r="CW47" s="292">
        <f t="shared" si="34"/>
        <v>7</v>
      </c>
      <c r="CX47" s="292">
        <f t="shared" si="35"/>
        <v>38</v>
      </c>
      <c r="CY47" s="292">
        <f t="shared" si="36"/>
        <v>0</v>
      </c>
      <c r="CZ47" s="292">
        <f t="shared" si="37"/>
        <v>4</v>
      </c>
      <c r="DA47" s="292">
        <f t="shared" si="38"/>
        <v>431</v>
      </c>
      <c r="DB47" s="292">
        <f t="shared" si="61"/>
        <v>0</v>
      </c>
      <c r="DC47" s="292">
        <f t="shared" si="62"/>
        <v>365</v>
      </c>
      <c r="DD47" s="292">
        <f t="shared" si="63"/>
        <v>20</v>
      </c>
      <c r="DE47" s="292">
        <f t="shared" si="64"/>
        <v>4</v>
      </c>
      <c r="DF47" s="292">
        <f t="shared" si="65"/>
        <v>0</v>
      </c>
      <c r="DG47" s="292">
        <f t="shared" si="66"/>
        <v>42</v>
      </c>
      <c r="DH47" s="292">
        <v>0</v>
      </c>
      <c r="DI47" s="292">
        <f t="shared" si="40"/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0"/>
        <v>4168</v>
      </c>
      <c r="E48" s="292">
        <f t="shared" si="1"/>
        <v>2876</v>
      </c>
      <c r="F48" s="292">
        <f t="shared" si="2"/>
        <v>0</v>
      </c>
      <c r="G48" s="292">
        <v>0</v>
      </c>
      <c r="H48" s="292">
        <v>0</v>
      </c>
      <c r="I48" s="292">
        <v>0</v>
      </c>
      <c r="J48" s="292">
        <f t="shared" si="3"/>
        <v>2394</v>
      </c>
      <c r="K48" s="292">
        <v>0</v>
      </c>
      <c r="L48" s="292">
        <v>2394</v>
      </c>
      <c r="M48" s="292">
        <v>0</v>
      </c>
      <c r="N48" s="292">
        <f t="shared" si="4"/>
        <v>0</v>
      </c>
      <c r="O48" s="292">
        <v>0</v>
      </c>
      <c r="P48" s="292">
        <v>0</v>
      </c>
      <c r="Q48" s="292">
        <v>0</v>
      </c>
      <c r="R48" s="292">
        <f t="shared" si="5"/>
        <v>403</v>
      </c>
      <c r="S48" s="292">
        <v>0</v>
      </c>
      <c r="T48" s="292">
        <v>403</v>
      </c>
      <c r="U48" s="292">
        <v>0</v>
      </c>
      <c r="V48" s="292">
        <f t="shared" si="6"/>
        <v>43</v>
      </c>
      <c r="W48" s="292">
        <v>0</v>
      </c>
      <c r="X48" s="292">
        <v>43</v>
      </c>
      <c r="Y48" s="292">
        <v>0</v>
      </c>
      <c r="Z48" s="292">
        <f t="shared" si="7"/>
        <v>36</v>
      </c>
      <c r="AA48" s="292">
        <v>0</v>
      </c>
      <c r="AB48" s="292">
        <v>36</v>
      </c>
      <c r="AC48" s="292">
        <v>0</v>
      </c>
      <c r="AD48" s="292">
        <f t="shared" si="8"/>
        <v>614</v>
      </c>
      <c r="AE48" s="292">
        <f t="shared" si="9"/>
        <v>0</v>
      </c>
      <c r="AF48" s="292">
        <v>0</v>
      </c>
      <c r="AG48" s="292">
        <v>0</v>
      </c>
      <c r="AH48" s="292">
        <v>0</v>
      </c>
      <c r="AI48" s="292">
        <f t="shared" si="10"/>
        <v>612</v>
      </c>
      <c r="AJ48" s="292">
        <v>0</v>
      </c>
      <c r="AK48" s="292">
        <v>0</v>
      </c>
      <c r="AL48" s="292">
        <v>612</v>
      </c>
      <c r="AM48" s="292">
        <f t="shared" si="11"/>
        <v>0</v>
      </c>
      <c r="AN48" s="292">
        <v>0</v>
      </c>
      <c r="AO48" s="292">
        <v>0</v>
      </c>
      <c r="AP48" s="292">
        <v>0</v>
      </c>
      <c r="AQ48" s="292">
        <f t="shared" si="12"/>
        <v>1</v>
      </c>
      <c r="AR48" s="292">
        <v>0</v>
      </c>
      <c r="AS48" s="292">
        <v>0</v>
      </c>
      <c r="AT48" s="292">
        <v>1</v>
      </c>
      <c r="AU48" s="292">
        <f t="shared" si="13"/>
        <v>0</v>
      </c>
      <c r="AV48" s="292">
        <v>0</v>
      </c>
      <c r="AW48" s="292">
        <v>0</v>
      </c>
      <c r="AX48" s="292">
        <v>0</v>
      </c>
      <c r="AY48" s="292">
        <f t="shared" si="14"/>
        <v>1</v>
      </c>
      <c r="AZ48" s="292">
        <v>0</v>
      </c>
      <c r="BA48" s="292">
        <v>0</v>
      </c>
      <c r="BB48" s="292">
        <v>1</v>
      </c>
      <c r="BC48" s="292">
        <f t="shared" si="15"/>
        <v>678</v>
      </c>
      <c r="BD48" s="292">
        <f t="shared" si="16"/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 t="shared" si="18"/>
        <v>678</v>
      </c>
      <c r="BL48" s="292">
        <v>0</v>
      </c>
      <c r="BM48" s="292">
        <v>593</v>
      </c>
      <c r="BN48" s="292">
        <v>0</v>
      </c>
      <c r="BO48" s="292">
        <v>21</v>
      </c>
      <c r="BP48" s="292">
        <v>4</v>
      </c>
      <c r="BQ48" s="292">
        <v>60</v>
      </c>
      <c r="BR48" s="292">
        <f t="shared" si="41"/>
        <v>2876</v>
      </c>
      <c r="BS48" s="292">
        <f t="shared" si="42"/>
        <v>0</v>
      </c>
      <c r="BT48" s="292">
        <f t="shared" si="43"/>
        <v>2394</v>
      </c>
      <c r="BU48" s="292">
        <f t="shared" si="44"/>
        <v>0</v>
      </c>
      <c r="BV48" s="292">
        <f t="shared" si="45"/>
        <v>403</v>
      </c>
      <c r="BW48" s="292">
        <f t="shared" si="46"/>
        <v>43</v>
      </c>
      <c r="BX48" s="292">
        <f t="shared" si="47"/>
        <v>36</v>
      </c>
      <c r="BY48" s="292">
        <f t="shared" si="21"/>
        <v>2876</v>
      </c>
      <c r="BZ48" s="292">
        <f t="shared" si="22"/>
        <v>0</v>
      </c>
      <c r="CA48" s="292">
        <f t="shared" si="23"/>
        <v>2394</v>
      </c>
      <c r="CB48" s="292">
        <f t="shared" si="24"/>
        <v>0</v>
      </c>
      <c r="CC48" s="292">
        <f t="shared" si="25"/>
        <v>403</v>
      </c>
      <c r="CD48" s="292">
        <f t="shared" si="26"/>
        <v>43</v>
      </c>
      <c r="CE48" s="292">
        <f t="shared" si="27"/>
        <v>36</v>
      </c>
      <c r="CF48" s="292">
        <f t="shared" si="28"/>
        <v>0</v>
      </c>
      <c r="CG48" s="292">
        <f t="shared" si="48"/>
        <v>0</v>
      </c>
      <c r="CH48" s="292">
        <f t="shared" si="49"/>
        <v>0</v>
      </c>
      <c r="CI48" s="292">
        <f t="shared" si="50"/>
        <v>0</v>
      </c>
      <c r="CJ48" s="292">
        <f t="shared" si="51"/>
        <v>0</v>
      </c>
      <c r="CK48" s="292">
        <f t="shared" si="52"/>
        <v>0</v>
      </c>
      <c r="CL48" s="292">
        <f t="shared" si="53"/>
        <v>0</v>
      </c>
      <c r="CM48" s="292">
        <f t="shared" si="54"/>
        <v>1292</v>
      </c>
      <c r="CN48" s="292">
        <f t="shared" si="55"/>
        <v>0</v>
      </c>
      <c r="CO48" s="292">
        <f t="shared" si="56"/>
        <v>1205</v>
      </c>
      <c r="CP48" s="292">
        <f t="shared" si="57"/>
        <v>0</v>
      </c>
      <c r="CQ48" s="292">
        <f t="shared" si="58"/>
        <v>22</v>
      </c>
      <c r="CR48" s="292">
        <f t="shared" si="59"/>
        <v>4</v>
      </c>
      <c r="CS48" s="292">
        <f t="shared" si="60"/>
        <v>61</v>
      </c>
      <c r="CT48" s="292">
        <f t="shared" si="31"/>
        <v>614</v>
      </c>
      <c r="CU48" s="292">
        <f t="shared" si="32"/>
        <v>0</v>
      </c>
      <c r="CV48" s="292">
        <f t="shared" si="33"/>
        <v>612</v>
      </c>
      <c r="CW48" s="292">
        <f t="shared" si="34"/>
        <v>0</v>
      </c>
      <c r="CX48" s="292">
        <f t="shared" si="35"/>
        <v>1</v>
      </c>
      <c r="CY48" s="292">
        <f t="shared" si="36"/>
        <v>0</v>
      </c>
      <c r="CZ48" s="292">
        <f t="shared" si="37"/>
        <v>1</v>
      </c>
      <c r="DA48" s="292">
        <f t="shared" si="38"/>
        <v>678</v>
      </c>
      <c r="DB48" s="292">
        <f t="shared" si="61"/>
        <v>0</v>
      </c>
      <c r="DC48" s="292">
        <f t="shared" si="62"/>
        <v>593</v>
      </c>
      <c r="DD48" s="292">
        <f t="shared" si="63"/>
        <v>0</v>
      </c>
      <c r="DE48" s="292">
        <f t="shared" si="64"/>
        <v>21</v>
      </c>
      <c r="DF48" s="292">
        <f t="shared" si="65"/>
        <v>4</v>
      </c>
      <c r="DG48" s="292">
        <f t="shared" si="66"/>
        <v>60</v>
      </c>
      <c r="DH48" s="292">
        <v>0</v>
      </c>
      <c r="DI48" s="292">
        <f t="shared" si="40"/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8">
    <sortCondition ref="A8:A48"/>
    <sortCondition ref="B8:B48"/>
    <sortCondition ref="C8:C48"/>
  </sortState>
  <mergeCells count="20"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7" man="1"/>
    <brk id="25" min="1" max="47" man="1"/>
    <brk id="38" min="1" max="47" man="1"/>
    <brk id="50" min="1" max="47" man="1"/>
    <brk id="6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45" t="s">
        <v>11</v>
      </c>
      <c r="B2" s="345" t="s">
        <v>12</v>
      </c>
      <c r="C2" s="347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46"/>
      <c r="B3" s="346"/>
      <c r="C3" s="348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46"/>
      <c r="B4" s="346"/>
      <c r="C4" s="348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46"/>
      <c r="B5" s="346"/>
      <c r="C5" s="348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46"/>
      <c r="B6" s="346"/>
      <c r="C6" s="348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5">
        <f t="shared" ref="D7:D48" si="0">SUM(E7,T7,AI7,AX7,BM7,CB7,CQ7,DF7,DU7,DZ7)</f>
        <v>1772057</v>
      </c>
      <c r="E7" s="305">
        <f t="shared" ref="E7:E48" si="1">SUM(F7,M7)</f>
        <v>1507583</v>
      </c>
      <c r="F7" s="305">
        <f t="shared" ref="F7:F48" si="2">SUM(G7:L7)</f>
        <v>1411040</v>
      </c>
      <c r="G7" s="305">
        <f t="shared" ref="G7:L7" si="3">SUM(G$8:G$1000)</f>
        <v>25437</v>
      </c>
      <c r="H7" s="305">
        <f t="shared" si="3"/>
        <v>1378802</v>
      </c>
      <c r="I7" s="305">
        <f t="shared" si="3"/>
        <v>0</v>
      </c>
      <c r="J7" s="305">
        <f t="shared" si="3"/>
        <v>86</v>
      </c>
      <c r="K7" s="305">
        <f t="shared" si="3"/>
        <v>0</v>
      </c>
      <c r="L7" s="305">
        <f t="shared" si="3"/>
        <v>6715</v>
      </c>
      <c r="M7" s="305">
        <f t="shared" ref="M7:M48" si="4">SUM(N7:S7)</f>
        <v>96543</v>
      </c>
      <c r="N7" s="305">
        <f t="shared" ref="N7:S7" si="5">SUM(N$8:N$1000)</f>
        <v>1291</v>
      </c>
      <c r="O7" s="305">
        <f t="shared" si="5"/>
        <v>94597</v>
      </c>
      <c r="P7" s="305">
        <f t="shared" si="5"/>
        <v>0</v>
      </c>
      <c r="Q7" s="305">
        <f t="shared" si="5"/>
        <v>0</v>
      </c>
      <c r="R7" s="305">
        <f t="shared" si="5"/>
        <v>0</v>
      </c>
      <c r="S7" s="305">
        <f t="shared" si="5"/>
        <v>655</v>
      </c>
      <c r="T7" s="305">
        <f t="shared" ref="T7:T48" si="6">SUM(U7,AB7)</f>
        <v>89235</v>
      </c>
      <c r="U7" s="305">
        <f t="shared" ref="U7:U48" si="7">SUM(V7:AA7)</f>
        <v>66389</v>
      </c>
      <c r="V7" s="305">
        <f t="shared" ref="V7:AA7" si="8">SUM(V$8:V$1000)</f>
        <v>0</v>
      </c>
      <c r="W7" s="305">
        <f t="shared" si="8"/>
        <v>1916</v>
      </c>
      <c r="X7" s="305">
        <f t="shared" si="8"/>
        <v>32275</v>
      </c>
      <c r="Y7" s="305">
        <f t="shared" si="8"/>
        <v>2465</v>
      </c>
      <c r="Z7" s="305">
        <f t="shared" si="8"/>
        <v>0</v>
      </c>
      <c r="AA7" s="305">
        <f t="shared" si="8"/>
        <v>29733</v>
      </c>
      <c r="AB7" s="305">
        <f t="shared" ref="AB7:AB48" si="9">SUM(AC7:AH7)</f>
        <v>22846</v>
      </c>
      <c r="AC7" s="305">
        <f t="shared" ref="AC7:AH7" si="10">SUM(AC$8:AC$1000)</f>
        <v>0</v>
      </c>
      <c r="AD7" s="305">
        <f t="shared" si="10"/>
        <v>302</v>
      </c>
      <c r="AE7" s="305">
        <f t="shared" si="10"/>
        <v>1955</v>
      </c>
      <c r="AF7" s="305">
        <f t="shared" si="10"/>
        <v>216</v>
      </c>
      <c r="AG7" s="305">
        <f t="shared" si="10"/>
        <v>0</v>
      </c>
      <c r="AH7" s="305">
        <f t="shared" si="10"/>
        <v>20373</v>
      </c>
      <c r="AI7" s="305">
        <f t="shared" ref="AI7:AI48" si="11">SUM(AJ7,AQ7)</f>
        <v>11443</v>
      </c>
      <c r="AJ7" s="305">
        <f t="shared" ref="AJ7:AJ48" si="12">SUM(AK7:AP7)</f>
        <v>144</v>
      </c>
      <c r="AK7" s="305">
        <f t="shared" ref="AK7:AP7" si="13">SUM(AK$8:AK$1000)</f>
        <v>0</v>
      </c>
      <c r="AL7" s="305">
        <f t="shared" si="13"/>
        <v>51</v>
      </c>
      <c r="AM7" s="305">
        <f t="shared" si="13"/>
        <v>0</v>
      </c>
      <c r="AN7" s="305">
        <f t="shared" si="13"/>
        <v>79</v>
      </c>
      <c r="AO7" s="305">
        <f t="shared" si="13"/>
        <v>0</v>
      </c>
      <c r="AP7" s="305">
        <f t="shared" si="13"/>
        <v>14</v>
      </c>
      <c r="AQ7" s="305">
        <f t="shared" ref="AQ7:AQ48" si="14">SUM(AR7:AW7)</f>
        <v>11299</v>
      </c>
      <c r="AR7" s="305">
        <f t="shared" ref="AR7:AW7" si="15">SUM(AR$8:AR$1000)</f>
        <v>0</v>
      </c>
      <c r="AS7" s="305">
        <f t="shared" si="15"/>
        <v>0</v>
      </c>
      <c r="AT7" s="305">
        <f t="shared" si="15"/>
        <v>0</v>
      </c>
      <c r="AU7" s="305">
        <f t="shared" si="15"/>
        <v>7353</v>
      </c>
      <c r="AV7" s="305">
        <f t="shared" si="15"/>
        <v>0</v>
      </c>
      <c r="AW7" s="305">
        <f t="shared" si="15"/>
        <v>3946</v>
      </c>
      <c r="AX7" s="305">
        <f t="shared" ref="AX7:AX48" si="16">SUM(AY7,BF7)</f>
        <v>0</v>
      </c>
      <c r="AY7" s="305">
        <f t="shared" ref="AY7:AY48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48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48" si="21">SUM(BN7,BU7)</f>
        <v>6886</v>
      </c>
      <c r="BN7" s="305">
        <f t="shared" ref="BN7:BN48" si="22">SUM(BO7:BT7)</f>
        <v>6010</v>
      </c>
      <c r="BO7" s="305">
        <f t="shared" ref="BO7:BT7" si="23">SUM(BO$8:BO$1000)</f>
        <v>0</v>
      </c>
      <c r="BP7" s="305">
        <f t="shared" si="23"/>
        <v>6010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48" si="24">SUM(BV7:CA7)</f>
        <v>876</v>
      </c>
      <c r="BV7" s="305">
        <f t="shared" ref="BV7:CA7" si="25">SUM(BV$8:BV$1000)</f>
        <v>0</v>
      </c>
      <c r="BW7" s="305">
        <f t="shared" si="25"/>
        <v>876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48" si="26">SUM(CC7,CJ7)</f>
        <v>4875</v>
      </c>
      <c r="CC7" s="305">
        <f t="shared" ref="CC7:CC48" si="27">SUM(CD7:CI7)</f>
        <v>4557</v>
      </c>
      <c r="CD7" s="305">
        <f t="shared" ref="CD7:CI7" si="28">SUM(CD$8:CD$1000)</f>
        <v>0</v>
      </c>
      <c r="CE7" s="305">
        <f t="shared" si="28"/>
        <v>4454</v>
      </c>
      <c r="CF7" s="305">
        <f t="shared" si="28"/>
        <v>0</v>
      </c>
      <c r="CG7" s="305">
        <f t="shared" si="28"/>
        <v>103</v>
      </c>
      <c r="CH7" s="305">
        <f t="shared" si="28"/>
        <v>0</v>
      </c>
      <c r="CI7" s="305">
        <f t="shared" si="28"/>
        <v>0</v>
      </c>
      <c r="CJ7" s="305">
        <f t="shared" ref="CJ7:CJ48" si="29">SUM(CK7:CP7)</f>
        <v>318</v>
      </c>
      <c r="CK7" s="305">
        <f t="shared" ref="CK7:CP7" si="30">SUM(CK$8:CK$1000)</f>
        <v>0</v>
      </c>
      <c r="CL7" s="305">
        <f t="shared" si="30"/>
        <v>315</v>
      </c>
      <c r="CM7" s="305">
        <f t="shared" si="30"/>
        <v>0</v>
      </c>
      <c r="CN7" s="305">
        <f t="shared" si="30"/>
        <v>3</v>
      </c>
      <c r="CO7" s="305">
        <f t="shared" si="30"/>
        <v>0</v>
      </c>
      <c r="CP7" s="305">
        <f t="shared" si="30"/>
        <v>0</v>
      </c>
      <c r="CQ7" s="305">
        <f t="shared" ref="CQ7:CQ48" si="31">SUM(CR7,CY7)</f>
        <v>79915</v>
      </c>
      <c r="CR7" s="305">
        <f t="shared" ref="CR7:CR48" si="32">SUM(CS7:CX7)</f>
        <v>76327</v>
      </c>
      <c r="CS7" s="305">
        <f t="shared" ref="CS7:CX7" si="33">SUM(CS$8:CS$1000)</f>
        <v>0</v>
      </c>
      <c r="CT7" s="305">
        <f t="shared" si="33"/>
        <v>23</v>
      </c>
      <c r="CU7" s="305">
        <f t="shared" si="33"/>
        <v>3372</v>
      </c>
      <c r="CV7" s="305">
        <f t="shared" si="33"/>
        <v>71175</v>
      </c>
      <c r="CW7" s="305">
        <f t="shared" si="33"/>
        <v>349</v>
      </c>
      <c r="CX7" s="305">
        <f t="shared" si="33"/>
        <v>1408</v>
      </c>
      <c r="CY7" s="305">
        <f t="shared" ref="CY7:CY48" si="34">SUM(CZ7:DE7)</f>
        <v>3588</v>
      </c>
      <c r="CZ7" s="305">
        <f t="shared" ref="CZ7:DE7" si="35">SUM(CZ$8:CZ$1000)</f>
        <v>0</v>
      </c>
      <c r="DA7" s="305">
        <f t="shared" si="35"/>
        <v>56</v>
      </c>
      <c r="DB7" s="305">
        <f t="shared" si="35"/>
        <v>710</v>
      </c>
      <c r="DC7" s="305">
        <f t="shared" si="35"/>
        <v>1669</v>
      </c>
      <c r="DD7" s="305">
        <f t="shared" si="35"/>
        <v>113</v>
      </c>
      <c r="DE7" s="305">
        <f t="shared" si="35"/>
        <v>1040</v>
      </c>
      <c r="DF7" s="305">
        <f t="shared" ref="DF7:DF48" si="36">SUM(DG7,DN7)</f>
        <v>1780</v>
      </c>
      <c r="DG7" s="305">
        <f t="shared" ref="DG7:DG48" si="37">SUM(DH7:DM7)</f>
        <v>1766</v>
      </c>
      <c r="DH7" s="305">
        <f t="shared" ref="DH7:DM7" si="38">SUM(DH$8:DH$1000)</f>
        <v>0</v>
      </c>
      <c r="DI7" s="305">
        <f t="shared" si="38"/>
        <v>0</v>
      </c>
      <c r="DJ7" s="305">
        <f t="shared" si="38"/>
        <v>1747</v>
      </c>
      <c r="DK7" s="305">
        <f t="shared" si="38"/>
        <v>0</v>
      </c>
      <c r="DL7" s="305">
        <f t="shared" si="38"/>
        <v>11</v>
      </c>
      <c r="DM7" s="305">
        <f t="shared" si="38"/>
        <v>8</v>
      </c>
      <c r="DN7" s="305">
        <f t="shared" ref="DN7:DN48" si="39">SUM(DO7:DT7)</f>
        <v>14</v>
      </c>
      <c r="DO7" s="305">
        <f t="shared" ref="DO7:DT7" si="40">SUM(DO$8:DO$1000)</f>
        <v>0</v>
      </c>
      <c r="DP7" s="305">
        <f t="shared" si="40"/>
        <v>0</v>
      </c>
      <c r="DQ7" s="305">
        <f t="shared" si="40"/>
        <v>14</v>
      </c>
      <c r="DR7" s="305">
        <f t="shared" si="40"/>
        <v>0</v>
      </c>
      <c r="DS7" s="305">
        <f t="shared" si="40"/>
        <v>0</v>
      </c>
      <c r="DT7" s="305">
        <f t="shared" si="40"/>
        <v>0</v>
      </c>
      <c r="DU7" s="305">
        <f t="shared" ref="DU7:DU48" si="41">SUM(DV7:DY7)</f>
        <v>51164</v>
      </c>
      <c r="DV7" s="305">
        <f>SUM(DV$8:DV$1000)</f>
        <v>44811</v>
      </c>
      <c r="DW7" s="305">
        <f>SUM(DW$8:DW$1000)</f>
        <v>13</v>
      </c>
      <c r="DX7" s="305">
        <f>SUM(DX$8:DX$1000)</f>
        <v>6340</v>
      </c>
      <c r="DY7" s="305">
        <f>SUM(DY$8:DY$1000)</f>
        <v>0</v>
      </c>
      <c r="DZ7" s="305">
        <f t="shared" ref="DZ7:DZ48" si="42">SUM(EA7,EH7)</f>
        <v>19176</v>
      </c>
      <c r="EA7" s="305">
        <f t="shared" ref="EA7:EA48" si="43">SUM(EB7:EG7)</f>
        <v>3843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3740</v>
      </c>
      <c r="EE7" s="305">
        <f t="shared" si="44"/>
        <v>0</v>
      </c>
      <c r="EF7" s="305">
        <f t="shared" si="44"/>
        <v>63</v>
      </c>
      <c r="EG7" s="305">
        <f t="shared" si="44"/>
        <v>40</v>
      </c>
      <c r="EH7" s="305">
        <f t="shared" ref="EH7:EH48" si="45">SUM(EI7:EN7)</f>
        <v>15333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12083</v>
      </c>
      <c r="EL7" s="305">
        <f t="shared" si="46"/>
        <v>0</v>
      </c>
      <c r="EM7" s="305">
        <f t="shared" si="46"/>
        <v>3250</v>
      </c>
      <c r="EN7" s="305">
        <f t="shared" si="46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489735</v>
      </c>
      <c r="E8" s="292">
        <f t="shared" si="1"/>
        <v>430954</v>
      </c>
      <c r="F8" s="292">
        <f t="shared" si="2"/>
        <v>409067</v>
      </c>
      <c r="G8" s="292">
        <v>0</v>
      </c>
      <c r="H8" s="292">
        <v>409067</v>
      </c>
      <c r="I8" s="292">
        <v>0</v>
      </c>
      <c r="J8" s="292">
        <v>0</v>
      </c>
      <c r="K8" s="292">
        <v>0</v>
      </c>
      <c r="L8" s="292">
        <v>0</v>
      </c>
      <c r="M8" s="292">
        <f t="shared" si="4"/>
        <v>21887</v>
      </c>
      <c r="N8" s="292">
        <v>0</v>
      </c>
      <c r="O8" s="292">
        <v>21887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23297</v>
      </c>
      <c r="U8" s="292">
        <f t="shared" si="7"/>
        <v>21756</v>
      </c>
      <c r="V8" s="292">
        <v>0</v>
      </c>
      <c r="W8" s="292">
        <v>1916</v>
      </c>
      <c r="X8" s="292">
        <v>11766</v>
      </c>
      <c r="Y8" s="292">
        <v>0</v>
      </c>
      <c r="Z8" s="292">
        <v>0</v>
      </c>
      <c r="AA8" s="292">
        <v>8074</v>
      </c>
      <c r="AB8" s="292">
        <f t="shared" si="9"/>
        <v>1541</v>
      </c>
      <c r="AC8" s="292">
        <v>0</v>
      </c>
      <c r="AD8" s="292">
        <v>272</v>
      </c>
      <c r="AE8" s="292">
        <v>0</v>
      </c>
      <c r="AF8" s="292">
        <v>0</v>
      </c>
      <c r="AG8" s="292">
        <v>0</v>
      </c>
      <c r="AH8" s="292">
        <v>1269</v>
      </c>
      <c r="AI8" s="292">
        <f t="shared" si="11"/>
        <v>0</v>
      </c>
      <c r="AJ8" s="292">
        <f t="shared" si="12"/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 t="shared" si="14"/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29394</v>
      </c>
      <c r="CR8" s="292">
        <f t="shared" si="32"/>
        <v>29307</v>
      </c>
      <c r="CS8" s="292">
        <v>0</v>
      </c>
      <c r="CT8" s="292">
        <v>23</v>
      </c>
      <c r="CU8" s="292">
        <v>0</v>
      </c>
      <c r="CV8" s="292">
        <v>29273</v>
      </c>
      <c r="CW8" s="292">
        <v>0</v>
      </c>
      <c r="CX8" s="292">
        <v>11</v>
      </c>
      <c r="CY8" s="292">
        <f t="shared" si="34"/>
        <v>87</v>
      </c>
      <c r="CZ8" s="292">
        <v>0</v>
      </c>
      <c r="DA8" s="292">
        <v>0</v>
      </c>
      <c r="DB8" s="292">
        <v>0</v>
      </c>
      <c r="DC8" s="292">
        <v>87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 t="shared" si="42"/>
        <v>6090</v>
      </c>
      <c r="EA8" s="292">
        <f t="shared" si="43"/>
        <v>1121</v>
      </c>
      <c r="EB8" s="292">
        <v>0</v>
      </c>
      <c r="EC8" s="292">
        <v>0</v>
      </c>
      <c r="ED8" s="292">
        <v>1121</v>
      </c>
      <c r="EE8" s="292">
        <v>0</v>
      </c>
      <c r="EF8" s="292">
        <v>0</v>
      </c>
      <c r="EG8" s="292">
        <v>0</v>
      </c>
      <c r="EH8" s="292">
        <f t="shared" si="45"/>
        <v>4969</v>
      </c>
      <c r="EI8" s="292">
        <v>0</v>
      </c>
      <c r="EJ8" s="292">
        <v>0</v>
      </c>
      <c r="EK8" s="292">
        <v>4969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180789</v>
      </c>
      <c r="E9" s="292">
        <f t="shared" si="1"/>
        <v>156017</v>
      </c>
      <c r="F9" s="292">
        <f t="shared" si="2"/>
        <v>145070</v>
      </c>
      <c r="G9" s="292">
        <v>0</v>
      </c>
      <c r="H9" s="292">
        <v>140061</v>
      </c>
      <c r="I9" s="292">
        <v>0</v>
      </c>
      <c r="J9" s="292">
        <v>0</v>
      </c>
      <c r="K9" s="292">
        <v>0</v>
      </c>
      <c r="L9" s="292">
        <v>5009</v>
      </c>
      <c r="M9" s="292">
        <f t="shared" si="4"/>
        <v>10947</v>
      </c>
      <c r="N9" s="292">
        <v>0</v>
      </c>
      <c r="O9" s="292">
        <v>10947</v>
      </c>
      <c r="P9" s="292">
        <v>0</v>
      </c>
      <c r="Q9" s="292">
        <v>0</v>
      </c>
      <c r="R9" s="292">
        <v>0</v>
      </c>
      <c r="S9" s="292">
        <v>0</v>
      </c>
      <c r="T9" s="292">
        <f t="shared" si="6"/>
        <v>5021</v>
      </c>
      <c r="U9" s="292">
        <f t="shared" si="7"/>
        <v>2302</v>
      </c>
      <c r="V9" s="292">
        <v>0</v>
      </c>
      <c r="W9" s="292">
        <v>0</v>
      </c>
      <c r="X9" s="292">
        <v>476</v>
      </c>
      <c r="Y9" s="292">
        <v>0</v>
      </c>
      <c r="Z9" s="292">
        <v>0</v>
      </c>
      <c r="AA9" s="292">
        <v>1826</v>
      </c>
      <c r="AB9" s="292">
        <f t="shared" si="9"/>
        <v>2719</v>
      </c>
      <c r="AC9" s="292">
        <v>0</v>
      </c>
      <c r="AD9" s="292">
        <v>0</v>
      </c>
      <c r="AE9" s="292">
        <v>91</v>
      </c>
      <c r="AF9" s="292">
        <v>0</v>
      </c>
      <c r="AG9" s="292">
        <v>0</v>
      </c>
      <c r="AH9" s="292">
        <v>2628</v>
      </c>
      <c r="AI9" s="292">
        <f t="shared" si="11"/>
        <v>3924</v>
      </c>
      <c r="AJ9" s="292">
        <f t="shared" si="12"/>
        <v>14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14</v>
      </c>
      <c r="AQ9" s="292">
        <f t="shared" si="14"/>
        <v>3910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3910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0</v>
      </c>
      <c r="CC9" s="292">
        <f t="shared" si="27"/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6003</v>
      </c>
      <c r="CR9" s="292">
        <f t="shared" si="32"/>
        <v>5991</v>
      </c>
      <c r="CS9" s="292">
        <v>0</v>
      </c>
      <c r="CT9" s="292">
        <v>0</v>
      </c>
      <c r="CU9" s="292">
        <v>0</v>
      </c>
      <c r="CV9" s="292">
        <v>5991</v>
      </c>
      <c r="CW9" s="292">
        <v>0</v>
      </c>
      <c r="CX9" s="292">
        <v>0</v>
      </c>
      <c r="CY9" s="292">
        <f t="shared" si="34"/>
        <v>12</v>
      </c>
      <c r="CZ9" s="292">
        <v>0</v>
      </c>
      <c r="DA9" s="292">
        <v>0</v>
      </c>
      <c r="DB9" s="292">
        <v>0</v>
      </c>
      <c r="DC9" s="292">
        <v>12</v>
      </c>
      <c r="DD9" s="292">
        <v>0</v>
      </c>
      <c r="DE9" s="292">
        <v>0</v>
      </c>
      <c r="DF9" s="292">
        <f t="shared" si="36"/>
        <v>1463</v>
      </c>
      <c r="DG9" s="292">
        <f t="shared" si="37"/>
        <v>1449</v>
      </c>
      <c r="DH9" s="292">
        <v>0</v>
      </c>
      <c r="DI9" s="292">
        <v>0</v>
      </c>
      <c r="DJ9" s="292">
        <v>1449</v>
      </c>
      <c r="DK9" s="292">
        <v>0</v>
      </c>
      <c r="DL9" s="292">
        <v>0</v>
      </c>
      <c r="DM9" s="292">
        <v>0</v>
      </c>
      <c r="DN9" s="292">
        <f t="shared" si="39"/>
        <v>14</v>
      </c>
      <c r="DO9" s="292">
        <v>0</v>
      </c>
      <c r="DP9" s="292">
        <v>0</v>
      </c>
      <c r="DQ9" s="292">
        <v>14</v>
      </c>
      <c r="DR9" s="292">
        <v>0</v>
      </c>
      <c r="DS9" s="292">
        <v>0</v>
      </c>
      <c r="DT9" s="292">
        <v>0</v>
      </c>
      <c r="DU9" s="292">
        <f t="shared" si="41"/>
        <v>4476</v>
      </c>
      <c r="DV9" s="292">
        <v>4476</v>
      </c>
      <c r="DW9" s="292">
        <v>0</v>
      </c>
      <c r="DX9" s="292">
        <v>0</v>
      </c>
      <c r="DY9" s="292">
        <v>0</v>
      </c>
      <c r="DZ9" s="292">
        <f t="shared" si="42"/>
        <v>3885</v>
      </c>
      <c r="EA9" s="292">
        <f t="shared" si="43"/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 t="shared" si="45"/>
        <v>3885</v>
      </c>
      <c r="EI9" s="292">
        <v>0</v>
      </c>
      <c r="EJ9" s="292">
        <v>0</v>
      </c>
      <c r="EK9" s="292">
        <v>3468</v>
      </c>
      <c r="EL9" s="292">
        <v>0</v>
      </c>
      <c r="EM9" s="292">
        <v>417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148661</v>
      </c>
      <c r="E10" s="292">
        <f t="shared" si="1"/>
        <v>129157</v>
      </c>
      <c r="F10" s="292">
        <f t="shared" si="2"/>
        <v>121962</v>
      </c>
      <c r="G10" s="292">
        <v>0</v>
      </c>
      <c r="H10" s="292">
        <v>121962</v>
      </c>
      <c r="I10" s="292">
        <v>0</v>
      </c>
      <c r="J10" s="292">
        <v>0</v>
      </c>
      <c r="K10" s="292">
        <v>0</v>
      </c>
      <c r="L10" s="292">
        <v>0</v>
      </c>
      <c r="M10" s="292">
        <f t="shared" si="4"/>
        <v>7195</v>
      </c>
      <c r="N10" s="292">
        <v>0</v>
      </c>
      <c r="O10" s="292">
        <v>7195</v>
      </c>
      <c r="P10" s="292">
        <v>0</v>
      </c>
      <c r="Q10" s="292">
        <v>0</v>
      </c>
      <c r="R10" s="292">
        <v>0</v>
      </c>
      <c r="S10" s="292">
        <v>0</v>
      </c>
      <c r="T10" s="292">
        <f t="shared" si="6"/>
        <v>4989</v>
      </c>
      <c r="U10" s="292">
        <f t="shared" si="7"/>
        <v>4244</v>
      </c>
      <c r="V10" s="292">
        <v>0</v>
      </c>
      <c r="W10" s="292">
        <v>0</v>
      </c>
      <c r="X10" s="292">
        <v>1219</v>
      </c>
      <c r="Y10" s="292">
        <v>0</v>
      </c>
      <c r="Z10" s="292">
        <v>0</v>
      </c>
      <c r="AA10" s="292">
        <v>3025</v>
      </c>
      <c r="AB10" s="292">
        <f t="shared" si="9"/>
        <v>745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745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0</v>
      </c>
      <c r="CC10" s="292">
        <f t="shared" si="27"/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5587</v>
      </c>
      <c r="CR10" s="292">
        <f t="shared" si="32"/>
        <v>5582</v>
      </c>
      <c r="CS10" s="292">
        <v>0</v>
      </c>
      <c r="CT10" s="292">
        <v>0</v>
      </c>
      <c r="CU10" s="292">
        <v>0</v>
      </c>
      <c r="CV10" s="292">
        <v>5582</v>
      </c>
      <c r="CW10" s="292">
        <v>0</v>
      </c>
      <c r="CX10" s="292">
        <v>0</v>
      </c>
      <c r="CY10" s="292">
        <f t="shared" si="34"/>
        <v>5</v>
      </c>
      <c r="CZ10" s="292">
        <v>0</v>
      </c>
      <c r="DA10" s="292">
        <v>0</v>
      </c>
      <c r="DB10" s="292">
        <v>0</v>
      </c>
      <c r="DC10" s="292">
        <v>5</v>
      </c>
      <c r="DD10" s="292">
        <v>0</v>
      </c>
      <c r="DE10" s="292">
        <v>0</v>
      </c>
      <c r="DF10" s="292">
        <f t="shared" si="36"/>
        <v>0</v>
      </c>
      <c r="DG10" s="292">
        <f t="shared" si="37"/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8928</v>
      </c>
      <c r="DV10" s="292">
        <v>8928</v>
      </c>
      <c r="DW10" s="292">
        <v>0</v>
      </c>
      <c r="DX10" s="292">
        <v>0</v>
      </c>
      <c r="DY10" s="292">
        <v>0</v>
      </c>
      <c r="DZ10" s="292">
        <f t="shared" si="42"/>
        <v>0</v>
      </c>
      <c r="EA10" s="292">
        <f t="shared" si="43"/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 t="shared" si="45"/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97277</v>
      </c>
      <c r="E11" s="292">
        <f t="shared" si="1"/>
        <v>86967</v>
      </c>
      <c r="F11" s="292">
        <f t="shared" si="2"/>
        <v>82785</v>
      </c>
      <c r="G11" s="292">
        <v>0</v>
      </c>
      <c r="H11" s="292">
        <v>82785</v>
      </c>
      <c r="I11" s="292">
        <v>0</v>
      </c>
      <c r="J11" s="292">
        <v>0</v>
      </c>
      <c r="K11" s="292">
        <v>0</v>
      </c>
      <c r="L11" s="292">
        <v>0</v>
      </c>
      <c r="M11" s="292">
        <f t="shared" si="4"/>
        <v>4182</v>
      </c>
      <c r="N11" s="292">
        <v>0</v>
      </c>
      <c r="O11" s="292">
        <v>4182</v>
      </c>
      <c r="P11" s="292">
        <v>0</v>
      </c>
      <c r="Q11" s="292">
        <v>0</v>
      </c>
      <c r="R11" s="292">
        <v>0</v>
      </c>
      <c r="S11" s="292">
        <v>0</v>
      </c>
      <c r="T11" s="292">
        <f t="shared" si="6"/>
        <v>5757</v>
      </c>
      <c r="U11" s="292">
        <f t="shared" si="7"/>
        <v>4970</v>
      </c>
      <c r="V11" s="292">
        <v>0</v>
      </c>
      <c r="W11" s="292">
        <v>0</v>
      </c>
      <c r="X11" s="292">
        <v>2996</v>
      </c>
      <c r="Y11" s="292">
        <v>1404</v>
      </c>
      <c r="Z11" s="292">
        <v>0</v>
      </c>
      <c r="AA11" s="292">
        <v>570</v>
      </c>
      <c r="AB11" s="292">
        <f t="shared" si="9"/>
        <v>787</v>
      </c>
      <c r="AC11" s="292">
        <v>0</v>
      </c>
      <c r="AD11" s="292">
        <v>0</v>
      </c>
      <c r="AE11" s="292">
        <v>787</v>
      </c>
      <c r="AF11" s="292">
        <v>0</v>
      </c>
      <c r="AG11" s="292">
        <v>0</v>
      </c>
      <c r="AH11" s="292">
        <v>0</v>
      </c>
      <c r="AI11" s="292">
        <f t="shared" si="11"/>
        <v>0</v>
      </c>
      <c r="AJ11" s="292">
        <f t="shared" si="12"/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 t="shared" si="14"/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37</v>
      </c>
      <c r="CC11" s="292">
        <f t="shared" si="27"/>
        <v>37</v>
      </c>
      <c r="CD11" s="292">
        <v>0</v>
      </c>
      <c r="CE11" s="292">
        <v>0</v>
      </c>
      <c r="CF11" s="292">
        <v>0</v>
      </c>
      <c r="CG11" s="292">
        <v>37</v>
      </c>
      <c r="CH11" s="292">
        <v>0</v>
      </c>
      <c r="CI11" s="292">
        <v>0</v>
      </c>
      <c r="CJ11" s="292">
        <f t="shared" si="29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1391</v>
      </c>
      <c r="CR11" s="292">
        <f t="shared" si="32"/>
        <v>1391</v>
      </c>
      <c r="CS11" s="292">
        <v>0</v>
      </c>
      <c r="CT11" s="292">
        <v>0</v>
      </c>
      <c r="CU11" s="292">
        <v>0</v>
      </c>
      <c r="CV11" s="292">
        <v>1391</v>
      </c>
      <c r="CW11" s="292">
        <v>0</v>
      </c>
      <c r="CX11" s="292">
        <v>0</v>
      </c>
      <c r="CY11" s="292">
        <f t="shared" si="34"/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 t="shared" si="36"/>
        <v>0</v>
      </c>
      <c r="DG11" s="292">
        <f t="shared" si="37"/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1926</v>
      </c>
      <c r="DV11" s="292">
        <v>1926</v>
      </c>
      <c r="DW11" s="292">
        <v>0</v>
      </c>
      <c r="DX11" s="292">
        <v>0</v>
      </c>
      <c r="DY11" s="292">
        <v>0</v>
      </c>
      <c r="DZ11" s="292">
        <f t="shared" si="42"/>
        <v>1199</v>
      </c>
      <c r="EA11" s="292">
        <f t="shared" si="43"/>
        <v>373</v>
      </c>
      <c r="EB11" s="292">
        <v>0</v>
      </c>
      <c r="EC11" s="292">
        <v>0</v>
      </c>
      <c r="ED11" s="292">
        <v>373</v>
      </c>
      <c r="EE11" s="292">
        <v>0</v>
      </c>
      <c r="EF11" s="292">
        <v>0</v>
      </c>
      <c r="EG11" s="292">
        <v>0</v>
      </c>
      <c r="EH11" s="292">
        <f t="shared" si="45"/>
        <v>826</v>
      </c>
      <c r="EI11" s="292">
        <v>0</v>
      </c>
      <c r="EJ11" s="292">
        <v>0</v>
      </c>
      <c r="EK11" s="292">
        <v>826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161770</v>
      </c>
      <c r="E12" s="292">
        <f t="shared" si="1"/>
        <v>140225</v>
      </c>
      <c r="F12" s="292">
        <f t="shared" si="2"/>
        <v>129501</v>
      </c>
      <c r="G12" s="292">
        <v>0</v>
      </c>
      <c r="H12" s="292">
        <v>129501</v>
      </c>
      <c r="I12" s="292">
        <v>0</v>
      </c>
      <c r="J12" s="292">
        <v>0</v>
      </c>
      <c r="K12" s="292">
        <v>0</v>
      </c>
      <c r="L12" s="292">
        <v>0</v>
      </c>
      <c r="M12" s="292">
        <f t="shared" si="4"/>
        <v>10724</v>
      </c>
      <c r="N12" s="292">
        <v>0</v>
      </c>
      <c r="O12" s="292">
        <v>10724</v>
      </c>
      <c r="P12" s="292">
        <v>0</v>
      </c>
      <c r="Q12" s="292">
        <v>0</v>
      </c>
      <c r="R12" s="292">
        <v>0</v>
      </c>
      <c r="S12" s="292">
        <v>0</v>
      </c>
      <c r="T12" s="292">
        <f t="shared" si="6"/>
        <v>12703</v>
      </c>
      <c r="U12" s="292">
        <f t="shared" si="7"/>
        <v>9037</v>
      </c>
      <c r="V12" s="292">
        <v>0</v>
      </c>
      <c r="W12" s="292">
        <v>0</v>
      </c>
      <c r="X12" s="292">
        <v>6995</v>
      </c>
      <c r="Y12" s="292">
        <v>0</v>
      </c>
      <c r="Z12" s="292">
        <v>0</v>
      </c>
      <c r="AA12" s="292">
        <v>2042</v>
      </c>
      <c r="AB12" s="292">
        <f t="shared" si="9"/>
        <v>3666</v>
      </c>
      <c r="AC12" s="292">
        <v>0</v>
      </c>
      <c r="AD12" s="292">
        <v>0</v>
      </c>
      <c r="AE12" s="292">
        <v>92</v>
      </c>
      <c r="AF12" s="292">
        <v>0</v>
      </c>
      <c r="AG12" s="292">
        <v>0</v>
      </c>
      <c r="AH12" s="292">
        <v>3574</v>
      </c>
      <c r="AI12" s="292">
        <f t="shared" si="11"/>
        <v>0</v>
      </c>
      <c r="AJ12" s="292">
        <f t="shared" si="12"/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 t="shared" si="14"/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2615</v>
      </c>
      <c r="CR12" s="292">
        <f t="shared" si="32"/>
        <v>2615</v>
      </c>
      <c r="CS12" s="292">
        <v>0</v>
      </c>
      <c r="CT12" s="292">
        <v>0</v>
      </c>
      <c r="CU12" s="292">
        <v>0</v>
      </c>
      <c r="CV12" s="292">
        <v>2615</v>
      </c>
      <c r="CW12" s="292">
        <v>0</v>
      </c>
      <c r="CX12" s="292">
        <v>0</v>
      </c>
      <c r="CY12" s="292">
        <f t="shared" si="34"/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6227</v>
      </c>
      <c r="DV12" s="292">
        <v>6227</v>
      </c>
      <c r="DW12" s="292">
        <v>0</v>
      </c>
      <c r="DX12" s="292">
        <v>0</v>
      </c>
      <c r="DY12" s="292">
        <v>0</v>
      </c>
      <c r="DZ12" s="292">
        <f t="shared" si="42"/>
        <v>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18379</v>
      </c>
      <c r="E13" s="292">
        <f t="shared" si="1"/>
        <v>14868</v>
      </c>
      <c r="F13" s="292">
        <f t="shared" si="2"/>
        <v>12334</v>
      </c>
      <c r="G13" s="292">
        <v>0</v>
      </c>
      <c r="H13" s="292">
        <v>11566</v>
      </c>
      <c r="I13" s="292">
        <v>0</v>
      </c>
      <c r="J13" s="292">
        <v>0</v>
      </c>
      <c r="K13" s="292">
        <v>0</v>
      </c>
      <c r="L13" s="292">
        <v>768</v>
      </c>
      <c r="M13" s="292">
        <f t="shared" si="4"/>
        <v>2534</v>
      </c>
      <c r="N13" s="292">
        <v>0</v>
      </c>
      <c r="O13" s="292">
        <v>2534</v>
      </c>
      <c r="P13" s="292">
        <v>0</v>
      </c>
      <c r="Q13" s="292">
        <v>0</v>
      </c>
      <c r="R13" s="292">
        <v>0</v>
      </c>
      <c r="S13" s="292">
        <v>0</v>
      </c>
      <c r="T13" s="292">
        <f t="shared" si="6"/>
        <v>1809</v>
      </c>
      <c r="U13" s="292">
        <f t="shared" si="7"/>
        <v>1587</v>
      </c>
      <c r="V13" s="292">
        <v>0</v>
      </c>
      <c r="W13" s="292">
        <v>0</v>
      </c>
      <c r="X13" s="292">
        <v>722</v>
      </c>
      <c r="Y13" s="292">
        <v>0</v>
      </c>
      <c r="Z13" s="292">
        <v>0</v>
      </c>
      <c r="AA13" s="292">
        <v>865</v>
      </c>
      <c r="AB13" s="292">
        <f t="shared" si="9"/>
        <v>222</v>
      </c>
      <c r="AC13" s="292">
        <v>0</v>
      </c>
      <c r="AD13" s="292">
        <v>0</v>
      </c>
      <c r="AE13" s="292">
        <v>222</v>
      </c>
      <c r="AF13" s="292">
        <v>0</v>
      </c>
      <c r="AG13" s="292">
        <v>0</v>
      </c>
      <c r="AH13" s="292">
        <v>0</v>
      </c>
      <c r="AI13" s="292">
        <f t="shared" si="11"/>
        <v>0</v>
      </c>
      <c r="AJ13" s="292">
        <f t="shared" si="12"/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 t="shared" si="14"/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12</v>
      </c>
      <c r="CC13" s="292">
        <f t="shared" si="27"/>
        <v>12</v>
      </c>
      <c r="CD13" s="292">
        <v>0</v>
      </c>
      <c r="CE13" s="292">
        <v>0</v>
      </c>
      <c r="CF13" s="292">
        <v>0</v>
      </c>
      <c r="CG13" s="292">
        <v>12</v>
      </c>
      <c r="CH13" s="292">
        <v>0</v>
      </c>
      <c r="CI13" s="292">
        <v>0</v>
      </c>
      <c r="CJ13" s="292">
        <f t="shared" si="29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 t="shared" si="31"/>
        <v>0</v>
      </c>
      <c r="CR13" s="292">
        <f t="shared" si="32"/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 t="shared" si="34"/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 t="shared" si="36"/>
        <v>0</v>
      </c>
      <c r="DG13" s="292">
        <f t="shared" si="37"/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 t="shared" si="39"/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 t="shared" si="41"/>
        <v>1663</v>
      </c>
      <c r="DV13" s="292">
        <v>1663</v>
      </c>
      <c r="DW13" s="292">
        <v>0</v>
      </c>
      <c r="DX13" s="292">
        <v>0</v>
      </c>
      <c r="DY13" s="292">
        <v>0</v>
      </c>
      <c r="DZ13" s="292">
        <f t="shared" si="42"/>
        <v>27</v>
      </c>
      <c r="EA13" s="292">
        <f t="shared" si="43"/>
        <v>27</v>
      </c>
      <c r="EB13" s="292">
        <v>0</v>
      </c>
      <c r="EC13" s="292">
        <v>0</v>
      </c>
      <c r="ED13" s="292">
        <v>27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0"/>
        <v>30926</v>
      </c>
      <c r="E14" s="292">
        <f t="shared" si="1"/>
        <v>27333</v>
      </c>
      <c r="F14" s="292">
        <f t="shared" si="2"/>
        <v>23280</v>
      </c>
      <c r="G14" s="292">
        <v>0</v>
      </c>
      <c r="H14" s="292">
        <v>23280</v>
      </c>
      <c r="I14" s="292">
        <v>0</v>
      </c>
      <c r="J14" s="292">
        <v>0</v>
      </c>
      <c r="K14" s="292">
        <v>0</v>
      </c>
      <c r="L14" s="292">
        <v>0</v>
      </c>
      <c r="M14" s="292">
        <f t="shared" si="4"/>
        <v>4053</v>
      </c>
      <c r="N14" s="292">
        <v>0</v>
      </c>
      <c r="O14" s="292">
        <v>4053</v>
      </c>
      <c r="P14" s="292">
        <v>0</v>
      </c>
      <c r="Q14" s="292">
        <v>0</v>
      </c>
      <c r="R14" s="292">
        <v>0</v>
      </c>
      <c r="S14" s="292">
        <v>0</v>
      </c>
      <c r="T14" s="292">
        <f t="shared" si="6"/>
        <v>465</v>
      </c>
      <c r="U14" s="292">
        <f t="shared" si="7"/>
        <v>465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465</v>
      </c>
      <c r="AB14" s="292">
        <f t="shared" si="9"/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 t="shared" si="11"/>
        <v>0</v>
      </c>
      <c r="AJ14" s="292">
        <f t="shared" si="12"/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 t="shared" si="14"/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2038</v>
      </c>
      <c r="CR14" s="292">
        <f t="shared" si="32"/>
        <v>1869</v>
      </c>
      <c r="CS14" s="292">
        <v>0</v>
      </c>
      <c r="CT14" s="292">
        <v>0</v>
      </c>
      <c r="CU14" s="292">
        <v>1276</v>
      </c>
      <c r="CV14" s="292">
        <v>593</v>
      </c>
      <c r="CW14" s="292">
        <v>0</v>
      </c>
      <c r="CX14" s="292">
        <v>0</v>
      </c>
      <c r="CY14" s="292">
        <f t="shared" si="34"/>
        <v>169</v>
      </c>
      <c r="CZ14" s="292">
        <v>0</v>
      </c>
      <c r="DA14" s="292">
        <v>0</v>
      </c>
      <c r="DB14" s="292">
        <v>169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1090</v>
      </c>
      <c r="DV14" s="292">
        <v>1090</v>
      </c>
      <c r="DW14" s="292">
        <v>0</v>
      </c>
      <c r="DX14" s="292">
        <v>0</v>
      </c>
      <c r="DY14" s="292">
        <v>0</v>
      </c>
      <c r="DZ14" s="292">
        <f t="shared" si="42"/>
        <v>0</v>
      </c>
      <c r="EA14" s="292">
        <f t="shared" si="43"/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 t="shared" si="45"/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0"/>
        <v>59561</v>
      </c>
      <c r="E15" s="292">
        <f t="shared" si="1"/>
        <v>49018</v>
      </c>
      <c r="F15" s="292">
        <f t="shared" si="2"/>
        <v>46667</v>
      </c>
      <c r="G15" s="292">
        <v>0</v>
      </c>
      <c r="H15" s="292">
        <v>46508</v>
      </c>
      <c r="I15" s="292">
        <v>0</v>
      </c>
      <c r="J15" s="292">
        <v>0</v>
      </c>
      <c r="K15" s="292">
        <v>0</v>
      </c>
      <c r="L15" s="292">
        <v>159</v>
      </c>
      <c r="M15" s="292">
        <f t="shared" si="4"/>
        <v>2351</v>
      </c>
      <c r="N15" s="292">
        <v>0</v>
      </c>
      <c r="O15" s="292">
        <v>2351</v>
      </c>
      <c r="P15" s="292">
        <v>0</v>
      </c>
      <c r="Q15" s="292">
        <v>0</v>
      </c>
      <c r="R15" s="292">
        <v>0</v>
      </c>
      <c r="S15" s="292">
        <v>0</v>
      </c>
      <c r="T15" s="292">
        <f t="shared" si="6"/>
        <v>3256</v>
      </c>
      <c r="U15" s="292">
        <f t="shared" si="7"/>
        <v>3134</v>
      </c>
      <c r="V15" s="292">
        <v>0</v>
      </c>
      <c r="W15" s="292">
        <v>0</v>
      </c>
      <c r="X15" s="292">
        <v>2535</v>
      </c>
      <c r="Y15" s="292">
        <v>503</v>
      </c>
      <c r="Z15" s="292">
        <v>0</v>
      </c>
      <c r="AA15" s="292">
        <v>96</v>
      </c>
      <c r="AB15" s="292">
        <f t="shared" si="9"/>
        <v>122</v>
      </c>
      <c r="AC15" s="292">
        <v>0</v>
      </c>
      <c r="AD15" s="292">
        <v>0</v>
      </c>
      <c r="AE15" s="292">
        <v>122</v>
      </c>
      <c r="AF15" s="292">
        <v>0</v>
      </c>
      <c r="AG15" s="292">
        <v>0</v>
      </c>
      <c r="AH15" s="292">
        <v>0</v>
      </c>
      <c r="AI15" s="292">
        <f t="shared" si="11"/>
        <v>127</v>
      </c>
      <c r="AJ15" s="292">
        <f t="shared" si="12"/>
        <v>127</v>
      </c>
      <c r="AK15" s="292">
        <v>0</v>
      </c>
      <c r="AL15" s="292">
        <v>51</v>
      </c>
      <c r="AM15" s="292">
        <v>0</v>
      </c>
      <c r="AN15" s="292">
        <v>76</v>
      </c>
      <c r="AO15" s="292">
        <v>0</v>
      </c>
      <c r="AP15" s="292">
        <v>0</v>
      </c>
      <c r="AQ15" s="292">
        <f t="shared" si="14"/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0</v>
      </c>
      <c r="CC15" s="292">
        <f t="shared" si="27"/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 t="shared" si="31"/>
        <v>2816</v>
      </c>
      <c r="CR15" s="292">
        <f t="shared" si="32"/>
        <v>2800</v>
      </c>
      <c r="CS15" s="292">
        <v>0</v>
      </c>
      <c r="CT15" s="292">
        <v>0</v>
      </c>
      <c r="CU15" s="292">
        <v>0</v>
      </c>
      <c r="CV15" s="292">
        <v>2800</v>
      </c>
      <c r="CW15" s="292">
        <v>0</v>
      </c>
      <c r="CX15" s="292">
        <v>0</v>
      </c>
      <c r="CY15" s="292">
        <f t="shared" si="34"/>
        <v>16</v>
      </c>
      <c r="CZ15" s="292">
        <v>0</v>
      </c>
      <c r="DA15" s="292">
        <v>0</v>
      </c>
      <c r="DB15" s="292">
        <v>0</v>
      </c>
      <c r="DC15" s="292">
        <v>16</v>
      </c>
      <c r="DD15" s="292">
        <v>0</v>
      </c>
      <c r="DE15" s="292">
        <v>0</v>
      </c>
      <c r="DF15" s="292">
        <f t="shared" si="36"/>
        <v>298</v>
      </c>
      <c r="DG15" s="292">
        <f t="shared" si="37"/>
        <v>298</v>
      </c>
      <c r="DH15" s="292">
        <v>0</v>
      </c>
      <c r="DI15" s="292">
        <v>0</v>
      </c>
      <c r="DJ15" s="292">
        <v>298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3200</v>
      </c>
      <c r="DV15" s="292">
        <v>3200</v>
      </c>
      <c r="DW15" s="292">
        <v>0</v>
      </c>
      <c r="DX15" s="292">
        <v>0</v>
      </c>
      <c r="DY15" s="292">
        <v>0</v>
      </c>
      <c r="DZ15" s="292">
        <f t="shared" si="42"/>
        <v>846</v>
      </c>
      <c r="EA15" s="292">
        <f t="shared" si="43"/>
        <v>846</v>
      </c>
      <c r="EB15" s="292">
        <v>0</v>
      </c>
      <c r="EC15" s="292">
        <v>0</v>
      </c>
      <c r="ED15" s="292">
        <v>846</v>
      </c>
      <c r="EE15" s="292">
        <v>0</v>
      </c>
      <c r="EF15" s="292">
        <v>0</v>
      </c>
      <c r="EG15" s="292">
        <v>0</v>
      </c>
      <c r="EH15" s="292">
        <f t="shared" si="45"/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0"/>
        <v>10015</v>
      </c>
      <c r="E16" s="292">
        <f t="shared" si="1"/>
        <v>8192</v>
      </c>
      <c r="F16" s="292">
        <f t="shared" si="2"/>
        <v>7703</v>
      </c>
      <c r="G16" s="292">
        <v>0</v>
      </c>
      <c r="H16" s="292">
        <v>7444</v>
      </c>
      <c r="I16" s="292">
        <v>0</v>
      </c>
      <c r="J16" s="292">
        <v>0</v>
      </c>
      <c r="K16" s="292">
        <v>0</v>
      </c>
      <c r="L16" s="292">
        <v>259</v>
      </c>
      <c r="M16" s="292">
        <f t="shared" si="4"/>
        <v>489</v>
      </c>
      <c r="N16" s="292">
        <v>0</v>
      </c>
      <c r="O16" s="292">
        <v>170</v>
      </c>
      <c r="P16" s="292">
        <v>0</v>
      </c>
      <c r="Q16" s="292">
        <v>0</v>
      </c>
      <c r="R16" s="292">
        <v>0</v>
      </c>
      <c r="S16" s="292">
        <v>319</v>
      </c>
      <c r="T16" s="292">
        <f t="shared" si="6"/>
        <v>0</v>
      </c>
      <c r="U16" s="292">
        <f t="shared" si="7"/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 t="shared" si="9"/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 t="shared" si="11"/>
        <v>0</v>
      </c>
      <c r="AJ16" s="292">
        <f t="shared" si="12"/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1700</v>
      </c>
      <c r="CR16" s="292">
        <f t="shared" si="32"/>
        <v>1235</v>
      </c>
      <c r="CS16" s="292">
        <v>0</v>
      </c>
      <c r="CT16" s="292">
        <v>0</v>
      </c>
      <c r="CU16" s="292">
        <v>0</v>
      </c>
      <c r="CV16" s="292">
        <v>991</v>
      </c>
      <c r="CW16" s="292">
        <v>0</v>
      </c>
      <c r="CX16" s="292">
        <v>244</v>
      </c>
      <c r="CY16" s="292">
        <f t="shared" si="34"/>
        <v>465</v>
      </c>
      <c r="CZ16" s="292">
        <v>0</v>
      </c>
      <c r="DA16" s="292">
        <v>0</v>
      </c>
      <c r="DB16" s="292">
        <v>0</v>
      </c>
      <c r="DC16" s="292">
        <v>245</v>
      </c>
      <c r="DD16" s="292">
        <v>0</v>
      </c>
      <c r="DE16" s="292">
        <v>220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 t="shared" si="42"/>
        <v>123</v>
      </c>
      <c r="EA16" s="292">
        <f t="shared" si="43"/>
        <v>1</v>
      </c>
      <c r="EB16" s="292">
        <v>0</v>
      </c>
      <c r="EC16" s="292">
        <v>0</v>
      </c>
      <c r="ED16" s="292">
        <v>1</v>
      </c>
      <c r="EE16" s="292">
        <v>0</v>
      </c>
      <c r="EF16" s="292">
        <v>0</v>
      </c>
      <c r="EG16" s="292">
        <v>0</v>
      </c>
      <c r="EH16" s="292">
        <f t="shared" si="45"/>
        <v>122</v>
      </c>
      <c r="EI16" s="292">
        <v>0</v>
      </c>
      <c r="EJ16" s="292">
        <v>0</v>
      </c>
      <c r="EK16" s="292">
        <v>122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0"/>
        <v>27185</v>
      </c>
      <c r="E17" s="292">
        <f t="shared" si="1"/>
        <v>24740</v>
      </c>
      <c r="F17" s="292">
        <f t="shared" si="2"/>
        <v>21921</v>
      </c>
      <c r="G17" s="292">
        <v>0</v>
      </c>
      <c r="H17" s="292">
        <v>21921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2819</v>
      </c>
      <c r="N17" s="292">
        <v>0</v>
      </c>
      <c r="O17" s="292">
        <v>2819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1397</v>
      </c>
      <c r="U17" s="292">
        <f t="shared" si="7"/>
        <v>806</v>
      </c>
      <c r="V17" s="292">
        <v>0</v>
      </c>
      <c r="W17" s="292">
        <v>0</v>
      </c>
      <c r="X17" s="292">
        <v>706</v>
      </c>
      <c r="Y17" s="292">
        <v>0</v>
      </c>
      <c r="Z17" s="292">
        <v>0</v>
      </c>
      <c r="AA17" s="292">
        <v>100</v>
      </c>
      <c r="AB17" s="292">
        <f t="shared" si="9"/>
        <v>591</v>
      </c>
      <c r="AC17" s="292">
        <v>0</v>
      </c>
      <c r="AD17" s="292">
        <v>0</v>
      </c>
      <c r="AE17" s="292">
        <v>163</v>
      </c>
      <c r="AF17" s="292">
        <v>0</v>
      </c>
      <c r="AG17" s="292">
        <v>0</v>
      </c>
      <c r="AH17" s="292">
        <v>428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0</v>
      </c>
      <c r="CC17" s="292">
        <f t="shared" si="27"/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1011</v>
      </c>
      <c r="CR17" s="292">
        <f t="shared" si="32"/>
        <v>995</v>
      </c>
      <c r="CS17" s="292">
        <v>0</v>
      </c>
      <c r="CT17" s="292">
        <v>0</v>
      </c>
      <c r="CU17" s="292">
        <v>0</v>
      </c>
      <c r="CV17" s="292">
        <v>995</v>
      </c>
      <c r="CW17" s="292">
        <v>0</v>
      </c>
      <c r="CX17" s="292">
        <v>0</v>
      </c>
      <c r="CY17" s="292">
        <f t="shared" si="34"/>
        <v>16</v>
      </c>
      <c r="CZ17" s="292">
        <v>0</v>
      </c>
      <c r="DA17" s="292">
        <v>0</v>
      </c>
      <c r="DB17" s="292">
        <v>0</v>
      </c>
      <c r="DC17" s="292">
        <v>16</v>
      </c>
      <c r="DD17" s="292">
        <v>0</v>
      </c>
      <c r="DE17" s="292">
        <v>0</v>
      </c>
      <c r="DF17" s="292">
        <f t="shared" si="36"/>
        <v>8</v>
      </c>
      <c r="DG17" s="292">
        <f t="shared" si="37"/>
        <v>8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8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29</v>
      </c>
      <c r="DV17" s="292">
        <v>28</v>
      </c>
      <c r="DW17" s="292">
        <v>0</v>
      </c>
      <c r="DX17" s="292">
        <v>1</v>
      </c>
      <c r="DY17" s="292">
        <v>0</v>
      </c>
      <c r="DZ17" s="292">
        <f t="shared" si="42"/>
        <v>0</v>
      </c>
      <c r="EA17" s="292">
        <f t="shared" si="43"/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 t="shared" si="45"/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0"/>
        <v>87644</v>
      </c>
      <c r="E18" s="292">
        <f t="shared" si="1"/>
        <v>73650</v>
      </c>
      <c r="F18" s="292">
        <f t="shared" si="2"/>
        <v>70733</v>
      </c>
      <c r="G18" s="292">
        <v>0</v>
      </c>
      <c r="H18" s="292">
        <v>70733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2917</v>
      </c>
      <c r="N18" s="292">
        <v>0</v>
      </c>
      <c r="O18" s="292">
        <v>2917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4571</v>
      </c>
      <c r="U18" s="292">
        <f t="shared" si="7"/>
        <v>3912</v>
      </c>
      <c r="V18" s="292">
        <v>0</v>
      </c>
      <c r="W18" s="292">
        <v>0</v>
      </c>
      <c r="X18" s="292">
        <v>1532</v>
      </c>
      <c r="Y18" s="292">
        <v>0</v>
      </c>
      <c r="Z18" s="292">
        <v>0</v>
      </c>
      <c r="AA18" s="292">
        <v>2380</v>
      </c>
      <c r="AB18" s="292">
        <f t="shared" si="9"/>
        <v>659</v>
      </c>
      <c r="AC18" s="292">
        <v>0</v>
      </c>
      <c r="AD18" s="292">
        <v>0</v>
      </c>
      <c r="AE18" s="292">
        <v>137</v>
      </c>
      <c r="AF18" s="292">
        <v>0</v>
      </c>
      <c r="AG18" s="292">
        <v>0</v>
      </c>
      <c r="AH18" s="292">
        <v>522</v>
      </c>
      <c r="AI18" s="292">
        <f t="shared" si="11"/>
        <v>0</v>
      </c>
      <c r="AJ18" s="292">
        <f t="shared" si="12"/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0</v>
      </c>
      <c r="CC18" s="292">
        <f t="shared" si="27"/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 t="shared" si="29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 t="shared" si="31"/>
        <v>0</v>
      </c>
      <c r="CR18" s="292">
        <f t="shared" si="32"/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 t="shared" si="34"/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 t="shared" si="36"/>
        <v>0</v>
      </c>
      <c r="DG18" s="292">
        <f t="shared" si="37"/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 t="shared" si="39"/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 t="shared" si="41"/>
        <v>9423</v>
      </c>
      <c r="DV18" s="292">
        <v>3679</v>
      </c>
      <c r="DW18" s="292">
        <v>0</v>
      </c>
      <c r="DX18" s="292">
        <v>5744</v>
      </c>
      <c r="DY18" s="292">
        <v>0</v>
      </c>
      <c r="DZ18" s="292">
        <f t="shared" si="42"/>
        <v>0</v>
      </c>
      <c r="EA18" s="292">
        <f t="shared" si="43"/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 t="shared" si="45"/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0"/>
        <v>17426</v>
      </c>
      <c r="E19" s="292">
        <f t="shared" si="1"/>
        <v>14607</v>
      </c>
      <c r="F19" s="292">
        <f t="shared" si="2"/>
        <v>13382</v>
      </c>
      <c r="G19" s="292">
        <v>0</v>
      </c>
      <c r="H19" s="292">
        <v>13382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1225</v>
      </c>
      <c r="N19" s="292">
        <v>0</v>
      </c>
      <c r="O19" s="292">
        <v>1225</v>
      </c>
      <c r="P19" s="292">
        <v>0</v>
      </c>
      <c r="Q19" s="292">
        <v>0</v>
      </c>
      <c r="R19" s="292">
        <v>0</v>
      </c>
      <c r="S19" s="292">
        <v>0</v>
      </c>
      <c r="T19" s="292">
        <f t="shared" si="6"/>
        <v>1937</v>
      </c>
      <c r="U19" s="292">
        <f t="shared" si="7"/>
        <v>1614</v>
      </c>
      <c r="V19" s="292">
        <v>0</v>
      </c>
      <c r="W19" s="292">
        <v>0</v>
      </c>
      <c r="X19" s="292">
        <v>478</v>
      </c>
      <c r="Y19" s="292">
        <v>484</v>
      </c>
      <c r="Z19" s="292">
        <v>0</v>
      </c>
      <c r="AA19" s="292">
        <v>652</v>
      </c>
      <c r="AB19" s="292">
        <f t="shared" si="9"/>
        <v>323</v>
      </c>
      <c r="AC19" s="292">
        <v>0</v>
      </c>
      <c r="AD19" s="292">
        <v>30</v>
      </c>
      <c r="AE19" s="292">
        <v>90</v>
      </c>
      <c r="AF19" s="292">
        <v>81</v>
      </c>
      <c r="AG19" s="292">
        <v>0</v>
      </c>
      <c r="AH19" s="292">
        <v>122</v>
      </c>
      <c r="AI19" s="292">
        <f t="shared" si="11"/>
        <v>0</v>
      </c>
      <c r="AJ19" s="292">
        <f t="shared" si="12"/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0</v>
      </c>
      <c r="CC19" s="292">
        <f t="shared" si="27"/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695</v>
      </c>
      <c r="CR19" s="292">
        <f t="shared" si="32"/>
        <v>466</v>
      </c>
      <c r="CS19" s="292">
        <v>0</v>
      </c>
      <c r="CT19" s="292">
        <v>0</v>
      </c>
      <c r="CU19" s="292">
        <v>0</v>
      </c>
      <c r="CV19" s="292">
        <v>466</v>
      </c>
      <c r="CW19" s="292">
        <v>0</v>
      </c>
      <c r="CX19" s="292">
        <v>0</v>
      </c>
      <c r="CY19" s="292">
        <f t="shared" si="34"/>
        <v>229</v>
      </c>
      <c r="CZ19" s="292">
        <v>0</v>
      </c>
      <c r="DA19" s="292">
        <v>0</v>
      </c>
      <c r="DB19" s="292">
        <v>0</v>
      </c>
      <c r="DC19" s="292">
        <v>229</v>
      </c>
      <c r="DD19" s="292">
        <v>0</v>
      </c>
      <c r="DE19" s="292">
        <v>0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 t="shared" si="42"/>
        <v>187</v>
      </c>
      <c r="EA19" s="292">
        <f t="shared" si="43"/>
        <v>72</v>
      </c>
      <c r="EB19" s="292">
        <v>0</v>
      </c>
      <c r="EC19" s="292">
        <v>0</v>
      </c>
      <c r="ED19" s="292">
        <v>72</v>
      </c>
      <c r="EE19" s="292">
        <v>0</v>
      </c>
      <c r="EF19" s="292">
        <v>0</v>
      </c>
      <c r="EG19" s="292">
        <v>0</v>
      </c>
      <c r="EH19" s="292">
        <f t="shared" si="45"/>
        <v>115</v>
      </c>
      <c r="EI19" s="292">
        <v>0</v>
      </c>
      <c r="EJ19" s="292">
        <v>0</v>
      </c>
      <c r="EK19" s="292">
        <v>115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0"/>
        <v>10637</v>
      </c>
      <c r="E20" s="292">
        <f t="shared" si="1"/>
        <v>9566</v>
      </c>
      <c r="F20" s="292">
        <f t="shared" si="2"/>
        <v>8555</v>
      </c>
      <c r="G20" s="292">
        <v>0</v>
      </c>
      <c r="H20" s="292">
        <v>8545</v>
      </c>
      <c r="I20" s="292">
        <v>0</v>
      </c>
      <c r="J20" s="292">
        <v>0</v>
      </c>
      <c r="K20" s="292">
        <v>0</v>
      </c>
      <c r="L20" s="292">
        <v>10</v>
      </c>
      <c r="M20" s="292">
        <f t="shared" si="4"/>
        <v>1011</v>
      </c>
      <c r="N20" s="292">
        <v>0</v>
      </c>
      <c r="O20" s="292">
        <v>796</v>
      </c>
      <c r="P20" s="292">
        <v>0</v>
      </c>
      <c r="Q20" s="292">
        <v>0</v>
      </c>
      <c r="R20" s="292">
        <v>0</v>
      </c>
      <c r="S20" s="292">
        <v>215</v>
      </c>
      <c r="T20" s="292">
        <f t="shared" si="6"/>
        <v>0</v>
      </c>
      <c r="U20" s="292">
        <f t="shared" si="7"/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 t="shared" si="9"/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 t="shared" si="11"/>
        <v>0</v>
      </c>
      <c r="AJ20" s="292">
        <f t="shared" si="12"/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0</v>
      </c>
      <c r="CC20" s="292">
        <f t="shared" si="27"/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 t="shared" si="29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 t="shared" si="31"/>
        <v>782</v>
      </c>
      <c r="CR20" s="292">
        <f t="shared" si="32"/>
        <v>684</v>
      </c>
      <c r="CS20" s="292">
        <v>0</v>
      </c>
      <c r="CT20" s="292">
        <v>0</v>
      </c>
      <c r="CU20" s="292">
        <v>0</v>
      </c>
      <c r="CV20" s="292">
        <v>680</v>
      </c>
      <c r="CW20" s="292">
        <v>0</v>
      </c>
      <c r="CX20" s="292">
        <v>4</v>
      </c>
      <c r="CY20" s="292">
        <f t="shared" si="34"/>
        <v>98</v>
      </c>
      <c r="CZ20" s="292">
        <v>0</v>
      </c>
      <c r="DA20" s="292">
        <v>0</v>
      </c>
      <c r="DB20" s="292">
        <v>0</v>
      </c>
      <c r="DC20" s="292">
        <v>3</v>
      </c>
      <c r="DD20" s="292">
        <v>0</v>
      </c>
      <c r="DE20" s="292">
        <v>95</v>
      </c>
      <c r="DF20" s="292">
        <f t="shared" si="36"/>
        <v>0</v>
      </c>
      <c r="DG20" s="292">
        <f t="shared" si="37"/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 t="shared" si="39"/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 t="shared" si="41"/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 t="shared" si="42"/>
        <v>289</v>
      </c>
      <c r="EA20" s="292">
        <f t="shared" si="43"/>
        <v>146</v>
      </c>
      <c r="EB20" s="292">
        <v>0</v>
      </c>
      <c r="EC20" s="292">
        <v>0</v>
      </c>
      <c r="ED20" s="292">
        <v>146</v>
      </c>
      <c r="EE20" s="292">
        <v>0</v>
      </c>
      <c r="EF20" s="292">
        <v>0</v>
      </c>
      <c r="EG20" s="292">
        <v>0</v>
      </c>
      <c r="EH20" s="292">
        <f t="shared" si="45"/>
        <v>143</v>
      </c>
      <c r="EI20" s="292">
        <v>0</v>
      </c>
      <c r="EJ20" s="292">
        <v>0</v>
      </c>
      <c r="EK20" s="292">
        <v>143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0"/>
        <v>70978</v>
      </c>
      <c r="E21" s="292">
        <f t="shared" si="1"/>
        <v>50309</v>
      </c>
      <c r="F21" s="292">
        <f t="shared" si="2"/>
        <v>49842</v>
      </c>
      <c r="G21" s="292">
        <v>0</v>
      </c>
      <c r="H21" s="292">
        <v>49842</v>
      </c>
      <c r="I21" s="292">
        <v>0</v>
      </c>
      <c r="J21" s="292">
        <v>0</v>
      </c>
      <c r="K21" s="292">
        <v>0</v>
      </c>
      <c r="L21" s="292">
        <v>0</v>
      </c>
      <c r="M21" s="292">
        <f t="shared" si="4"/>
        <v>467</v>
      </c>
      <c r="N21" s="292">
        <v>0</v>
      </c>
      <c r="O21" s="292">
        <v>467</v>
      </c>
      <c r="P21" s="292">
        <v>0</v>
      </c>
      <c r="Q21" s="292">
        <v>0</v>
      </c>
      <c r="R21" s="292">
        <v>0</v>
      </c>
      <c r="S21" s="292">
        <v>0</v>
      </c>
      <c r="T21" s="292">
        <f t="shared" si="6"/>
        <v>4258</v>
      </c>
      <c r="U21" s="292">
        <f t="shared" si="7"/>
        <v>2140</v>
      </c>
      <c r="V21" s="292">
        <v>0</v>
      </c>
      <c r="W21" s="292">
        <v>0</v>
      </c>
      <c r="X21" s="292">
        <v>1060</v>
      </c>
      <c r="Y21" s="292">
        <v>0</v>
      </c>
      <c r="Z21" s="292">
        <v>0</v>
      </c>
      <c r="AA21" s="292">
        <v>1080</v>
      </c>
      <c r="AB21" s="292">
        <f t="shared" si="9"/>
        <v>2118</v>
      </c>
      <c r="AC21" s="292">
        <v>0</v>
      </c>
      <c r="AD21" s="292">
        <v>0</v>
      </c>
      <c r="AE21" s="292">
        <v>11</v>
      </c>
      <c r="AF21" s="292">
        <v>0</v>
      </c>
      <c r="AG21" s="292">
        <v>0</v>
      </c>
      <c r="AH21" s="292">
        <v>2107</v>
      </c>
      <c r="AI21" s="292">
        <f t="shared" si="11"/>
        <v>7356</v>
      </c>
      <c r="AJ21" s="292">
        <f t="shared" si="12"/>
        <v>3</v>
      </c>
      <c r="AK21" s="292">
        <v>0</v>
      </c>
      <c r="AL21" s="292">
        <v>0</v>
      </c>
      <c r="AM21" s="292">
        <v>0</v>
      </c>
      <c r="AN21" s="292">
        <v>3</v>
      </c>
      <c r="AO21" s="292">
        <v>0</v>
      </c>
      <c r="AP21" s="292">
        <v>0</v>
      </c>
      <c r="AQ21" s="292">
        <f t="shared" si="14"/>
        <v>7353</v>
      </c>
      <c r="AR21" s="292">
        <v>0</v>
      </c>
      <c r="AS21" s="292">
        <v>0</v>
      </c>
      <c r="AT21" s="292">
        <v>0</v>
      </c>
      <c r="AU21" s="292">
        <v>7353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0</v>
      </c>
      <c r="CC21" s="292">
        <f t="shared" si="27"/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9055</v>
      </c>
      <c r="CR21" s="292">
        <f t="shared" si="32"/>
        <v>9009</v>
      </c>
      <c r="CS21" s="292">
        <v>0</v>
      </c>
      <c r="CT21" s="292">
        <v>0</v>
      </c>
      <c r="CU21" s="292">
        <v>0</v>
      </c>
      <c r="CV21" s="292">
        <v>9009</v>
      </c>
      <c r="CW21" s="292">
        <v>0</v>
      </c>
      <c r="CX21" s="292">
        <v>0</v>
      </c>
      <c r="CY21" s="292">
        <f t="shared" si="34"/>
        <v>46</v>
      </c>
      <c r="CZ21" s="292">
        <v>0</v>
      </c>
      <c r="DA21" s="292">
        <v>0</v>
      </c>
      <c r="DB21" s="292">
        <v>0</v>
      </c>
      <c r="DC21" s="292">
        <v>46</v>
      </c>
      <c r="DD21" s="292">
        <v>0</v>
      </c>
      <c r="DE21" s="292">
        <v>0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 t="shared" si="42"/>
        <v>0</v>
      </c>
      <c r="EA21" s="292">
        <f t="shared" si="43"/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 t="shared" si="45"/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0"/>
        <v>28889</v>
      </c>
      <c r="E22" s="292">
        <f t="shared" si="1"/>
        <v>22395</v>
      </c>
      <c r="F22" s="292">
        <f t="shared" si="2"/>
        <v>20807</v>
      </c>
      <c r="G22" s="292">
        <v>0</v>
      </c>
      <c r="H22" s="292">
        <v>20807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1588</v>
      </c>
      <c r="N22" s="292">
        <v>0</v>
      </c>
      <c r="O22" s="292">
        <v>1588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3402</v>
      </c>
      <c r="U22" s="292">
        <f t="shared" si="7"/>
        <v>359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359</v>
      </c>
      <c r="AB22" s="292">
        <f t="shared" si="9"/>
        <v>3043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3043</v>
      </c>
      <c r="AI22" s="292">
        <f t="shared" si="11"/>
        <v>0</v>
      </c>
      <c r="AJ22" s="292">
        <f t="shared" si="12"/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0</v>
      </c>
      <c r="CC22" s="292">
        <f t="shared" si="27"/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342</v>
      </c>
      <c r="CR22" s="292">
        <f t="shared" si="32"/>
        <v>69</v>
      </c>
      <c r="CS22" s="292">
        <v>0</v>
      </c>
      <c r="CT22" s="292">
        <v>0</v>
      </c>
      <c r="CU22" s="292">
        <v>0</v>
      </c>
      <c r="CV22" s="292">
        <v>69</v>
      </c>
      <c r="CW22" s="292">
        <v>0</v>
      </c>
      <c r="CX22" s="292">
        <v>0</v>
      </c>
      <c r="CY22" s="292">
        <f t="shared" si="34"/>
        <v>273</v>
      </c>
      <c r="CZ22" s="292">
        <v>0</v>
      </c>
      <c r="DA22" s="292">
        <v>0</v>
      </c>
      <c r="DB22" s="292">
        <v>273</v>
      </c>
      <c r="DC22" s="292">
        <v>0</v>
      </c>
      <c r="DD22" s="292">
        <v>0</v>
      </c>
      <c r="DE22" s="292">
        <v>0</v>
      </c>
      <c r="DF22" s="292">
        <f t="shared" si="36"/>
        <v>0</v>
      </c>
      <c r="DG22" s="292">
        <f t="shared" si="37"/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 t="shared" si="39"/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 t="shared" si="41"/>
        <v>1579</v>
      </c>
      <c r="DV22" s="292">
        <v>1500</v>
      </c>
      <c r="DW22" s="292">
        <v>0</v>
      </c>
      <c r="DX22" s="292">
        <v>79</v>
      </c>
      <c r="DY22" s="292">
        <v>0</v>
      </c>
      <c r="DZ22" s="292">
        <f t="shared" si="42"/>
        <v>1171</v>
      </c>
      <c r="EA22" s="292">
        <f t="shared" si="43"/>
        <v>603</v>
      </c>
      <c r="EB22" s="292">
        <v>0</v>
      </c>
      <c r="EC22" s="292">
        <v>0</v>
      </c>
      <c r="ED22" s="292">
        <v>603</v>
      </c>
      <c r="EE22" s="292">
        <v>0</v>
      </c>
      <c r="EF22" s="292">
        <v>0</v>
      </c>
      <c r="EG22" s="292">
        <v>0</v>
      </c>
      <c r="EH22" s="292">
        <f t="shared" si="45"/>
        <v>568</v>
      </c>
      <c r="EI22" s="292">
        <v>0</v>
      </c>
      <c r="EJ22" s="292">
        <v>0</v>
      </c>
      <c r="EK22" s="292">
        <v>568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0"/>
        <v>27306</v>
      </c>
      <c r="E23" s="292">
        <f t="shared" si="1"/>
        <v>23919</v>
      </c>
      <c r="F23" s="292">
        <f t="shared" si="2"/>
        <v>21745</v>
      </c>
      <c r="G23" s="292">
        <v>0</v>
      </c>
      <c r="H23" s="292">
        <v>21745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2174</v>
      </c>
      <c r="N23" s="292">
        <v>0</v>
      </c>
      <c r="O23" s="292">
        <v>2174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1654</v>
      </c>
      <c r="U23" s="292">
        <f t="shared" si="7"/>
        <v>1260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1260</v>
      </c>
      <c r="AB23" s="292">
        <f t="shared" si="9"/>
        <v>394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394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0</v>
      </c>
      <c r="CC23" s="292">
        <f t="shared" si="27"/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896</v>
      </c>
      <c r="CR23" s="292">
        <f t="shared" si="32"/>
        <v>654</v>
      </c>
      <c r="CS23" s="292">
        <v>0</v>
      </c>
      <c r="CT23" s="292">
        <v>0</v>
      </c>
      <c r="CU23" s="292">
        <v>0</v>
      </c>
      <c r="CV23" s="292">
        <v>638</v>
      </c>
      <c r="CW23" s="292">
        <v>16</v>
      </c>
      <c r="CX23" s="292">
        <v>0</v>
      </c>
      <c r="CY23" s="292">
        <f t="shared" si="34"/>
        <v>242</v>
      </c>
      <c r="CZ23" s="292">
        <v>0</v>
      </c>
      <c r="DA23" s="292">
        <v>0</v>
      </c>
      <c r="DB23" s="292">
        <v>0</v>
      </c>
      <c r="DC23" s="292">
        <v>242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827</v>
      </c>
      <c r="DV23" s="292">
        <v>827</v>
      </c>
      <c r="DW23" s="292">
        <v>0</v>
      </c>
      <c r="DX23" s="292">
        <v>0</v>
      </c>
      <c r="DY23" s="292">
        <v>0</v>
      </c>
      <c r="DZ23" s="292">
        <f t="shared" si="42"/>
        <v>10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10</v>
      </c>
      <c r="EI23" s="292">
        <v>0</v>
      </c>
      <c r="EJ23" s="292">
        <v>0</v>
      </c>
      <c r="EK23" s="292">
        <v>10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0"/>
        <v>45898</v>
      </c>
      <c r="E24" s="292">
        <f t="shared" si="1"/>
        <v>36159</v>
      </c>
      <c r="F24" s="292">
        <f t="shared" si="2"/>
        <v>35432</v>
      </c>
      <c r="G24" s="292">
        <v>0</v>
      </c>
      <c r="H24" s="292">
        <v>35432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727</v>
      </c>
      <c r="N24" s="292">
        <v>0</v>
      </c>
      <c r="O24" s="292">
        <v>727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3709</v>
      </c>
      <c r="U24" s="292">
        <f t="shared" si="7"/>
        <v>2688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2688</v>
      </c>
      <c r="AB24" s="292">
        <f t="shared" si="9"/>
        <v>1021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1021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2712</v>
      </c>
      <c r="CR24" s="292">
        <f t="shared" si="32"/>
        <v>2662</v>
      </c>
      <c r="CS24" s="292">
        <v>0</v>
      </c>
      <c r="CT24" s="292">
        <v>0</v>
      </c>
      <c r="CU24" s="292">
        <v>676</v>
      </c>
      <c r="CV24" s="292">
        <v>1949</v>
      </c>
      <c r="CW24" s="292">
        <v>37</v>
      </c>
      <c r="CX24" s="292">
        <v>0</v>
      </c>
      <c r="CY24" s="292">
        <f t="shared" si="34"/>
        <v>50</v>
      </c>
      <c r="CZ24" s="292">
        <v>0</v>
      </c>
      <c r="DA24" s="292">
        <v>0</v>
      </c>
      <c r="DB24" s="292">
        <v>38</v>
      </c>
      <c r="DC24" s="292">
        <v>11</v>
      </c>
      <c r="DD24" s="292">
        <v>1</v>
      </c>
      <c r="DE24" s="292">
        <v>0</v>
      </c>
      <c r="DF24" s="292">
        <f t="shared" si="36"/>
        <v>0</v>
      </c>
      <c r="DG24" s="292">
        <f t="shared" si="37"/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3318</v>
      </c>
      <c r="DV24" s="292">
        <v>3318</v>
      </c>
      <c r="DW24" s="292">
        <v>0</v>
      </c>
      <c r="DX24" s="292">
        <v>0</v>
      </c>
      <c r="DY24" s="292">
        <v>0</v>
      </c>
      <c r="DZ24" s="292">
        <f t="shared" si="42"/>
        <v>0</v>
      </c>
      <c r="EA24" s="292">
        <f t="shared" si="43"/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 t="shared" si="45"/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0"/>
        <v>14884</v>
      </c>
      <c r="E25" s="292">
        <f t="shared" si="1"/>
        <v>12853</v>
      </c>
      <c r="F25" s="292">
        <f t="shared" si="2"/>
        <v>11984</v>
      </c>
      <c r="G25" s="292">
        <v>0</v>
      </c>
      <c r="H25" s="292">
        <v>11984</v>
      </c>
      <c r="I25" s="292">
        <v>0</v>
      </c>
      <c r="J25" s="292">
        <v>0</v>
      </c>
      <c r="K25" s="292">
        <v>0</v>
      </c>
      <c r="L25" s="292">
        <v>0</v>
      </c>
      <c r="M25" s="292">
        <f t="shared" si="4"/>
        <v>869</v>
      </c>
      <c r="N25" s="292">
        <v>0</v>
      </c>
      <c r="O25" s="292">
        <v>869</v>
      </c>
      <c r="P25" s="292">
        <v>0</v>
      </c>
      <c r="Q25" s="292">
        <v>0</v>
      </c>
      <c r="R25" s="292">
        <v>0</v>
      </c>
      <c r="S25" s="292">
        <v>0</v>
      </c>
      <c r="T25" s="292">
        <f t="shared" si="6"/>
        <v>854</v>
      </c>
      <c r="U25" s="292">
        <f t="shared" si="7"/>
        <v>243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243</v>
      </c>
      <c r="AB25" s="292">
        <f t="shared" si="9"/>
        <v>611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611</v>
      </c>
      <c r="AI25" s="292">
        <f t="shared" si="11"/>
        <v>0</v>
      </c>
      <c r="AJ25" s="292">
        <f t="shared" si="12"/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 t="shared" si="14"/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0</v>
      </c>
      <c r="CC25" s="292">
        <f t="shared" si="27"/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 t="shared" si="29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205</v>
      </c>
      <c r="CR25" s="292">
        <f t="shared" si="32"/>
        <v>205</v>
      </c>
      <c r="CS25" s="292">
        <v>0</v>
      </c>
      <c r="CT25" s="292">
        <v>0</v>
      </c>
      <c r="CU25" s="292">
        <v>0</v>
      </c>
      <c r="CV25" s="292">
        <v>29</v>
      </c>
      <c r="CW25" s="292">
        <v>0</v>
      </c>
      <c r="CX25" s="292">
        <v>176</v>
      </c>
      <c r="CY25" s="292">
        <f t="shared" si="34"/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381</v>
      </c>
      <c r="DV25" s="292">
        <v>381</v>
      </c>
      <c r="DW25" s="292">
        <v>0</v>
      </c>
      <c r="DX25" s="292">
        <v>0</v>
      </c>
      <c r="DY25" s="292">
        <v>0</v>
      </c>
      <c r="DZ25" s="292">
        <f t="shared" si="42"/>
        <v>591</v>
      </c>
      <c r="EA25" s="292">
        <f t="shared" si="43"/>
        <v>150</v>
      </c>
      <c r="EB25" s="292">
        <v>0</v>
      </c>
      <c r="EC25" s="292">
        <v>0</v>
      </c>
      <c r="ED25" s="292">
        <v>110</v>
      </c>
      <c r="EE25" s="292">
        <v>0</v>
      </c>
      <c r="EF25" s="292">
        <v>0</v>
      </c>
      <c r="EG25" s="292">
        <v>40</v>
      </c>
      <c r="EH25" s="292">
        <f t="shared" si="45"/>
        <v>441</v>
      </c>
      <c r="EI25" s="292">
        <v>0</v>
      </c>
      <c r="EJ25" s="292">
        <v>0</v>
      </c>
      <c r="EK25" s="292">
        <v>441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0"/>
        <v>32435</v>
      </c>
      <c r="E26" s="292">
        <f t="shared" si="1"/>
        <v>29847</v>
      </c>
      <c r="F26" s="292">
        <f t="shared" si="2"/>
        <v>26602</v>
      </c>
      <c r="G26" s="292">
        <v>0</v>
      </c>
      <c r="H26" s="292">
        <v>26602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3245</v>
      </c>
      <c r="N26" s="292">
        <v>0</v>
      </c>
      <c r="O26" s="292">
        <v>3245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1773</v>
      </c>
      <c r="U26" s="292">
        <f t="shared" si="7"/>
        <v>943</v>
      </c>
      <c r="V26" s="292">
        <v>0</v>
      </c>
      <c r="W26" s="292">
        <v>0</v>
      </c>
      <c r="X26" s="292">
        <v>778</v>
      </c>
      <c r="Y26" s="292">
        <v>0</v>
      </c>
      <c r="Z26" s="292">
        <v>0</v>
      </c>
      <c r="AA26" s="292">
        <v>165</v>
      </c>
      <c r="AB26" s="292">
        <f t="shared" si="9"/>
        <v>830</v>
      </c>
      <c r="AC26" s="292">
        <v>0</v>
      </c>
      <c r="AD26" s="292">
        <v>0</v>
      </c>
      <c r="AE26" s="292">
        <v>141</v>
      </c>
      <c r="AF26" s="292">
        <v>0</v>
      </c>
      <c r="AG26" s="292">
        <v>0</v>
      </c>
      <c r="AH26" s="292">
        <v>689</v>
      </c>
      <c r="AI26" s="292">
        <f t="shared" si="11"/>
        <v>0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0</v>
      </c>
      <c r="CC26" s="292">
        <f t="shared" si="27"/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117</v>
      </c>
      <c r="CR26" s="292">
        <f t="shared" si="32"/>
        <v>117</v>
      </c>
      <c r="CS26" s="292">
        <v>0</v>
      </c>
      <c r="CT26" s="292">
        <v>0</v>
      </c>
      <c r="CU26" s="292">
        <v>0</v>
      </c>
      <c r="CV26" s="292">
        <v>117</v>
      </c>
      <c r="CW26" s="292">
        <v>0</v>
      </c>
      <c r="CX26" s="292">
        <v>0</v>
      </c>
      <c r="CY26" s="292">
        <f t="shared" si="34"/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698</v>
      </c>
      <c r="DV26" s="292">
        <v>698</v>
      </c>
      <c r="DW26" s="292">
        <v>0</v>
      </c>
      <c r="DX26" s="292">
        <v>0</v>
      </c>
      <c r="DY26" s="292">
        <v>0</v>
      </c>
      <c r="DZ26" s="292">
        <f t="shared" si="42"/>
        <v>0</v>
      </c>
      <c r="EA26" s="292">
        <f t="shared" si="43"/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 t="shared" si="45"/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0"/>
        <v>11339</v>
      </c>
      <c r="E27" s="292">
        <f t="shared" si="1"/>
        <v>9267</v>
      </c>
      <c r="F27" s="292">
        <f t="shared" si="2"/>
        <v>8782</v>
      </c>
      <c r="G27" s="292">
        <v>0</v>
      </c>
      <c r="H27" s="292">
        <v>8782</v>
      </c>
      <c r="I27" s="292">
        <v>0</v>
      </c>
      <c r="J27" s="292">
        <v>0</v>
      </c>
      <c r="K27" s="292">
        <v>0</v>
      </c>
      <c r="L27" s="292">
        <v>0</v>
      </c>
      <c r="M27" s="292">
        <f t="shared" si="4"/>
        <v>485</v>
      </c>
      <c r="N27" s="292">
        <v>0</v>
      </c>
      <c r="O27" s="292">
        <v>485</v>
      </c>
      <c r="P27" s="292">
        <v>0</v>
      </c>
      <c r="Q27" s="292">
        <v>0</v>
      </c>
      <c r="R27" s="292">
        <v>0</v>
      </c>
      <c r="S27" s="292">
        <v>0</v>
      </c>
      <c r="T27" s="292">
        <f t="shared" si="6"/>
        <v>651</v>
      </c>
      <c r="U27" s="292">
        <f t="shared" si="7"/>
        <v>171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171</v>
      </c>
      <c r="AB27" s="292">
        <f t="shared" si="9"/>
        <v>480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480</v>
      </c>
      <c r="AI27" s="292">
        <f t="shared" si="11"/>
        <v>0</v>
      </c>
      <c r="AJ27" s="292">
        <f t="shared" si="12"/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 t="shared" si="14"/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11</v>
      </c>
      <c r="CC27" s="292">
        <f t="shared" si="27"/>
        <v>11</v>
      </c>
      <c r="CD27" s="292">
        <v>0</v>
      </c>
      <c r="CE27" s="292">
        <v>0</v>
      </c>
      <c r="CF27" s="292">
        <v>0</v>
      </c>
      <c r="CG27" s="292">
        <v>11</v>
      </c>
      <c r="CH27" s="292">
        <v>0</v>
      </c>
      <c r="CI27" s="292">
        <v>0</v>
      </c>
      <c r="CJ27" s="292">
        <f t="shared" si="29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 t="shared" si="31"/>
        <v>130</v>
      </c>
      <c r="CR27" s="292">
        <f t="shared" si="32"/>
        <v>78</v>
      </c>
      <c r="CS27" s="292">
        <v>0</v>
      </c>
      <c r="CT27" s="292">
        <v>0</v>
      </c>
      <c r="CU27" s="292">
        <v>0</v>
      </c>
      <c r="CV27" s="292">
        <v>78</v>
      </c>
      <c r="CW27" s="292">
        <v>0</v>
      </c>
      <c r="CX27" s="292">
        <v>0</v>
      </c>
      <c r="CY27" s="292">
        <f t="shared" si="34"/>
        <v>52</v>
      </c>
      <c r="CZ27" s="292">
        <v>0</v>
      </c>
      <c r="DA27" s="292">
        <v>0</v>
      </c>
      <c r="DB27" s="292">
        <v>0</v>
      </c>
      <c r="DC27" s="292">
        <v>15</v>
      </c>
      <c r="DD27" s="292">
        <v>0</v>
      </c>
      <c r="DE27" s="292">
        <v>37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746</v>
      </c>
      <c r="DV27" s="292">
        <v>395</v>
      </c>
      <c r="DW27" s="292">
        <v>0</v>
      </c>
      <c r="DX27" s="292">
        <v>351</v>
      </c>
      <c r="DY27" s="292">
        <v>0</v>
      </c>
      <c r="DZ27" s="292">
        <f t="shared" si="42"/>
        <v>534</v>
      </c>
      <c r="EA27" s="292">
        <f t="shared" si="43"/>
        <v>170</v>
      </c>
      <c r="EB27" s="292">
        <v>0</v>
      </c>
      <c r="EC27" s="292">
        <v>0</v>
      </c>
      <c r="ED27" s="292">
        <v>170</v>
      </c>
      <c r="EE27" s="292">
        <v>0</v>
      </c>
      <c r="EF27" s="292">
        <v>0</v>
      </c>
      <c r="EG27" s="292">
        <v>0</v>
      </c>
      <c r="EH27" s="292">
        <f t="shared" si="45"/>
        <v>364</v>
      </c>
      <c r="EI27" s="292">
        <v>0</v>
      </c>
      <c r="EJ27" s="292">
        <v>0</v>
      </c>
      <c r="EK27" s="292">
        <v>364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0"/>
        <v>13356</v>
      </c>
      <c r="E28" s="292">
        <f t="shared" si="1"/>
        <v>11449</v>
      </c>
      <c r="F28" s="292">
        <f t="shared" si="2"/>
        <v>9470</v>
      </c>
      <c r="G28" s="292">
        <v>0</v>
      </c>
      <c r="H28" s="292">
        <v>9470</v>
      </c>
      <c r="I28" s="292">
        <v>0</v>
      </c>
      <c r="J28" s="292">
        <v>0</v>
      </c>
      <c r="K28" s="292">
        <v>0</v>
      </c>
      <c r="L28" s="292">
        <v>0</v>
      </c>
      <c r="M28" s="292">
        <f t="shared" si="4"/>
        <v>1979</v>
      </c>
      <c r="N28" s="292">
        <v>0</v>
      </c>
      <c r="O28" s="292">
        <v>1979</v>
      </c>
      <c r="P28" s="292">
        <v>0</v>
      </c>
      <c r="Q28" s="292">
        <v>0</v>
      </c>
      <c r="R28" s="292">
        <v>0</v>
      </c>
      <c r="S28" s="292">
        <v>0</v>
      </c>
      <c r="T28" s="292">
        <f t="shared" si="6"/>
        <v>610</v>
      </c>
      <c r="U28" s="292">
        <f t="shared" si="7"/>
        <v>99</v>
      </c>
      <c r="V28" s="292">
        <v>0</v>
      </c>
      <c r="W28" s="292">
        <v>0</v>
      </c>
      <c r="X28" s="292">
        <v>0</v>
      </c>
      <c r="Y28" s="292">
        <v>74</v>
      </c>
      <c r="Z28" s="292">
        <v>0</v>
      </c>
      <c r="AA28" s="292">
        <v>25</v>
      </c>
      <c r="AB28" s="292">
        <f t="shared" si="9"/>
        <v>511</v>
      </c>
      <c r="AC28" s="292">
        <v>0</v>
      </c>
      <c r="AD28" s="292">
        <v>0</v>
      </c>
      <c r="AE28" s="292">
        <v>0</v>
      </c>
      <c r="AF28" s="292">
        <v>135</v>
      </c>
      <c r="AG28" s="292">
        <v>0</v>
      </c>
      <c r="AH28" s="292">
        <v>376</v>
      </c>
      <c r="AI28" s="292">
        <f t="shared" si="11"/>
        <v>36</v>
      </c>
      <c r="AJ28" s="292">
        <f t="shared" si="12"/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 t="shared" si="14"/>
        <v>36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36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0</v>
      </c>
      <c r="CC28" s="292">
        <f t="shared" si="27"/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670</v>
      </c>
      <c r="CR28" s="292">
        <f t="shared" si="32"/>
        <v>573</v>
      </c>
      <c r="CS28" s="292">
        <v>0</v>
      </c>
      <c r="CT28" s="292">
        <v>0</v>
      </c>
      <c r="CU28" s="292">
        <v>0</v>
      </c>
      <c r="CV28" s="292">
        <v>573</v>
      </c>
      <c r="CW28" s="292">
        <v>0</v>
      </c>
      <c r="CX28" s="292">
        <v>0</v>
      </c>
      <c r="CY28" s="292">
        <f t="shared" si="34"/>
        <v>97</v>
      </c>
      <c r="CZ28" s="292">
        <v>0</v>
      </c>
      <c r="DA28" s="292">
        <v>56</v>
      </c>
      <c r="DB28" s="292">
        <v>2</v>
      </c>
      <c r="DC28" s="292">
        <v>36</v>
      </c>
      <c r="DD28" s="292">
        <v>0</v>
      </c>
      <c r="DE28" s="292">
        <v>3</v>
      </c>
      <c r="DF28" s="292">
        <f t="shared" si="36"/>
        <v>0</v>
      </c>
      <c r="DG28" s="292">
        <f t="shared" si="37"/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29</v>
      </c>
      <c r="DV28" s="292">
        <v>29</v>
      </c>
      <c r="DW28" s="292">
        <v>0</v>
      </c>
      <c r="DX28" s="292">
        <v>0</v>
      </c>
      <c r="DY28" s="292">
        <v>0</v>
      </c>
      <c r="DZ28" s="292">
        <f t="shared" si="42"/>
        <v>562</v>
      </c>
      <c r="EA28" s="292">
        <f t="shared" si="43"/>
        <v>114</v>
      </c>
      <c r="EB28" s="292">
        <v>0</v>
      </c>
      <c r="EC28" s="292">
        <v>0</v>
      </c>
      <c r="ED28" s="292">
        <v>114</v>
      </c>
      <c r="EE28" s="292">
        <v>0</v>
      </c>
      <c r="EF28" s="292">
        <v>0</v>
      </c>
      <c r="EG28" s="292">
        <v>0</v>
      </c>
      <c r="EH28" s="292">
        <f t="shared" si="45"/>
        <v>448</v>
      </c>
      <c r="EI28" s="292">
        <v>0</v>
      </c>
      <c r="EJ28" s="292">
        <v>0</v>
      </c>
      <c r="EK28" s="292">
        <v>448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0"/>
        <v>6790</v>
      </c>
      <c r="E29" s="292">
        <f t="shared" si="1"/>
        <v>2909</v>
      </c>
      <c r="F29" s="292">
        <f t="shared" si="2"/>
        <v>2517</v>
      </c>
      <c r="G29" s="292">
        <v>0</v>
      </c>
      <c r="H29" s="292">
        <v>2509</v>
      </c>
      <c r="I29" s="292">
        <v>0</v>
      </c>
      <c r="J29" s="292">
        <v>0</v>
      </c>
      <c r="K29" s="292">
        <v>0</v>
      </c>
      <c r="L29" s="292">
        <v>8</v>
      </c>
      <c r="M29" s="292">
        <f t="shared" si="4"/>
        <v>392</v>
      </c>
      <c r="N29" s="292">
        <v>0</v>
      </c>
      <c r="O29" s="292">
        <v>392</v>
      </c>
      <c r="P29" s="292">
        <v>0</v>
      </c>
      <c r="Q29" s="292">
        <v>0</v>
      </c>
      <c r="R29" s="292">
        <v>0</v>
      </c>
      <c r="S29" s="292">
        <v>0</v>
      </c>
      <c r="T29" s="292">
        <f t="shared" si="6"/>
        <v>0</v>
      </c>
      <c r="U29" s="292">
        <f t="shared" si="7"/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 t="shared" si="9"/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 t="shared" si="11"/>
        <v>0</v>
      </c>
      <c r="AJ29" s="292">
        <f t="shared" si="12"/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 t="shared" si="14"/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2901</v>
      </c>
      <c r="BN29" s="292">
        <f t="shared" si="22"/>
        <v>2509</v>
      </c>
      <c r="BO29" s="292">
        <v>0</v>
      </c>
      <c r="BP29" s="292">
        <v>2509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392</v>
      </c>
      <c r="BV29" s="292">
        <v>0</v>
      </c>
      <c r="BW29" s="292">
        <v>392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0</v>
      </c>
      <c r="CC29" s="292">
        <f t="shared" si="27"/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487</v>
      </c>
      <c r="CR29" s="292">
        <f t="shared" si="32"/>
        <v>423</v>
      </c>
      <c r="CS29" s="292">
        <v>0</v>
      </c>
      <c r="CT29" s="292">
        <v>0</v>
      </c>
      <c r="CU29" s="292">
        <v>204</v>
      </c>
      <c r="CV29" s="292">
        <v>183</v>
      </c>
      <c r="CW29" s="292">
        <v>32</v>
      </c>
      <c r="CX29" s="292">
        <v>4</v>
      </c>
      <c r="CY29" s="292">
        <f t="shared" si="34"/>
        <v>64</v>
      </c>
      <c r="CZ29" s="292">
        <v>0</v>
      </c>
      <c r="DA29" s="292">
        <v>0</v>
      </c>
      <c r="DB29" s="292">
        <v>56</v>
      </c>
      <c r="DC29" s="292">
        <v>2</v>
      </c>
      <c r="DD29" s="292">
        <v>6</v>
      </c>
      <c r="DE29" s="292">
        <v>0</v>
      </c>
      <c r="DF29" s="292">
        <f t="shared" si="36"/>
        <v>0</v>
      </c>
      <c r="DG29" s="292">
        <f t="shared" si="37"/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493</v>
      </c>
      <c r="DV29" s="292">
        <v>436</v>
      </c>
      <c r="DW29" s="292">
        <v>0</v>
      </c>
      <c r="DX29" s="292">
        <v>57</v>
      </c>
      <c r="DY29" s="292">
        <v>0</v>
      </c>
      <c r="DZ29" s="292">
        <f t="shared" si="42"/>
        <v>0</v>
      </c>
      <c r="EA29" s="292">
        <f t="shared" si="43"/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 t="shared" si="45"/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0"/>
        <v>15921</v>
      </c>
      <c r="E30" s="292">
        <f t="shared" si="1"/>
        <v>14307</v>
      </c>
      <c r="F30" s="292">
        <f t="shared" si="2"/>
        <v>11076</v>
      </c>
      <c r="G30" s="292">
        <v>0</v>
      </c>
      <c r="H30" s="292">
        <v>11075</v>
      </c>
      <c r="I30" s="292">
        <v>0</v>
      </c>
      <c r="J30" s="292">
        <v>0</v>
      </c>
      <c r="K30" s="292">
        <v>0</v>
      </c>
      <c r="L30" s="292">
        <v>1</v>
      </c>
      <c r="M30" s="292">
        <f t="shared" si="4"/>
        <v>3231</v>
      </c>
      <c r="N30" s="292">
        <v>0</v>
      </c>
      <c r="O30" s="292">
        <v>3231</v>
      </c>
      <c r="P30" s="292">
        <v>0</v>
      </c>
      <c r="Q30" s="292">
        <v>0</v>
      </c>
      <c r="R30" s="292">
        <v>0</v>
      </c>
      <c r="S30" s="292">
        <v>0</v>
      </c>
      <c r="T30" s="292">
        <f t="shared" si="6"/>
        <v>0</v>
      </c>
      <c r="U30" s="292">
        <f t="shared" si="7"/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 t="shared" si="9"/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0</v>
      </c>
      <c r="CC30" s="292">
        <f t="shared" si="27"/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 t="shared" si="29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 t="shared" si="31"/>
        <v>1550</v>
      </c>
      <c r="CR30" s="292">
        <f t="shared" si="32"/>
        <v>1413</v>
      </c>
      <c r="CS30" s="292">
        <v>0</v>
      </c>
      <c r="CT30" s="292">
        <v>0</v>
      </c>
      <c r="CU30" s="292">
        <v>140</v>
      </c>
      <c r="CV30" s="292">
        <v>1272</v>
      </c>
      <c r="CW30" s="292">
        <v>0</v>
      </c>
      <c r="CX30" s="292">
        <v>1</v>
      </c>
      <c r="CY30" s="292">
        <f t="shared" si="34"/>
        <v>137</v>
      </c>
      <c r="CZ30" s="292">
        <v>0</v>
      </c>
      <c r="DA30" s="292">
        <v>0</v>
      </c>
      <c r="DB30" s="292">
        <v>16</v>
      </c>
      <c r="DC30" s="292">
        <v>121</v>
      </c>
      <c r="DD30" s="292">
        <v>0</v>
      </c>
      <c r="DE30" s="292">
        <v>0</v>
      </c>
      <c r="DF30" s="292">
        <f t="shared" si="36"/>
        <v>0</v>
      </c>
      <c r="DG30" s="292">
        <f t="shared" si="37"/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46</v>
      </c>
      <c r="DV30" s="292">
        <v>46</v>
      </c>
      <c r="DW30" s="292">
        <v>0</v>
      </c>
      <c r="DX30" s="292">
        <v>0</v>
      </c>
      <c r="DY30" s="292">
        <v>0</v>
      </c>
      <c r="DZ30" s="292">
        <f t="shared" si="42"/>
        <v>18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18</v>
      </c>
      <c r="EI30" s="292">
        <v>0</v>
      </c>
      <c r="EJ30" s="292">
        <v>0</v>
      </c>
      <c r="EK30" s="292">
        <v>18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0"/>
        <v>15974</v>
      </c>
      <c r="E31" s="292">
        <f t="shared" si="1"/>
        <v>13023</v>
      </c>
      <c r="F31" s="292">
        <f t="shared" si="2"/>
        <v>11394</v>
      </c>
      <c r="G31" s="292">
        <v>0</v>
      </c>
      <c r="H31" s="292">
        <v>11394</v>
      </c>
      <c r="I31" s="292">
        <v>0</v>
      </c>
      <c r="J31" s="292">
        <v>0</v>
      </c>
      <c r="K31" s="292">
        <v>0</v>
      </c>
      <c r="L31" s="292">
        <v>0</v>
      </c>
      <c r="M31" s="292">
        <f t="shared" si="4"/>
        <v>1629</v>
      </c>
      <c r="N31" s="292">
        <v>0</v>
      </c>
      <c r="O31" s="292">
        <v>1629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580</v>
      </c>
      <c r="U31" s="292">
        <f t="shared" si="7"/>
        <v>33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33</v>
      </c>
      <c r="AB31" s="292">
        <f t="shared" si="9"/>
        <v>547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547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0</v>
      </c>
      <c r="CC31" s="292">
        <f t="shared" si="27"/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0</v>
      </c>
      <c r="CR31" s="292">
        <f t="shared" si="32"/>
        <v>0</v>
      </c>
      <c r="CS31" s="292">
        <v>0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f t="shared" si="34"/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2371</v>
      </c>
      <c r="DV31" s="292">
        <v>2371</v>
      </c>
      <c r="DW31" s="292">
        <v>0</v>
      </c>
      <c r="DX31" s="292">
        <v>0</v>
      </c>
      <c r="DY31" s="292">
        <v>0</v>
      </c>
      <c r="DZ31" s="292">
        <f t="shared" si="42"/>
        <v>0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0"/>
        <v>10242</v>
      </c>
      <c r="E32" s="292">
        <f t="shared" si="1"/>
        <v>3992</v>
      </c>
      <c r="F32" s="292">
        <f t="shared" si="2"/>
        <v>3507</v>
      </c>
      <c r="G32" s="292">
        <v>0</v>
      </c>
      <c r="H32" s="292">
        <v>3501</v>
      </c>
      <c r="I32" s="292">
        <v>0</v>
      </c>
      <c r="J32" s="292">
        <v>0</v>
      </c>
      <c r="K32" s="292">
        <v>0</v>
      </c>
      <c r="L32" s="292">
        <v>6</v>
      </c>
      <c r="M32" s="292">
        <f t="shared" si="4"/>
        <v>485</v>
      </c>
      <c r="N32" s="292">
        <v>0</v>
      </c>
      <c r="O32" s="292">
        <v>485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0</v>
      </c>
      <c r="U32" s="292">
        <f t="shared" si="7"/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 t="shared" si="9"/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 t="shared" si="11"/>
        <v>0</v>
      </c>
      <c r="AJ32" s="292">
        <f t="shared" si="12"/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3985</v>
      </c>
      <c r="BN32" s="292">
        <f t="shared" si="22"/>
        <v>3501</v>
      </c>
      <c r="BO32" s="292">
        <v>0</v>
      </c>
      <c r="BP32" s="292">
        <v>3501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484</v>
      </c>
      <c r="BV32" s="292">
        <v>0</v>
      </c>
      <c r="BW32" s="292">
        <v>484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661</v>
      </c>
      <c r="CR32" s="292">
        <f t="shared" si="32"/>
        <v>542</v>
      </c>
      <c r="CS32" s="292">
        <v>0</v>
      </c>
      <c r="CT32" s="292">
        <v>0</v>
      </c>
      <c r="CU32" s="292">
        <v>271</v>
      </c>
      <c r="CV32" s="292">
        <v>241</v>
      </c>
      <c r="CW32" s="292">
        <v>26</v>
      </c>
      <c r="CX32" s="292">
        <v>4</v>
      </c>
      <c r="CY32" s="292">
        <f t="shared" si="34"/>
        <v>119</v>
      </c>
      <c r="CZ32" s="292">
        <v>0</v>
      </c>
      <c r="DA32" s="292">
        <v>0</v>
      </c>
      <c r="DB32" s="292">
        <v>107</v>
      </c>
      <c r="DC32" s="292">
        <v>3</v>
      </c>
      <c r="DD32" s="292">
        <v>9</v>
      </c>
      <c r="DE32" s="292">
        <v>0</v>
      </c>
      <c r="DF32" s="292">
        <f t="shared" si="36"/>
        <v>0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 t="shared" si="41"/>
        <v>426</v>
      </c>
      <c r="DV32" s="292">
        <v>346</v>
      </c>
      <c r="DW32" s="292">
        <v>0</v>
      </c>
      <c r="DX32" s="292">
        <v>80</v>
      </c>
      <c r="DY32" s="292">
        <v>0</v>
      </c>
      <c r="DZ32" s="292">
        <f t="shared" si="42"/>
        <v>1178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1178</v>
      </c>
      <c r="EI32" s="292">
        <v>0</v>
      </c>
      <c r="EJ32" s="292">
        <v>0</v>
      </c>
      <c r="EK32" s="292">
        <v>0</v>
      </c>
      <c r="EL32" s="292">
        <v>0</v>
      </c>
      <c r="EM32" s="292">
        <v>1178</v>
      </c>
      <c r="EN32" s="292">
        <v>0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0"/>
        <v>17325</v>
      </c>
      <c r="E33" s="292">
        <f t="shared" si="1"/>
        <v>14657</v>
      </c>
      <c r="F33" s="292">
        <f t="shared" si="2"/>
        <v>13678</v>
      </c>
      <c r="G33" s="292">
        <v>0</v>
      </c>
      <c r="H33" s="292">
        <v>13191</v>
      </c>
      <c r="I33" s="292">
        <v>0</v>
      </c>
      <c r="J33" s="292">
        <v>0</v>
      </c>
      <c r="K33" s="292">
        <v>0</v>
      </c>
      <c r="L33" s="292">
        <v>487</v>
      </c>
      <c r="M33" s="292">
        <f t="shared" si="4"/>
        <v>979</v>
      </c>
      <c r="N33" s="292">
        <v>0</v>
      </c>
      <c r="O33" s="292">
        <v>979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1122</v>
      </c>
      <c r="U33" s="292">
        <f t="shared" si="7"/>
        <v>970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970</v>
      </c>
      <c r="AB33" s="292">
        <f t="shared" si="9"/>
        <v>152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152</v>
      </c>
      <c r="AI33" s="292">
        <f t="shared" si="11"/>
        <v>0</v>
      </c>
      <c r="AJ33" s="292">
        <f t="shared" si="12"/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14</v>
      </c>
      <c r="CC33" s="292">
        <f t="shared" si="27"/>
        <v>14</v>
      </c>
      <c r="CD33" s="292">
        <v>0</v>
      </c>
      <c r="CE33" s="292">
        <v>0</v>
      </c>
      <c r="CF33" s="292">
        <v>0</v>
      </c>
      <c r="CG33" s="292">
        <v>14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0</v>
      </c>
      <c r="CR33" s="292">
        <f t="shared" si="32"/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f t="shared" si="34"/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1532</v>
      </c>
      <c r="DV33" s="292">
        <v>1532</v>
      </c>
      <c r="DW33" s="292">
        <v>0</v>
      </c>
      <c r="DX33" s="292">
        <v>0</v>
      </c>
      <c r="DY33" s="292">
        <v>0</v>
      </c>
      <c r="DZ33" s="292">
        <f t="shared" si="42"/>
        <v>0</v>
      </c>
      <c r="EA33" s="292">
        <f t="shared" si="43"/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 t="shared" si="45"/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0"/>
        <v>9558</v>
      </c>
      <c r="E34" s="292">
        <f t="shared" si="1"/>
        <v>7758</v>
      </c>
      <c r="F34" s="292">
        <f t="shared" si="2"/>
        <v>7637</v>
      </c>
      <c r="G34" s="292">
        <v>0</v>
      </c>
      <c r="H34" s="292">
        <v>7637</v>
      </c>
      <c r="I34" s="292">
        <v>0</v>
      </c>
      <c r="J34" s="292">
        <v>0</v>
      </c>
      <c r="K34" s="292">
        <v>0</v>
      </c>
      <c r="L34" s="292">
        <v>0</v>
      </c>
      <c r="M34" s="292">
        <f t="shared" si="4"/>
        <v>121</v>
      </c>
      <c r="N34" s="292">
        <v>0</v>
      </c>
      <c r="O34" s="292">
        <v>121</v>
      </c>
      <c r="P34" s="292">
        <v>0</v>
      </c>
      <c r="Q34" s="292">
        <v>0</v>
      </c>
      <c r="R34" s="292">
        <v>0</v>
      </c>
      <c r="S34" s="292">
        <v>0</v>
      </c>
      <c r="T34" s="292">
        <f t="shared" si="6"/>
        <v>0</v>
      </c>
      <c r="U34" s="292">
        <f t="shared" si="7"/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 t="shared" si="9"/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0</v>
      </c>
      <c r="CC34" s="292">
        <f t="shared" si="27"/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 t="shared" si="29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1439</v>
      </c>
      <c r="CR34" s="292">
        <f t="shared" si="32"/>
        <v>1319</v>
      </c>
      <c r="CS34" s="292">
        <v>0</v>
      </c>
      <c r="CT34" s="292">
        <v>0</v>
      </c>
      <c r="CU34" s="292">
        <v>431</v>
      </c>
      <c r="CV34" s="292">
        <v>408</v>
      </c>
      <c r="CW34" s="292">
        <v>10</v>
      </c>
      <c r="CX34" s="292">
        <v>470</v>
      </c>
      <c r="CY34" s="292">
        <f t="shared" si="34"/>
        <v>120</v>
      </c>
      <c r="CZ34" s="292">
        <v>0</v>
      </c>
      <c r="DA34" s="292">
        <v>0</v>
      </c>
      <c r="DB34" s="292">
        <v>8</v>
      </c>
      <c r="DC34" s="292">
        <v>1</v>
      </c>
      <c r="DD34" s="292">
        <v>0</v>
      </c>
      <c r="DE34" s="292">
        <v>111</v>
      </c>
      <c r="DF34" s="292">
        <f t="shared" si="36"/>
        <v>0</v>
      </c>
      <c r="DG34" s="292">
        <f t="shared" si="37"/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192</v>
      </c>
      <c r="DV34" s="292">
        <v>183</v>
      </c>
      <c r="DW34" s="292">
        <v>0</v>
      </c>
      <c r="DX34" s="292">
        <v>9</v>
      </c>
      <c r="DY34" s="292">
        <v>0</v>
      </c>
      <c r="DZ34" s="292">
        <f t="shared" si="42"/>
        <v>169</v>
      </c>
      <c r="EA34" s="292">
        <f t="shared" si="43"/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 t="shared" si="45"/>
        <v>169</v>
      </c>
      <c r="EI34" s="292">
        <v>0</v>
      </c>
      <c r="EJ34" s="292">
        <v>0</v>
      </c>
      <c r="EK34" s="292">
        <v>0</v>
      </c>
      <c r="EL34" s="292">
        <v>0</v>
      </c>
      <c r="EM34" s="292">
        <v>169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0"/>
        <v>9836</v>
      </c>
      <c r="E35" s="292">
        <f t="shared" si="1"/>
        <v>8676</v>
      </c>
      <c r="F35" s="292">
        <f t="shared" si="2"/>
        <v>8342</v>
      </c>
      <c r="G35" s="292">
        <v>0</v>
      </c>
      <c r="H35" s="292">
        <v>8339</v>
      </c>
      <c r="I35" s="292">
        <v>0</v>
      </c>
      <c r="J35" s="292">
        <v>0</v>
      </c>
      <c r="K35" s="292">
        <v>0</v>
      </c>
      <c r="L35" s="292">
        <v>3</v>
      </c>
      <c r="M35" s="292">
        <f t="shared" si="4"/>
        <v>334</v>
      </c>
      <c r="N35" s="292">
        <v>0</v>
      </c>
      <c r="O35" s="292">
        <v>296</v>
      </c>
      <c r="P35" s="292">
        <v>0</v>
      </c>
      <c r="Q35" s="292">
        <v>0</v>
      </c>
      <c r="R35" s="292">
        <v>0</v>
      </c>
      <c r="S35" s="292">
        <v>38</v>
      </c>
      <c r="T35" s="292">
        <f t="shared" si="6"/>
        <v>355</v>
      </c>
      <c r="U35" s="292">
        <f t="shared" si="7"/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 t="shared" si="9"/>
        <v>355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355</v>
      </c>
      <c r="AI35" s="292">
        <f t="shared" si="11"/>
        <v>0</v>
      </c>
      <c r="AJ35" s="292">
        <f t="shared" si="12"/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 t="shared" si="14"/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32</v>
      </c>
      <c r="CC35" s="292">
        <f t="shared" si="27"/>
        <v>29</v>
      </c>
      <c r="CD35" s="292">
        <v>0</v>
      </c>
      <c r="CE35" s="292">
        <v>0</v>
      </c>
      <c r="CF35" s="292">
        <v>0</v>
      </c>
      <c r="CG35" s="292">
        <v>29</v>
      </c>
      <c r="CH35" s="292">
        <v>0</v>
      </c>
      <c r="CI35" s="292">
        <v>0</v>
      </c>
      <c r="CJ35" s="292">
        <f t="shared" si="29"/>
        <v>3</v>
      </c>
      <c r="CK35" s="292">
        <v>0</v>
      </c>
      <c r="CL35" s="292">
        <v>0</v>
      </c>
      <c r="CM35" s="292">
        <v>0</v>
      </c>
      <c r="CN35" s="292">
        <v>3</v>
      </c>
      <c r="CO35" s="292">
        <v>0</v>
      </c>
      <c r="CP35" s="292">
        <v>0</v>
      </c>
      <c r="CQ35" s="292">
        <f t="shared" si="31"/>
        <v>591</v>
      </c>
      <c r="CR35" s="292">
        <f t="shared" si="32"/>
        <v>524</v>
      </c>
      <c r="CS35" s="292">
        <v>0</v>
      </c>
      <c r="CT35" s="292">
        <v>0</v>
      </c>
      <c r="CU35" s="292">
        <v>0</v>
      </c>
      <c r="CV35" s="292">
        <v>523</v>
      </c>
      <c r="CW35" s="292">
        <v>0</v>
      </c>
      <c r="CX35" s="292">
        <v>1</v>
      </c>
      <c r="CY35" s="292">
        <f t="shared" si="34"/>
        <v>67</v>
      </c>
      <c r="CZ35" s="292">
        <v>0</v>
      </c>
      <c r="DA35" s="292">
        <v>0</v>
      </c>
      <c r="DB35" s="292">
        <v>0</v>
      </c>
      <c r="DC35" s="292">
        <v>50</v>
      </c>
      <c r="DD35" s="292">
        <v>0</v>
      </c>
      <c r="DE35" s="292">
        <v>17</v>
      </c>
      <c r="DF35" s="292">
        <f t="shared" si="36"/>
        <v>0</v>
      </c>
      <c r="DG35" s="292">
        <f t="shared" si="37"/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 t="shared" si="42"/>
        <v>182</v>
      </c>
      <c r="EA35" s="292">
        <f t="shared" si="43"/>
        <v>96</v>
      </c>
      <c r="EB35" s="292">
        <v>0</v>
      </c>
      <c r="EC35" s="292">
        <v>0</v>
      </c>
      <c r="ED35" s="292">
        <v>96</v>
      </c>
      <c r="EE35" s="292">
        <v>0</v>
      </c>
      <c r="EF35" s="292">
        <v>0</v>
      </c>
      <c r="EG35" s="292">
        <v>0</v>
      </c>
      <c r="EH35" s="292">
        <f t="shared" si="45"/>
        <v>86</v>
      </c>
      <c r="EI35" s="292">
        <v>0</v>
      </c>
      <c r="EJ35" s="292">
        <v>0</v>
      </c>
      <c r="EK35" s="292">
        <v>86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0"/>
        <v>25413</v>
      </c>
      <c r="E36" s="292">
        <f t="shared" si="1"/>
        <v>21801</v>
      </c>
      <c r="F36" s="292">
        <f t="shared" si="2"/>
        <v>20642</v>
      </c>
      <c r="G36" s="292">
        <v>17205</v>
      </c>
      <c r="H36" s="292">
        <v>3373</v>
      </c>
      <c r="I36" s="292">
        <v>0</v>
      </c>
      <c r="J36" s="292">
        <v>64</v>
      </c>
      <c r="K36" s="292">
        <v>0</v>
      </c>
      <c r="L36" s="292">
        <v>0</v>
      </c>
      <c r="M36" s="292">
        <f t="shared" si="4"/>
        <v>1159</v>
      </c>
      <c r="N36" s="292">
        <v>1109</v>
      </c>
      <c r="O36" s="292">
        <v>50</v>
      </c>
      <c r="P36" s="292">
        <v>0</v>
      </c>
      <c r="Q36" s="292">
        <v>0</v>
      </c>
      <c r="R36" s="292">
        <v>0</v>
      </c>
      <c r="S36" s="292">
        <v>0</v>
      </c>
      <c r="T36" s="292">
        <f t="shared" si="6"/>
        <v>1438</v>
      </c>
      <c r="U36" s="292">
        <f t="shared" si="7"/>
        <v>1046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1046</v>
      </c>
      <c r="AB36" s="292">
        <f t="shared" si="9"/>
        <v>392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392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1643</v>
      </c>
      <c r="CR36" s="292">
        <f t="shared" si="32"/>
        <v>1510</v>
      </c>
      <c r="CS36" s="292">
        <v>0</v>
      </c>
      <c r="CT36" s="292">
        <v>0</v>
      </c>
      <c r="CU36" s="292">
        <v>65</v>
      </c>
      <c r="CV36" s="292">
        <v>1154</v>
      </c>
      <c r="CW36" s="292">
        <v>0</v>
      </c>
      <c r="CX36" s="292">
        <v>291</v>
      </c>
      <c r="CY36" s="292">
        <f t="shared" si="34"/>
        <v>133</v>
      </c>
      <c r="CZ36" s="292">
        <v>0</v>
      </c>
      <c r="DA36" s="292">
        <v>0</v>
      </c>
      <c r="DB36" s="292">
        <v>5</v>
      </c>
      <c r="DC36" s="292">
        <v>64</v>
      </c>
      <c r="DD36" s="292">
        <v>0</v>
      </c>
      <c r="DE36" s="292">
        <v>64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30</v>
      </c>
      <c r="DV36" s="292">
        <v>29</v>
      </c>
      <c r="DW36" s="292">
        <v>0</v>
      </c>
      <c r="DX36" s="292">
        <v>1</v>
      </c>
      <c r="DY36" s="292">
        <v>0</v>
      </c>
      <c r="DZ36" s="292">
        <f t="shared" si="42"/>
        <v>501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501</v>
      </c>
      <c r="EI36" s="292">
        <v>0</v>
      </c>
      <c r="EJ36" s="292">
        <v>0</v>
      </c>
      <c r="EK36" s="292">
        <v>501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0"/>
        <v>9080</v>
      </c>
      <c r="E37" s="292">
        <f t="shared" si="1"/>
        <v>7853</v>
      </c>
      <c r="F37" s="292">
        <f t="shared" si="2"/>
        <v>7747</v>
      </c>
      <c r="G37" s="292">
        <v>0</v>
      </c>
      <c r="H37" s="292">
        <v>7747</v>
      </c>
      <c r="I37" s="292">
        <v>0</v>
      </c>
      <c r="J37" s="292">
        <v>0</v>
      </c>
      <c r="K37" s="292">
        <v>0</v>
      </c>
      <c r="L37" s="292">
        <v>0</v>
      </c>
      <c r="M37" s="292">
        <f t="shared" si="4"/>
        <v>106</v>
      </c>
      <c r="N37" s="292">
        <v>0</v>
      </c>
      <c r="O37" s="292">
        <v>106</v>
      </c>
      <c r="P37" s="292">
        <v>0</v>
      </c>
      <c r="Q37" s="292">
        <v>0</v>
      </c>
      <c r="R37" s="292">
        <v>0</v>
      </c>
      <c r="S37" s="292">
        <v>0</v>
      </c>
      <c r="T37" s="292">
        <f t="shared" si="6"/>
        <v>554</v>
      </c>
      <c r="U37" s="292">
        <f t="shared" si="7"/>
        <v>481</v>
      </c>
      <c r="V37" s="292">
        <v>0</v>
      </c>
      <c r="W37" s="292">
        <v>0</v>
      </c>
      <c r="X37" s="292">
        <v>274</v>
      </c>
      <c r="Y37" s="292">
        <v>0</v>
      </c>
      <c r="Z37" s="292">
        <v>0</v>
      </c>
      <c r="AA37" s="292">
        <v>207</v>
      </c>
      <c r="AB37" s="292">
        <f t="shared" si="9"/>
        <v>73</v>
      </c>
      <c r="AC37" s="292">
        <v>0</v>
      </c>
      <c r="AD37" s="292">
        <v>0</v>
      </c>
      <c r="AE37" s="292">
        <v>13</v>
      </c>
      <c r="AF37" s="292">
        <v>0</v>
      </c>
      <c r="AG37" s="292">
        <v>0</v>
      </c>
      <c r="AH37" s="292">
        <v>60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0</v>
      </c>
      <c r="CC37" s="292">
        <f t="shared" si="27"/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544</v>
      </c>
      <c r="CR37" s="292">
        <f t="shared" si="32"/>
        <v>541</v>
      </c>
      <c r="CS37" s="292">
        <v>0</v>
      </c>
      <c r="CT37" s="292">
        <v>0</v>
      </c>
      <c r="CU37" s="292">
        <v>0</v>
      </c>
      <c r="CV37" s="292">
        <v>541</v>
      </c>
      <c r="CW37" s="292">
        <v>0</v>
      </c>
      <c r="CX37" s="292">
        <v>0</v>
      </c>
      <c r="CY37" s="292">
        <f t="shared" si="34"/>
        <v>3</v>
      </c>
      <c r="CZ37" s="292">
        <v>0</v>
      </c>
      <c r="DA37" s="292">
        <v>0</v>
      </c>
      <c r="DB37" s="292">
        <v>0</v>
      </c>
      <c r="DC37" s="292">
        <v>3</v>
      </c>
      <c r="DD37" s="292">
        <v>0</v>
      </c>
      <c r="DE37" s="292">
        <v>0</v>
      </c>
      <c r="DF37" s="292">
        <f t="shared" si="36"/>
        <v>11</v>
      </c>
      <c r="DG37" s="292">
        <f t="shared" si="37"/>
        <v>11</v>
      </c>
      <c r="DH37" s="292">
        <v>0</v>
      </c>
      <c r="DI37" s="292">
        <v>0</v>
      </c>
      <c r="DJ37" s="292">
        <v>0</v>
      </c>
      <c r="DK37" s="292">
        <v>0</v>
      </c>
      <c r="DL37" s="292">
        <v>11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118</v>
      </c>
      <c r="DV37" s="292">
        <v>118</v>
      </c>
      <c r="DW37" s="292">
        <v>0</v>
      </c>
      <c r="DX37" s="292">
        <v>0</v>
      </c>
      <c r="DY37" s="292">
        <v>0</v>
      </c>
      <c r="DZ37" s="292">
        <f t="shared" si="42"/>
        <v>0</v>
      </c>
      <c r="EA37" s="292">
        <f t="shared" si="43"/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0"/>
        <v>4202</v>
      </c>
      <c r="E38" s="292">
        <f t="shared" si="1"/>
        <v>3834</v>
      </c>
      <c r="F38" s="292">
        <f t="shared" si="2"/>
        <v>3593</v>
      </c>
      <c r="G38" s="292">
        <v>0</v>
      </c>
      <c r="H38" s="292">
        <v>3588</v>
      </c>
      <c r="I38" s="292">
        <v>0</v>
      </c>
      <c r="J38" s="292">
        <v>0</v>
      </c>
      <c r="K38" s="292">
        <v>0</v>
      </c>
      <c r="L38" s="292">
        <v>5</v>
      </c>
      <c r="M38" s="292">
        <f t="shared" si="4"/>
        <v>241</v>
      </c>
      <c r="N38" s="292">
        <v>0</v>
      </c>
      <c r="O38" s="292">
        <v>158</v>
      </c>
      <c r="P38" s="292">
        <v>0</v>
      </c>
      <c r="Q38" s="292">
        <v>0</v>
      </c>
      <c r="R38" s="292">
        <v>0</v>
      </c>
      <c r="S38" s="292">
        <v>83</v>
      </c>
      <c r="T38" s="292">
        <f t="shared" si="6"/>
        <v>0</v>
      </c>
      <c r="U38" s="292">
        <f t="shared" si="7"/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 t="shared" si="9"/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 t="shared" si="11"/>
        <v>0</v>
      </c>
      <c r="AJ38" s="292">
        <f t="shared" si="12"/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303</v>
      </c>
      <c r="CR38" s="292">
        <f t="shared" si="32"/>
        <v>262</v>
      </c>
      <c r="CS38" s="292">
        <v>0</v>
      </c>
      <c r="CT38" s="292">
        <v>0</v>
      </c>
      <c r="CU38" s="292">
        <v>0</v>
      </c>
      <c r="CV38" s="292">
        <v>259</v>
      </c>
      <c r="CW38" s="292">
        <v>0</v>
      </c>
      <c r="CX38" s="292">
        <v>3</v>
      </c>
      <c r="CY38" s="292">
        <f t="shared" si="34"/>
        <v>41</v>
      </c>
      <c r="CZ38" s="292">
        <v>0</v>
      </c>
      <c r="DA38" s="292">
        <v>0</v>
      </c>
      <c r="DB38" s="292">
        <v>0</v>
      </c>
      <c r="DC38" s="292">
        <v>4</v>
      </c>
      <c r="DD38" s="292">
        <v>0</v>
      </c>
      <c r="DE38" s="292">
        <v>37</v>
      </c>
      <c r="DF38" s="292">
        <f t="shared" si="36"/>
        <v>0</v>
      </c>
      <c r="DG38" s="292">
        <f t="shared" si="37"/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 t="shared" si="42"/>
        <v>65</v>
      </c>
      <c r="EA38" s="292">
        <f t="shared" si="43"/>
        <v>61</v>
      </c>
      <c r="EB38" s="292">
        <v>0</v>
      </c>
      <c r="EC38" s="292">
        <v>0</v>
      </c>
      <c r="ED38" s="292">
        <v>61</v>
      </c>
      <c r="EE38" s="292">
        <v>0</v>
      </c>
      <c r="EF38" s="292">
        <v>0</v>
      </c>
      <c r="EG38" s="292">
        <v>0</v>
      </c>
      <c r="EH38" s="292">
        <f t="shared" si="45"/>
        <v>4</v>
      </c>
      <c r="EI38" s="292">
        <v>0</v>
      </c>
      <c r="EJ38" s="292">
        <v>0</v>
      </c>
      <c r="EK38" s="292">
        <v>4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0"/>
        <v>9876</v>
      </c>
      <c r="E39" s="292">
        <f t="shared" si="1"/>
        <v>8933</v>
      </c>
      <c r="F39" s="292">
        <f t="shared" si="2"/>
        <v>8441</v>
      </c>
      <c r="G39" s="292">
        <v>0</v>
      </c>
      <c r="H39" s="292">
        <v>8441</v>
      </c>
      <c r="I39" s="292">
        <v>0</v>
      </c>
      <c r="J39" s="292">
        <v>0</v>
      </c>
      <c r="K39" s="292">
        <v>0</v>
      </c>
      <c r="L39" s="292">
        <v>0</v>
      </c>
      <c r="M39" s="292">
        <f t="shared" si="4"/>
        <v>492</v>
      </c>
      <c r="N39" s="292">
        <v>0</v>
      </c>
      <c r="O39" s="292">
        <v>492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587</v>
      </c>
      <c r="U39" s="292">
        <f t="shared" si="7"/>
        <v>537</v>
      </c>
      <c r="V39" s="292">
        <v>0</v>
      </c>
      <c r="W39" s="292">
        <v>0</v>
      </c>
      <c r="X39" s="292">
        <v>263</v>
      </c>
      <c r="Y39" s="292">
        <v>0</v>
      </c>
      <c r="Z39" s="292">
        <v>0</v>
      </c>
      <c r="AA39" s="292">
        <v>274</v>
      </c>
      <c r="AB39" s="292">
        <f t="shared" si="9"/>
        <v>50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50</v>
      </c>
      <c r="AI39" s="292">
        <f t="shared" si="11"/>
        <v>0</v>
      </c>
      <c r="AJ39" s="292">
        <f t="shared" si="12"/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 t="shared" si="14"/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160</v>
      </c>
      <c r="CR39" s="292">
        <f t="shared" si="32"/>
        <v>160</v>
      </c>
      <c r="CS39" s="292">
        <v>0</v>
      </c>
      <c r="CT39" s="292">
        <v>0</v>
      </c>
      <c r="CU39" s="292">
        <v>0</v>
      </c>
      <c r="CV39" s="292">
        <v>160</v>
      </c>
      <c r="CW39" s="292">
        <v>0</v>
      </c>
      <c r="CX39" s="292">
        <v>0</v>
      </c>
      <c r="CY39" s="292">
        <f t="shared" si="34"/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 t="shared" si="36"/>
        <v>0</v>
      </c>
      <c r="DG39" s="292">
        <f t="shared" si="37"/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 t="shared" si="39"/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 t="shared" si="41"/>
        <v>196</v>
      </c>
      <c r="DV39" s="292">
        <v>196</v>
      </c>
      <c r="DW39" s="292">
        <v>0</v>
      </c>
      <c r="DX39" s="292">
        <v>0</v>
      </c>
      <c r="DY39" s="292">
        <v>0</v>
      </c>
      <c r="DZ39" s="292">
        <f t="shared" si="42"/>
        <v>0</v>
      </c>
      <c r="EA39" s="292">
        <f t="shared" si="43"/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 t="shared" si="45"/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0"/>
        <v>10303</v>
      </c>
      <c r="E40" s="292">
        <f t="shared" si="1"/>
        <v>8453</v>
      </c>
      <c r="F40" s="292">
        <f t="shared" si="2"/>
        <v>7267</v>
      </c>
      <c r="G40" s="292">
        <v>0</v>
      </c>
      <c r="H40" s="292">
        <v>7267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1186</v>
      </c>
      <c r="N40" s="292">
        <v>0</v>
      </c>
      <c r="O40" s="292">
        <v>1186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696</v>
      </c>
      <c r="U40" s="292">
        <f t="shared" si="7"/>
        <v>477</v>
      </c>
      <c r="V40" s="292">
        <v>0</v>
      </c>
      <c r="W40" s="292">
        <v>0</v>
      </c>
      <c r="X40" s="292">
        <v>187</v>
      </c>
      <c r="Y40" s="292">
        <v>0</v>
      </c>
      <c r="Z40" s="292">
        <v>0</v>
      </c>
      <c r="AA40" s="292">
        <v>290</v>
      </c>
      <c r="AB40" s="292">
        <f t="shared" si="9"/>
        <v>219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219</v>
      </c>
      <c r="AI40" s="292">
        <f t="shared" si="11"/>
        <v>0</v>
      </c>
      <c r="AJ40" s="292">
        <f t="shared" si="12"/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0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 t="shared" si="31"/>
        <v>592</v>
      </c>
      <c r="CR40" s="292">
        <f t="shared" si="32"/>
        <v>264</v>
      </c>
      <c r="CS40" s="292">
        <v>0</v>
      </c>
      <c r="CT40" s="292">
        <v>0</v>
      </c>
      <c r="CU40" s="292">
        <v>0</v>
      </c>
      <c r="CV40" s="292">
        <v>264</v>
      </c>
      <c r="CW40" s="292">
        <v>0</v>
      </c>
      <c r="CX40" s="292">
        <v>0</v>
      </c>
      <c r="CY40" s="292">
        <f t="shared" si="34"/>
        <v>328</v>
      </c>
      <c r="CZ40" s="292">
        <v>0</v>
      </c>
      <c r="DA40" s="292">
        <v>0</v>
      </c>
      <c r="DB40" s="292">
        <v>0</v>
      </c>
      <c r="DC40" s="292">
        <v>328</v>
      </c>
      <c r="DD40" s="292">
        <v>0</v>
      </c>
      <c r="DE40" s="292">
        <v>0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562</v>
      </c>
      <c r="DV40" s="292">
        <v>561</v>
      </c>
      <c r="DW40" s="292">
        <v>0</v>
      </c>
      <c r="DX40" s="292">
        <v>1</v>
      </c>
      <c r="DY40" s="292">
        <v>0</v>
      </c>
      <c r="DZ40" s="292">
        <f t="shared" si="42"/>
        <v>0</v>
      </c>
      <c r="EA40" s="292">
        <f t="shared" si="43"/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 t="shared" si="45"/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0"/>
        <v>3033</v>
      </c>
      <c r="E41" s="292">
        <f t="shared" si="1"/>
        <v>0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0</v>
      </c>
      <c r="M41" s="292">
        <f t="shared" si="4"/>
        <v>0</v>
      </c>
      <c r="N41" s="292">
        <v>0</v>
      </c>
      <c r="O41" s="292">
        <v>0</v>
      </c>
      <c r="P41" s="292">
        <v>0</v>
      </c>
      <c r="Q41" s="292">
        <v>0</v>
      </c>
      <c r="R41" s="292">
        <v>0</v>
      </c>
      <c r="S41" s="292">
        <v>0</v>
      </c>
      <c r="T41" s="292">
        <f t="shared" si="6"/>
        <v>0</v>
      </c>
      <c r="U41" s="292">
        <f t="shared" si="7"/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 t="shared" si="9"/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 t="shared" si="11"/>
        <v>0</v>
      </c>
      <c r="AJ41" s="292">
        <f t="shared" si="12"/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 t="shared" si="14"/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 t="shared" si="16"/>
        <v>0</v>
      </c>
      <c r="AY41" s="292">
        <f t="shared" si="17"/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 t="shared" si="19"/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 t="shared" si="21"/>
        <v>0</v>
      </c>
      <c r="BN41" s="292">
        <f t="shared" si="22"/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 t="shared" si="24"/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 t="shared" si="26"/>
        <v>2400</v>
      </c>
      <c r="CC41" s="292">
        <f t="shared" si="27"/>
        <v>2277</v>
      </c>
      <c r="CD41" s="292">
        <v>0</v>
      </c>
      <c r="CE41" s="292">
        <v>2277</v>
      </c>
      <c r="CF41" s="292">
        <v>0</v>
      </c>
      <c r="CG41" s="292">
        <v>0</v>
      </c>
      <c r="CH41" s="292">
        <v>0</v>
      </c>
      <c r="CI41" s="292">
        <v>0</v>
      </c>
      <c r="CJ41" s="292">
        <f t="shared" si="29"/>
        <v>123</v>
      </c>
      <c r="CK41" s="292">
        <v>0</v>
      </c>
      <c r="CL41" s="292">
        <v>123</v>
      </c>
      <c r="CM41" s="292">
        <v>0</v>
      </c>
      <c r="CN41" s="292">
        <v>0</v>
      </c>
      <c r="CO41" s="292">
        <v>0</v>
      </c>
      <c r="CP41" s="292">
        <v>0</v>
      </c>
      <c r="CQ41" s="292">
        <f t="shared" si="31"/>
        <v>574</v>
      </c>
      <c r="CR41" s="292">
        <f t="shared" si="32"/>
        <v>427</v>
      </c>
      <c r="CS41" s="292">
        <v>0</v>
      </c>
      <c r="CT41" s="292">
        <v>0</v>
      </c>
      <c r="CU41" s="292">
        <v>70</v>
      </c>
      <c r="CV41" s="292">
        <v>221</v>
      </c>
      <c r="CW41" s="292">
        <v>116</v>
      </c>
      <c r="CX41" s="292">
        <v>20</v>
      </c>
      <c r="CY41" s="292">
        <f t="shared" si="34"/>
        <v>147</v>
      </c>
      <c r="CZ41" s="292">
        <v>0</v>
      </c>
      <c r="DA41" s="292">
        <v>0</v>
      </c>
      <c r="DB41" s="292">
        <v>2</v>
      </c>
      <c r="DC41" s="292">
        <v>26</v>
      </c>
      <c r="DD41" s="292">
        <v>50</v>
      </c>
      <c r="DE41" s="292">
        <v>69</v>
      </c>
      <c r="DF41" s="292">
        <f t="shared" si="36"/>
        <v>0</v>
      </c>
      <c r="DG41" s="292">
        <f t="shared" si="37"/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 t="shared" si="39"/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 t="shared" si="41"/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 t="shared" si="42"/>
        <v>59</v>
      </c>
      <c r="EA41" s="292">
        <f t="shared" si="43"/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 t="shared" si="45"/>
        <v>59</v>
      </c>
      <c r="EI41" s="292">
        <v>0</v>
      </c>
      <c r="EJ41" s="292">
        <v>0</v>
      </c>
      <c r="EK41" s="292">
        <v>0</v>
      </c>
      <c r="EL41" s="292">
        <v>0</v>
      </c>
      <c r="EM41" s="292">
        <v>59</v>
      </c>
      <c r="EN41" s="292">
        <v>0</v>
      </c>
    </row>
    <row r="42" spans="1:144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0"/>
        <v>7866</v>
      </c>
      <c r="E42" s="292">
        <f t="shared" si="1"/>
        <v>6029</v>
      </c>
      <c r="F42" s="292">
        <f t="shared" si="2"/>
        <v>5677</v>
      </c>
      <c r="G42" s="292">
        <v>0</v>
      </c>
      <c r="H42" s="292">
        <v>5677</v>
      </c>
      <c r="I42" s="292">
        <v>0</v>
      </c>
      <c r="J42" s="292">
        <v>0</v>
      </c>
      <c r="K42" s="292">
        <v>0</v>
      </c>
      <c r="L42" s="292">
        <v>0</v>
      </c>
      <c r="M42" s="292">
        <f t="shared" si="4"/>
        <v>352</v>
      </c>
      <c r="N42" s="292">
        <v>0</v>
      </c>
      <c r="O42" s="292">
        <v>352</v>
      </c>
      <c r="P42" s="292">
        <v>0</v>
      </c>
      <c r="Q42" s="292">
        <v>0</v>
      </c>
      <c r="R42" s="292">
        <v>0</v>
      </c>
      <c r="S42" s="292">
        <v>0</v>
      </c>
      <c r="T42" s="292">
        <f t="shared" si="6"/>
        <v>830</v>
      </c>
      <c r="U42" s="292">
        <f t="shared" si="7"/>
        <v>459</v>
      </c>
      <c r="V42" s="292">
        <v>0</v>
      </c>
      <c r="W42" s="292">
        <v>0</v>
      </c>
      <c r="X42" s="292">
        <v>215</v>
      </c>
      <c r="Y42" s="292">
        <v>0</v>
      </c>
      <c r="Z42" s="292">
        <v>0</v>
      </c>
      <c r="AA42" s="292">
        <v>244</v>
      </c>
      <c r="AB42" s="292">
        <f t="shared" si="9"/>
        <v>371</v>
      </c>
      <c r="AC42" s="292">
        <v>0</v>
      </c>
      <c r="AD42" s="292">
        <v>0</v>
      </c>
      <c r="AE42" s="292">
        <v>46</v>
      </c>
      <c r="AF42" s="292">
        <v>0</v>
      </c>
      <c r="AG42" s="292">
        <v>0</v>
      </c>
      <c r="AH42" s="292">
        <v>325</v>
      </c>
      <c r="AI42" s="292">
        <f t="shared" si="11"/>
        <v>0</v>
      </c>
      <c r="AJ42" s="292">
        <f t="shared" si="12"/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 t="shared" si="14"/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 t="shared" si="16"/>
        <v>0</v>
      </c>
      <c r="AY42" s="292">
        <f t="shared" si="17"/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 t="shared" si="19"/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 t="shared" si="21"/>
        <v>0</v>
      </c>
      <c r="BN42" s="292">
        <f t="shared" si="22"/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 t="shared" si="24"/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 t="shared" si="26"/>
        <v>0</v>
      </c>
      <c r="CC42" s="292">
        <f t="shared" si="27"/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 t="shared" si="29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 t="shared" si="31"/>
        <v>310</v>
      </c>
      <c r="CR42" s="292">
        <f t="shared" si="32"/>
        <v>310</v>
      </c>
      <c r="CS42" s="292">
        <v>0</v>
      </c>
      <c r="CT42" s="292">
        <v>0</v>
      </c>
      <c r="CU42" s="292">
        <v>0</v>
      </c>
      <c r="CV42" s="292">
        <v>310</v>
      </c>
      <c r="CW42" s="292">
        <v>0</v>
      </c>
      <c r="CX42" s="292">
        <v>0</v>
      </c>
      <c r="CY42" s="292">
        <f t="shared" si="34"/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 t="shared" si="36"/>
        <v>0</v>
      </c>
      <c r="DG42" s="292">
        <f t="shared" si="37"/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 t="shared" si="39"/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 t="shared" si="41"/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 t="shared" si="42"/>
        <v>697</v>
      </c>
      <c r="EA42" s="292">
        <f t="shared" si="43"/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 t="shared" si="45"/>
        <v>697</v>
      </c>
      <c r="EI42" s="292">
        <v>0</v>
      </c>
      <c r="EJ42" s="292">
        <v>0</v>
      </c>
      <c r="EK42" s="292">
        <v>0</v>
      </c>
      <c r="EL42" s="292">
        <v>0</v>
      </c>
      <c r="EM42" s="292">
        <v>697</v>
      </c>
      <c r="EN42" s="292">
        <v>0</v>
      </c>
    </row>
    <row r="43" spans="1:144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0"/>
        <v>2890</v>
      </c>
      <c r="E43" s="292">
        <f t="shared" si="1"/>
        <v>0</v>
      </c>
      <c r="F43" s="292">
        <f t="shared" si="2"/>
        <v>0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f t="shared" si="4"/>
        <v>0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92">
        <v>0</v>
      </c>
      <c r="T43" s="292">
        <f t="shared" si="6"/>
        <v>0</v>
      </c>
      <c r="U43" s="292">
        <f t="shared" si="7"/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f t="shared" si="9"/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f t="shared" si="11"/>
        <v>0</v>
      </c>
      <c r="AJ43" s="292">
        <f t="shared" si="12"/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 t="shared" si="14"/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 t="shared" si="16"/>
        <v>0</v>
      </c>
      <c r="AY43" s="292">
        <f t="shared" si="17"/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 t="shared" si="19"/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 t="shared" si="21"/>
        <v>0</v>
      </c>
      <c r="BN43" s="292">
        <f t="shared" si="22"/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 t="shared" si="24"/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 t="shared" si="26"/>
        <v>2369</v>
      </c>
      <c r="CC43" s="292">
        <f t="shared" si="27"/>
        <v>2177</v>
      </c>
      <c r="CD43" s="292">
        <v>0</v>
      </c>
      <c r="CE43" s="292">
        <v>2177</v>
      </c>
      <c r="CF43" s="292">
        <v>0</v>
      </c>
      <c r="CG43" s="292">
        <v>0</v>
      </c>
      <c r="CH43" s="292">
        <v>0</v>
      </c>
      <c r="CI43" s="292">
        <v>0</v>
      </c>
      <c r="CJ43" s="292">
        <f t="shared" si="29"/>
        <v>192</v>
      </c>
      <c r="CK43" s="292">
        <v>0</v>
      </c>
      <c r="CL43" s="292">
        <v>192</v>
      </c>
      <c r="CM43" s="292">
        <v>0</v>
      </c>
      <c r="CN43" s="292">
        <v>0</v>
      </c>
      <c r="CO43" s="292">
        <v>0</v>
      </c>
      <c r="CP43" s="292">
        <v>0</v>
      </c>
      <c r="CQ43" s="292">
        <f t="shared" si="31"/>
        <v>521</v>
      </c>
      <c r="CR43" s="292">
        <f t="shared" si="32"/>
        <v>383</v>
      </c>
      <c r="CS43" s="292">
        <v>0</v>
      </c>
      <c r="CT43" s="292">
        <v>0</v>
      </c>
      <c r="CU43" s="292">
        <v>79</v>
      </c>
      <c r="CV43" s="292">
        <v>185</v>
      </c>
      <c r="CW43" s="292">
        <v>112</v>
      </c>
      <c r="CX43" s="292">
        <v>7</v>
      </c>
      <c r="CY43" s="292">
        <f t="shared" si="34"/>
        <v>138</v>
      </c>
      <c r="CZ43" s="292">
        <v>0</v>
      </c>
      <c r="DA43" s="292">
        <v>0</v>
      </c>
      <c r="DB43" s="292">
        <v>2</v>
      </c>
      <c r="DC43" s="292">
        <v>31</v>
      </c>
      <c r="DD43" s="292">
        <v>47</v>
      </c>
      <c r="DE43" s="292">
        <v>58</v>
      </c>
      <c r="DF43" s="292">
        <f t="shared" si="36"/>
        <v>0</v>
      </c>
      <c r="DG43" s="292">
        <f t="shared" si="37"/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 t="shared" si="39"/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 t="shared" si="41"/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 t="shared" si="42"/>
        <v>0</v>
      </c>
      <c r="EA43" s="292">
        <f t="shared" si="43"/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 t="shared" si="45"/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0"/>
        <v>9509</v>
      </c>
      <c r="E44" s="292">
        <f t="shared" si="1"/>
        <v>8436</v>
      </c>
      <c r="F44" s="292">
        <f t="shared" si="2"/>
        <v>8254</v>
      </c>
      <c r="G44" s="292">
        <v>8232</v>
      </c>
      <c r="H44" s="292">
        <v>0</v>
      </c>
      <c r="I44" s="292">
        <v>0</v>
      </c>
      <c r="J44" s="292">
        <v>22</v>
      </c>
      <c r="K44" s="292">
        <v>0</v>
      </c>
      <c r="L44" s="292">
        <v>0</v>
      </c>
      <c r="M44" s="292">
        <f t="shared" si="4"/>
        <v>182</v>
      </c>
      <c r="N44" s="292">
        <v>182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T44" s="292">
        <f t="shared" si="6"/>
        <v>625</v>
      </c>
      <c r="U44" s="292">
        <f t="shared" si="7"/>
        <v>506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506</v>
      </c>
      <c r="AB44" s="292">
        <f t="shared" si="9"/>
        <v>119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119</v>
      </c>
      <c r="AI44" s="292">
        <f t="shared" si="11"/>
        <v>0</v>
      </c>
      <c r="AJ44" s="292">
        <f t="shared" si="12"/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 t="shared" si="14"/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 t="shared" si="16"/>
        <v>0</v>
      </c>
      <c r="AY44" s="292">
        <f t="shared" si="17"/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 t="shared" si="19"/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 t="shared" si="21"/>
        <v>0</v>
      </c>
      <c r="BN44" s="292">
        <f t="shared" si="22"/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 t="shared" si="24"/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 t="shared" si="26"/>
        <v>0</v>
      </c>
      <c r="CC44" s="292">
        <f t="shared" si="27"/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 t="shared" si="29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 t="shared" si="31"/>
        <v>448</v>
      </c>
      <c r="CR44" s="292">
        <f t="shared" si="32"/>
        <v>429</v>
      </c>
      <c r="CS44" s="292">
        <v>0</v>
      </c>
      <c r="CT44" s="292">
        <v>0</v>
      </c>
      <c r="CU44" s="292">
        <v>0</v>
      </c>
      <c r="CV44" s="292">
        <v>406</v>
      </c>
      <c r="CW44" s="292">
        <v>0</v>
      </c>
      <c r="CX44" s="292">
        <v>23</v>
      </c>
      <c r="CY44" s="292">
        <f t="shared" si="34"/>
        <v>19</v>
      </c>
      <c r="CZ44" s="292">
        <v>0</v>
      </c>
      <c r="DA44" s="292">
        <v>0</v>
      </c>
      <c r="DB44" s="292">
        <v>0</v>
      </c>
      <c r="DC44" s="292">
        <v>19</v>
      </c>
      <c r="DD44" s="292">
        <v>0</v>
      </c>
      <c r="DE44" s="292">
        <v>0</v>
      </c>
      <c r="DF44" s="292">
        <f t="shared" si="36"/>
        <v>0</v>
      </c>
      <c r="DG44" s="292">
        <f t="shared" si="37"/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 t="shared" si="39"/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 t="shared" si="41"/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 t="shared" si="42"/>
        <v>0</v>
      </c>
      <c r="EA44" s="292">
        <f t="shared" si="43"/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 t="shared" si="45"/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0"/>
        <v>4645</v>
      </c>
      <c r="E45" s="292">
        <f t="shared" si="1"/>
        <v>3823</v>
      </c>
      <c r="F45" s="292">
        <f t="shared" si="2"/>
        <v>3645</v>
      </c>
      <c r="G45" s="292">
        <v>0</v>
      </c>
      <c r="H45" s="292">
        <v>3645</v>
      </c>
      <c r="I45" s="292">
        <v>0</v>
      </c>
      <c r="J45" s="292">
        <v>0</v>
      </c>
      <c r="K45" s="292">
        <v>0</v>
      </c>
      <c r="L45" s="292">
        <v>0</v>
      </c>
      <c r="M45" s="292">
        <f t="shared" si="4"/>
        <v>178</v>
      </c>
      <c r="N45" s="292">
        <v>0</v>
      </c>
      <c r="O45" s="292">
        <v>178</v>
      </c>
      <c r="P45" s="292">
        <v>0</v>
      </c>
      <c r="Q45" s="292">
        <v>0</v>
      </c>
      <c r="R45" s="292">
        <v>0</v>
      </c>
      <c r="S45" s="292">
        <v>0</v>
      </c>
      <c r="T45" s="292">
        <f t="shared" si="6"/>
        <v>0</v>
      </c>
      <c r="U45" s="292">
        <f t="shared" si="7"/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0</v>
      </c>
      <c r="AB45" s="292">
        <f t="shared" si="9"/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 t="shared" si="11"/>
        <v>0</v>
      </c>
      <c r="AJ45" s="292">
        <f t="shared" si="12"/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 t="shared" si="14"/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 t="shared" si="16"/>
        <v>0</v>
      </c>
      <c r="AY45" s="292">
        <f t="shared" si="17"/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 t="shared" si="19"/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 t="shared" si="21"/>
        <v>0</v>
      </c>
      <c r="BN45" s="292">
        <f t="shared" si="22"/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 t="shared" si="24"/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 t="shared" si="26"/>
        <v>0</v>
      </c>
      <c r="CC45" s="292">
        <f t="shared" si="27"/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 t="shared" si="29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 t="shared" si="31"/>
        <v>489</v>
      </c>
      <c r="CR45" s="292">
        <f t="shared" si="32"/>
        <v>346</v>
      </c>
      <c r="CS45" s="292">
        <v>0</v>
      </c>
      <c r="CT45" s="292">
        <v>0</v>
      </c>
      <c r="CU45" s="292">
        <v>67</v>
      </c>
      <c r="CV45" s="292">
        <v>182</v>
      </c>
      <c r="CW45" s="292">
        <v>0</v>
      </c>
      <c r="CX45" s="292">
        <v>97</v>
      </c>
      <c r="CY45" s="292">
        <f t="shared" si="34"/>
        <v>143</v>
      </c>
      <c r="CZ45" s="292">
        <v>0</v>
      </c>
      <c r="DA45" s="292">
        <v>0</v>
      </c>
      <c r="DB45" s="292">
        <v>12</v>
      </c>
      <c r="DC45" s="292">
        <v>13</v>
      </c>
      <c r="DD45" s="292">
        <v>0</v>
      </c>
      <c r="DE45" s="292">
        <v>118</v>
      </c>
      <c r="DF45" s="292">
        <f t="shared" si="36"/>
        <v>0</v>
      </c>
      <c r="DG45" s="292">
        <f t="shared" si="37"/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 t="shared" si="39"/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 t="shared" si="41"/>
        <v>69</v>
      </c>
      <c r="DV45" s="292">
        <v>62</v>
      </c>
      <c r="DW45" s="292">
        <v>3</v>
      </c>
      <c r="DX45" s="292">
        <v>4</v>
      </c>
      <c r="DY45" s="292">
        <v>0</v>
      </c>
      <c r="DZ45" s="292">
        <f t="shared" si="42"/>
        <v>264</v>
      </c>
      <c r="EA45" s="292">
        <f t="shared" si="43"/>
        <v>20</v>
      </c>
      <c r="EB45" s="292">
        <v>0</v>
      </c>
      <c r="EC45" s="292">
        <v>0</v>
      </c>
      <c r="ED45" s="292">
        <v>0</v>
      </c>
      <c r="EE45" s="292">
        <v>0</v>
      </c>
      <c r="EF45" s="292">
        <v>20</v>
      </c>
      <c r="EG45" s="292">
        <v>0</v>
      </c>
      <c r="EH45" s="292">
        <f t="shared" si="45"/>
        <v>244</v>
      </c>
      <c r="EI45" s="292">
        <v>0</v>
      </c>
      <c r="EJ45" s="292">
        <v>0</v>
      </c>
      <c r="EK45" s="292">
        <v>0</v>
      </c>
      <c r="EL45" s="292">
        <v>0</v>
      </c>
      <c r="EM45" s="292">
        <v>244</v>
      </c>
      <c r="EN45" s="292">
        <v>0</v>
      </c>
    </row>
    <row r="46" spans="1:144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0"/>
        <v>5238</v>
      </c>
      <c r="E46" s="292">
        <f t="shared" si="1"/>
        <v>3930</v>
      </c>
      <c r="F46" s="292">
        <f t="shared" si="2"/>
        <v>3646</v>
      </c>
      <c r="G46" s="292">
        <v>0</v>
      </c>
      <c r="H46" s="292">
        <v>3646</v>
      </c>
      <c r="I46" s="292">
        <v>0</v>
      </c>
      <c r="J46" s="292">
        <v>0</v>
      </c>
      <c r="K46" s="292">
        <v>0</v>
      </c>
      <c r="L46" s="292">
        <v>0</v>
      </c>
      <c r="M46" s="292">
        <f t="shared" si="4"/>
        <v>284</v>
      </c>
      <c r="N46" s="292">
        <v>0</v>
      </c>
      <c r="O46" s="292">
        <v>284</v>
      </c>
      <c r="P46" s="292">
        <v>0</v>
      </c>
      <c r="Q46" s="292">
        <v>0</v>
      </c>
      <c r="R46" s="292">
        <v>0</v>
      </c>
      <c r="S46" s="292">
        <v>0</v>
      </c>
      <c r="T46" s="292">
        <f t="shared" si="6"/>
        <v>0</v>
      </c>
      <c r="U46" s="292">
        <f t="shared" si="7"/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 t="shared" si="9"/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 t="shared" si="11"/>
        <v>0</v>
      </c>
      <c r="AJ46" s="292">
        <f t="shared" si="12"/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 t="shared" si="14"/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 t="shared" si="16"/>
        <v>0</v>
      </c>
      <c r="AY46" s="292">
        <f t="shared" si="17"/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 t="shared" si="19"/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 t="shared" si="21"/>
        <v>0</v>
      </c>
      <c r="BN46" s="292">
        <f t="shared" si="22"/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 t="shared" si="24"/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 t="shared" si="26"/>
        <v>0</v>
      </c>
      <c r="CC46" s="292">
        <f t="shared" si="27"/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 t="shared" si="29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 t="shared" si="31"/>
        <v>629</v>
      </c>
      <c r="CR46" s="292">
        <f t="shared" si="32"/>
        <v>387</v>
      </c>
      <c r="CS46" s="292">
        <v>0</v>
      </c>
      <c r="CT46" s="292">
        <v>0</v>
      </c>
      <c r="CU46" s="292">
        <v>93</v>
      </c>
      <c r="CV46" s="292">
        <v>242</v>
      </c>
      <c r="CW46" s="292">
        <v>0</v>
      </c>
      <c r="CX46" s="292">
        <v>52</v>
      </c>
      <c r="CY46" s="292">
        <f t="shared" si="34"/>
        <v>242</v>
      </c>
      <c r="CZ46" s="292">
        <v>0</v>
      </c>
      <c r="DA46" s="292">
        <v>0</v>
      </c>
      <c r="DB46" s="292">
        <v>20</v>
      </c>
      <c r="DC46" s="292">
        <v>11</v>
      </c>
      <c r="DD46" s="292">
        <v>0</v>
      </c>
      <c r="DE46" s="292">
        <v>211</v>
      </c>
      <c r="DF46" s="292">
        <f t="shared" si="36"/>
        <v>0</v>
      </c>
      <c r="DG46" s="292">
        <f t="shared" si="37"/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 t="shared" si="39"/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 t="shared" si="41"/>
        <v>197</v>
      </c>
      <c r="DV46" s="292">
        <v>174</v>
      </c>
      <c r="DW46" s="292">
        <v>10</v>
      </c>
      <c r="DX46" s="292">
        <v>13</v>
      </c>
      <c r="DY46" s="292">
        <v>0</v>
      </c>
      <c r="DZ46" s="292">
        <f t="shared" si="42"/>
        <v>482</v>
      </c>
      <c r="EA46" s="292">
        <f t="shared" si="43"/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 t="shared" si="45"/>
        <v>482</v>
      </c>
      <c r="EI46" s="292">
        <v>0</v>
      </c>
      <c r="EJ46" s="292">
        <v>0</v>
      </c>
      <c r="EK46" s="292">
        <v>0</v>
      </c>
      <c r="EL46" s="292">
        <v>0</v>
      </c>
      <c r="EM46" s="292">
        <v>482</v>
      </c>
      <c r="EN46" s="292">
        <v>0</v>
      </c>
    </row>
    <row r="47" spans="1:144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0"/>
        <v>5098</v>
      </c>
      <c r="E47" s="292">
        <f t="shared" si="1"/>
        <v>4078</v>
      </c>
      <c r="F47" s="292">
        <f t="shared" si="2"/>
        <v>3347</v>
      </c>
      <c r="G47" s="292">
        <v>0</v>
      </c>
      <c r="H47" s="292">
        <v>3347</v>
      </c>
      <c r="I47" s="292">
        <v>0</v>
      </c>
      <c r="J47" s="292">
        <v>0</v>
      </c>
      <c r="K47" s="292">
        <v>0</v>
      </c>
      <c r="L47" s="292">
        <v>0</v>
      </c>
      <c r="M47" s="292">
        <f t="shared" si="4"/>
        <v>731</v>
      </c>
      <c r="N47" s="292">
        <v>0</v>
      </c>
      <c r="O47" s="292">
        <v>731</v>
      </c>
      <c r="P47" s="292">
        <v>0</v>
      </c>
      <c r="Q47" s="292">
        <v>0</v>
      </c>
      <c r="R47" s="292">
        <v>0</v>
      </c>
      <c r="S47" s="292">
        <v>0</v>
      </c>
      <c r="T47" s="292">
        <f t="shared" si="6"/>
        <v>238</v>
      </c>
      <c r="U47" s="292">
        <f t="shared" si="7"/>
        <v>113</v>
      </c>
      <c r="V47" s="292">
        <v>0</v>
      </c>
      <c r="W47" s="292">
        <v>0</v>
      </c>
      <c r="X47" s="292">
        <v>73</v>
      </c>
      <c r="Y47" s="292">
        <v>0</v>
      </c>
      <c r="Z47" s="292">
        <v>0</v>
      </c>
      <c r="AA47" s="292">
        <v>40</v>
      </c>
      <c r="AB47" s="292">
        <f t="shared" si="9"/>
        <v>125</v>
      </c>
      <c r="AC47" s="292">
        <v>0</v>
      </c>
      <c r="AD47" s="292">
        <v>0</v>
      </c>
      <c r="AE47" s="292">
        <v>40</v>
      </c>
      <c r="AF47" s="292">
        <v>0</v>
      </c>
      <c r="AG47" s="292">
        <v>0</v>
      </c>
      <c r="AH47" s="292">
        <v>85</v>
      </c>
      <c r="AI47" s="292">
        <f t="shared" si="11"/>
        <v>0</v>
      </c>
      <c r="AJ47" s="292">
        <f t="shared" si="12"/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 t="shared" si="14"/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 t="shared" si="16"/>
        <v>0</v>
      </c>
      <c r="AY47" s="292">
        <f t="shared" si="17"/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 t="shared" si="19"/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 t="shared" si="21"/>
        <v>0</v>
      </c>
      <c r="BN47" s="292">
        <f t="shared" si="22"/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 t="shared" si="24"/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 t="shared" si="26"/>
        <v>0</v>
      </c>
      <c r="CC47" s="292">
        <f t="shared" si="27"/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 t="shared" si="29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 t="shared" si="31"/>
        <v>390</v>
      </c>
      <c r="CR47" s="292">
        <f t="shared" si="32"/>
        <v>381</v>
      </c>
      <c r="CS47" s="292">
        <v>0</v>
      </c>
      <c r="CT47" s="292">
        <v>0</v>
      </c>
      <c r="CU47" s="292">
        <v>0</v>
      </c>
      <c r="CV47" s="292">
        <v>381</v>
      </c>
      <c r="CW47" s="292">
        <v>0</v>
      </c>
      <c r="CX47" s="292">
        <v>0</v>
      </c>
      <c r="CY47" s="292">
        <f t="shared" si="34"/>
        <v>9</v>
      </c>
      <c r="CZ47" s="292">
        <v>0</v>
      </c>
      <c r="DA47" s="292">
        <v>0</v>
      </c>
      <c r="DB47" s="292">
        <v>0</v>
      </c>
      <c r="DC47" s="292">
        <v>9</v>
      </c>
      <c r="DD47" s="292">
        <v>0</v>
      </c>
      <c r="DE47" s="292">
        <v>0</v>
      </c>
      <c r="DF47" s="292">
        <f t="shared" si="36"/>
        <v>0</v>
      </c>
      <c r="DG47" s="292">
        <f t="shared" si="37"/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 t="shared" si="39"/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 t="shared" si="41"/>
        <v>392</v>
      </c>
      <c r="DV47" s="292">
        <v>392</v>
      </c>
      <c r="DW47" s="292">
        <v>0</v>
      </c>
      <c r="DX47" s="292">
        <v>0</v>
      </c>
      <c r="DY47" s="292">
        <v>0</v>
      </c>
      <c r="DZ47" s="292">
        <f t="shared" si="42"/>
        <v>0</v>
      </c>
      <c r="EA47" s="292">
        <f t="shared" si="43"/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 t="shared" si="45"/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0"/>
        <v>4168</v>
      </c>
      <c r="E48" s="292">
        <f t="shared" si="1"/>
        <v>3599</v>
      </c>
      <c r="F48" s="292">
        <f t="shared" si="2"/>
        <v>3006</v>
      </c>
      <c r="G48" s="292">
        <v>0</v>
      </c>
      <c r="H48" s="292">
        <v>3006</v>
      </c>
      <c r="I48" s="292">
        <v>0</v>
      </c>
      <c r="J48" s="292">
        <v>0</v>
      </c>
      <c r="K48" s="292">
        <v>0</v>
      </c>
      <c r="L48" s="292">
        <v>0</v>
      </c>
      <c r="M48" s="292">
        <f t="shared" si="4"/>
        <v>593</v>
      </c>
      <c r="N48" s="292">
        <v>0</v>
      </c>
      <c r="O48" s="292">
        <v>593</v>
      </c>
      <c r="P48" s="292">
        <v>0</v>
      </c>
      <c r="Q48" s="292">
        <v>0</v>
      </c>
      <c r="R48" s="292">
        <v>0</v>
      </c>
      <c r="S48" s="292">
        <v>0</v>
      </c>
      <c r="T48" s="292">
        <f t="shared" si="6"/>
        <v>97</v>
      </c>
      <c r="U48" s="292">
        <f t="shared" si="7"/>
        <v>37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37</v>
      </c>
      <c r="AB48" s="292">
        <f t="shared" si="9"/>
        <v>60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60</v>
      </c>
      <c r="AI48" s="292">
        <f t="shared" si="11"/>
        <v>0</v>
      </c>
      <c r="AJ48" s="292">
        <f t="shared" si="12"/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 t="shared" si="14"/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 t="shared" si="16"/>
        <v>0</v>
      </c>
      <c r="AY48" s="292">
        <f t="shared" si="17"/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 t="shared" si="19"/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 t="shared" si="21"/>
        <v>0</v>
      </c>
      <c r="BN48" s="292">
        <f t="shared" si="22"/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 t="shared" si="24"/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 t="shared" si="26"/>
        <v>0</v>
      </c>
      <c r="CC48" s="292">
        <f t="shared" si="27"/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 t="shared" si="29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 t="shared" si="31"/>
        <v>425</v>
      </c>
      <c r="CR48" s="292">
        <f t="shared" si="32"/>
        <v>404</v>
      </c>
      <c r="CS48" s="292">
        <v>0</v>
      </c>
      <c r="CT48" s="292">
        <v>0</v>
      </c>
      <c r="CU48" s="292">
        <v>0</v>
      </c>
      <c r="CV48" s="292">
        <v>404</v>
      </c>
      <c r="CW48" s="292">
        <v>0</v>
      </c>
      <c r="CX48" s="292">
        <v>0</v>
      </c>
      <c r="CY48" s="292">
        <f t="shared" si="34"/>
        <v>21</v>
      </c>
      <c r="CZ48" s="292">
        <v>0</v>
      </c>
      <c r="DA48" s="292">
        <v>0</v>
      </c>
      <c r="DB48" s="292">
        <v>0</v>
      </c>
      <c r="DC48" s="292">
        <v>21</v>
      </c>
      <c r="DD48" s="292">
        <v>0</v>
      </c>
      <c r="DE48" s="292">
        <v>0</v>
      </c>
      <c r="DF48" s="292">
        <f t="shared" si="36"/>
        <v>0</v>
      </c>
      <c r="DG48" s="292">
        <f t="shared" si="37"/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 t="shared" si="39"/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 t="shared" si="41"/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 t="shared" si="42"/>
        <v>47</v>
      </c>
      <c r="EA48" s="292">
        <f t="shared" si="43"/>
        <v>43</v>
      </c>
      <c r="EB48" s="292">
        <v>0</v>
      </c>
      <c r="EC48" s="292">
        <v>0</v>
      </c>
      <c r="ED48" s="292">
        <v>0</v>
      </c>
      <c r="EE48" s="292">
        <v>0</v>
      </c>
      <c r="EF48" s="292">
        <v>43</v>
      </c>
      <c r="EG48" s="292">
        <v>0</v>
      </c>
      <c r="EH48" s="292">
        <f t="shared" si="45"/>
        <v>4</v>
      </c>
      <c r="EI48" s="292">
        <v>0</v>
      </c>
      <c r="EJ48" s="292">
        <v>0</v>
      </c>
      <c r="EK48" s="292">
        <v>0</v>
      </c>
      <c r="EL48" s="292">
        <v>0</v>
      </c>
      <c r="EM48" s="292">
        <v>4</v>
      </c>
      <c r="EN48" s="292">
        <v>0</v>
      </c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8">
    <sortCondition ref="A8:A48"/>
    <sortCondition ref="B8:B48"/>
    <sortCondition ref="C8:C48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7" man="1"/>
    <brk id="34" min="1" max="47" man="1"/>
    <brk id="49" min="1" max="47" man="1"/>
    <brk id="64" min="1" max="47" man="1"/>
    <brk id="79" min="1" max="47" man="1"/>
    <brk id="94" min="1" max="47" man="1"/>
    <brk id="109" min="1" max="47" man="1"/>
    <brk id="124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45" t="s">
        <v>665</v>
      </c>
      <c r="B2" s="345" t="s">
        <v>666</v>
      </c>
      <c r="C2" s="347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46"/>
      <c r="B3" s="346"/>
      <c r="C3" s="348"/>
      <c r="D3" s="350" t="s">
        <v>684</v>
      </c>
      <c r="E3" s="347" t="s">
        <v>685</v>
      </c>
      <c r="F3" s="351" t="s">
        <v>709</v>
      </c>
      <c r="G3" s="355"/>
      <c r="H3" s="355"/>
      <c r="I3" s="355"/>
      <c r="J3" s="355"/>
      <c r="K3" s="355"/>
      <c r="L3" s="355"/>
      <c r="M3" s="356"/>
      <c r="N3" s="347" t="s">
        <v>710</v>
      </c>
      <c r="O3" s="347" t="s">
        <v>711</v>
      </c>
      <c r="P3" s="350" t="s">
        <v>684</v>
      </c>
      <c r="Q3" s="347" t="s">
        <v>685</v>
      </c>
      <c r="R3" s="357" t="s">
        <v>712</v>
      </c>
      <c r="S3" s="358"/>
      <c r="T3" s="358"/>
      <c r="U3" s="358"/>
      <c r="V3" s="358"/>
      <c r="W3" s="358"/>
      <c r="X3" s="358"/>
      <c r="Y3" s="359"/>
      <c r="Z3" s="350" t="s">
        <v>684</v>
      </c>
      <c r="AA3" s="347" t="s">
        <v>686</v>
      </c>
      <c r="AB3" s="347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45" t="s">
        <v>714</v>
      </c>
      <c r="AM3" s="345" t="s">
        <v>690</v>
      </c>
      <c r="AN3" s="345" t="s">
        <v>691</v>
      </c>
      <c r="AO3" s="345" t="s">
        <v>692</v>
      </c>
      <c r="AP3" s="345" t="s">
        <v>693</v>
      </c>
      <c r="AQ3" s="345" t="s">
        <v>699</v>
      </c>
      <c r="AR3" s="345" t="s">
        <v>695</v>
      </c>
      <c r="AS3" s="345" t="s">
        <v>700</v>
      </c>
    </row>
    <row r="4" spans="1:45" s="175" customFormat="1" ht="25.5" customHeight="1">
      <c r="A4" s="346"/>
      <c r="B4" s="346"/>
      <c r="C4" s="348"/>
      <c r="D4" s="350"/>
      <c r="E4" s="348"/>
      <c r="F4" s="350" t="s">
        <v>684</v>
      </c>
      <c r="G4" s="347" t="s">
        <v>690</v>
      </c>
      <c r="H4" s="345" t="s">
        <v>691</v>
      </c>
      <c r="I4" s="345" t="s">
        <v>692</v>
      </c>
      <c r="J4" s="345" t="s">
        <v>693</v>
      </c>
      <c r="K4" s="345" t="s">
        <v>699</v>
      </c>
      <c r="L4" s="345" t="s">
        <v>695</v>
      </c>
      <c r="M4" s="347" t="s">
        <v>700</v>
      </c>
      <c r="N4" s="348"/>
      <c r="O4" s="354"/>
      <c r="P4" s="350"/>
      <c r="Q4" s="348"/>
      <c r="R4" s="346" t="s">
        <v>684</v>
      </c>
      <c r="S4" s="347" t="s">
        <v>690</v>
      </c>
      <c r="T4" s="345" t="s">
        <v>691</v>
      </c>
      <c r="U4" s="345" t="s">
        <v>692</v>
      </c>
      <c r="V4" s="345" t="s">
        <v>693</v>
      </c>
      <c r="W4" s="345" t="s">
        <v>699</v>
      </c>
      <c r="X4" s="345" t="s">
        <v>695</v>
      </c>
      <c r="Y4" s="347" t="s">
        <v>700</v>
      </c>
      <c r="Z4" s="350"/>
      <c r="AA4" s="348"/>
      <c r="AB4" s="348"/>
      <c r="AC4" s="350" t="s">
        <v>684</v>
      </c>
      <c r="AD4" s="347" t="s">
        <v>690</v>
      </c>
      <c r="AE4" s="345" t="s">
        <v>691</v>
      </c>
      <c r="AF4" s="345" t="s">
        <v>692</v>
      </c>
      <c r="AG4" s="345" t="s">
        <v>693</v>
      </c>
      <c r="AH4" s="345" t="s">
        <v>699</v>
      </c>
      <c r="AI4" s="345" t="s">
        <v>695</v>
      </c>
      <c r="AJ4" s="347" t="s">
        <v>700</v>
      </c>
      <c r="AK4" s="350"/>
      <c r="AL4" s="346"/>
      <c r="AM4" s="346"/>
      <c r="AN4" s="346"/>
      <c r="AO4" s="346"/>
      <c r="AP4" s="346"/>
      <c r="AQ4" s="346"/>
      <c r="AR4" s="346"/>
      <c r="AS4" s="346"/>
    </row>
    <row r="5" spans="1:45" s="175" customFormat="1" ht="22.5" customHeight="1">
      <c r="A5" s="346"/>
      <c r="B5" s="346"/>
      <c r="C5" s="348"/>
      <c r="D5" s="350"/>
      <c r="E5" s="348"/>
      <c r="F5" s="350"/>
      <c r="G5" s="348"/>
      <c r="H5" s="346"/>
      <c r="I5" s="346"/>
      <c r="J5" s="346"/>
      <c r="K5" s="346"/>
      <c r="L5" s="346"/>
      <c r="M5" s="348"/>
      <c r="N5" s="346"/>
      <c r="O5" s="354"/>
      <c r="P5" s="350"/>
      <c r="Q5" s="346"/>
      <c r="R5" s="348"/>
      <c r="S5" s="348"/>
      <c r="T5" s="346"/>
      <c r="U5" s="346"/>
      <c r="V5" s="346"/>
      <c r="W5" s="346"/>
      <c r="X5" s="346"/>
      <c r="Y5" s="348"/>
      <c r="Z5" s="350"/>
      <c r="AA5" s="346"/>
      <c r="AB5" s="346"/>
      <c r="AC5" s="350"/>
      <c r="AD5" s="348"/>
      <c r="AE5" s="346"/>
      <c r="AF5" s="346"/>
      <c r="AG5" s="346"/>
      <c r="AH5" s="346"/>
      <c r="AI5" s="346"/>
      <c r="AJ5" s="348"/>
      <c r="AK5" s="350"/>
      <c r="AL5" s="346"/>
      <c r="AM5" s="346"/>
      <c r="AN5" s="346"/>
      <c r="AO5" s="346"/>
      <c r="AP5" s="346"/>
      <c r="AQ5" s="346"/>
      <c r="AR5" s="346"/>
      <c r="AS5" s="346"/>
    </row>
    <row r="6" spans="1:45" s="176" customFormat="1" ht="13.5" customHeight="1">
      <c r="A6" s="346"/>
      <c r="B6" s="346"/>
      <c r="C6" s="348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5">
        <f t="shared" ref="D7:D48" si="0">SUM(E7,F7,N7,O7)</f>
        <v>1768303</v>
      </c>
      <c r="E7" s="305">
        <f t="shared" ref="E7:E48" si="1">+Q7</f>
        <v>1503775</v>
      </c>
      <c r="F7" s="305">
        <f t="shared" ref="F7:F48" si="2">SUM(G7:M7)</f>
        <v>194003</v>
      </c>
      <c r="G7" s="305">
        <f t="shared" ref="G7:M7" si="3">SUM(G$8:G$1000)</f>
        <v>89149</v>
      </c>
      <c r="H7" s="305">
        <f t="shared" si="3"/>
        <v>11207</v>
      </c>
      <c r="I7" s="305">
        <f t="shared" si="3"/>
        <v>0</v>
      </c>
      <c r="J7" s="305">
        <f t="shared" si="3"/>
        <v>6879</v>
      </c>
      <c r="K7" s="305">
        <f t="shared" si="3"/>
        <v>4876</v>
      </c>
      <c r="L7" s="305">
        <f t="shared" si="3"/>
        <v>80120</v>
      </c>
      <c r="M7" s="305">
        <f t="shared" si="3"/>
        <v>1772</v>
      </c>
      <c r="N7" s="305">
        <f t="shared" ref="N7:N48" si="4">+AA7</f>
        <v>19177</v>
      </c>
      <c r="O7" s="305">
        <f>+資源化量内訳!Y7</f>
        <v>51348</v>
      </c>
      <c r="P7" s="305">
        <f t="shared" ref="P7:P48" si="5">+SUM(Q7,R7)</f>
        <v>1589665</v>
      </c>
      <c r="Q7" s="305">
        <f>SUM(Q$8:Q$1000)</f>
        <v>1503775</v>
      </c>
      <c r="R7" s="305">
        <f t="shared" ref="R7:R48" si="6">+SUM(S7,T7,U7,V7,W7,X7,Y7)</f>
        <v>85890</v>
      </c>
      <c r="S7" s="305">
        <f t="shared" ref="S7:Y7" si="7">SUM(S$8:S$1000)</f>
        <v>69060</v>
      </c>
      <c r="T7" s="305">
        <f t="shared" si="7"/>
        <v>0</v>
      </c>
      <c r="U7" s="305">
        <f t="shared" si="7"/>
        <v>0</v>
      </c>
      <c r="V7" s="305">
        <f t="shared" si="7"/>
        <v>6097</v>
      </c>
      <c r="W7" s="305">
        <f t="shared" si="7"/>
        <v>1</v>
      </c>
      <c r="X7" s="305">
        <f t="shared" si="7"/>
        <v>10686</v>
      </c>
      <c r="Y7" s="305">
        <f t="shared" si="7"/>
        <v>46</v>
      </c>
      <c r="Z7" s="305">
        <f t="shared" ref="Z7:Z48" si="8">SUM(AA7:AC7)</f>
        <v>223243</v>
      </c>
      <c r="AA7" s="305">
        <f>SUM(AA$8:AA$1000)</f>
        <v>19177</v>
      </c>
      <c r="AB7" s="305">
        <f>SUM(AB$8:AB$1000)</f>
        <v>185783</v>
      </c>
      <c r="AC7" s="305">
        <f t="shared" ref="AC7:AC48" si="9">SUM(AD7:AJ7)</f>
        <v>18283</v>
      </c>
      <c r="AD7" s="305">
        <f t="shared" ref="AD7:AJ7" si="10">SUM(AD$8:AD$1000)</f>
        <v>9691</v>
      </c>
      <c r="AE7" s="305">
        <f t="shared" si="10"/>
        <v>0</v>
      </c>
      <c r="AF7" s="305">
        <f t="shared" si="10"/>
        <v>0</v>
      </c>
      <c r="AG7" s="305">
        <f t="shared" si="10"/>
        <v>0</v>
      </c>
      <c r="AH7" s="305">
        <f t="shared" si="10"/>
        <v>137</v>
      </c>
      <c r="AI7" s="305">
        <f t="shared" si="10"/>
        <v>7027</v>
      </c>
      <c r="AJ7" s="305">
        <f t="shared" si="10"/>
        <v>1428</v>
      </c>
      <c r="AK7" s="305">
        <f t="shared" ref="AK7:AK48" si="11">SUM(AL7:AS7)</f>
        <v>0</v>
      </c>
      <c r="AL7" s="305">
        <f t="shared" ref="AL7:AS7" si="12">SUM(AL$8:AL$1000)</f>
        <v>0</v>
      </c>
      <c r="AM7" s="305">
        <f t="shared" si="12"/>
        <v>0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489735</v>
      </c>
      <c r="E8" s="292">
        <f t="shared" si="1"/>
        <v>430954</v>
      </c>
      <c r="F8" s="292">
        <f t="shared" si="2"/>
        <v>52691</v>
      </c>
      <c r="G8" s="292">
        <v>23297</v>
      </c>
      <c r="H8" s="292">
        <v>0</v>
      </c>
      <c r="I8" s="292">
        <v>0</v>
      </c>
      <c r="J8" s="292">
        <v>0</v>
      </c>
      <c r="K8" s="292">
        <v>0</v>
      </c>
      <c r="L8" s="292">
        <v>29394</v>
      </c>
      <c r="M8" s="292">
        <v>0</v>
      </c>
      <c r="N8" s="292">
        <f t="shared" si="4"/>
        <v>6090</v>
      </c>
      <c r="O8" s="292">
        <f>+資源化量内訳!Y8</f>
        <v>0</v>
      </c>
      <c r="P8" s="292">
        <f t="shared" si="5"/>
        <v>453327</v>
      </c>
      <c r="Q8" s="292">
        <v>430954</v>
      </c>
      <c r="R8" s="292">
        <f t="shared" si="6"/>
        <v>22373</v>
      </c>
      <c r="S8" s="292">
        <v>19501</v>
      </c>
      <c r="T8" s="292">
        <v>0</v>
      </c>
      <c r="U8" s="292">
        <v>0</v>
      </c>
      <c r="V8" s="292">
        <v>0</v>
      </c>
      <c r="W8" s="292">
        <v>0</v>
      </c>
      <c r="X8" s="292">
        <v>2872</v>
      </c>
      <c r="Y8" s="292">
        <v>0</v>
      </c>
      <c r="Z8" s="292">
        <f t="shared" si="8"/>
        <v>76141</v>
      </c>
      <c r="AA8" s="292">
        <v>6090</v>
      </c>
      <c r="AB8" s="292">
        <v>59558</v>
      </c>
      <c r="AC8" s="292">
        <f t="shared" si="9"/>
        <v>10493</v>
      </c>
      <c r="AD8" s="292">
        <v>5251</v>
      </c>
      <c r="AE8" s="292">
        <v>0</v>
      </c>
      <c r="AF8" s="292">
        <v>0</v>
      </c>
      <c r="AG8" s="292">
        <v>0</v>
      </c>
      <c r="AH8" s="292">
        <v>0</v>
      </c>
      <c r="AI8" s="292">
        <v>5242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180406</v>
      </c>
      <c r="E9" s="292">
        <f t="shared" si="1"/>
        <v>156017</v>
      </c>
      <c r="F9" s="292">
        <f t="shared" si="2"/>
        <v>16174</v>
      </c>
      <c r="G9" s="292">
        <v>4897</v>
      </c>
      <c r="H9" s="292">
        <v>3688</v>
      </c>
      <c r="I9" s="292">
        <v>0</v>
      </c>
      <c r="J9" s="292">
        <v>0</v>
      </c>
      <c r="K9" s="292">
        <v>0</v>
      </c>
      <c r="L9" s="292">
        <v>6126</v>
      </c>
      <c r="M9" s="292">
        <v>1463</v>
      </c>
      <c r="N9" s="292">
        <f t="shared" si="4"/>
        <v>3885</v>
      </c>
      <c r="O9" s="292">
        <f>+資源化量内訳!Y9</f>
        <v>4330</v>
      </c>
      <c r="P9" s="292">
        <f t="shared" si="5"/>
        <v>160926</v>
      </c>
      <c r="Q9" s="292">
        <v>156017</v>
      </c>
      <c r="R9" s="292">
        <f t="shared" si="6"/>
        <v>4909</v>
      </c>
      <c r="S9" s="292">
        <v>3863</v>
      </c>
      <c r="T9" s="292">
        <v>0</v>
      </c>
      <c r="U9" s="292">
        <v>0</v>
      </c>
      <c r="V9" s="292">
        <v>0</v>
      </c>
      <c r="W9" s="292">
        <v>0</v>
      </c>
      <c r="X9" s="292">
        <v>1000</v>
      </c>
      <c r="Y9" s="292">
        <v>46</v>
      </c>
      <c r="Z9" s="292">
        <f t="shared" si="8"/>
        <v>15948</v>
      </c>
      <c r="AA9" s="292">
        <v>3885</v>
      </c>
      <c r="AB9" s="292">
        <v>10166</v>
      </c>
      <c r="AC9" s="292">
        <f t="shared" si="9"/>
        <v>1897</v>
      </c>
      <c r="AD9" s="292">
        <v>480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1417</v>
      </c>
      <c r="AK9" s="290">
        <f t="shared" si="11"/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146992</v>
      </c>
      <c r="E10" s="292">
        <f t="shared" si="1"/>
        <v>127490</v>
      </c>
      <c r="F10" s="292">
        <f t="shared" si="2"/>
        <v>10571</v>
      </c>
      <c r="G10" s="292">
        <v>4995</v>
      </c>
      <c r="H10" s="292">
        <v>0</v>
      </c>
      <c r="I10" s="292">
        <v>0</v>
      </c>
      <c r="J10" s="292">
        <v>0</v>
      </c>
      <c r="K10" s="292">
        <v>0</v>
      </c>
      <c r="L10" s="292">
        <v>5576</v>
      </c>
      <c r="M10" s="292">
        <v>0</v>
      </c>
      <c r="N10" s="292">
        <f t="shared" si="4"/>
        <v>0</v>
      </c>
      <c r="O10" s="292">
        <f>+資源化量内訳!Y10</f>
        <v>8931</v>
      </c>
      <c r="P10" s="292">
        <f t="shared" si="5"/>
        <v>133860</v>
      </c>
      <c r="Q10" s="292">
        <v>127490</v>
      </c>
      <c r="R10" s="292">
        <f t="shared" si="6"/>
        <v>6370</v>
      </c>
      <c r="S10" s="292">
        <v>4111</v>
      </c>
      <c r="T10" s="292">
        <v>0</v>
      </c>
      <c r="U10" s="292">
        <v>0</v>
      </c>
      <c r="V10" s="292">
        <v>0</v>
      </c>
      <c r="W10" s="292">
        <v>0</v>
      </c>
      <c r="X10" s="292">
        <v>2259</v>
      </c>
      <c r="Y10" s="292">
        <v>0</v>
      </c>
      <c r="Z10" s="292">
        <f t="shared" si="8"/>
        <v>20572</v>
      </c>
      <c r="AA10" s="292">
        <v>0</v>
      </c>
      <c r="AB10" s="292">
        <v>20572</v>
      </c>
      <c r="AC10" s="292">
        <f t="shared" si="9"/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94418</v>
      </c>
      <c r="E11" s="292">
        <f t="shared" si="1"/>
        <v>84085</v>
      </c>
      <c r="F11" s="292">
        <f t="shared" si="2"/>
        <v>7208</v>
      </c>
      <c r="G11" s="292">
        <v>5780</v>
      </c>
      <c r="H11" s="292">
        <v>0</v>
      </c>
      <c r="I11" s="292">
        <v>0</v>
      </c>
      <c r="J11" s="292">
        <v>0</v>
      </c>
      <c r="K11" s="292">
        <v>37</v>
      </c>
      <c r="L11" s="292">
        <v>1391</v>
      </c>
      <c r="M11" s="292">
        <v>0</v>
      </c>
      <c r="N11" s="292">
        <f t="shared" si="4"/>
        <v>1199</v>
      </c>
      <c r="O11" s="292">
        <f>+資源化量内訳!Y11</f>
        <v>1926</v>
      </c>
      <c r="P11" s="292">
        <f t="shared" si="5"/>
        <v>89276</v>
      </c>
      <c r="Q11" s="292">
        <v>84085</v>
      </c>
      <c r="R11" s="292">
        <f t="shared" si="6"/>
        <v>5191</v>
      </c>
      <c r="S11" s="292">
        <v>5191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 t="shared" si="8"/>
        <v>15764</v>
      </c>
      <c r="AA11" s="292">
        <v>1199</v>
      </c>
      <c r="AB11" s="292">
        <v>14521</v>
      </c>
      <c r="AC11" s="292">
        <f t="shared" si="9"/>
        <v>44</v>
      </c>
      <c r="AD11" s="292">
        <v>44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162034</v>
      </c>
      <c r="E12" s="292">
        <f t="shared" si="1"/>
        <v>140659</v>
      </c>
      <c r="F12" s="292">
        <f t="shared" si="2"/>
        <v>15149</v>
      </c>
      <c r="G12" s="292">
        <v>12534</v>
      </c>
      <c r="H12" s="292">
        <v>0</v>
      </c>
      <c r="I12" s="292">
        <v>0</v>
      </c>
      <c r="J12" s="292">
        <v>0</v>
      </c>
      <c r="K12" s="292">
        <v>0</v>
      </c>
      <c r="L12" s="292">
        <v>2615</v>
      </c>
      <c r="M12" s="292">
        <v>0</v>
      </c>
      <c r="N12" s="292">
        <f t="shared" si="4"/>
        <v>0</v>
      </c>
      <c r="O12" s="292">
        <f>+資源化量内訳!Y12</f>
        <v>6226</v>
      </c>
      <c r="P12" s="292">
        <f t="shared" si="5"/>
        <v>149511</v>
      </c>
      <c r="Q12" s="292">
        <v>140659</v>
      </c>
      <c r="R12" s="292">
        <f t="shared" si="6"/>
        <v>8852</v>
      </c>
      <c r="S12" s="292">
        <v>8545</v>
      </c>
      <c r="T12" s="292">
        <v>0</v>
      </c>
      <c r="U12" s="292">
        <v>0</v>
      </c>
      <c r="V12" s="292">
        <v>0</v>
      </c>
      <c r="W12" s="292">
        <v>0</v>
      </c>
      <c r="X12" s="292">
        <v>307</v>
      </c>
      <c r="Y12" s="292">
        <v>0</v>
      </c>
      <c r="Z12" s="292">
        <f t="shared" si="8"/>
        <v>22786</v>
      </c>
      <c r="AA12" s="292">
        <v>0</v>
      </c>
      <c r="AB12" s="292">
        <v>22067</v>
      </c>
      <c r="AC12" s="292">
        <f t="shared" si="9"/>
        <v>719</v>
      </c>
      <c r="AD12" s="292">
        <v>717</v>
      </c>
      <c r="AE12" s="292">
        <v>0</v>
      </c>
      <c r="AF12" s="292">
        <v>0</v>
      </c>
      <c r="AG12" s="292">
        <v>0</v>
      </c>
      <c r="AH12" s="292">
        <v>0</v>
      </c>
      <c r="AI12" s="292">
        <v>2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18379</v>
      </c>
      <c r="E13" s="292">
        <f t="shared" si="1"/>
        <v>14868</v>
      </c>
      <c r="F13" s="292">
        <f t="shared" si="2"/>
        <v>1821</v>
      </c>
      <c r="G13" s="292">
        <v>1809</v>
      </c>
      <c r="H13" s="292">
        <v>0</v>
      </c>
      <c r="I13" s="292">
        <v>0</v>
      </c>
      <c r="J13" s="292">
        <v>0</v>
      </c>
      <c r="K13" s="292">
        <v>12</v>
      </c>
      <c r="L13" s="292">
        <v>0</v>
      </c>
      <c r="M13" s="292">
        <v>0</v>
      </c>
      <c r="N13" s="292">
        <f t="shared" si="4"/>
        <v>27</v>
      </c>
      <c r="O13" s="292">
        <f>+資源化量内訳!Y13</f>
        <v>1663</v>
      </c>
      <c r="P13" s="292">
        <f t="shared" si="5"/>
        <v>15521</v>
      </c>
      <c r="Q13" s="292">
        <v>14868</v>
      </c>
      <c r="R13" s="292">
        <f t="shared" si="6"/>
        <v>653</v>
      </c>
      <c r="S13" s="292">
        <v>653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 t="shared" si="8"/>
        <v>2140</v>
      </c>
      <c r="AA13" s="292">
        <v>27</v>
      </c>
      <c r="AB13" s="292">
        <v>1648</v>
      </c>
      <c r="AC13" s="292">
        <f t="shared" si="9"/>
        <v>465</v>
      </c>
      <c r="AD13" s="292">
        <v>465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0"/>
        <v>30926</v>
      </c>
      <c r="E14" s="292">
        <f t="shared" si="1"/>
        <v>27333</v>
      </c>
      <c r="F14" s="292">
        <f t="shared" si="2"/>
        <v>2503</v>
      </c>
      <c r="G14" s="292">
        <v>465</v>
      </c>
      <c r="H14" s="292">
        <v>0</v>
      </c>
      <c r="I14" s="292">
        <v>0</v>
      </c>
      <c r="J14" s="292">
        <v>0</v>
      </c>
      <c r="K14" s="292">
        <v>0</v>
      </c>
      <c r="L14" s="292">
        <v>2038</v>
      </c>
      <c r="M14" s="292">
        <v>0</v>
      </c>
      <c r="N14" s="292">
        <f t="shared" si="4"/>
        <v>0</v>
      </c>
      <c r="O14" s="292">
        <f>+資源化量内訳!Y14</f>
        <v>1090</v>
      </c>
      <c r="P14" s="292">
        <f t="shared" si="5"/>
        <v>28921</v>
      </c>
      <c r="Q14" s="292">
        <v>27333</v>
      </c>
      <c r="R14" s="292">
        <f t="shared" si="6"/>
        <v>1588</v>
      </c>
      <c r="S14" s="292">
        <v>381</v>
      </c>
      <c r="T14" s="292">
        <v>0</v>
      </c>
      <c r="U14" s="292">
        <v>0</v>
      </c>
      <c r="V14" s="292">
        <v>0</v>
      </c>
      <c r="W14" s="292">
        <v>0</v>
      </c>
      <c r="X14" s="292">
        <v>1207</v>
      </c>
      <c r="Y14" s="292">
        <v>0</v>
      </c>
      <c r="Z14" s="292">
        <f t="shared" si="8"/>
        <v>4849</v>
      </c>
      <c r="AA14" s="292">
        <v>0</v>
      </c>
      <c r="AB14" s="292">
        <v>4849</v>
      </c>
      <c r="AC14" s="292">
        <f t="shared" si="9"/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0"/>
        <v>59564</v>
      </c>
      <c r="E15" s="292">
        <f t="shared" si="1"/>
        <v>49018</v>
      </c>
      <c r="F15" s="292">
        <f t="shared" si="2"/>
        <v>6499</v>
      </c>
      <c r="G15" s="292">
        <v>3257</v>
      </c>
      <c r="H15" s="292">
        <v>127</v>
      </c>
      <c r="I15" s="292">
        <v>0</v>
      </c>
      <c r="J15" s="292">
        <v>0</v>
      </c>
      <c r="K15" s="292">
        <v>0</v>
      </c>
      <c r="L15" s="292">
        <v>2817</v>
      </c>
      <c r="M15" s="292">
        <v>298</v>
      </c>
      <c r="N15" s="292">
        <f t="shared" si="4"/>
        <v>846</v>
      </c>
      <c r="O15" s="292">
        <f>+資源化量内訳!Y15</f>
        <v>3201</v>
      </c>
      <c r="P15" s="292">
        <f t="shared" si="5"/>
        <v>51753</v>
      </c>
      <c r="Q15" s="292">
        <v>49018</v>
      </c>
      <c r="R15" s="292">
        <f t="shared" si="6"/>
        <v>2735</v>
      </c>
      <c r="S15" s="292">
        <v>2735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 t="shared" si="8"/>
        <v>7501</v>
      </c>
      <c r="AA15" s="292">
        <v>846</v>
      </c>
      <c r="AB15" s="292">
        <v>6655</v>
      </c>
      <c r="AC15" s="292">
        <f t="shared" si="9"/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0"/>
        <v>9993</v>
      </c>
      <c r="E16" s="292">
        <f t="shared" si="1"/>
        <v>8197</v>
      </c>
      <c r="F16" s="292">
        <f t="shared" si="2"/>
        <v>1673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1673</v>
      </c>
      <c r="M16" s="292">
        <v>0</v>
      </c>
      <c r="N16" s="292">
        <f t="shared" si="4"/>
        <v>123</v>
      </c>
      <c r="O16" s="292">
        <f>+資源化量内訳!Y16</f>
        <v>0</v>
      </c>
      <c r="P16" s="292">
        <f t="shared" si="5"/>
        <v>8270</v>
      </c>
      <c r="Q16" s="292">
        <v>8197</v>
      </c>
      <c r="R16" s="292">
        <f t="shared" si="6"/>
        <v>73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73</v>
      </c>
      <c r="Y16" s="292">
        <v>0</v>
      </c>
      <c r="Z16" s="292">
        <f t="shared" si="8"/>
        <v>782</v>
      </c>
      <c r="AA16" s="292">
        <v>123</v>
      </c>
      <c r="AB16" s="292">
        <v>611</v>
      </c>
      <c r="AC16" s="292">
        <f t="shared" si="9"/>
        <v>48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48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0"/>
        <v>27177</v>
      </c>
      <c r="E17" s="292">
        <f t="shared" si="1"/>
        <v>24740</v>
      </c>
      <c r="F17" s="292">
        <f t="shared" si="2"/>
        <v>2408</v>
      </c>
      <c r="G17" s="292">
        <v>1397</v>
      </c>
      <c r="H17" s="292">
        <v>0</v>
      </c>
      <c r="I17" s="292">
        <v>0</v>
      </c>
      <c r="J17" s="292">
        <v>0</v>
      </c>
      <c r="K17" s="292">
        <v>0</v>
      </c>
      <c r="L17" s="292">
        <v>1011</v>
      </c>
      <c r="M17" s="292">
        <v>0</v>
      </c>
      <c r="N17" s="292">
        <f t="shared" si="4"/>
        <v>0</v>
      </c>
      <c r="O17" s="292">
        <f>+資源化量内訳!Y17</f>
        <v>29</v>
      </c>
      <c r="P17" s="292">
        <f t="shared" si="5"/>
        <v>25253</v>
      </c>
      <c r="Q17" s="292">
        <v>24740</v>
      </c>
      <c r="R17" s="292">
        <f t="shared" si="6"/>
        <v>513</v>
      </c>
      <c r="S17" s="292">
        <v>513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 t="shared" si="8"/>
        <v>2857</v>
      </c>
      <c r="AA17" s="292">
        <v>0</v>
      </c>
      <c r="AB17" s="292">
        <v>2181</v>
      </c>
      <c r="AC17" s="292">
        <f t="shared" si="9"/>
        <v>676</v>
      </c>
      <c r="AD17" s="292">
        <v>510</v>
      </c>
      <c r="AE17" s="292">
        <v>0</v>
      </c>
      <c r="AF17" s="292">
        <v>0</v>
      </c>
      <c r="AG17" s="292">
        <v>0</v>
      </c>
      <c r="AH17" s="292">
        <v>0</v>
      </c>
      <c r="AI17" s="292">
        <v>166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0"/>
        <v>87644</v>
      </c>
      <c r="E18" s="292">
        <f t="shared" si="1"/>
        <v>73650</v>
      </c>
      <c r="F18" s="292">
        <f t="shared" si="2"/>
        <v>4571</v>
      </c>
      <c r="G18" s="292">
        <v>4571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 t="shared" si="4"/>
        <v>0</v>
      </c>
      <c r="O18" s="292">
        <f>+資源化量内訳!Y18</f>
        <v>9423</v>
      </c>
      <c r="P18" s="292">
        <f t="shared" si="5"/>
        <v>80327</v>
      </c>
      <c r="Q18" s="292">
        <v>73650</v>
      </c>
      <c r="R18" s="292">
        <f t="shared" si="6"/>
        <v>6677</v>
      </c>
      <c r="S18" s="292">
        <v>6677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 t="shared" si="8"/>
        <v>3588</v>
      </c>
      <c r="AA18" s="292">
        <v>0</v>
      </c>
      <c r="AB18" s="292">
        <v>3588</v>
      </c>
      <c r="AC18" s="292">
        <f t="shared" si="9"/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0"/>
        <v>17440</v>
      </c>
      <c r="E19" s="292">
        <f t="shared" si="1"/>
        <v>14607</v>
      </c>
      <c r="F19" s="292">
        <f t="shared" si="2"/>
        <v>2646</v>
      </c>
      <c r="G19" s="292">
        <v>1937</v>
      </c>
      <c r="H19" s="292">
        <v>0</v>
      </c>
      <c r="I19" s="292">
        <v>0</v>
      </c>
      <c r="J19" s="292">
        <v>0</v>
      </c>
      <c r="K19" s="292">
        <v>0</v>
      </c>
      <c r="L19" s="292">
        <v>709</v>
      </c>
      <c r="M19" s="292">
        <v>0</v>
      </c>
      <c r="N19" s="292">
        <f t="shared" si="4"/>
        <v>187</v>
      </c>
      <c r="O19" s="292">
        <f>+資源化量内訳!Y19</f>
        <v>0</v>
      </c>
      <c r="P19" s="292">
        <f t="shared" si="5"/>
        <v>15249</v>
      </c>
      <c r="Q19" s="292">
        <v>14607</v>
      </c>
      <c r="R19" s="292">
        <f t="shared" si="6"/>
        <v>642</v>
      </c>
      <c r="S19" s="292">
        <v>598</v>
      </c>
      <c r="T19" s="292">
        <v>0</v>
      </c>
      <c r="U19" s="292">
        <v>0</v>
      </c>
      <c r="V19" s="292">
        <v>0</v>
      </c>
      <c r="W19" s="292">
        <v>0</v>
      </c>
      <c r="X19" s="292">
        <v>44</v>
      </c>
      <c r="Y19" s="292">
        <v>0</v>
      </c>
      <c r="Z19" s="292">
        <f t="shared" si="8"/>
        <v>2217</v>
      </c>
      <c r="AA19" s="292">
        <v>187</v>
      </c>
      <c r="AB19" s="292">
        <v>1386</v>
      </c>
      <c r="AC19" s="292">
        <f t="shared" si="9"/>
        <v>644</v>
      </c>
      <c r="AD19" s="292">
        <v>644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0"/>
        <v>10664</v>
      </c>
      <c r="E20" s="292">
        <f t="shared" si="1"/>
        <v>9594</v>
      </c>
      <c r="F20" s="292">
        <f t="shared" si="2"/>
        <v>781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781</v>
      </c>
      <c r="M20" s="292">
        <v>0</v>
      </c>
      <c r="N20" s="292">
        <f t="shared" si="4"/>
        <v>289</v>
      </c>
      <c r="O20" s="292">
        <f>+資源化量内訳!Y20</f>
        <v>0</v>
      </c>
      <c r="P20" s="292">
        <f t="shared" si="5"/>
        <v>9597</v>
      </c>
      <c r="Q20" s="292">
        <v>9594</v>
      </c>
      <c r="R20" s="292">
        <f t="shared" si="6"/>
        <v>3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3</v>
      </c>
      <c r="Y20" s="292">
        <v>0</v>
      </c>
      <c r="Z20" s="292">
        <f t="shared" si="8"/>
        <v>1159</v>
      </c>
      <c r="AA20" s="292">
        <v>289</v>
      </c>
      <c r="AB20" s="292">
        <v>837</v>
      </c>
      <c r="AC20" s="292">
        <f t="shared" si="9"/>
        <v>33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33</v>
      </c>
      <c r="AJ20" s="292">
        <v>0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0"/>
        <v>70978</v>
      </c>
      <c r="E21" s="292">
        <f t="shared" si="1"/>
        <v>50309</v>
      </c>
      <c r="F21" s="292">
        <f t="shared" si="2"/>
        <v>20669</v>
      </c>
      <c r="G21" s="292">
        <v>4258</v>
      </c>
      <c r="H21" s="292">
        <v>7356</v>
      </c>
      <c r="I21" s="292">
        <v>0</v>
      </c>
      <c r="J21" s="292">
        <v>0</v>
      </c>
      <c r="K21" s="292">
        <v>0</v>
      </c>
      <c r="L21" s="292">
        <v>9055</v>
      </c>
      <c r="M21" s="292">
        <v>0</v>
      </c>
      <c r="N21" s="292">
        <f t="shared" si="4"/>
        <v>0</v>
      </c>
      <c r="O21" s="292">
        <f>+資源化量内訳!Y21</f>
        <v>0</v>
      </c>
      <c r="P21" s="292">
        <f t="shared" si="5"/>
        <v>54626</v>
      </c>
      <c r="Q21" s="292">
        <v>50309</v>
      </c>
      <c r="R21" s="292">
        <f t="shared" si="6"/>
        <v>4317</v>
      </c>
      <c r="S21" s="292">
        <v>3835</v>
      </c>
      <c r="T21" s="292">
        <v>0</v>
      </c>
      <c r="U21" s="292">
        <v>0</v>
      </c>
      <c r="V21" s="292">
        <v>0</v>
      </c>
      <c r="W21" s="292">
        <v>0</v>
      </c>
      <c r="X21" s="292">
        <v>482</v>
      </c>
      <c r="Y21" s="292">
        <v>0</v>
      </c>
      <c r="Z21" s="292">
        <f t="shared" si="8"/>
        <v>8469</v>
      </c>
      <c r="AA21" s="292">
        <v>0</v>
      </c>
      <c r="AB21" s="292">
        <v>8422</v>
      </c>
      <c r="AC21" s="292">
        <f t="shared" si="9"/>
        <v>47</v>
      </c>
      <c r="AD21" s="292">
        <v>47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0"/>
        <v>28890</v>
      </c>
      <c r="E22" s="292">
        <f t="shared" si="1"/>
        <v>22395</v>
      </c>
      <c r="F22" s="292">
        <f t="shared" si="2"/>
        <v>3745</v>
      </c>
      <c r="G22" s="292">
        <v>3402</v>
      </c>
      <c r="H22" s="292">
        <v>0</v>
      </c>
      <c r="I22" s="292">
        <v>0</v>
      </c>
      <c r="J22" s="292">
        <v>0</v>
      </c>
      <c r="K22" s="292">
        <v>0</v>
      </c>
      <c r="L22" s="292">
        <v>343</v>
      </c>
      <c r="M22" s="292">
        <v>0</v>
      </c>
      <c r="N22" s="292">
        <f t="shared" si="4"/>
        <v>1171</v>
      </c>
      <c r="O22" s="292">
        <f>+資源化量内訳!Y22</f>
        <v>1579</v>
      </c>
      <c r="P22" s="292">
        <f t="shared" si="5"/>
        <v>25372</v>
      </c>
      <c r="Q22" s="292">
        <v>22395</v>
      </c>
      <c r="R22" s="292">
        <f t="shared" si="6"/>
        <v>2977</v>
      </c>
      <c r="S22" s="292">
        <v>2977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 t="shared" si="8"/>
        <v>3747</v>
      </c>
      <c r="AA22" s="292">
        <v>1171</v>
      </c>
      <c r="AB22" s="292">
        <v>2576</v>
      </c>
      <c r="AC22" s="292">
        <f t="shared" si="9"/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0"/>
        <v>27197</v>
      </c>
      <c r="E23" s="292">
        <f t="shared" si="1"/>
        <v>23820</v>
      </c>
      <c r="F23" s="292">
        <f t="shared" si="2"/>
        <v>2538</v>
      </c>
      <c r="G23" s="292">
        <v>1658</v>
      </c>
      <c r="H23" s="292">
        <v>0</v>
      </c>
      <c r="I23" s="292">
        <v>0</v>
      </c>
      <c r="J23" s="292">
        <v>0</v>
      </c>
      <c r="K23" s="292">
        <v>0</v>
      </c>
      <c r="L23" s="292">
        <v>880</v>
      </c>
      <c r="M23" s="292">
        <v>0</v>
      </c>
      <c r="N23" s="292">
        <f t="shared" si="4"/>
        <v>10</v>
      </c>
      <c r="O23" s="292">
        <f>+資源化量内訳!Y23</f>
        <v>829</v>
      </c>
      <c r="P23" s="292">
        <f t="shared" si="5"/>
        <v>25305</v>
      </c>
      <c r="Q23" s="292">
        <v>23820</v>
      </c>
      <c r="R23" s="292">
        <f t="shared" si="6"/>
        <v>1485</v>
      </c>
      <c r="S23" s="292">
        <v>1342</v>
      </c>
      <c r="T23" s="292">
        <v>0</v>
      </c>
      <c r="U23" s="292">
        <v>0</v>
      </c>
      <c r="V23" s="292">
        <v>0</v>
      </c>
      <c r="W23" s="292">
        <v>0</v>
      </c>
      <c r="X23" s="292">
        <v>143</v>
      </c>
      <c r="Y23" s="292">
        <v>0</v>
      </c>
      <c r="Z23" s="292">
        <f t="shared" si="8"/>
        <v>3100</v>
      </c>
      <c r="AA23" s="292">
        <v>10</v>
      </c>
      <c r="AB23" s="292">
        <v>3090</v>
      </c>
      <c r="AC23" s="292">
        <f t="shared" si="9"/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0"/>
        <v>45967</v>
      </c>
      <c r="E24" s="292">
        <f t="shared" si="1"/>
        <v>36160</v>
      </c>
      <c r="F24" s="292">
        <f t="shared" si="2"/>
        <v>6421</v>
      </c>
      <c r="G24" s="292">
        <v>3709</v>
      </c>
      <c r="H24" s="292">
        <v>0</v>
      </c>
      <c r="I24" s="292">
        <v>0</v>
      </c>
      <c r="J24" s="292">
        <v>0</v>
      </c>
      <c r="K24" s="292">
        <v>0</v>
      </c>
      <c r="L24" s="292">
        <v>2712</v>
      </c>
      <c r="M24" s="292">
        <v>0</v>
      </c>
      <c r="N24" s="292">
        <f t="shared" si="4"/>
        <v>0</v>
      </c>
      <c r="O24" s="292">
        <f>+資源化量内訳!Y24</f>
        <v>3386</v>
      </c>
      <c r="P24" s="292">
        <f t="shared" si="5"/>
        <v>40268</v>
      </c>
      <c r="Q24" s="292">
        <v>36160</v>
      </c>
      <c r="R24" s="292">
        <f t="shared" si="6"/>
        <v>4108</v>
      </c>
      <c r="S24" s="292">
        <v>3360</v>
      </c>
      <c r="T24" s="292">
        <v>0</v>
      </c>
      <c r="U24" s="292">
        <v>0</v>
      </c>
      <c r="V24" s="292">
        <v>0</v>
      </c>
      <c r="W24" s="292">
        <v>0</v>
      </c>
      <c r="X24" s="292">
        <v>748</v>
      </c>
      <c r="Y24" s="292">
        <v>0</v>
      </c>
      <c r="Z24" s="292">
        <f t="shared" si="8"/>
        <v>3760</v>
      </c>
      <c r="AA24" s="292">
        <v>0</v>
      </c>
      <c r="AB24" s="292">
        <v>3677</v>
      </c>
      <c r="AC24" s="292">
        <f t="shared" si="9"/>
        <v>83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83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0"/>
        <v>14825</v>
      </c>
      <c r="E25" s="292">
        <f t="shared" si="1"/>
        <v>12794</v>
      </c>
      <c r="F25" s="292">
        <f t="shared" si="2"/>
        <v>1059</v>
      </c>
      <c r="G25" s="292">
        <v>854</v>
      </c>
      <c r="H25" s="292">
        <v>0</v>
      </c>
      <c r="I25" s="292">
        <v>0</v>
      </c>
      <c r="J25" s="292">
        <v>0</v>
      </c>
      <c r="K25" s="292">
        <v>0</v>
      </c>
      <c r="L25" s="292">
        <v>205</v>
      </c>
      <c r="M25" s="292">
        <v>0</v>
      </c>
      <c r="N25" s="292">
        <f t="shared" si="4"/>
        <v>591</v>
      </c>
      <c r="O25" s="292">
        <f>+資源化量内訳!Y25</f>
        <v>381</v>
      </c>
      <c r="P25" s="292">
        <f t="shared" si="5"/>
        <v>13456</v>
      </c>
      <c r="Q25" s="292">
        <v>12794</v>
      </c>
      <c r="R25" s="292">
        <f t="shared" si="6"/>
        <v>662</v>
      </c>
      <c r="S25" s="292">
        <v>662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 t="shared" si="8"/>
        <v>2215</v>
      </c>
      <c r="AA25" s="292">
        <v>591</v>
      </c>
      <c r="AB25" s="292">
        <v>1532</v>
      </c>
      <c r="AC25" s="292">
        <f t="shared" si="9"/>
        <v>92</v>
      </c>
      <c r="AD25" s="292">
        <v>92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0"/>
        <v>32455</v>
      </c>
      <c r="E26" s="292">
        <f t="shared" si="1"/>
        <v>29847</v>
      </c>
      <c r="F26" s="292">
        <f t="shared" si="2"/>
        <v>1911</v>
      </c>
      <c r="G26" s="292">
        <v>1794</v>
      </c>
      <c r="H26" s="292">
        <v>0</v>
      </c>
      <c r="I26" s="292">
        <v>0</v>
      </c>
      <c r="J26" s="292">
        <v>0</v>
      </c>
      <c r="K26" s="292">
        <v>0</v>
      </c>
      <c r="L26" s="292">
        <v>117</v>
      </c>
      <c r="M26" s="292">
        <v>0</v>
      </c>
      <c r="N26" s="292">
        <f t="shared" si="4"/>
        <v>0</v>
      </c>
      <c r="O26" s="292">
        <f>+資源化量内訳!Y26</f>
        <v>697</v>
      </c>
      <c r="P26" s="292">
        <f t="shared" si="5"/>
        <v>30512</v>
      </c>
      <c r="Q26" s="292">
        <v>29847</v>
      </c>
      <c r="R26" s="292">
        <f t="shared" si="6"/>
        <v>665</v>
      </c>
      <c r="S26" s="292">
        <v>642</v>
      </c>
      <c r="T26" s="292">
        <v>0</v>
      </c>
      <c r="U26" s="292">
        <v>0</v>
      </c>
      <c r="V26" s="292">
        <v>0</v>
      </c>
      <c r="W26" s="292">
        <v>0</v>
      </c>
      <c r="X26" s="292">
        <v>23</v>
      </c>
      <c r="Y26" s="292">
        <v>0</v>
      </c>
      <c r="Z26" s="292">
        <f t="shared" si="8"/>
        <v>4748</v>
      </c>
      <c r="AA26" s="292">
        <v>0</v>
      </c>
      <c r="AB26" s="292">
        <v>4381</v>
      </c>
      <c r="AC26" s="292">
        <f t="shared" si="9"/>
        <v>367</v>
      </c>
      <c r="AD26" s="292">
        <v>367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0"/>
        <v>11401</v>
      </c>
      <c r="E27" s="292">
        <f t="shared" si="1"/>
        <v>9267</v>
      </c>
      <c r="F27" s="292">
        <f t="shared" si="2"/>
        <v>797</v>
      </c>
      <c r="G27" s="292">
        <v>651</v>
      </c>
      <c r="H27" s="292">
        <v>0</v>
      </c>
      <c r="I27" s="292">
        <v>0</v>
      </c>
      <c r="J27" s="292">
        <v>0</v>
      </c>
      <c r="K27" s="292">
        <v>11</v>
      </c>
      <c r="L27" s="292">
        <v>135</v>
      </c>
      <c r="M27" s="292">
        <v>0</v>
      </c>
      <c r="N27" s="292">
        <f t="shared" si="4"/>
        <v>533</v>
      </c>
      <c r="O27" s="292">
        <f>+資源化量内訳!Y27</f>
        <v>804</v>
      </c>
      <c r="P27" s="292">
        <f t="shared" si="5"/>
        <v>9727</v>
      </c>
      <c r="Q27" s="292">
        <v>9267</v>
      </c>
      <c r="R27" s="292">
        <f t="shared" si="6"/>
        <v>460</v>
      </c>
      <c r="S27" s="292">
        <v>460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 t="shared" si="8"/>
        <v>1731</v>
      </c>
      <c r="AA27" s="292">
        <v>533</v>
      </c>
      <c r="AB27" s="292">
        <v>1165</v>
      </c>
      <c r="AC27" s="292">
        <f t="shared" si="9"/>
        <v>33</v>
      </c>
      <c r="AD27" s="292">
        <v>33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0"/>
        <v>13356</v>
      </c>
      <c r="E28" s="292">
        <f t="shared" si="1"/>
        <v>11449</v>
      </c>
      <c r="F28" s="292">
        <f t="shared" si="2"/>
        <v>1316</v>
      </c>
      <c r="G28" s="292">
        <v>610</v>
      </c>
      <c r="H28" s="292">
        <v>36</v>
      </c>
      <c r="I28" s="292">
        <v>0</v>
      </c>
      <c r="J28" s="292">
        <v>0</v>
      </c>
      <c r="K28" s="292">
        <v>0</v>
      </c>
      <c r="L28" s="292">
        <v>670</v>
      </c>
      <c r="M28" s="292">
        <v>0</v>
      </c>
      <c r="N28" s="292">
        <f t="shared" si="4"/>
        <v>562</v>
      </c>
      <c r="O28" s="292">
        <f>+資源化量内訳!Y28</f>
        <v>29</v>
      </c>
      <c r="P28" s="292">
        <f t="shared" si="5"/>
        <v>11971</v>
      </c>
      <c r="Q28" s="292">
        <v>11449</v>
      </c>
      <c r="R28" s="292">
        <f t="shared" si="6"/>
        <v>522</v>
      </c>
      <c r="S28" s="292">
        <v>387</v>
      </c>
      <c r="T28" s="292">
        <v>0</v>
      </c>
      <c r="U28" s="292">
        <v>0</v>
      </c>
      <c r="V28" s="292">
        <v>0</v>
      </c>
      <c r="W28" s="292">
        <v>0</v>
      </c>
      <c r="X28" s="292">
        <v>135</v>
      </c>
      <c r="Y28" s="292">
        <v>0</v>
      </c>
      <c r="Z28" s="292">
        <f t="shared" si="8"/>
        <v>2232</v>
      </c>
      <c r="AA28" s="292">
        <v>562</v>
      </c>
      <c r="AB28" s="292">
        <v>1532</v>
      </c>
      <c r="AC28" s="292">
        <f t="shared" si="9"/>
        <v>138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138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0"/>
        <v>6797</v>
      </c>
      <c r="E29" s="292">
        <f t="shared" si="1"/>
        <v>2837</v>
      </c>
      <c r="F29" s="292">
        <f t="shared" si="2"/>
        <v>3385</v>
      </c>
      <c r="G29" s="292">
        <v>0</v>
      </c>
      <c r="H29" s="292">
        <v>0</v>
      </c>
      <c r="I29" s="292">
        <v>0</v>
      </c>
      <c r="J29" s="292">
        <v>2898</v>
      </c>
      <c r="K29" s="292">
        <v>0</v>
      </c>
      <c r="L29" s="292">
        <v>487</v>
      </c>
      <c r="M29" s="292">
        <v>0</v>
      </c>
      <c r="N29" s="292">
        <f t="shared" si="4"/>
        <v>0</v>
      </c>
      <c r="O29" s="292">
        <f>+資源化量内訳!Y29</f>
        <v>575</v>
      </c>
      <c r="P29" s="292">
        <f t="shared" si="5"/>
        <v>5450</v>
      </c>
      <c r="Q29" s="292">
        <v>2837</v>
      </c>
      <c r="R29" s="292">
        <f t="shared" si="6"/>
        <v>2613</v>
      </c>
      <c r="S29" s="292">
        <v>0</v>
      </c>
      <c r="T29" s="292">
        <v>0</v>
      </c>
      <c r="U29" s="292">
        <v>0</v>
      </c>
      <c r="V29" s="292">
        <v>2568</v>
      </c>
      <c r="W29" s="292">
        <v>0</v>
      </c>
      <c r="X29" s="292">
        <v>45</v>
      </c>
      <c r="Y29" s="292">
        <v>0</v>
      </c>
      <c r="Z29" s="292">
        <f t="shared" si="8"/>
        <v>136</v>
      </c>
      <c r="AA29" s="292">
        <v>0</v>
      </c>
      <c r="AB29" s="292">
        <v>0</v>
      </c>
      <c r="AC29" s="292">
        <f t="shared" si="9"/>
        <v>136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136</v>
      </c>
      <c r="AJ29" s="292">
        <v>0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0"/>
        <v>15921</v>
      </c>
      <c r="E30" s="292">
        <f t="shared" si="1"/>
        <v>14234</v>
      </c>
      <c r="F30" s="292">
        <f t="shared" si="2"/>
        <v>1623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1623</v>
      </c>
      <c r="M30" s="292">
        <v>0</v>
      </c>
      <c r="N30" s="292">
        <f t="shared" si="4"/>
        <v>18</v>
      </c>
      <c r="O30" s="292">
        <f>+資源化量内訳!Y30</f>
        <v>46</v>
      </c>
      <c r="P30" s="292">
        <f t="shared" si="5"/>
        <v>14441</v>
      </c>
      <c r="Q30" s="292">
        <v>14234</v>
      </c>
      <c r="R30" s="292">
        <f t="shared" si="6"/>
        <v>207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207</v>
      </c>
      <c r="Y30" s="292">
        <v>0</v>
      </c>
      <c r="Z30" s="292">
        <f t="shared" si="8"/>
        <v>2081</v>
      </c>
      <c r="AA30" s="292">
        <v>18</v>
      </c>
      <c r="AB30" s="292">
        <v>1744</v>
      </c>
      <c r="AC30" s="292">
        <f t="shared" si="9"/>
        <v>319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319</v>
      </c>
      <c r="AJ30" s="292">
        <v>0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0"/>
        <v>15974</v>
      </c>
      <c r="E31" s="292">
        <f t="shared" si="1"/>
        <v>13023</v>
      </c>
      <c r="F31" s="292">
        <f t="shared" si="2"/>
        <v>580</v>
      </c>
      <c r="G31" s="292">
        <v>580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v>0</v>
      </c>
      <c r="N31" s="292">
        <f t="shared" si="4"/>
        <v>0</v>
      </c>
      <c r="O31" s="292">
        <f>+資源化量内訳!Y31</f>
        <v>2371</v>
      </c>
      <c r="P31" s="292">
        <f t="shared" si="5"/>
        <v>13233</v>
      </c>
      <c r="Q31" s="292">
        <v>13023</v>
      </c>
      <c r="R31" s="292">
        <f t="shared" si="6"/>
        <v>210</v>
      </c>
      <c r="S31" s="292">
        <v>210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 t="shared" si="8"/>
        <v>1626</v>
      </c>
      <c r="AA31" s="292">
        <v>0</v>
      </c>
      <c r="AB31" s="292">
        <v>1465</v>
      </c>
      <c r="AC31" s="292">
        <f t="shared" si="9"/>
        <v>161</v>
      </c>
      <c r="AD31" s="292">
        <v>161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0"/>
        <v>10249</v>
      </c>
      <c r="E32" s="292">
        <f t="shared" si="1"/>
        <v>3892</v>
      </c>
      <c r="F32" s="292">
        <f t="shared" si="2"/>
        <v>4642</v>
      </c>
      <c r="G32" s="292">
        <v>0</v>
      </c>
      <c r="H32" s="292">
        <v>0</v>
      </c>
      <c r="I32" s="292">
        <v>0</v>
      </c>
      <c r="J32" s="292">
        <v>3981</v>
      </c>
      <c r="K32" s="292">
        <v>0</v>
      </c>
      <c r="L32" s="292">
        <v>661</v>
      </c>
      <c r="M32" s="292">
        <v>0</v>
      </c>
      <c r="N32" s="292">
        <f t="shared" si="4"/>
        <v>1178</v>
      </c>
      <c r="O32" s="292">
        <f>+資源化量内訳!Y32</f>
        <v>537</v>
      </c>
      <c r="P32" s="292">
        <f t="shared" si="5"/>
        <v>7486</v>
      </c>
      <c r="Q32" s="292">
        <v>3892</v>
      </c>
      <c r="R32" s="292">
        <f t="shared" si="6"/>
        <v>3594</v>
      </c>
      <c r="S32" s="292">
        <v>0</v>
      </c>
      <c r="T32" s="292">
        <v>0</v>
      </c>
      <c r="U32" s="292">
        <v>0</v>
      </c>
      <c r="V32" s="292">
        <v>3529</v>
      </c>
      <c r="W32" s="292">
        <v>0</v>
      </c>
      <c r="X32" s="292">
        <v>65</v>
      </c>
      <c r="Y32" s="292">
        <v>0</v>
      </c>
      <c r="Z32" s="292">
        <f t="shared" si="8"/>
        <v>1376</v>
      </c>
      <c r="AA32" s="292">
        <v>1178</v>
      </c>
      <c r="AB32" s="292">
        <v>0</v>
      </c>
      <c r="AC32" s="292">
        <f t="shared" si="9"/>
        <v>198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198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0"/>
        <v>17326</v>
      </c>
      <c r="E33" s="292">
        <f t="shared" si="1"/>
        <v>14657</v>
      </c>
      <c r="F33" s="292">
        <f t="shared" si="2"/>
        <v>1137</v>
      </c>
      <c r="G33" s="292">
        <v>1122</v>
      </c>
      <c r="H33" s="292">
        <v>0</v>
      </c>
      <c r="I33" s="292">
        <v>0</v>
      </c>
      <c r="J33" s="292">
        <v>0</v>
      </c>
      <c r="K33" s="292">
        <v>15</v>
      </c>
      <c r="L33" s="292">
        <v>0</v>
      </c>
      <c r="M33" s="292">
        <v>0</v>
      </c>
      <c r="N33" s="292">
        <f t="shared" si="4"/>
        <v>0</v>
      </c>
      <c r="O33" s="292">
        <f>+資源化量内訳!Y33</f>
        <v>1532</v>
      </c>
      <c r="P33" s="292">
        <f t="shared" si="5"/>
        <v>14986</v>
      </c>
      <c r="Q33" s="292">
        <v>14657</v>
      </c>
      <c r="R33" s="292">
        <f t="shared" si="6"/>
        <v>329</v>
      </c>
      <c r="S33" s="292">
        <v>329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 t="shared" si="8"/>
        <v>1816</v>
      </c>
      <c r="AA33" s="292">
        <v>0</v>
      </c>
      <c r="AB33" s="292">
        <v>1508</v>
      </c>
      <c r="AC33" s="292">
        <f t="shared" si="9"/>
        <v>308</v>
      </c>
      <c r="AD33" s="292">
        <v>308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0"/>
        <v>9572</v>
      </c>
      <c r="E34" s="292">
        <f t="shared" si="1"/>
        <v>7758</v>
      </c>
      <c r="F34" s="292">
        <f t="shared" si="2"/>
        <v>1439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1439</v>
      </c>
      <c r="M34" s="292">
        <v>0</v>
      </c>
      <c r="N34" s="292">
        <f t="shared" si="4"/>
        <v>169</v>
      </c>
      <c r="O34" s="292">
        <f>+資源化量内訳!Y34</f>
        <v>206</v>
      </c>
      <c r="P34" s="292">
        <f t="shared" si="5"/>
        <v>8239</v>
      </c>
      <c r="Q34" s="292">
        <v>7758</v>
      </c>
      <c r="R34" s="292">
        <f t="shared" si="6"/>
        <v>481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481</v>
      </c>
      <c r="Y34" s="292">
        <v>0</v>
      </c>
      <c r="Z34" s="292">
        <f t="shared" si="8"/>
        <v>446</v>
      </c>
      <c r="AA34" s="292">
        <v>169</v>
      </c>
      <c r="AB34" s="292">
        <v>0</v>
      </c>
      <c r="AC34" s="292">
        <f t="shared" si="9"/>
        <v>277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277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0"/>
        <v>9827</v>
      </c>
      <c r="E35" s="292">
        <f t="shared" si="1"/>
        <v>8667</v>
      </c>
      <c r="F35" s="292">
        <f t="shared" si="2"/>
        <v>978</v>
      </c>
      <c r="G35" s="292">
        <v>355</v>
      </c>
      <c r="H35" s="292">
        <v>0</v>
      </c>
      <c r="I35" s="292">
        <v>0</v>
      </c>
      <c r="J35" s="292">
        <v>0</v>
      </c>
      <c r="K35" s="292">
        <v>32</v>
      </c>
      <c r="L35" s="292">
        <v>591</v>
      </c>
      <c r="M35" s="292">
        <v>0</v>
      </c>
      <c r="N35" s="292">
        <f t="shared" si="4"/>
        <v>182</v>
      </c>
      <c r="O35" s="292">
        <f>+資源化量内訳!Y35</f>
        <v>0</v>
      </c>
      <c r="P35" s="292">
        <f t="shared" si="5"/>
        <v>8945</v>
      </c>
      <c r="Q35" s="292">
        <v>8667</v>
      </c>
      <c r="R35" s="292">
        <f t="shared" si="6"/>
        <v>278</v>
      </c>
      <c r="S35" s="292">
        <v>276</v>
      </c>
      <c r="T35" s="292">
        <v>0</v>
      </c>
      <c r="U35" s="292">
        <v>0</v>
      </c>
      <c r="V35" s="292">
        <v>0</v>
      </c>
      <c r="W35" s="292">
        <v>1</v>
      </c>
      <c r="X35" s="292">
        <v>1</v>
      </c>
      <c r="Y35" s="292">
        <v>0</v>
      </c>
      <c r="Z35" s="292">
        <f t="shared" si="8"/>
        <v>1188</v>
      </c>
      <c r="AA35" s="292">
        <v>182</v>
      </c>
      <c r="AB35" s="292">
        <v>962</v>
      </c>
      <c r="AC35" s="292">
        <f t="shared" si="9"/>
        <v>44</v>
      </c>
      <c r="AD35" s="292">
        <v>38</v>
      </c>
      <c r="AE35" s="292">
        <v>0</v>
      </c>
      <c r="AF35" s="292">
        <v>0</v>
      </c>
      <c r="AG35" s="292">
        <v>0</v>
      </c>
      <c r="AH35" s="292">
        <v>0</v>
      </c>
      <c r="AI35" s="292">
        <v>6</v>
      </c>
      <c r="AJ35" s="292">
        <v>0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0"/>
        <v>25414</v>
      </c>
      <c r="E36" s="292">
        <f t="shared" si="1"/>
        <v>21801</v>
      </c>
      <c r="F36" s="292">
        <f t="shared" si="2"/>
        <v>3081</v>
      </c>
      <c r="G36" s="292">
        <v>1438</v>
      </c>
      <c r="H36" s="292">
        <v>0</v>
      </c>
      <c r="I36" s="292">
        <v>0</v>
      </c>
      <c r="J36" s="292">
        <v>0</v>
      </c>
      <c r="K36" s="292">
        <v>0</v>
      </c>
      <c r="L36" s="292">
        <v>1643</v>
      </c>
      <c r="M36" s="292">
        <v>0</v>
      </c>
      <c r="N36" s="292">
        <f t="shared" si="4"/>
        <v>501</v>
      </c>
      <c r="O36" s="292">
        <f>+資源化量内訳!Y36</f>
        <v>31</v>
      </c>
      <c r="P36" s="292">
        <f t="shared" si="5"/>
        <v>22025</v>
      </c>
      <c r="Q36" s="292">
        <v>21801</v>
      </c>
      <c r="R36" s="292">
        <f t="shared" si="6"/>
        <v>224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224</v>
      </c>
      <c r="Y36" s="292">
        <v>0</v>
      </c>
      <c r="Z36" s="292">
        <f t="shared" si="8"/>
        <v>501</v>
      </c>
      <c r="AA36" s="292">
        <v>501</v>
      </c>
      <c r="AB36" s="292">
        <v>0</v>
      </c>
      <c r="AC36" s="292">
        <f t="shared" si="9"/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0"/>
        <v>9071</v>
      </c>
      <c r="E37" s="292">
        <f t="shared" si="1"/>
        <v>7853</v>
      </c>
      <c r="F37" s="292">
        <f t="shared" si="2"/>
        <v>1109</v>
      </c>
      <c r="G37" s="292">
        <v>554</v>
      </c>
      <c r="H37" s="292">
        <v>0</v>
      </c>
      <c r="I37" s="292">
        <v>0</v>
      </c>
      <c r="J37" s="292">
        <v>0</v>
      </c>
      <c r="K37" s="292">
        <v>0</v>
      </c>
      <c r="L37" s="292">
        <v>544</v>
      </c>
      <c r="M37" s="292">
        <v>11</v>
      </c>
      <c r="N37" s="292">
        <f t="shared" si="4"/>
        <v>0</v>
      </c>
      <c r="O37" s="292">
        <f>+資源化量内訳!Y37</f>
        <v>109</v>
      </c>
      <c r="P37" s="292">
        <f t="shared" si="5"/>
        <v>8289</v>
      </c>
      <c r="Q37" s="292">
        <v>7853</v>
      </c>
      <c r="R37" s="292">
        <f t="shared" si="6"/>
        <v>436</v>
      </c>
      <c r="S37" s="292">
        <v>436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 t="shared" si="8"/>
        <v>809</v>
      </c>
      <c r="AA37" s="292">
        <v>0</v>
      </c>
      <c r="AB37" s="292">
        <v>798</v>
      </c>
      <c r="AC37" s="292">
        <f t="shared" si="9"/>
        <v>11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11</v>
      </c>
      <c r="AK37" s="290">
        <f t="shared" si="11"/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0"/>
        <v>4192</v>
      </c>
      <c r="E38" s="292">
        <f t="shared" si="1"/>
        <v>3823</v>
      </c>
      <c r="F38" s="292">
        <f t="shared" si="2"/>
        <v>304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304</v>
      </c>
      <c r="M38" s="292">
        <v>0</v>
      </c>
      <c r="N38" s="292">
        <f t="shared" si="4"/>
        <v>65</v>
      </c>
      <c r="O38" s="292">
        <f>+資源化量内訳!Y38</f>
        <v>0</v>
      </c>
      <c r="P38" s="292">
        <f t="shared" si="5"/>
        <v>3825</v>
      </c>
      <c r="Q38" s="292">
        <v>3823</v>
      </c>
      <c r="R38" s="292">
        <f t="shared" si="6"/>
        <v>2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2</v>
      </c>
      <c r="Y38" s="292">
        <v>0</v>
      </c>
      <c r="Z38" s="292">
        <f t="shared" si="8"/>
        <v>413</v>
      </c>
      <c r="AA38" s="292">
        <v>65</v>
      </c>
      <c r="AB38" s="292">
        <v>335</v>
      </c>
      <c r="AC38" s="292">
        <f t="shared" si="9"/>
        <v>13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13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0"/>
        <v>10026</v>
      </c>
      <c r="E39" s="292">
        <f t="shared" si="1"/>
        <v>8933</v>
      </c>
      <c r="F39" s="292">
        <f t="shared" si="2"/>
        <v>897</v>
      </c>
      <c r="G39" s="292">
        <v>737</v>
      </c>
      <c r="H39" s="292">
        <v>0</v>
      </c>
      <c r="I39" s="292">
        <v>0</v>
      </c>
      <c r="J39" s="292">
        <v>0</v>
      </c>
      <c r="K39" s="292">
        <v>0</v>
      </c>
      <c r="L39" s="292">
        <v>160</v>
      </c>
      <c r="M39" s="292">
        <v>0</v>
      </c>
      <c r="N39" s="292">
        <f t="shared" si="4"/>
        <v>0</v>
      </c>
      <c r="O39" s="292">
        <f>+資源化量内訳!Y39</f>
        <v>196</v>
      </c>
      <c r="P39" s="292">
        <f t="shared" si="5"/>
        <v>9321</v>
      </c>
      <c r="Q39" s="292">
        <v>8933</v>
      </c>
      <c r="R39" s="292">
        <f t="shared" si="6"/>
        <v>388</v>
      </c>
      <c r="S39" s="292">
        <v>388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 t="shared" si="8"/>
        <v>1306</v>
      </c>
      <c r="AA39" s="292">
        <v>0</v>
      </c>
      <c r="AB39" s="292">
        <v>1238</v>
      </c>
      <c r="AC39" s="292">
        <f t="shared" si="9"/>
        <v>68</v>
      </c>
      <c r="AD39" s="292">
        <v>68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 t="shared" si="11"/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0"/>
        <v>10967</v>
      </c>
      <c r="E40" s="292">
        <f t="shared" si="1"/>
        <v>9115</v>
      </c>
      <c r="F40" s="292">
        <f t="shared" si="2"/>
        <v>1291</v>
      </c>
      <c r="G40" s="292">
        <v>698</v>
      </c>
      <c r="H40" s="292">
        <v>0</v>
      </c>
      <c r="I40" s="292">
        <v>0</v>
      </c>
      <c r="J40" s="292">
        <v>0</v>
      </c>
      <c r="K40" s="292">
        <v>0</v>
      </c>
      <c r="L40" s="292">
        <v>593</v>
      </c>
      <c r="M40" s="292">
        <v>0</v>
      </c>
      <c r="N40" s="292">
        <f t="shared" si="4"/>
        <v>0</v>
      </c>
      <c r="O40" s="292">
        <f>+資源化量内訳!Y40</f>
        <v>561</v>
      </c>
      <c r="P40" s="292">
        <f t="shared" si="5"/>
        <v>9564</v>
      </c>
      <c r="Q40" s="292">
        <v>9115</v>
      </c>
      <c r="R40" s="292">
        <f t="shared" si="6"/>
        <v>449</v>
      </c>
      <c r="S40" s="292">
        <v>449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1330</v>
      </c>
      <c r="AA40" s="292">
        <v>0</v>
      </c>
      <c r="AB40" s="292">
        <v>1245</v>
      </c>
      <c r="AC40" s="292">
        <f t="shared" si="9"/>
        <v>85</v>
      </c>
      <c r="AD40" s="292">
        <v>85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 t="shared" si="11"/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0"/>
        <v>3033</v>
      </c>
      <c r="E41" s="292">
        <f t="shared" si="1"/>
        <v>0</v>
      </c>
      <c r="F41" s="292">
        <f t="shared" si="2"/>
        <v>2974</v>
      </c>
      <c r="G41" s="292">
        <v>0</v>
      </c>
      <c r="H41" s="292">
        <v>0</v>
      </c>
      <c r="I41" s="292">
        <v>0</v>
      </c>
      <c r="J41" s="292">
        <v>0</v>
      </c>
      <c r="K41" s="292">
        <v>2400</v>
      </c>
      <c r="L41" s="292">
        <v>574</v>
      </c>
      <c r="M41" s="292">
        <v>0</v>
      </c>
      <c r="N41" s="292">
        <f t="shared" si="4"/>
        <v>59</v>
      </c>
      <c r="O41" s="292">
        <f>+資源化量内訳!Y41</f>
        <v>0</v>
      </c>
      <c r="P41" s="292">
        <f t="shared" si="5"/>
        <v>0</v>
      </c>
      <c r="Q41" s="292">
        <v>0</v>
      </c>
      <c r="R41" s="292">
        <f t="shared" si="6"/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 t="shared" si="8"/>
        <v>237</v>
      </c>
      <c r="AA41" s="292">
        <v>59</v>
      </c>
      <c r="AB41" s="292">
        <v>0</v>
      </c>
      <c r="AC41" s="292">
        <f t="shared" si="9"/>
        <v>178</v>
      </c>
      <c r="AD41" s="292">
        <v>0</v>
      </c>
      <c r="AE41" s="292">
        <v>0</v>
      </c>
      <c r="AF41" s="292">
        <v>0</v>
      </c>
      <c r="AG41" s="292">
        <v>0</v>
      </c>
      <c r="AH41" s="292">
        <v>69</v>
      </c>
      <c r="AI41" s="292">
        <v>109</v>
      </c>
      <c r="AJ41" s="292">
        <v>0</v>
      </c>
      <c r="AK41" s="290">
        <f t="shared" si="11"/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0"/>
        <v>7866</v>
      </c>
      <c r="E42" s="292">
        <f t="shared" si="1"/>
        <v>6029</v>
      </c>
      <c r="F42" s="292">
        <f t="shared" si="2"/>
        <v>1140</v>
      </c>
      <c r="G42" s="292">
        <v>830</v>
      </c>
      <c r="H42" s="292">
        <v>0</v>
      </c>
      <c r="I42" s="292">
        <v>0</v>
      </c>
      <c r="J42" s="292">
        <v>0</v>
      </c>
      <c r="K42" s="292">
        <v>0</v>
      </c>
      <c r="L42" s="292">
        <v>310</v>
      </c>
      <c r="M42" s="292">
        <v>0</v>
      </c>
      <c r="N42" s="292">
        <f t="shared" si="4"/>
        <v>697</v>
      </c>
      <c r="O42" s="292">
        <f>+資源化量内訳!Y42</f>
        <v>0</v>
      </c>
      <c r="P42" s="292">
        <f t="shared" si="5"/>
        <v>6512</v>
      </c>
      <c r="Q42" s="292">
        <v>6029</v>
      </c>
      <c r="R42" s="292">
        <f t="shared" si="6"/>
        <v>483</v>
      </c>
      <c r="S42" s="292">
        <v>480</v>
      </c>
      <c r="T42" s="292">
        <v>0</v>
      </c>
      <c r="U42" s="292">
        <v>0</v>
      </c>
      <c r="V42" s="292">
        <v>0</v>
      </c>
      <c r="W42" s="292">
        <v>0</v>
      </c>
      <c r="X42" s="292">
        <v>3</v>
      </c>
      <c r="Y42" s="292">
        <v>0</v>
      </c>
      <c r="Z42" s="292">
        <f t="shared" si="8"/>
        <v>1556</v>
      </c>
      <c r="AA42" s="292">
        <v>697</v>
      </c>
      <c r="AB42" s="292">
        <v>654</v>
      </c>
      <c r="AC42" s="292">
        <f t="shared" si="9"/>
        <v>205</v>
      </c>
      <c r="AD42" s="292">
        <v>189</v>
      </c>
      <c r="AE42" s="292">
        <v>0</v>
      </c>
      <c r="AF42" s="292">
        <v>0</v>
      </c>
      <c r="AG42" s="292">
        <v>0</v>
      </c>
      <c r="AH42" s="292">
        <v>0</v>
      </c>
      <c r="AI42" s="292">
        <v>16</v>
      </c>
      <c r="AJ42" s="292">
        <v>0</v>
      </c>
      <c r="AK42" s="290">
        <f t="shared" si="11"/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0"/>
        <v>2890</v>
      </c>
      <c r="E43" s="292">
        <f t="shared" si="1"/>
        <v>0</v>
      </c>
      <c r="F43" s="292">
        <f t="shared" si="2"/>
        <v>2890</v>
      </c>
      <c r="G43" s="292">
        <v>0</v>
      </c>
      <c r="H43" s="292">
        <v>0</v>
      </c>
      <c r="I43" s="292">
        <v>0</v>
      </c>
      <c r="J43" s="292">
        <v>0</v>
      </c>
      <c r="K43" s="292">
        <v>2369</v>
      </c>
      <c r="L43" s="292">
        <v>521</v>
      </c>
      <c r="M43" s="292">
        <v>0</v>
      </c>
      <c r="N43" s="292">
        <f t="shared" si="4"/>
        <v>0</v>
      </c>
      <c r="O43" s="292">
        <f>+資源化量内訳!Y43</f>
        <v>0</v>
      </c>
      <c r="P43" s="292">
        <f t="shared" si="5"/>
        <v>0</v>
      </c>
      <c r="Q43" s="292">
        <v>0</v>
      </c>
      <c r="R43" s="292">
        <f t="shared" si="6"/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 t="shared" si="8"/>
        <v>163</v>
      </c>
      <c r="AA43" s="292">
        <v>0</v>
      </c>
      <c r="AB43" s="292">
        <v>0</v>
      </c>
      <c r="AC43" s="292">
        <f t="shared" si="9"/>
        <v>163</v>
      </c>
      <c r="AD43" s="292">
        <v>0</v>
      </c>
      <c r="AE43" s="292">
        <v>0</v>
      </c>
      <c r="AF43" s="292">
        <v>0</v>
      </c>
      <c r="AG43" s="292">
        <v>0</v>
      </c>
      <c r="AH43" s="292">
        <v>68</v>
      </c>
      <c r="AI43" s="292">
        <v>95</v>
      </c>
      <c r="AJ43" s="292">
        <v>0</v>
      </c>
      <c r="AK43" s="290">
        <f t="shared" si="11"/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0"/>
        <v>9509</v>
      </c>
      <c r="E44" s="292">
        <f t="shared" si="1"/>
        <v>8436</v>
      </c>
      <c r="F44" s="292">
        <f t="shared" si="2"/>
        <v>1073</v>
      </c>
      <c r="G44" s="292">
        <v>625</v>
      </c>
      <c r="H44" s="292">
        <v>0</v>
      </c>
      <c r="I44" s="292">
        <v>0</v>
      </c>
      <c r="J44" s="292">
        <v>0</v>
      </c>
      <c r="K44" s="292">
        <v>0</v>
      </c>
      <c r="L44" s="292">
        <v>448</v>
      </c>
      <c r="M44" s="292">
        <v>0</v>
      </c>
      <c r="N44" s="292">
        <f t="shared" si="4"/>
        <v>0</v>
      </c>
      <c r="O44" s="292">
        <f>+資源化量内訳!Y44</f>
        <v>0</v>
      </c>
      <c r="P44" s="292">
        <f t="shared" si="5"/>
        <v>8436</v>
      </c>
      <c r="Q44" s="292">
        <v>8436</v>
      </c>
      <c r="R44" s="292">
        <f t="shared" si="6"/>
        <v>0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 t="shared" si="8"/>
        <v>0</v>
      </c>
      <c r="AA44" s="292">
        <v>0</v>
      </c>
      <c r="AB44" s="292">
        <v>0</v>
      </c>
      <c r="AC44" s="292">
        <f t="shared" si="9"/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 t="shared" si="11"/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0"/>
        <v>4646</v>
      </c>
      <c r="E45" s="292">
        <f t="shared" si="1"/>
        <v>3823</v>
      </c>
      <c r="F45" s="292">
        <f t="shared" si="2"/>
        <v>489</v>
      </c>
      <c r="G45" s="292">
        <v>0</v>
      </c>
      <c r="H45" s="292">
        <v>0</v>
      </c>
      <c r="I45" s="292">
        <v>0</v>
      </c>
      <c r="J45" s="292">
        <v>0</v>
      </c>
      <c r="K45" s="292">
        <v>0</v>
      </c>
      <c r="L45" s="292">
        <v>489</v>
      </c>
      <c r="M45" s="292">
        <v>0</v>
      </c>
      <c r="N45" s="292">
        <f t="shared" si="4"/>
        <v>266</v>
      </c>
      <c r="O45" s="292">
        <f>+資源化量内訳!Y45</f>
        <v>68</v>
      </c>
      <c r="P45" s="292">
        <f t="shared" si="5"/>
        <v>3958</v>
      </c>
      <c r="Q45" s="292">
        <v>3823</v>
      </c>
      <c r="R45" s="292">
        <f t="shared" si="6"/>
        <v>135</v>
      </c>
      <c r="S45" s="292">
        <v>0</v>
      </c>
      <c r="T45" s="292">
        <v>0</v>
      </c>
      <c r="U45" s="292">
        <v>0</v>
      </c>
      <c r="V45" s="292">
        <v>0</v>
      </c>
      <c r="W45" s="292">
        <v>0</v>
      </c>
      <c r="X45" s="292">
        <v>135</v>
      </c>
      <c r="Y45" s="292">
        <v>0</v>
      </c>
      <c r="Z45" s="292">
        <f t="shared" si="8"/>
        <v>328</v>
      </c>
      <c r="AA45" s="292">
        <v>266</v>
      </c>
      <c r="AB45" s="292">
        <v>0</v>
      </c>
      <c r="AC45" s="292">
        <f t="shared" si="9"/>
        <v>62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62</v>
      </c>
      <c r="AJ45" s="292">
        <v>0</v>
      </c>
      <c r="AK45" s="290">
        <f t="shared" si="11"/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0"/>
        <v>5240</v>
      </c>
      <c r="E46" s="292">
        <f t="shared" si="1"/>
        <v>3930</v>
      </c>
      <c r="F46" s="292">
        <f t="shared" si="2"/>
        <v>629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629</v>
      </c>
      <c r="M46" s="292">
        <v>0</v>
      </c>
      <c r="N46" s="292">
        <f t="shared" si="4"/>
        <v>482</v>
      </c>
      <c r="O46" s="292">
        <f>+資源化量内訳!Y46</f>
        <v>199</v>
      </c>
      <c r="P46" s="292">
        <f t="shared" si="5"/>
        <v>4103</v>
      </c>
      <c r="Q46" s="292">
        <v>3930</v>
      </c>
      <c r="R46" s="292">
        <f t="shared" si="6"/>
        <v>173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173</v>
      </c>
      <c r="Y46" s="292">
        <v>0</v>
      </c>
      <c r="Z46" s="292">
        <f t="shared" si="8"/>
        <v>516</v>
      </c>
      <c r="AA46" s="292">
        <v>482</v>
      </c>
      <c r="AB46" s="292">
        <v>0</v>
      </c>
      <c r="AC46" s="292">
        <f t="shared" si="9"/>
        <v>34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34</v>
      </c>
      <c r="AJ46" s="292">
        <v>0</v>
      </c>
      <c r="AK46" s="290">
        <f t="shared" si="11"/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0"/>
        <v>5098</v>
      </c>
      <c r="E47" s="292">
        <f t="shared" si="1"/>
        <v>4078</v>
      </c>
      <c r="F47" s="292">
        <f t="shared" si="2"/>
        <v>628</v>
      </c>
      <c r="G47" s="292">
        <v>238</v>
      </c>
      <c r="H47" s="292">
        <v>0</v>
      </c>
      <c r="I47" s="292">
        <v>0</v>
      </c>
      <c r="J47" s="292">
        <v>0</v>
      </c>
      <c r="K47" s="292">
        <v>0</v>
      </c>
      <c r="L47" s="292">
        <v>390</v>
      </c>
      <c r="M47" s="292">
        <v>0</v>
      </c>
      <c r="N47" s="292">
        <f t="shared" si="4"/>
        <v>0</v>
      </c>
      <c r="O47" s="292">
        <f>+資源化量内訳!Y47</f>
        <v>392</v>
      </c>
      <c r="P47" s="292">
        <f t="shared" si="5"/>
        <v>4166</v>
      </c>
      <c r="Q47" s="292">
        <v>4078</v>
      </c>
      <c r="R47" s="292">
        <f t="shared" si="6"/>
        <v>88</v>
      </c>
      <c r="S47" s="292">
        <v>34</v>
      </c>
      <c r="T47" s="292">
        <v>0</v>
      </c>
      <c r="U47" s="292">
        <v>0</v>
      </c>
      <c r="V47" s="292">
        <v>0</v>
      </c>
      <c r="W47" s="292">
        <v>0</v>
      </c>
      <c r="X47" s="292">
        <v>54</v>
      </c>
      <c r="Y47" s="292">
        <v>0</v>
      </c>
      <c r="Z47" s="292">
        <f t="shared" si="8"/>
        <v>662</v>
      </c>
      <c r="AA47" s="292">
        <v>0</v>
      </c>
      <c r="AB47" s="292">
        <v>461</v>
      </c>
      <c r="AC47" s="292">
        <f t="shared" si="9"/>
        <v>201</v>
      </c>
      <c r="AD47" s="292">
        <v>151</v>
      </c>
      <c r="AE47" s="292">
        <v>0</v>
      </c>
      <c r="AF47" s="292">
        <v>0</v>
      </c>
      <c r="AG47" s="292">
        <v>0</v>
      </c>
      <c r="AH47" s="292">
        <v>0</v>
      </c>
      <c r="AI47" s="292">
        <v>50</v>
      </c>
      <c r="AJ47" s="292">
        <v>0</v>
      </c>
      <c r="AK47" s="290">
        <f t="shared" si="11"/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0"/>
        <v>4244</v>
      </c>
      <c r="E48" s="292">
        <f t="shared" si="1"/>
        <v>3633</v>
      </c>
      <c r="F48" s="292">
        <f t="shared" si="2"/>
        <v>563</v>
      </c>
      <c r="G48" s="292">
        <v>97</v>
      </c>
      <c r="H48" s="292">
        <v>0</v>
      </c>
      <c r="I48" s="292">
        <v>0</v>
      </c>
      <c r="J48" s="292">
        <v>0</v>
      </c>
      <c r="K48" s="292">
        <v>0</v>
      </c>
      <c r="L48" s="292">
        <v>466</v>
      </c>
      <c r="M48" s="292">
        <v>0</v>
      </c>
      <c r="N48" s="292">
        <f t="shared" si="4"/>
        <v>47</v>
      </c>
      <c r="O48" s="292">
        <f>+資源化量内訳!Y48</f>
        <v>1</v>
      </c>
      <c r="P48" s="292">
        <f t="shared" si="5"/>
        <v>3658</v>
      </c>
      <c r="Q48" s="292">
        <v>3633</v>
      </c>
      <c r="R48" s="292">
        <f t="shared" si="6"/>
        <v>25</v>
      </c>
      <c r="S48" s="292">
        <v>25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 t="shared" si="8"/>
        <v>447</v>
      </c>
      <c r="AA48" s="292">
        <v>47</v>
      </c>
      <c r="AB48" s="292">
        <v>359</v>
      </c>
      <c r="AC48" s="292">
        <f t="shared" si="9"/>
        <v>41</v>
      </c>
      <c r="AD48" s="292">
        <v>41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 t="shared" si="11"/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8">
    <sortCondition ref="A8:A48"/>
    <sortCondition ref="B8:B48"/>
    <sortCondition ref="C8:C48"/>
  </sortState>
  <mergeCells count="47"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7" man="1"/>
    <brk id="25" min="1" max="47" man="1"/>
    <brk id="36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45" t="s">
        <v>665</v>
      </c>
      <c r="B2" s="345" t="s">
        <v>666</v>
      </c>
      <c r="C2" s="347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7" t="s">
        <v>719</v>
      </c>
    </row>
    <row r="3" spans="1:88" s="228" customFormat="1" ht="25.5" customHeight="1">
      <c r="A3" s="346"/>
      <c r="B3" s="346"/>
      <c r="C3" s="348"/>
      <c r="D3" s="323" t="s">
        <v>684</v>
      </c>
      <c r="E3" s="333" t="s">
        <v>720</v>
      </c>
      <c r="F3" s="333" t="s">
        <v>721</v>
      </c>
      <c r="G3" s="333" t="s">
        <v>722</v>
      </c>
      <c r="H3" s="333" t="s">
        <v>723</v>
      </c>
      <c r="I3" s="333" t="s">
        <v>724</v>
      </c>
      <c r="J3" s="327" t="s">
        <v>725</v>
      </c>
      <c r="K3" s="333" t="s">
        <v>726</v>
      </c>
      <c r="L3" s="327" t="s">
        <v>727</v>
      </c>
      <c r="M3" s="327" t="s">
        <v>728</v>
      </c>
      <c r="N3" s="333" t="s">
        <v>729</v>
      </c>
      <c r="O3" s="333" t="s">
        <v>730</v>
      </c>
      <c r="P3" s="333" t="s">
        <v>731</v>
      </c>
      <c r="Q3" s="333" t="s">
        <v>732</v>
      </c>
      <c r="R3" s="327" t="s">
        <v>733</v>
      </c>
      <c r="S3" s="333" t="s">
        <v>740</v>
      </c>
      <c r="T3" s="333" t="s">
        <v>734</v>
      </c>
      <c r="U3" s="327" t="s">
        <v>735</v>
      </c>
      <c r="V3" s="327" t="s">
        <v>736</v>
      </c>
      <c r="W3" s="327" t="s">
        <v>737</v>
      </c>
      <c r="X3" s="327" t="s">
        <v>738</v>
      </c>
      <c r="Y3" s="323" t="s">
        <v>684</v>
      </c>
      <c r="Z3" s="333" t="s">
        <v>720</v>
      </c>
      <c r="AA3" s="333" t="s">
        <v>721</v>
      </c>
      <c r="AB3" s="333" t="s">
        <v>722</v>
      </c>
      <c r="AC3" s="333" t="s">
        <v>723</v>
      </c>
      <c r="AD3" s="333" t="s">
        <v>724</v>
      </c>
      <c r="AE3" s="327" t="s">
        <v>725</v>
      </c>
      <c r="AF3" s="333" t="s">
        <v>726</v>
      </c>
      <c r="AG3" s="327" t="s">
        <v>727</v>
      </c>
      <c r="AH3" s="327" t="s">
        <v>728</v>
      </c>
      <c r="AI3" s="333" t="s">
        <v>729</v>
      </c>
      <c r="AJ3" s="333" t="s">
        <v>730</v>
      </c>
      <c r="AK3" s="333" t="s">
        <v>731</v>
      </c>
      <c r="AL3" s="333" t="s">
        <v>732</v>
      </c>
      <c r="AM3" s="327" t="s">
        <v>733</v>
      </c>
      <c r="AN3" s="333" t="s">
        <v>91</v>
      </c>
      <c r="AO3" s="333" t="s">
        <v>734</v>
      </c>
      <c r="AP3" s="327" t="s">
        <v>735</v>
      </c>
      <c r="AQ3" s="327" t="s">
        <v>736</v>
      </c>
      <c r="AR3" s="327" t="s">
        <v>737</v>
      </c>
      <c r="AS3" s="327" t="s">
        <v>738</v>
      </c>
      <c r="AT3" s="323" t="s">
        <v>684</v>
      </c>
      <c r="AU3" s="333" t="s">
        <v>720</v>
      </c>
      <c r="AV3" s="333" t="s">
        <v>721</v>
      </c>
      <c r="AW3" s="333" t="s">
        <v>722</v>
      </c>
      <c r="AX3" s="333" t="s">
        <v>723</v>
      </c>
      <c r="AY3" s="333" t="s">
        <v>724</v>
      </c>
      <c r="AZ3" s="327" t="s">
        <v>725</v>
      </c>
      <c r="BA3" s="333" t="s">
        <v>726</v>
      </c>
      <c r="BB3" s="327" t="s">
        <v>727</v>
      </c>
      <c r="BC3" s="327" t="s">
        <v>728</v>
      </c>
      <c r="BD3" s="333" t="s">
        <v>729</v>
      </c>
      <c r="BE3" s="333" t="s">
        <v>730</v>
      </c>
      <c r="BF3" s="333" t="s">
        <v>731</v>
      </c>
      <c r="BG3" s="333" t="s">
        <v>732</v>
      </c>
      <c r="BH3" s="327" t="s">
        <v>733</v>
      </c>
      <c r="BI3" s="333" t="s">
        <v>741</v>
      </c>
      <c r="BJ3" s="333" t="s">
        <v>734</v>
      </c>
      <c r="BK3" s="327" t="s">
        <v>735</v>
      </c>
      <c r="BL3" s="327" t="s">
        <v>736</v>
      </c>
      <c r="BM3" s="327" t="s">
        <v>737</v>
      </c>
      <c r="BN3" s="327" t="s">
        <v>738</v>
      </c>
      <c r="BO3" s="323" t="s">
        <v>684</v>
      </c>
      <c r="BP3" s="333" t="s">
        <v>720</v>
      </c>
      <c r="BQ3" s="333" t="s">
        <v>721</v>
      </c>
      <c r="BR3" s="333" t="s">
        <v>722</v>
      </c>
      <c r="BS3" s="333" t="s">
        <v>723</v>
      </c>
      <c r="BT3" s="333" t="s">
        <v>724</v>
      </c>
      <c r="BU3" s="327" t="s">
        <v>725</v>
      </c>
      <c r="BV3" s="333" t="s">
        <v>726</v>
      </c>
      <c r="BW3" s="327" t="s">
        <v>727</v>
      </c>
      <c r="BX3" s="327" t="s">
        <v>728</v>
      </c>
      <c r="BY3" s="333" t="s">
        <v>729</v>
      </c>
      <c r="BZ3" s="333" t="s">
        <v>730</v>
      </c>
      <c r="CA3" s="333" t="s">
        <v>731</v>
      </c>
      <c r="CB3" s="333" t="s">
        <v>732</v>
      </c>
      <c r="CC3" s="327" t="s">
        <v>733</v>
      </c>
      <c r="CD3" s="333" t="s">
        <v>741</v>
      </c>
      <c r="CE3" s="333" t="s">
        <v>734</v>
      </c>
      <c r="CF3" s="327" t="s">
        <v>735</v>
      </c>
      <c r="CG3" s="327" t="s">
        <v>736</v>
      </c>
      <c r="CH3" s="327" t="s">
        <v>737</v>
      </c>
      <c r="CI3" s="327" t="s">
        <v>738</v>
      </c>
      <c r="CJ3" s="328"/>
    </row>
    <row r="4" spans="1:88" s="228" customFormat="1" ht="25.5" customHeight="1">
      <c r="A4" s="346"/>
      <c r="B4" s="346"/>
      <c r="C4" s="348"/>
      <c r="D4" s="323"/>
      <c r="E4" s="334"/>
      <c r="F4" s="334"/>
      <c r="G4" s="334"/>
      <c r="H4" s="334"/>
      <c r="I4" s="334"/>
      <c r="J4" s="334"/>
      <c r="K4" s="334"/>
      <c r="L4" s="334"/>
      <c r="M4" s="328"/>
      <c r="N4" s="334"/>
      <c r="O4" s="334"/>
      <c r="P4" s="334"/>
      <c r="Q4" s="334"/>
      <c r="R4" s="334"/>
      <c r="S4" s="334"/>
      <c r="T4" s="334"/>
      <c r="U4" s="334"/>
      <c r="V4" s="328"/>
      <c r="W4" s="328"/>
      <c r="X4" s="328"/>
      <c r="Y4" s="323"/>
      <c r="Z4" s="334"/>
      <c r="AA4" s="334"/>
      <c r="AB4" s="334"/>
      <c r="AC4" s="334"/>
      <c r="AD4" s="334"/>
      <c r="AE4" s="334"/>
      <c r="AF4" s="334"/>
      <c r="AG4" s="334"/>
      <c r="AH4" s="328"/>
      <c r="AI4" s="334"/>
      <c r="AJ4" s="334"/>
      <c r="AK4" s="334"/>
      <c r="AL4" s="334"/>
      <c r="AM4" s="334"/>
      <c r="AN4" s="334"/>
      <c r="AO4" s="334"/>
      <c r="AP4" s="334"/>
      <c r="AQ4" s="328"/>
      <c r="AR4" s="328"/>
      <c r="AS4" s="328"/>
      <c r="AT4" s="323"/>
      <c r="AU4" s="334"/>
      <c r="AV4" s="334"/>
      <c r="AW4" s="334"/>
      <c r="AX4" s="334"/>
      <c r="AY4" s="334"/>
      <c r="AZ4" s="334"/>
      <c r="BA4" s="334"/>
      <c r="BB4" s="334"/>
      <c r="BC4" s="328"/>
      <c r="BD4" s="334"/>
      <c r="BE4" s="334"/>
      <c r="BF4" s="334"/>
      <c r="BG4" s="334"/>
      <c r="BH4" s="334"/>
      <c r="BI4" s="334"/>
      <c r="BJ4" s="334"/>
      <c r="BK4" s="334"/>
      <c r="BL4" s="328"/>
      <c r="BM4" s="328"/>
      <c r="BN4" s="328"/>
      <c r="BO4" s="323"/>
      <c r="BP4" s="334"/>
      <c r="BQ4" s="334"/>
      <c r="BR4" s="334"/>
      <c r="BS4" s="334"/>
      <c r="BT4" s="334"/>
      <c r="BU4" s="334"/>
      <c r="BV4" s="334"/>
      <c r="BW4" s="334"/>
      <c r="BX4" s="328"/>
      <c r="BY4" s="334"/>
      <c r="BZ4" s="334"/>
      <c r="CA4" s="334"/>
      <c r="CB4" s="334"/>
      <c r="CC4" s="334"/>
      <c r="CD4" s="334"/>
      <c r="CE4" s="334"/>
      <c r="CF4" s="334"/>
      <c r="CG4" s="328"/>
      <c r="CH4" s="328"/>
      <c r="CI4" s="328"/>
      <c r="CJ4" s="328"/>
    </row>
    <row r="5" spans="1:88" s="228" customFormat="1" ht="22.5" customHeight="1">
      <c r="A5" s="346"/>
      <c r="B5" s="346"/>
      <c r="C5" s="348"/>
      <c r="D5" s="323"/>
      <c r="E5" s="334"/>
      <c r="F5" s="334"/>
      <c r="G5" s="334"/>
      <c r="H5" s="334"/>
      <c r="I5" s="334"/>
      <c r="J5" s="334"/>
      <c r="K5" s="334"/>
      <c r="L5" s="334"/>
      <c r="M5" s="328"/>
      <c r="N5" s="334"/>
      <c r="O5" s="334"/>
      <c r="P5" s="334"/>
      <c r="Q5" s="334"/>
      <c r="R5" s="334"/>
      <c r="S5" s="334"/>
      <c r="T5" s="334"/>
      <c r="U5" s="334"/>
      <c r="V5" s="328"/>
      <c r="W5" s="328"/>
      <c r="X5" s="328"/>
      <c r="Y5" s="323"/>
      <c r="Z5" s="334"/>
      <c r="AA5" s="334"/>
      <c r="AB5" s="334"/>
      <c r="AC5" s="334"/>
      <c r="AD5" s="334"/>
      <c r="AE5" s="334"/>
      <c r="AF5" s="334"/>
      <c r="AG5" s="334"/>
      <c r="AH5" s="328"/>
      <c r="AI5" s="334"/>
      <c r="AJ5" s="334"/>
      <c r="AK5" s="334"/>
      <c r="AL5" s="334"/>
      <c r="AM5" s="334"/>
      <c r="AN5" s="334"/>
      <c r="AO5" s="334"/>
      <c r="AP5" s="334"/>
      <c r="AQ5" s="328"/>
      <c r="AR5" s="328"/>
      <c r="AS5" s="328"/>
      <c r="AT5" s="323"/>
      <c r="AU5" s="334"/>
      <c r="AV5" s="334"/>
      <c r="AW5" s="334"/>
      <c r="AX5" s="334"/>
      <c r="AY5" s="334"/>
      <c r="AZ5" s="334"/>
      <c r="BA5" s="334"/>
      <c r="BB5" s="334"/>
      <c r="BC5" s="328"/>
      <c r="BD5" s="334"/>
      <c r="BE5" s="334"/>
      <c r="BF5" s="334"/>
      <c r="BG5" s="334"/>
      <c r="BH5" s="334"/>
      <c r="BI5" s="334"/>
      <c r="BJ5" s="334"/>
      <c r="BK5" s="334"/>
      <c r="BL5" s="328"/>
      <c r="BM5" s="328"/>
      <c r="BN5" s="328"/>
      <c r="BO5" s="323"/>
      <c r="BP5" s="334"/>
      <c r="BQ5" s="334"/>
      <c r="BR5" s="334"/>
      <c r="BS5" s="334"/>
      <c r="BT5" s="334"/>
      <c r="BU5" s="334"/>
      <c r="BV5" s="334"/>
      <c r="BW5" s="334"/>
      <c r="BX5" s="328"/>
      <c r="BY5" s="334"/>
      <c r="BZ5" s="334"/>
      <c r="CA5" s="334"/>
      <c r="CB5" s="334"/>
      <c r="CC5" s="334"/>
      <c r="CD5" s="334"/>
      <c r="CE5" s="334"/>
      <c r="CF5" s="334"/>
      <c r="CG5" s="328"/>
      <c r="CH5" s="328"/>
      <c r="CI5" s="328"/>
      <c r="CJ5" s="328"/>
    </row>
    <row r="6" spans="1:88" s="230" customFormat="1" ht="13.5" customHeight="1">
      <c r="A6" s="346"/>
      <c r="B6" s="346"/>
      <c r="C6" s="348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8"/>
    </row>
    <row r="7" spans="1:88" s="299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6">
        <f t="shared" ref="D7:X7" si="0">SUM(Y7,AT7,BO7)</f>
        <v>322715.37669316866</v>
      </c>
      <c r="E7" s="306">
        <f t="shared" si="0"/>
        <v>171822.11329871137</v>
      </c>
      <c r="F7" s="306">
        <f t="shared" si="0"/>
        <v>1252.4202224219489</v>
      </c>
      <c r="G7" s="306">
        <f t="shared" si="0"/>
        <v>7050</v>
      </c>
      <c r="H7" s="306">
        <f t="shared" si="0"/>
        <v>29888.32459592813</v>
      </c>
      <c r="I7" s="306">
        <f t="shared" si="0"/>
        <v>21834.778459194516</v>
      </c>
      <c r="J7" s="306">
        <f t="shared" si="0"/>
        <v>11600.862788149654</v>
      </c>
      <c r="K7" s="306">
        <f t="shared" si="0"/>
        <v>580.79032988157485</v>
      </c>
      <c r="L7" s="306">
        <f t="shared" si="0"/>
        <v>18485.086998881467</v>
      </c>
      <c r="M7" s="306">
        <f t="shared" si="0"/>
        <v>3331</v>
      </c>
      <c r="N7" s="306">
        <f t="shared" si="0"/>
        <v>9139</v>
      </c>
      <c r="O7" s="306">
        <f t="shared" si="0"/>
        <v>11321</v>
      </c>
      <c r="P7" s="306">
        <f t="shared" si="0"/>
        <v>0</v>
      </c>
      <c r="Q7" s="306">
        <f t="shared" si="0"/>
        <v>12521</v>
      </c>
      <c r="R7" s="306">
        <f t="shared" si="0"/>
        <v>2627</v>
      </c>
      <c r="S7" s="306">
        <f t="shared" si="0"/>
        <v>497</v>
      </c>
      <c r="T7" s="306">
        <f t="shared" si="0"/>
        <v>12085</v>
      </c>
      <c r="U7" s="306">
        <f t="shared" si="0"/>
        <v>0</v>
      </c>
      <c r="V7" s="306">
        <f t="shared" si="0"/>
        <v>51</v>
      </c>
      <c r="W7" s="306">
        <f t="shared" si="0"/>
        <v>109</v>
      </c>
      <c r="X7" s="306">
        <f t="shared" si="0"/>
        <v>8520</v>
      </c>
      <c r="Y7" s="306">
        <f t="shared" ref="Y7:Y48" si="1">SUM(Z7:AS7)</f>
        <v>51348</v>
      </c>
      <c r="Z7" s="306">
        <f t="shared" ref="Z7:AS7" si="2">SUM(Z$8:Z$1000)</f>
        <v>29433</v>
      </c>
      <c r="AA7" s="306">
        <f t="shared" si="2"/>
        <v>58</v>
      </c>
      <c r="AB7" s="306">
        <f t="shared" si="2"/>
        <v>3339</v>
      </c>
      <c r="AC7" s="306">
        <f t="shared" si="2"/>
        <v>1797</v>
      </c>
      <c r="AD7" s="306">
        <f t="shared" si="2"/>
        <v>5275</v>
      </c>
      <c r="AE7" s="306">
        <f t="shared" si="2"/>
        <v>379</v>
      </c>
      <c r="AF7" s="306">
        <f t="shared" si="2"/>
        <v>5</v>
      </c>
      <c r="AG7" s="306">
        <f t="shared" si="2"/>
        <v>139</v>
      </c>
      <c r="AH7" s="306">
        <f t="shared" si="2"/>
        <v>997</v>
      </c>
      <c r="AI7" s="306">
        <f t="shared" si="2"/>
        <v>3329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4</v>
      </c>
      <c r="AS7" s="306">
        <f t="shared" si="2"/>
        <v>6593</v>
      </c>
      <c r="AT7" s="306">
        <f>施設資源化量内訳!D7</f>
        <v>118136</v>
      </c>
      <c r="AU7" s="306">
        <f>施設資源化量内訳!E7</f>
        <v>5170</v>
      </c>
      <c r="AV7" s="306">
        <f>施設資源化量内訳!F7</f>
        <v>91</v>
      </c>
      <c r="AW7" s="306">
        <f>施設資源化量内訳!G7</f>
        <v>920</v>
      </c>
      <c r="AX7" s="306">
        <f>施設資源化量内訳!H7</f>
        <v>25025</v>
      </c>
      <c r="AY7" s="306">
        <f>施設資源化量内訳!I7</f>
        <v>16006</v>
      </c>
      <c r="AZ7" s="306">
        <f>施設資源化量内訳!J7</f>
        <v>8854</v>
      </c>
      <c r="BA7" s="306">
        <f>施設資源化量内訳!K7</f>
        <v>21</v>
      </c>
      <c r="BB7" s="306">
        <f>施設資源化量内訳!L7</f>
        <v>18084</v>
      </c>
      <c r="BC7" s="306">
        <f>施設資源化量内訳!M7</f>
        <v>2223</v>
      </c>
      <c r="BD7" s="306">
        <f>施設資源化量内訳!N7</f>
        <v>634</v>
      </c>
      <c r="BE7" s="306">
        <f>施設資源化量内訳!O7</f>
        <v>11321</v>
      </c>
      <c r="BF7" s="306">
        <f>施設資源化量内訳!P7</f>
        <v>0</v>
      </c>
      <c r="BG7" s="306">
        <f>施設資源化量内訳!Q7</f>
        <v>12521</v>
      </c>
      <c r="BH7" s="306">
        <f>施設資源化量内訳!R7</f>
        <v>2627</v>
      </c>
      <c r="BI7" s="306">
        <f>施設資源化量内訳!S7</f>
        <v>497</v>
      </c>
      <c r="BJ7" s="306">
        <f>施設資源化量内訳!T7</f>
        <v>12085</v>
      </c>
      <c r="BK7" s="306">
        <f>施設資源化量内訳!U7</f>
        <v>0</v>
      </c>
      <c r="BL7" s="306">
        <f>施設資源化量内訳!V7</f>
        <v>51</v>
      </c>
      <c r="BM7" s="306">
        <f>施設資源化量内訳!W7</f>
        <v>104</v>
      </c>
      <c r="BN7" s="306">
        <f>施設資源化量内訳!X7</f>
        <v>1902</v>
      </c>
      <c r="BO7" s="306">
        <f t="shared" ref="BO7:BO48" si="3">SUM(BP7:CI7)</f>
        <v>153231.37669316868</v>
      </c>
      <c r="BP7" s="306">
        <f t="shared" ref="BP7:CI7" si="4">SUM(BP$8:BP$1000)</f>
        <v>137219.11329871137</v>
      </c>
      <c r="BQ7" s="306">
        <f t="shared" si="4"/>
        <v>1103.4202224219489</v>
      </c>
      <c r="BR7" s="306">
        <f t="shared" si="4"/>
        <v>2791</v>
      </c>
      <c r="BS7" s="306">
        <f t="shared" si="4"/>
        <v>3066.3245959281317</v>
      </c>
      <c r="BT7" s="306">
        <f t="shared" si="4"/>
        <v>553.7784591945159</v>
      </c>
      <c r="BU7" s="306">
        <f t="shared" si="4"/>
        <v>2367.8627881496532</v>
      </c>
      <c r="BV7" s="306">
        <f t="shared" si="4"/>
        <v>554.79032988157485</v>
      </c>
      <c r="BW7" s="306">
        <f t="shared" si="4"/>
        <v>262.08699888146839</v>
      </c>
      <c r="BX7" s="306">
        <f t="shared" si="4"/>
        <v>111</v>
      </c>
      <c r="BY7" s="306">
        <f t="shared" si="4"/>
        <v>5176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1</v>
      </c>
      <c r="CI7" s="306">
        <f t="shared" si="4"/>
        <v>25</v>
      </c>
      <c r="CJ7" s="307">
        <f>+COUNTIF(CJ$8:CJ$1000,"有る")</f>
        <v>40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48" si="5">SUM(Y8,AT8,BO8)</f>
        <v>81553.299999999988</v>
      </c>
      <c r="E8" s="292">
        <f t="shared" ref="E8:E48" si="6">SUM(Z8,AU8,BP8)</f>
        <v>55422.6</v>
      </c>
      <c r="F8" s="292">
        <f t="shared" ref="F8:F48" si="7">SUM(AA8,AV8,BQ8)</f>
        <v>346.6</v>
      </c>
      <c r="G8" s="292">
        <f t="shared" ref="G8:G48" si="8">SUM(AB8,AW8,BR8)</f>
        <v>0</v>
      </c>
      <c r="H8" s="292">
        <f t="shared" ref="H8:H48" si="9">SUM(AC8,AX8,BS8)</f>
        <v>7148.9</v>
      </c>
      <c r="I8" s="292">
        <f t="shared" ref="I8:I48" si="10">SUM(AD8,AY8,BT8)</f>
        <v>4380.6000000000004</v>
      </c>
      <c r="J8" s="292">
        <f t="shared" ref="J8:J48" si="11">SUM(AE8,AZ8,BU8)</f>
        <v>4587.3999999999996</v>
      </c>
      <c r="K8" s="292">
        <f t="shared" ref="K8:K48" si="12">SUM(AF8,BA8,BV8)</f>
        <v>196.5</v>
      </c>
      <c r="L8" s="292">
        <f t="shared" ref="L8:L48" si="13">SUM(AG8,BB8,BW8)</f>
        <v>8030.7</v>
      </c>
      <c r="M8" s="292">
        <f t="shared" ref="M8:M48" si="14">SUM(AH8,BC8,BX8)</f>
        <v>0</v>
      </c>
      <c r="N8" s="292">
        <f t="shared" ref="N8:N48" si="15">SUM(AI8,BD8,BY8)</f>
        <v>1027</v>
      </c>
      <c r="O8" s="292">
        <f t="shared" ref="O8:O48" si="16">SUM(AJ8,BE8,BZ8)</f>
        <v>0</v>
      </c>
      <c r="P8" s="292">
        <f t="shared" ref="P8:P48" si="17">SUM(AK8,BF8,CA8)</f>
        <v>0</v>
      </c>
      <c r="Q8" s="292">
        <f t="shared" ref="Q8:Q48" si="18">SUM(AL8,BG8,CB8)</f>
        <v>0</v>
      </c>
      <c r="R8" s="292">
        <f t="shared" ref="R8:R48" si="19">SUM(AM8,BH8,CC8)</f>
        <v>0</v>
      </c>
      <c r="S8" s="292">
        <f t="shared" ref="S8:S48" si="20">SUM(AN8,BI8,CD8)</f>
        <v>0</v>
      </c>
      <c r="T8" s="292">
        <f t="shared" ref="T8:T48" si="21">SUM(AO8,BJ8,CE8)</f>
        <v>395</v>
      </c>
      <c r="U8" s="292">
        <f t="shared" ref="U8:U48" si="22">SUM(AP8,BK8,CF8)</f>
        <v>0</v>
      </c>
      <c r="V8" s="292">
        <f t="shared" ref="V8:V48" si="23">SUM(AQ8,BL8,CG8)</f>
        <v>0</v>
      </c>
      <c r="W8" s="292">
        <f t="shared" ref="W8:W48" si="24">SUM(AR8,BM8,CH8)</f>
        <v>0</v>
      </c>
      <c r="X8" s="292">
        <f t="shared" ref="X8:X48" si="25">SUM(AS8,BN8,CI8)</f>
        <v>18</v>
      </c>
      <c r="Y8" s="292">
        <f t="shared" si="1"/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884</v>
      </c>
      <c r="AK8" s="295" t="s">
        <v>884</v>
      </c>
      <c r="AL8" s="295" t="s">
        <v>884</v>
      </c>
      <c r="AM8" s="295" t="s">
        <v>884</v>
      </c>
      <c r="AN8" s="295" t="s">
        <v>884</v>
      </c>
      <c r="AO8" s="295" t="s">
        <v>884</v>
      </c>
      <c r="AP8" s="295" t="s">
        <v>884</v>
      </c>
      <c r="AQ8" s="295" t="s">
        <v>884</v>
      </c>
      <c r="AR8" s="292">
        <v>0</v>
      </c>
      <c r="AS8" s="292">
        <v>0</v>
      </c>
      <c r="AT8" s="292">
        <f>施設資源化量内訳!D8</f>
        <v>23398</v>
      </c>
      <c r="AU8" s="292">
        <f>施設資源化量内訳!E8</f>
        <v>23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6536</v>
      </c>
      <c r="AY8" s="292">
        <f>施設資源化量内訳!I8</f>
        <v>4355</v>
      </c>
      <c r="AZ8" s="292">
        <f>施設資源化量内訳!J8</f>
        <v>4134</v>
      </c>
      <c r="BA8" s="292">
        <f>施設資源化量内訳!K8</f>
        <v>0</v>
      </c>
      <c r="BB8" s="292">
        <f>施設資源化量内訳!L8</f>
        <v>7944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395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11</v>
      </c>
      <c r="BO8" s="292">
        <f t="shared" si="3"/>
        <v>58155.299999999996</v>
      </c>
      <c r="BP8" s="292">
        <v>55399.6</v>
      </c>
      <c r="BQ8" s="292">
        <v>346.6</v>
      </c>
      <c r="BR8" s="292">
        <v>0</v>
      </c>
      <c r="BS8" s="292">
        <v>612.9</v>
      </c>
      <c r="BT8" s="292">
        <v>25.6</v>
      </c>
      <c r="BU8" s="292">
        <v>453.4</v>
      </c>
      <c r="BV8" s="292">
        <v>196.5</v>
      </c>
      <c r="BW8" s="292">
        <v>86.7</v>
      </c>
      <c r="BX8" s="292">
        <v>0</v>
      </c>
      <c r="BY8" s="292">
        <v>1027</v>
      </c>
      <c r="BZ8" s="295" t="s">
        <v>884</v>
      </c>
      <c r="CA8" s="295" t="s">
        <v>884</v>
      </c>
      <c r="CB8" s="295" t="s">
        <v>884</v>
      </c>
      <c r="CC8" s="295" t="s">
        <v>884</v>
      </c>
      <c r="CD8" s="295" t="s">
        <v>884</v>
      </c>
      <c r="CE8" s="295" t="s">
        <v>884</v>
      </c>
      <c r="CF8" s="295" t="s">
        <v>884</v>
      </c>
      <c r="CG8" s="295" t="s">
        <v>884</v>
      </c>
      <c r="CH8" s="292">
        <v>0</v>
      </c>
      <c r="CI8" s="292">
        <v>7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5"/>
        <v>30576.3</v>
      </c>
      <c r="E9" s="292">
        <f t="shared" si="6"/>
        <v>4695.3999999999996</v>
      </c>
      <c r="F9" s="292">
        <f t="shared" si="7"/>
        <v>128.80000000000001</v>
      </c>
      <c r="G9" s="292">
        <f t="shared" si="8"/>
        <v>3177</v>
      </c>
      <c r="H9" s="292">
        <f t="shared" si="9"/>
        <v>2976.9</v>
      </c>
      <c r="I9" s="292">
        <f t="shared" si="10"/>
        <v>2498</v>
      </c>
      <c r="J9" s="292">
        <f t="shared" si="11"/>
        <v>635.5</v>
      </c>
      <c r="K9" s="292">
        <f t="shared" si="12"/>
        <v>26.3</v>
      </c>
      <c r="L9" s="292">
        <f t="shared" si="13"/>
        <v>2239.4</v>
      </c>
      <c r="M9" s="292">
        <f t="shared" si="14"/>
        <v>0</v>
      </c>
      <c r="N9" s="292">
        <f t="shared" si="15"/>
        <v>795</v>
      </c>
      <c r="O9" s="292">
        <f t="shared" si="16"/>
        <v>3688</v>
      </c>
      <c r="P9" s="292">
        <f t="shared" si="17"/>
        <v>0</v>
      </c>
      <c r="Q9" s="292">
        <f t="shared" si="18"/>
        <v>9414</v>
      </c>
      <c r="R9" s="292">
        <f t="shared" si="19"/>
        <v>0</v>
      </c>
      <c r="S9" s="292">
        <f t="shared" si="20"/>
        <v>0</v>
      </c>
      <c r="T9" s="292">
        <f t="shared" si="21"/>
        <v>200</v>
      </c>
      <c r="U9" s="292">
        <f t="shared" si="22"/>
        <v>0</v>
      </c>
      <c r="V9" s="292">
        <f t="shared" si="23"/>
        <v>0</v>
      </c>
      <c r="W9" s="292">
        <f t="shared" si="24"/>
        <v>0</v>
      </c>
      <c r="X9" s="292">
        <f t="shared" si="25"/>
        <v>102</v>
      </c>
      <c r="Y9" s="292">
        <f t="shared" si="1"/>
        <v>4330</v>
      </c>
      <c r="Z9" s="292">
        <v>668</v>
      </c>
      <c r="AA9" s="292">
        <v>0</v>
      </c>
      <c r="AB9" s="292">
        <v>2338</v>
      </c>
      <c r="AC9" s="292">
        <v>427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795</v>
      </c>
      <c r="AJ9" s="295" t="s">
        <v>884</v>
      </c>
      <c r="AK9" s="295" t="s">
        <v>884</v>
      </c>
      <c r="AL9" s="295" t="s">
        <v>884</v>
      </c>
      <c r="AM9" s="295" t="s">
        <v>884</v>
      </c>
      <c r="AN9" s="295" t="s">
        <v>884</v>
      </c>
      <c r="AO9" s="295" t="s">
        <v>884</v>
      </c>
      <c r="AP9" s="295" t="s">
        <v>884</v>
      </c>
      <c r="AQ9" s="295" t="s">
        <v>884</v>
      </c>
      <c r="AR9" s="292">
        <v>0</v>
      </c>
      <c r="AS9" s="292">
        <v>102</v>
      </c>
      <c r="AT9" s="292">
        <f>施設資源化量内訳!D9</f>
        <v>20781</v>
      </c>
      <c r="AU9" s="292">
        <f>施設資源化量内訳!E9</f>
        <v>68</v>
      </c>
      <c r="AV9" s="292">
        <f>施設資源化量内訳!F9</f>
        <v>53</v>
      </c>
      <c r="AW9" s="292">
        <f>施設資源化量内訳!G9</f>
        <v>116</v>
      </c>
      <c r="AX9" s="292">
        <f>施設資源化量内訳!H9</f>
        <v>2354</v>
      </c>
      <c r="AY9" s="292">
        <f>施設資源化量内訳!I9</f>
        <v>2354</v>
      </c>
      <c r="AZ9" s="292">
        <f>施設資源化量内訳!J9</f>
        <v>311</v>
      </c>
      <c r="BA9" s="292">
        <f>施設資源化量内訳!K9</f>
        <v>0</v>
      </c>
      <c r="BB9" s="292">
        <f>施設資源化量内訳!L9</f>
        <v>2223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3688</v>
      </c>
      <c r="BF9" s="292">
        <f>施設資源化量内訳!P9</f>
        <v>0</v>
      </c>
      <c r="BG9" s="292">
        <f>施設資源化量内訳!Q9</f>
        <v>9414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200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 t="shared" si="3"/>
        <v>5465.3</v>
      </c>
      <c r="BP9" s="292">
        <v>3959.4</v>
      </c>
      <c r="BQ9" s="292">
        <v>75.8</v>
      </c>
      <c r="BR9" s="292">
        <v>723</v>
      </c>
      <c r="BS9" s="292">
        <v>195.9</v>
      </c>
      <c r="BT9" s="292">
        <v>144</v>
      </c>
      <c r="BU9" s="292">
        <v>324.5</v>
      </c>
      <c r="BV9" s="292">
        <v>26.3</v>
      </c>
      <c r="BW9" s="292">
        <v>16.399999999999999</v>
      </c>
      <c r="BX9" s="292">
        <v>0</v>
      </c>
      <c r="BY9" s="292">
        <v>0</v>
      </c>
      <c r="BZ9" s="295" t="s">
        <v>884</v>
      </c>
      <c r="CA9" s="295" t="s">
        <v>884</v>
      </c>
      <c r="CB9" s="295" t="s">
        <v>884</v>
      </c>
      <c r="CC9" s="295" t="s">
        <v>884</v>
      </c>
      <c r="CD9" s="295" t="s">
        <v>884</v>
      </c>
      <c r="CE9" s="295" t="s">
        <v>884</v>
      </c>
      <c r="CF9" s="295" t="s">
        <v>884</v>
      </c>
      <c r="CG9" s="295" t="s">
        <v>884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5"/>
        <v>21142.799999999999</v>
      </c>
      <c r="E10" s="292">
        <f t="shared" si="6"/>
        <v>15663.7</v>
      </c>
      <c r="F10" s="292">
        <f t="shared" si="7"/>
        <v>84.9</v>
      </c>
      <c r="G10" s="292">
        <f t="shared" si="8"/>
        <v>0</v>
      </c>
      <c r="H10" s="292">
        <f t="shared" si="9"/>
        <v>1514.4</v>
      </c>
      <c r="I10" s="292">
        <f t="shared" si="10"/>
        <v>1650</v>
      </c>
      <c r="J10" s="292">
        <f t="shared" si="11"/>
        <v>1241</v>
      </c>
      <c r="K10" s="292">
        <f t="shared" si="12"/>
        <v>47.6</v>
      </c>
      <c r="L10" s="292">
        <f t="shared" si="13"/>
        <v>19.2</v>
      </c>
      <c r="M10" s="292">
        <f t="shared" si="14"/>
        <v>0</v>
      </c>
      <c r="N10" s="292">
        <f t="shared" si="15"/>
        <v>731</v>
      </c>
      <c r="O10" s="292">
        <f t="shared" si="16"/>
        <v>0</v>
      </c>
      <c r="P10" s="292">
        <f t="shared" si="17"/>
        <v>0</v>
      </c>
      <c r="Q10" s="292">
        <f t="shared" si="18"/>
        <v>0</v>
      </c>
      <c r="R10" s="292">
        <f t="shared" si="19"/>
        <v>0</v>
      </c>
      <c r="S10" s="292">
        <f t="shared" si="20"/>
        <v>0</v>
      </c>
      <c r="T10" s="292">
        <f t="shared" si="21"/>
        <v>91</v>
      </c>
      <c r="U10" s="292">
        <f t="shared" si="22"/>
        <v>0</v>
      </c>
      <c r="V10" s="292">
        <f t="shared" si="23"/>
        <v>0</v>
      </c>
      <c r="W10" s="292">
        <f t="shared" si="24"/>
        <v>0</v>
      </c>
      <c r="X10" s="292">
        <f t="shared" si="25"/>
        <v>100</v>
      </c>
      <c r="Y10" s="292">
        <f t="shared" si="1"/>
        <v>8931</v>
      </c>
      <c r="Z10" s="292">
        <v>8452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475</v>
      </c>
      <c r="AJ10" s="295" t="s">
        <v>884</v>
      </c>
      <c r="AK10" s="295" t="s">
        <v>884</v>
      </c>
      <c r="AL10" s="295" t="s">
        <v>884</v>
      </c>
      <c r="AM10" s="295" t="s">
        <v>884</v>
      </c>
      <c r="AN10" s="295" t="s">
        <v>884</v>
      </c>
      <c r="AO10" s="295" t="s">
        <v>884</v>
      </c>
      <c r="AP10" s="295" t="s">
        <v>884</v>
      </c>
      <c r="AQ10" s="295" t="s">
        <v>884</v>
      </c>
      <c r="AR10" s="292">
        <v>0</v>
      </c>
      <c r="AS10" s="292">
        <v>4</v>
      </c>
      <c r="AT10" s="292">
        <f>施設資源化量内訳!D10</f>
        <v>4296</v>
      </c>
      <c r="AU10" s="292">
        <f>施設資源化量内訳!E10</f>
        <v>4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1308</v>
      </c>
      <c r="AY10" s="292">
        <f>施設資源化量内訳!I10</f>
        <v>1644</v>
      </c>
      <c r="AZ10" s="292">
        <f>施設資源化量内訳!J10</f>
        <v>1153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91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96</v>
      </c>
      <c r="BO10" s="292">
        <f t="shared" si="3"/>
        <v>7915.7999999999993</v>
      </c>
      <c r="BP10" s="292">
        <v>7207.7</v>
      </c>
      <c r="BQ10" s="292">
        <v>84.9</v>
      </c>
      <c r="BR10" s="292">
        <v>0</v>
      </c>
      <c r="BS10" s="292">
        <v>206.4</v>
      </c>
      <c r="BT10" s="292">
        <v>6</v>
      </c>
      <c r="BU10" s="292">
        <v>88</v>
      </c>
      <c r="BV10" s="292">
        <v>47.6</v>
      </c>
      <c r="BW10" s="292">
        <v>19.2</v>
      </c>
      <c r="BX10" s="292">
        <v>0</v>
      </c>
      <c r="BY10" s="292">
        <v>256</v>
      </c>
      <c r="BZ10" s="295" t="s">
        <v>884</v>
      </c>
      <c r="CA10" s="295" t="s">
        <v>884</v>
      </c>
      <c r="CB10" s="295" t="s">
        <v>884</v>
      </c>
      <c r="CC10" s="295" t="s">
        <v>884</v>
      </c>
      <c r="CD10" s="295" t="s">
        <v>884</v>
      </c>
      <c r="CE10" s="295" t="s">
        <v>884</v>
      </c>
      <c r="CF10" s="295" t="s">
        <v>884</v>
      </c>
      <c r="CG10" s="295" t="s">
        <v>884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5"/>
        <v>12150.116776863684</v>
      </c>
      <c r="E11" s="292">
        <f t="shared" si="6"/>
        <v>7269.6215068021611</v>
      </c>
      <c r="F11" s="292">
        <f t="shared" si="7"/>
        <v>55.429203430724222</v>
      </c>
      <c r="G11" s="292">
        <f t="shared" si="8"/>
        <v>1383</v>
      </c>
      <c r="H11" s="292">
        <f t="shared" si="9"/>
        <v>1464.8021830680486</v>
      </c>
      <c r="I11" s="292">
        <f t="shared" si="10"/>
        <v>717.70371540176905</v>
      </c>
      <c r="J11" s="292">
        <f t="shared" si="11"/>
        <v>451.30101789354092</v>
      </c>
      <c r="K11" s="292">
        <f t="shared" si="12"/>
        <v>17.429719478594723</v>
      </c>
      <c r="L11" s="292">
        <f t="shared" si="13"/>
        <v>11.829430788843592</v>
      </c>
      <c r="M11" s="292">
        <f t="shared" si="14"/>
        <v>0</v>
      </c>
      <c r="N11" s="292">
        <f t="shared" si="15"/>
        <v>418</v>
      </c>
      <c r="O11" s="292">
        <f t="shared" si="16"/>
        <v>0</v>
      </c>
      <c r="P11" s="292">
        <f t="shared" si="17"/>
        <v>0</v>
      </c>
      <c r="Q11" s="292">
        <f t="shared" si="18"/>
        <v>0</v>
      </c>
      <c r="R11" s="292">
        <f t="shared" si="19"/>
        <v>0</v>
      </c>
      <c r="S11" s="292">
        <f t="shared" si="20"/>
        <v>0</v>
      </c>
      <c r="T11" s="292">
        <f t="shared" si="21"/>
        <v>302</v>
      </c>
      <c r="U11" s="292">
        <f t="shared" si="22"/>
        <v>0</v>
      </c>
      <c r="V11" s="292">
        <f t="shared" si="23"/>
        <v>0</v>
      </c>
      <c r="W11" s="292">
        <f t="shared" si="24"/>
        <v>37</v>
      </c>
      <c r="X11" s="292">
        <f t="shared" si="25"/>
        <v>22</v>
      </c>
      <c r="Y11" s="292">
        <f t="shared" si="1"/>
        <v>1926</v>
      </c>
      <c r="Z11" s="292">
        <v>1342</v>
      </c>
      <c r="AA11" s="292">
        <v>6</v>
      </c>
      <c r="AB11" s="292">
        <v>408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170</v>
      </c>
      <c r="AJ11" s="295" t="s">
        <v>884</v>
      </c>
      <c r="AK11" s="295" t="s">
        <v>884</v>
      </c>
      <c r="AL11" s="295" t="s">
        <v>884</v>
      </c>
      <c r="AM11" s="295" t="s">
        <v>884</v>
      </c>
      <c r="AN11" s="295" t="s">
        <v>884</v>
      </c>
      <c r="AO11" s="295" t="s">
        <v>884</v>
      </c>
      <c r="AP11" s="295" t="s">
        <v>884</v>
      </c>
      <c r="AQ11" s="295" t="s">
        <v>884</v>
      </c>
      <c r="AR11" s="292">
        <v>0</v>
      </c>
      <c r="AS11" s="292">
        <v>0</v>
      </c>
      <c r="AT11" s="292">
        <f>施設資源化量内訳!D11</f>
        <v>2581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1279</v>
      </c>
      <c r="AY11" s="292">
        <f>施設資源化量内訳!I11</f>
        <v>614</v>
      </c>
      <c r="AZ11" s="292">
        <f>施設資源化量内訳!J11</f>
        <v>327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302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37</v>
      </c>
      <c r="BN11" s="292">
        <f>施設資源化量内訳!X11</f>
        <v>22</v>
      </c>
      <c r="BO11" s="292">
        <f t="shared" si="3"/>
        <v>7643.1167768636833</v>
      </c>
      <c r="BP11" s="292">
        <v>5927.6215068021611</v>
      </c>
      <c r="BQ11" s="292">
        <v>49.429203430724222</v>
      </c>
      <c r="BR11" s="292">
        <v>975</v>
      </c>
      <c r="BS11" s="292">
        <v>185.80218306804869</v>
      </c>
      <c r="BT11" s="292">
        <v>103.70371540176902</v>
      </c>
      <c r="BU11" s="292">
        <v>124.30101789354094</v>
      </c>
      <c r="BV11" s="292">
        <v>17.429719478594723</v>
      </c>
      <c r="BW11" s="292">
        <v>11.829430788843592</v>
      </c>
      <c r="BX11" s="292">
        <v>0</v>
      </c>
      <c r="BY11" s="292">
        <v>248</v>
      </c>
      <c r="BZ11" s="295" t="s">
        <v>884</v>
      </c>
      <c r="CA11" s="295" t="s">
        <v>884</v>
      </c>
      <c r="CB11" s="295" t="s">
        <v>884</v>
      </c>
      <c r="CC11" s="295" t="s">
        <v>884</v>
      </c>
      <c r="CD11" s="295" t="s">
        <v>884</v>
      </c>
      <c r="CE11" s="295" t="s">
        <v>884</v>
      </c>
      <c r="CF11" s="295" t="s">
        <v>884</v>
      </c>
      <c r="CG11" s="295" t="s">
        <v>884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5"/>
        <v>26144</v>
      </c>
      <c r="E12" s="292">
        <f t="shared" si="6"/>
        <v>17934</v>
      </c>
      <c r="F12" s="292">
        <f t="shared" si="7"/>
        <v>100</v>
      </c>
      <c r="G12" s="292">
        <f t="shared" si="8"/>
        <v>0</v>
      </c>
      <c r="H12" s="292">
        <f t="shared" si="9"/>
        <v>2529</v>
      </c>
      <c r="I12" s="292">
        <f t="shared" si="10"/>
        <v>1068</v>
      </c>
      <c r="J12" s="292">
        <f t="shared" si="11"/>
        <v>798</v>
      </c>
      <c r="K12" s="292">
        <f t="shared" si="12"/>
        <v>52</v>
      </c>
      <c r="L12" s="292">
        <f t="shared" si="13"/>
        <v>1624</v>
      </c>
      <c r="M12" s="292">
        <f t="shared" si="14"/>
        <v>0</v>
      </c>
      <c r="N12" s="292">
        <f t="shared" si="15"/>
        <v>674</v>
      </c>
      <c r="O12" s="292">
        <f t="shared" si="16"/>
        <v>0</v>
      </c>
      <c r="P12" s="292">
        <f t="shared" si="17"/>
        <v>0</v>
      </c>
      <c r="Q12" s="292">
        <f t="shared" si="18"/>
        <v>0</v>
      </c>
      <c r="R12" s="292">
        <f t="shared" si="19"/>
        <v>0</v>
      </c>
      <c r="S12" s="292">
        <f t="shared" si="20"/>
        <v>0</v>
      </c>
      <c r="T12" s="292">
        <f t="shared" si="21"/>
        <v>1300</v>
      </c>
      <c r="U12" s="292">
        <f t="shared" si="22"/>
        <v>0</v>
      </c>
      <c r="V12" s="292">
        <f t="shared" si="23"/>
        <v>0</v>
      </c>
      <c r="W12" s="292">
        <f t="shared" si="24"/>
        <v>0</v>
      </c>
      <c r="X12" s="292">
        <f t="shared" si="25"/>
        <v>65</v>
      </c>
      <c r="Y12" s="292">
        <f t="shared" si="1"/>
        <v>6226</v>
      </c>
      <c r="Z12" s="292">
        <v>6008</v>
      </c>
      <c r="AA12" s="292">
        <v>16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202</v>
      </c>
      <c r="AJ12" s="295" t="s">
        <v>884</v>
      </c>
      <c r="AK12" s="295" t="s">
        <v>884</v>
      </c>
      <c r="AL12" s="295" t="s">
        <v>884</v>
      </c>
      <c r="AM12" s="295" t="s">
        <v>884</v>
      </c>
      <c r="AN12" s="295" t="s">
        <v>884</v>
      </c>
      <c r="AO12" s="295" t="s">
        <v>884</v>
      </c>
      <c r="AP12" s="295" t="s">
        <v>884</v>
      </c>
      <c r="AQ12" s="295" t="s">
        <v>884</v>
      </c>
      <c r="AR12" s="292">
        <v>0</v>
      </c>
      <c r="AS12" s="292">
        <v>0</v>
      </c>
      <c r="AT12" s="292">
        <f>施設資源化量内訳!D12</f>
        <v>6948</v>
      </c>
      <c r="AU12" s="292">
        <f>施設資源化量内訳!E12</f>
        <v>20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2294</v>
      </c>
      <c r="AY12" s="292">
        <f>施設資源化量内訳!I12</f>
        <v>1051</v>
      </c>
      <c r="AZ12" s="292">
        <f>施設資源化量内訳!J12</f>
        <v>636</v>
      </c>
      <c r="BA12" s="292">
        <f>施設資源化量内訳!K12</f>
        <v>0</v>
      </c>
      <c r="BB12" s="292">
        <f>施設資源化量内訳!L12</f>
        <v>1596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1300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51</v>
      </c>
      <c r="BO12" s="292">
        <f t="shared" si="3"/>
        <v>12970</v>
      </c>
      <c r="BP12" s="292">
        <v>11906</v>
      </c>
      <c r="BQ12" s="292">
        <v>84</v>
      </c>
      <c r="BR12" s="292">
        <v>0</v>
      </c>
      <c r="BS12" s="292">
        <v>235</v>
      </c>
      <c r="BT12" s="292">
        <v>17</v>
      </c>
      <c r="BU12" s="292">
        <v>162</v>
      </c>
      <c r="BV12" s="292">
        <v>52</v>
      </c>
      <c r="BW12" s="292">
        <v>28</v>
      </c>
      <c r="BX12" s="292">
        <v>0</v>
      </c>
      <c r="BY12" s="292">
        <v>472</v>
      </c>
      <c r="BZ12" s="295" t="s">
        <v>884</v>
      </c>
      <c r="CA12" s="295" t="s">
        <v>884</v>
      </c>
      <c r="CB12" s="295" t="s">
        <v>884</v>
      </c>
      <c r="CC12" s="295" t="s">
        <v>884</v>
      </c>
      <c r="CD12" s="295" t="s">
        <v>884</v>
      </c>
      <c r="CE12" s="295" t="s">
        <v>884</v>
      </c>
      <c r="CF12" s="295" t="s">
        <v>884</v>
      </c>
      <c r="CG12" s="295" t="s">
        <v>884</v>
      </c>
      <c r="CH12" s="292">
        <v>0</v>
      </c>
      <c r="CI12" s="292">
        <v>14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5"/>
        <v>2461.9590687998561</v>
      </c>
      <c r="E13" s="292">
        <f t="shared" si="6"/>
        <v>1352.7872248080578</v>
      </c>
      <c r="F13" s="292">
        <f t="shared" si="7"/>
        <v>18.826289716688866</v>
      </c>
      <c r="G13" s="292">
        <f t="shared" si="8"/>
        <v>0</v>
      </c>
      <c r="H13" s="292">
        <f t="shared" si="9"/>
        <v>731.4</v>
      </c>
      <c r="I13" s="292">
        <f t="shared" si="10"/>
        <v>146.26211892183127</v>
      </c>
      <c r="J13" s="292">
        <f t="shared" si="11"/>
        <v>55.5</v>
      </c>
      <c r="K13" s="292">
        <f t="shared" si="12"/>
        <v>4.8</v>
      </c>
      <c r="L13" s="292">
        <f t="shared" si="13"/>
        <v>0.38343535327835732</v>
      </c>
      <c r="M13" s="292">
        <f t="shared" si="14"/>
        <v>0</v>
      </c>
      <c r="N13" s="292">
        <f t="shared" si="15"/>
        <v>104</v>
      </c>
      <c r="O13" s="292">
        <f t="shared" si="16"/>
        <v>0</v>
      </c>
      <c r="P13" s="292">
        <f t="shared" si="17"/>
        <v>0</v>
      </c>
      <c r="Q13" s="292">
        <f t="shared" si="18"/>
        <v>0</v>
      </c>
      <c r="R13" s="292">
        <f t="shared" si="19"/>
        <v>0</v>
      </c>
      <c r="S13" s="292">
        <f t="shared" si="20"/>
        <v>0</v>
      </c>
      <c r="T13" s="292">
        <f t="shared" si="21"/>
        <v>0</v>
      </c>
      <c r="U13" s="292">
        <f t="shared" si="22"/>
        <v>0</v>
      </c>
      <c r="V13" s="292">
        <f t="shared" si="23"/>
        <v>0</v>
      </c>
      <c r="W13" s="292">
        <f t="shared" si="24"/>
        <v>12</v>
      </c>
      <c r="X13" s="292">
        <f t="shared" si="25"/>
        <v>36</v>
      </c>
      <c r="Y13" s="292">
        <f t="shared" si="1"/>
        <v>1663</v>
      </c>
      <c r="Z13" s="292">
        <v>1174</v>
      </c>
      <c r="AA13" s="292">
        <v>6</v>
      </c>
      <c r="AB13" s="292">
        <v>0</v>
      </c>
      <c r="AC13" s="292">
        <v>148</v>
      </c>
      <c r="AD13" s="292">
        <v>146</v>
      </c>
      <c r="AE13" s="292">
        <v>48</v>
      </c>
      <c r="AF13" s="292">
        <v>1</v>
      </c>
      <c r="AG13" s="292">
        <v>0</v>
      </c>
      <c r="AH13" s="292">
        <v>0</v>
      </c>
      <c r="AI13" s="295">
        <v>104</v>
      </c>
      <c r="AJ13" s="295" t="s">
        <v>884</v>
      </c>
      <c r="AK13" s="295" t="s">
        <v>884</v>
      </c>
      <c r="AL13" s="295" t="s">
        <v>884</v>
      </c>
      <c r="AM13" s="295" t="s">
        <v>884</v>
      </c>
      <c r="AN13" s="295" t="s">
        <v>884</v>
      </c>
      <c r="AO13" s="295" t="s">
        <v>884</v>
      </c>
      <c r="AP13" s="295" t="s">
        <v>884</v>
      </c>
      <c r="AQ13" s="295" t="s">
        <v>884</v>
      </c>
      <c r="AR13" s="292">
        <v>0</v>
      </c>
      <c r="AS13" s="292">
        <v>36</v>
      </c>
      <c r="AT13" s="292">
        <f>施設資源化量内訳!D13</f>
        <v>586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574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12</v>
      </c>
      <c r="BN13" s="292">
        <f>施設資源化量内訳!X13</f>
        <v>0</v>
      </c>
      <c r="BO13" s="292">
        <f t="shared" si="3"/>
        <v>212.95906879985634</v>
      </c>
      <c r="BP13" s="292">
        <v>178.78722480805783</v>
      </c>
      <c r="BQ13" s="292">
        <v>12.826289716688866</v>
      </c>
      <c r="BR13" s="292">
        <v>0</v>
      </c>
      <c r="BS13" s="292">
        <v>9.4</v>
      </c>
      <c r="BT13" s="292">
        <v>0.2621189218312705</v>
      </c>
      <c r="BU13" s="292">
        <v>7.5</v>
      </c>
      <c r="BV13" s="292">
        <v>3.8</v>
      </c>
      <c r="BW13" s="292">
        <v>0.38343535327835732</v>
      </c>
      <c r="BX13" s="292">
        <v>0</v>
      </c>
      <c r="BY13" s="292">
        <v>0</v>
      </c>
      <c r="BZ13" s="295" t="s">
        <v>884</v>
      </c>
      <c r="CA13" s="295" t="s">
        <v>884</v>
      </c>
      <c r="CB13" s="295" t="s">
        <v>884</v>
      </c>
      <c r="CC13" s="295" t="s">
        <v>884</v>
      </c>
      <c r="CD13" s="295" t="s">
        <v>884</v>
      </c>
      <c r="CE13" s="295" t="s">
        <v>884</v>
      </c>
      <c r="CF13" s="295" t="s">
        <v>884</v>
      </c>
      <c r="CG13" s="295" t="s">
        <v>884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5"/>
        <v>5980.5214205764114</v>
      </c>
      <c r="E14" s="292">
        <f t="shared" si="6"/>
        <v>4854.0701384378226</v>
      </c>
      <c r="F14" s="292">
        <f t="shared" si="7"/>
        <v>25.770868703763522</v>
      </c>
      <c r="G14" s="292">
        <f t="shared" si="8"/>
        <v>5</v>
      </c>
      <c r="H14" s="292">
        <f t="shared" si="9"/>
        <v>414.3976563249642</v>
      </c>
      <c r="I14" s="292">
        <f t="shared" si="10"/>
        <v>322.87971719771912</v>
      </c>
      <c r="J14" s="292">
        <f t="shared" si="11"/>
        <v>180.73047431885664</v>
      </c>
      <c r="K14" s="292">
        <f t="shared" si="12"/>
        <v>9.6055234229524302</v>
      </c>
      <c r="L14" s="292">
        <f t="shared" si="13"/>
        <v>8.0670421703329112</v>
      </c>
      <c r="M14" s="292">
        <f t="shared" si="14"/>
        <v>0</v>
      </c>
      <c r="N14" s="292">
        <f t="shared" si="15"/>
        <v>120</v>
      </c>
      <c r="O14" s="292">
        <f t="shared" si="16"/>
        <v>0</v>
      </c>
      <c r="P14" s="292">
        <f t="shared" si="17"/>
        <v>0</v>
      </c>
      <c r="Q14" s="292">
        <f t="shared" si="18"/>
        <v>0</v>
      </c>
      <c r="R14" s="292">
        <f t="shared" si="19"/>
        <v>0</v>
      </c>
      <c r="S14" s="292">
        <f t="shared" si="20"/>
        <v>0</v>
      </c>
      <c r="T14" s="292">
        <f t="shared" si="21"/>
        <v>0</v>
      </c>
      <c r="U14" s="292">
        <f t="shared" si="22"/>
        <v>0</v>
      </c>
      <c r="V14" s="292">
        <f t="shared" si="23"/>
        <v>0</v>
      </c>
      <c r="W14" s="292">
        <f t="shared" si="24"/>
        <v>0</v>
      </c>
      <c r="X14" s="292">
        <f t="shared" si="25"/>
        <v>40</v>
      </c>
      <c r="Y14" s="292">
        <f t="shared" si="1"/>
        <v>1090</v>
      </c>
      <c r="Z14" s="292">
        <v>1083</v>
      </c>
      <c r="AA14" s="292">
        <v>2</v>
      </c>
      <c r="AB14" s="292">
        <v>5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884</v>
      </c>
      <c r="AK14" s="295" t="s">
        <v>884</v>
      </c>
      <c r="AL14" s="295" t="s">
        <v>884</v>
      </c>
      <c r="AM14" s="295" t="s">
        <v>884</v>
      </c>
      <c r="AN14" s="295" t="s">
        <v>884</v>
      </c>
      <c r="AO14" s="295" t="s">
        <v>884</v>
      </c>
      <c r="AP14" s="295" t="s">
        <v>884</v>
      </c>
      <c r="AQ14" s="295" t="s">
        <v>884</v>
      </c>
      <c r="AR14" s="292">
        <v>0</v>
      </c>
      <c r="AS14" s="292">
        <v>0</v>
      </c>
      <c r="AT14" s="292">
        <f>施設資源化量内訳!D14</f>
        <v>914</v>
      </c>
      <c r="AU14" s="292">
        <f>施設資源化量内訳!E14</f>
        <v>70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334</v>
      </c>
      <c r="AY14" s="292">
        <f>施設資源化量内訳!I14</f>
        <v>321</v>
      </c>
      <c r="AZ14" s="292">
        <f>施設資源化量内訳!J14</f>
        <v>149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40</v>
      </c>
      <c r="BO14" s="292">
        <f t="shared" si="3"/>
        <v>3976.5214205764114</v>
      </c>
      <c r="BP14" s="292">
        <v>3701.0701384378226</v>
      </c>
      <c r="BQ14" s="292">
        <v>23.770868703763522</v>
      </c>
      <c r="BR14" s="292">
        <v>0</v>
      </c>
      <c r="BS14" s="292">
        <v>80.397656324964188</v>
      </c>
      <c r="BT14" s="292">
        <v>1.8797171977191436</v>
      </c>
      <c r="BU14" s="292">
        <v>31.730474318856629</v>
      </c>
      <c r="BV14" s="292">
        <v>9.6055234229524302</v>
      </c>
      <c r="BW14" s="292">
        <v>8.0670421703329112</v>
      </c>
      <c r="BX14" s="292">
        <v>0</v>
      </c>
      <c r="BY14" s="292">
        <v>120</v>
      </c>
      <c r="BZ14" s="295" t="s">
        <v>884</v>
      </c>
      <c r="CA14" s="295" t="s">
        <v>884</v>
      </c>
      <c r="CB14" s="295" t="s">
        <v>884</v>
      </c>
      <c r="CC14" s="295" t="s">
        <v>884</v>
      </c>
      <c r="CD14" s="295" t="s">
        <v>884</v>
      </c>
      <c r="CE14" s="295" t="s">
        <v>884</v>
      </c>
      <c r="CF14" s="295" t="s">
        <v>884</v>
      </c>
      <c r="CG14" s="295" t="s">
        <v>884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5"/>
        <v>12003.7</v>
      </c>
      <c r="E15" s="292">
        <f t="shared" si="6"/>
        <v>7365.6</v>
      </c>
      <c r="F15" s="292">
        <f t="shared" si="7"/>
        <v>32.6</v>
      </c>
      <c r="G15" s="292">
        <f t="shared" si="8"/>
        <v>0</v>
      </c>
      <c r="H15" s="292">
        <f t="shared" si="9"/>
        <v>861</v>
      </c>
      <c r="I15" s="292">
        <f t="shared" si="10"/>
        <v>997.3</v>
      </c>
      <c r="J15" s="292">
        <f t="shared" si="11"/>
        <v>447</v>
      </c>
      <c r="K15" s="292">
        <f t="shared" si="12"/>
        <v>36</v>
      </c>
      <c r="L15" s="292">
        <f t="shared" si="13"/>
        <v>1432.2</v>
      </c>
      <c r="M15" s="292">
        <f t="shared" si="14"/>
        <v>0</v>
      </c>
      <c r="N15" s="292">
        <f t="shared" si="15"/>
        <v>685</v>
      </c>
      <c r="O15" s="292">
        <f t="shared" si="16"/>
        <v>127</v>
      </c>
      <c r="P15" s="292">
        <f t="shared" si="17"/>
        <v>0</v>
      </c>
      <c r="Q15" s="292">
        <f t="shared" si="18"/>
        <v>0</v>
      </c>
      <c r="R15" s="292">
        <f t="shared" si="19"/>
        <v>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0</v>
      </c>
      <c r="W15" s="292">
        <f t="shared" si="24"/>
        <v>20</v>
      </c>
      <c r="X15" s="292">
        <f t="shared" si="25"/>
        <v>0</v>
      </c>
      <c r="Y15" s="292">
        <f t="shared" si="1"/>
        <v>3201</v>
      </c>
      <c r="Z15" s="292">
        <v>2688</v>
      </c>
      <c r="AA15" s="292">
        <v>1</v>
      </c>
      <c r="AB15" s="292">
        <v>0</v>
      </c>
      <c r="AC15" s="292">
        <v>161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351</v>
      </c>
      <c r="AJ15" s="295" t="s">
        <v>884</v>
      </c>
      <c r="AK15" s="295" t="s">
        <v>884</v>
      </c>
      <c r="AL15" s="295" t="s">
        <v>884</v>
      </c>
      <c r="AM15" s="295" t="s">
        <v>884</v>
      </c>
      <c r="AN15" s="295" t="s">
        <v>884</v>
      </c>
      <c r="AO15" s="295" t="s">
        <v>884</v>
      </c>
      <c r="AP15" s="295" t="s">
        <v>884</v>
      </c>
      <c r="AQ15" s="295" t="s">
        <v>884</v>
      </c>
      <c r="AR15" s="292">
        <v>0</v>
      </c>
      <c r="AS15" s="292">
        <v>0</v>
      </c>
      <c r="AT15" s="292">
        <f>施設資源化量内訳!D15</f>
        <v>3466</v>
      </c>
      <c r="AU15" s="292">
        <f>施設資源化量内訳!E15</f>
        <v>16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522</v>
      </c>
      <c r="AY15" s="292">
        <f>施設資源化量内訳!I15</f>
        <v>995</v>
      </c>
      <c r="AZ15" s="292">
        <f>施設資源化量内訳!J15</f>
        <v>360</v>
      </c>
      <c r="BA15" s="292">
        <f>施設資源化量内訳!K15</f>
        <v>0</v>
      </c>
      <c r="BB15" s="292">
        <f>施設資源化量内訳!L15</f>
        <v>1426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127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20</v>
      </c>
      <c r="BN15" s="292">
        <f>施設資源化量内訳!X15</f>
        <v>0</v>
      </c>
      <c r="BO15" s="292">
        <f t="shared" si="3"/>
        <v>5336.7000000000007</v>
      </c>
      <c r="BP15" s="292">
        <v>4661.6000000000004</v>
      </c>
      <c r="BQ15" s="292">
        <v>31.6</v>
      </c>
      <c r="BR15" s="292">
        <v>0</v>
      </c>
      <c r="BS15" s="292">
        <v>178</v>
      </c>
      <c r="BT15" s="292">
        <v>2.2999999999999998</v>
      </c>
      <c r="BU15" s="292">
        <v>87</v>
      </c>
      <c r="BV15" s="292">
        <v>36</v>
      </c>
      <c r="BW15" s="292">
        <v>6.2</v>
      </c>
      <c r="BX15" s="292">
        <v>0</v>
      </c>
      <c r="BY15" s="292">
        <v>334</v>
      </c>
      <c r="BZ15" s="295" t="s">
        <v>884</v>
      </c>
      <c r="CA15" s="295" t="s">
        <v>884</v>
      </c>
      <c r="CB15" s="295" t="s">
        <v>884</v>
      </c>
      <c r="CC15" s="295" t="s">
        <v>884</v>
      </c>
      <c r="CD15" s="295" t="s">
        <v>884</v>
      </c>
      <c r="CE15" s="295" t="s">
        <v>884</v>
      </c>
      <c r="CF15" s="295" t="s">
        <v>884</v>
      </c>
      <c r="CG15" s="295" t="s">
        <v>884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5"/>
        <v>1753.4911103951608</v>
      </c>
      <c r="E16" s="292">
        <f t="shared" si="6"/>
        <v>1025.9967122139576</v>
      </c>
      <c r="F16" s="292">
        <f t="shared" si="7"/>
        <v>14.316627319109624</v>
      </c>
      <c r="G16" s="292">
        <f t="shared" si="8"/>
        <v>59</v>
      </c>
      <c r="H16" s="292">
        <f t="shared" si="9"/>
        <v>179.54669530359365</v>
      </c>
      <c r="I16" s="292">
        <f t="shared" si="10"/>
        <v>188.60522010865498</v>
      </c>
      <c r="J16" s="292">
        <f t="shared" si="11"/>
        <v>91.711547811609208</v>
      </c>
      <c r="K16" s="292">
        <f t="shared" si="12"/>
        <v>15.035227066495008</v>
      </c>
      <c r="L16" s="292">
        <f t="shared" si="13"/>
        <v>117.27908057174079</v>
      </c>
      <c r="M16" s="292">
        <f t="shared" si="14"/>
        <v>0</v>
      </c>
      <c r="N16" s="292">
        <f t="shared" si="15"/>
        <v>19</v>
      </c>
      <c r="O16" s="292">
        <f t="shared" si="16"/>
        <v>0</v>
      </c>
      <c r="P16" s="292">
        <f t="shared" si="17"/>
        <v>0</v>
      </c>
      <c r="Q16" s="292">
        <f t="shared" si="18"/>
        <v>0</v>
      </c>
      <c r="R16" s="292">
        <f t="shared" si="19"/>
        <v>0</v>
      </c>
      <c r="S16" s="292">
        <f t="shared" si="20"/>
        <v>0</v>
      </c>
      <c r="T16" s="292">
        <f t="shared" si="21"/>
        <v>0</v>
      </c>
      <c r="U16" s="292">
        <f t="shared" si="22"/>
        <v>0</v>
      </c>
      <c r="V16" s="292">
        <f t="shared" si="23"/>
        <v>0</v>
      </c>
      <c r="W16" s="292">
        <f t="shared" si="24"/>
        <v>6</v>
      </c>
      <c r="X16" s="292">
        <f t="shared" si="25"/>
        <v>37</v>
      </c>
      <c r="Y16" s="292">
        <f t="shared" si="1"/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884</v>
      </c>
      <c r="AK16" s="295" t="s">
        <v>884</v>
      </c>
      <c r="AL16" s="295" t="s">
        <v>884</v>
      </c>
      <c r="AM16" s="295" t="s">
        <v>884</v>
      </c>
      <c r="AN16" s="295" t="s">
        <v>884</v>
      </c>
      <c r="AO16" s="295" t="s">
        <v>884</v>
      </c>
      <c r="AP16" s="295" t="s">
        <v>884</v>
      </c>
      <c r="AQ16" s="295" t="s">
        <v>884</v>
      </c>
      <c r="AR16" s="292">
        <v>0</v>
      </c>
      <c r="AS16" s="292">
        <v>0</v>
      </c>
      <c r="AT16" s="292">
        <f>施設資源化量内訳!D16</f>
        <v>1396</v>
      </c>
      <c r="AU16" s="292">
        <f>施設資源化量内訳!E16</f>
        <v>724</v>
      </c>
      <c r="AV16" s="292">
        <f>施設資源化量内訳!F16</f>
        <v>7</v>
      </c>
      <c r="AW16" s="292">
        <f>施設資源化量内訳!G16</f>
        <v>59</v>
      </c>
      <c r="AX16" s="292">
        <f>施設資源化量内訳!H16</f>
        <v>166</v>
      </c>
      <c r="AY16" s="292">
        <f>施設資源化量内訳!I16</f>
        <v>188</v>
      </c>
      <c r="AZ16" s="292">
        <f>施設資源化量内訳!J16</f>
        <v>73</v>
      </c>
      <c r="BA16" s="292">
        <f>施設資源化量内訳!K16</f>
        <v>12</v>
      </c>
      <c r="BB16" s="292">
        <f>施設資源化量内訳!L16</f>
        <v>115</v>
      </c>
      <c r="BC16" s="292">
        <f>施設資源化量内訳!M16</f>
        <v>0</v>
      </c>
      <c r="BD16" s="292">
        <f>施設資源化量内訳!N16</f>
        <v>9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6</v>
      </c>
      <c r="BN16" s="292">
        <f>施設資源化量内訳!X16</f>
        <v>37</v>
      </c>
      <c r="BO16" s="292">
        <f t="shared" si="3"/>
        <v>357.49111039516077</v>
      </c>
      <c r="BP16" s="292">
        <v>301.99671221395755</v>
      </c>
      <c r="BQ16" s="292">
        <v>7.3166273191096245</v>
      </c>
      <c r="BR16" s="292">
        <v>0</v>
      </c>
      <c r="BS16" s="292">
        <v>13.546695303593642</v>
      </c>
      <c r="BT16" s="292">
        <v>0.6052201086549831</v>
      </c>
      <c r="BU16" s="292">
        <v>18.711547811609204</v>
      </c>
      <c r="BV16" s="292">
        <v>3.0352270664950067</v>
      </c>
      <c r="BW16" s="292">
        <v>2.2790805717407965</v>
      </c>
      <c r="BX16" s="292">
        <v>0</v>
      </c>
      <c r="BY16" s="292">
        <v>10</v>
      </c>
      <c r="BZ16" s="295" t="s">
        <v>884</v>
      </c>
      <c r="CA16" s="295" t="s">
        <v>884</v>
      </c>
      <c r="CB16" s="295" t="s">
        <v>884</v>
      </c>
      <c r="CC16" s="295" t="s">
        <v>884</v>
      </c>
      <c r="CD16" s="295" t="s">
        <v>884</v>
      </c>
      <c r="CE16" s="295" t="s">
        <v>884</v>
      </c>
      <c r="CF16" s="295" t="s">
        <v>884</v>
      </c>
      <c r="CG16" s="295" t="s">
        <v>884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5"/>
        <v>4266.517477334748</v>
      </c>
      <c r="E17" s="292">
        <f t="shared" si="6"/>
        <v>2509.0840253228971</v>
      </c>
      <c r="F17" s="292">
        <f t="shared" si="7"/>
        <v>14.706182648289376</v>
      </c>
      <c r="G17" s="292">
        <f t="shared" si="8"/>
        <v>99</v>
      </c>
      <c r="H17" s="292">
        <f t="shared" si="9"/>
        <v>556.93671260848328</v>
      </c>
      <c r="I17" s="292">
        <f t="shared" si="10"/>
        <v>285.23680189173416</v>
      </c>
      <c r="J17" s="292">
        <f t="shared" si="11"/>
        <v>94.881582796021064</v>
      </c>
      <c r="K17" s="292">
        <f t="shared" si="12"/>
        <v>4.5879541936232027</v>
      </c>
      <c r="L17" s="292">
        <f t="shared" si="13"/>
        <v>235.0842178737</v>
      </c>
      <c r="M17" s="292">
        <f t="shared" si="14"/>
        <v>0</v>
      </c>
      <c r="N17" s="292">
        <f t="shared" si="15"/>
        <v>81</v>
      </c>
      <c r="O17" s="292">
        <f t="shared" si="16"/>
        <v>0</v>
      </c>
      <c r="P17" s="292">
        <f t="shared" si="17"/>
        <v>0</v>
      </c>
      <c r="Q17" s="292">
        <f t="shared" si="18"/>
        <v>0</v>
      </c>
      <c r="R17" s="292">
        <f t="shared" si="19"/>
        <v>0</v>
      </c>
      <c r="S17" s="292">
        <f t="shared" si="20"/>
        <v>0</v>
      </c>
      <c r="T17" s="292">
        <f t="shared" si="21"/>
        <v>346</v>
      </c>
      <c r="U17" s="292">
        <f t="shared" si="22"/>
        <v>0</v>
      </c>
      <c r="V17" s="292">
        <f t="shared" si="23"/>
        <v>0</v>
      </c>
      <c r="W17" s="292">
        <f t="shared" si="24"/>
        <v>0</v>
      </c>
      <c r="X17" s="292">
        <f t="shared" si="25"/>
        <v>40</v>
      </c>
      <c r="Y17" s="292">
        <f t="shared" si="1"/>
        <v>29</v>
      </c>
      <c r="Z17" s="292">
        <v>29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884</v>
      </c>
      <c r="AK17" s="295" t="s">
        <v>884</v>
      </c>
      <c r="AL17" s="295" t="s">
        <v>884</v>
      </c>
      <c r="AM17" s="295" t="s">
        <v>884</v>
      </c>
      <c r="AN17" s="295" t="s">
        <v>884</v>
      </c>
      <c r="AO17" s="295" t="s">
        <v>884</v>
      </c>
      <c r="AP17" s="295" t="s">
        <v>884</v>
      </c>
      <c r="AQ17" s="295" t="s">
        <v>884</v>
      </c>
      <c r="AR17" s="292">
        <v>0</v>
      </c>
      <c r="AS17" s="292">
        <v>0</v>
      </c>
      <c r="AT17" s="292">
        <f>施設資源化量内訳!D17</f>
        <v>1565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99</v>
      </c>
      <c r="AX17" s="292">
        <f>施設資源化量内訳!H17</f>
        <v>502</v>
      </c>
      <c r="AY17" s="292">
        <f>施設資源化量内訳!I17</f>
        <v>274</v>
      </c>
      <c r="AZ17" s="292">
        <f>施設資源化量内訳!J17</f>
        <v>72</v>
      </c>
      <c r="BA17" s="292">
        <f>施設資源化量内訳!K17</f>
        <v>0</v>
      </c>
      <c r="BB17" s="292">
        <f>施設資源化量内訳!L17</f>
        <v>232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346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40</v>
      </c>
      <c r="BO17" s="292">
        <f t="shared" si="3"/>
        <v>2672.517477334748</v>
      </c>
      <c r="BP17" s="292">
        <v>2480.0840253228971</v>
      </c>
      <c r="BQ17" s="292">
        <v>14.706182648289376</v>
      </c>
      <c r="BR17" s="292">
        <v>0</v>
      </c>
      <c r="BS17" s="292">
        <v>54.936712608483226</v>
      </c>
      <c r="BT17" s="292">
        <v>11.236801891734139</v>
      </c>
      <c r="BU17" s="292">
        <v>22.881582796021057</v>
      </c>
      <c r="BV17" s="292">
        <v>4.5879541936232027</v>
      </c>
      <c r="BW17" s="292">
        <v>3.0842178737000072</v>
      </c>
      <c r="BX17" s="292">
        <v>0</v>
      </c>
      <c r="BY17" s="292">
        <v>81</v>
      </c>
      <c r="BZ17" s="295" t="s">
        <v>884</v>
      </c>
      <c r="CA17" s="295" t="s">
        <v>884</v>
      </c>
      <c r="CB17" s="295" t="s">
        <v>884</v>
      </c>
      <c r="CC17" s="295" t="s">
        <v>884</v>
      </c>
      <c r="CD17" s="295" t="s">
        <v>884</v>
      </c>
      <c r="CE17" s="295" t="s">
        <v>884</v>
      </c>
      <c r="CF17" s="295" t="s">
        <v>884</v>
      </c>
      <c r="CG17" s="295" t="s">
        <v>884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5"/>
        <v>21720.900393447704</v>
      </c>
      <c r="E18" s="292">
        <f t="shared" si="6"/>
        <v>6881.8602852567456</v>
      </c>
      <c r="F18" s="292">
        <f t="shared" si="7"/>
        <v>31.18447739440807</v>
      </c>
      <c r="G18" s="292">
        <f t="shared" si="8"/>
        <v>0</v>
      </c>
      <c r="H18" s="292">
        <f t="shared" si="9"/>
        <v>1183.0968828041919</v>
      </c>
      <c r="I18" s="292">
        <f t="shared" si="10"/>
        <v>1442.2463664636246</v>
      </c>
      <c r="J18" s="292">
        <f t="shared" si="11"/>
        <v>419.93414321548482</v>
      </c>
      <c r="K18" s="292">
        <f t="shared" si="12"/>
        <v>21.817203846005167</v>
      </c>
      <c r="L18" s="292">
        <f t="shared" si="13"/>
        <v>7.7610344672436806</v>
      </c>
      <c r="M18" s="292">
        <f t="shared" si="14"/>
        <v>0</v>
      </c>
      <c r="N18" s="292">
        <f t="shared" si="15"/>
        <v>778</v>
      </c>
      <c r="O18" s="292">
        <f t="shared" si="16"/>
        <v>0</v>
      </c>
      <c r="P18" s="292">
        <f t="shared" si="17"/>
        <v>0</v>
      </c>
      <c r="Q18" s="292">
        <f t="shared" si="18"/>
        <v>0</v>
      </c>
      <c r="R18" s="292">
        <f t="shared" si="19"/>
        <v>0</v>
      </c>
      <c r="S18" s="292">
        <f t="shared" si="20"/>
        <v>0</v>
      </c>
      <c r="T18" s="292">
        <f t="shared" si="21"/>
        <v>5072</v>
      </c>
      <c r="U18" s="292">
        <f t="shared" si="22"/>
        <v>0</v>
      </c>
      <c r="V18" s="292">
        <f t="shared" si="23"/>
        <v>0</v>
      </c>
      <c r="W18" s="292">
        <f t="shared" si="24"/>
        <v>0</v>
      </c>
      <c r="X18" s="292">
        <f t="shared" si="25"/>
        <v>5883</v>
      </c>
      <c r="Y18" s="292">
        <f t="shared" si="1"/>
        <v>9423</v>
      </c>
      <c r="Z18" s="292">
        <v>1377</v>
      </c>
      <c r="AA18" s="292">
        <v>0</v>
      </c>
      <c r="AB18" s="292">
        <v>0</v>
      </c>
      <c r="AC18" s="292">
        <v>239</v>
      </c>
      <c r="AD18" s="292">
        <v>1327</v>
      </c>
      <c r="AE18" s="292">
        <v>185</v>
      </c>
      <c r="AF18" s="292">
        <v>0</v>
      </c>
      <c r="AG18" s="292">
        <v>0</v>
      </c>
      <c r="AH18" s="292">
        <v>0</v>
      </c>
      <c r="AI18" s="295">
        <v>412</v>
      </c>
      <c r="AJ18" s="295" t="s">
        <v>884</v>
      </c>
      <c r="AK18" s="295" t="s">
        <v>884</v>
      </c>
      <c r="AL18" s="295" t="s">
        <v>884</v>
      </c>
      <c r="AM18" s="295" t="s">
        <v>884</v>
      </c>
      <c r="AN18" s="295" t="s">
        <v>884</v>
      </c>
      <c r="AO18" s="295" t="s">
        <v>884</v>
      </c>
      <c r="AP18" s="295" t="s">
        <v>884</v>
      </c>
      <c r="AQ18" s="295" t="s">
        <v>884</v>
      </c>
      <c r="AR18" s="292">
        <v>0</v>
      </c>
      <c r="AS18" s="292">
        <v>5883</v>
      </c>
      <c r="AT18" s="292">
        <f>施設資源化量内訳!D18</f>
        <v>5813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738</v>
      </c>
      <c r="AY18" s="292">
        <f>施設資源化量内訳!I18</f>
        <v>3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5072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 t="shared" si="3"/>
        <v>6484.9003934477032</v>
      </c>
      <c r="BP18" s="292">
        <v>5504.8602852567456</v>
      </c>
      <c r="BQ18" s="292">
        <v>31.18447739440807</v>
      </c>
      <c r="BR18" s="292">
        <v>0</v>
      </c>
      <c r="BS18" s="292">
        <v>206.09688280419175</v>
      </c>
      <c r="BT18" s="292">
        <v>112.24636646362453</v>
      </c>
      <c r="BU18" s="292">
        <v>234.93414321548485</v>
      </c>
      <c r="BV18" s="292">
        <v>21.817203846005167</v>
      </c>
      <c r="BW18" s="292">
        <v>7.7610344672436806</v>
      </c>
      <c r="BX18" s="292">
        <v>0</v>
      </c>
      <c r="BY18" s="292">
        <v>366</v>
      </c>
      <c r="BZ18" s="295" t="s">
        <v>884</v>
      </c>
      <c r="CA18" s="295" t="s">
        <v>884</v>
      </c>
      <c r="CB18" s="295" t="s">
        <v>884</v>
      </c>
      <c r="CC18" s="295" t="s">
        <v>884</v>
      </c>
      <c r="CD18" s="295" t="s">
        <v>884</v>
      </c>
      <c r="CE18" s="295" t="s">
        <v>884</v>
      </c>
      <c r="CF18" s="295" t="s">
        <v>884</v>
      </c>
      <c r="CG18" s="295" t="s">
        <v>884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5"/>
        <v>3208</v>
      </c>
      <c r="E19" s="292">
        <f t="shared" si="6"/>
        <v>1073.7</v>
      </c>
      <c r="F19" s="292">
        <f t="shared" si="7"/>
        <v>21.8</v>
      </c>
      <c r="G19" s="292">
        <f t="shared" si="8"/>
        <v>444</v>
      </c>
      <c r="H19" s="292">
        <f t="shared" si="9"/>
        <v>514</v>
      </c>
      <c r="I19" s="292">
        <f t="shared" si="10"/>
        <v>107.5</v>
      </c>
      <c r="J19" s="292">
        <f t="shared" si="11"/>
        <v>101.4</v>
      </c>
      <c r="K19" s="292">
        <f t="shared" si="12"/>
        <v>2.2999999999999998</v>
      </c>
      <c r="L19" s="292">
        <f t="shared" si="13"/>
        <v>230.3</v>
      </c>
      <c r="M19" s="292">
        <f t="shared" si="14"/>
        <v>0</v>
      </c>
      <c r="N19" s="292">
        <f t="shared" si="15"/>
        <v>91</v>
      </c>
      <c r="O19" s="292">
        <f t="shared" si="16"/>
        <v>0</v>
      </c>
      <c r="P19" s="292">
        <f t="shared" si="17"/>
        <v>0</v>
      </c>
      <c r="Q19" s="292">
        <f t="shared" si="18"/>
        <v>0</v>
      </c>
      <c r="R19" s="292">
        <f t="shared" si="19"/>
        <v>0</v>
      </c>
      <c r="S19" s="292">
        <f t="shared" si="20"/>
        <v>0</v>
      </c>
      <c r="T19" s="292">
        <f t="shared" si="21"/>
        <v>383</v>
      </c>
      <c r="U19" s="292">
        <f t="shared" si="22"/>
        <v>0</v>
      </c>
      <c r="V19" s="292">
        <f t="shared" si="23"/>
        <v>0</v>
      </c>
      <c r="W19" s="292">
        <f t="shared" si="24"/>
        <v>0</v>
      </c>
      <c r="X19" s="292">
        <f t="shared" si="25"/>
        <v>239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884</v>
      </c>
      <c r="AK19" s="295" t="s">
        <v>884</v>
      </c>
      <c r="AL19" s="295" t="s">
        <v>884</v>
      </c>
      <c r="AM19" s="295" t="s">
        <v>884</v>
      </c>
      <c r="AN19" s="295" t="s">
        <v>884</v>
      </c>
      <c r="AO19" s="295" t="s">
        <v>884</v>
      </c>
      <c r="AP19" s="295" t="s">
        <v>884</v>
      </c>
      <c r="AQ19" s="295" t="s">
        <v>884</v>
      </c>
      <c r="AR19" s="292">
        <v>0</v>
      </c>
      <c r="AS19" s="292">
        <v>0</v>
      </c>
      <c r="AT19" s="292">
        <f>施設資源化量内訳!D19</f>
        <v>1790</v>
      </c>
      <c r="AU19" s="292">
        <f>施設資源化量内訳!E19</f>
        <v>37</v>
      </c>
      <c r="AV19" s="292">
        <f>施設資源化量内訳!F19</f>
        <v>3</v>
      </c>
      <c r="AW19" s="292">
        <f>施設資源化量内訳!G19</f>
        <v>195</v>
      </c>
      <c r="AX19" s="292">
        <f>施設資源化量内訳!H19</f>
        <v>506</v>
      </c>
      <c r="AY19" s="292">
        <f>施設資源化量内訳!I19</f>
        <v>107</v>
      </c>
      <c r="AZ19" s="292">
        <f>施設資源化量内訳!J19</f>
        <v>87</v>
      </c>
      <c r="BA19" s="292">
        <f>施設資源化量内訳!K19</f>
        <v>0</v>
      </c>
      <c r="BB19" s="292">
        <f>施設資源化量内訳!L19</f>
        <v>229</v>
      </c>
      <c r="BC19" s="292">
        <f>施設資源化量内訳!M19</f>
        <v>0</v>
      </c>
      <c r="BD19" s="292">
        <f>施設資源化量内訳!N19</f>
        <v>4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383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239</v>
      </c>
      <c r="BO19" s="292">
        <f t="shared" si="3"/>
        <v>1418</v>
      </c>
      <c r="BP19" s="292">
        <v>1036.7</v>
      </c>
      <c r="BQ19" s="292">
        <v>18.8</v>
      </c>
      <c r="BR19" s="292">
        <v>249</v>
      </c>
      <c r="BS19" s="292">
        <v>8</v>
      </c>
      <c r="BT19" s="292">
        <v>0.5</v>
      </c>
      <c r="BU19" s="292">
        <v>14.4</v>
      </c>
      <c r="BV19" s="292">
        <v>2.2999999999999998</v>
      </c>
      <c r="BW19" s="292">
        <v>1.3</v>
      </c>
      <c r="BX19" s="292">
        <v>0</v>
      </c>
      <c r="BY19" s="292">
        <v>87</v>
      </c>
      <c r="BZ19" s="295" t="s">
        <v>884</v>
      </c>
      <c r="CA19" s="295" t="s">
        <v>884</v>
      </c>
      <c r="CB19" s="295" t="s">
        <v>884</v>
      </c>
      <c r="CC19" s="295" t="s">
        <v>884</v>
      </c>
      <c r="CD19" s="295" t="s">
        <v>884</v>
      </c>
      <c r="CE19" s="295" t="s">
        <v>884</v>
      </c>
      <c r="CF19" s="295" t="s">
        <v>884</v>
      </c>
      <c r="CG19" s="295" t="s">
        <v>884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5"/>
        <v>1997.7190374628428</v>
      </c>
      <c r="E20" s="292">
        <f t="shared" si="6"/>
        <v>1032.0426011344418</v>
      </c>
      <c r="F20" s="292">
        <f t="shared" si="7"/>
        <v>4.8277548316331123</v>
      </c>
      <c r="G20" s="292">
        <f t="shared" si="8"/>
        <v>0</v>
      </c>
      <c r="H20" s="292">
        <f t="shared" si="9"/>
        <v>242.71985015533934</v>
      </c>
      <c r="I20" s="292">
        <f t="shared" si="10"/>
        <v>247.47970259065806</v>
      </c>
      <c r="J20" s="292">
        <f t="shared" si="11"/>
        <v>51.992691694207437</v>
      </c>
      <c r="K20" s="292">
        <f t="shared" si="12"/>
        <v>2.6664635607375566</v>
      </c>
      <c r="L20" s="292">
        <f t="shared" si="13"/>
        <v>240.9899734958255</v>
      </c>
      <c r="M20" s="292">
        <f t="shared" si="14"/>
        <v>0</v>
      </c>
      <c r="N20" s="292">
        <f t="shared" si="15"/>
        <v>150</v>
      </c>
      <c r="O20" s="292">
        <f t="shared" si="16"/>
        <v>0</v>
      </c>
      <c r="P20" s="292">
        <f t="shared" si="17"/>
        <v>0</v>
      </c>
      <c r="Q20" s="292">
        <f t="shared" si="18"/>
        <v>0</v>
      </c>
      <c r="R20" s="292">
        <f t="shared" si="19"/>
        <v>0</v>
      </c>
      <c r="S20" s="292">
        <f t="shared" si="20"/>
        <v>0</v>
      </c>
      <c r="T20" s="292">
        <f t="shared" si="21"/>
        <v>0</v>
      </c>
      <c r="U20" s="292">
        <f t="shared" si="22"/>
        <v>0</v>
      </c>
      <c r="V20" s="292">
        <f t="shared" si="23"/>
        <v>0</v>
      </c>
      <c r="W20" s="292">
        <f t="shared" si="24"/>
        <v>0</v>
      </c>
      <c r="X20" s="292">
        <f t="shared" si="25"/>
        <v>25</v>
      </c>
      <c r="Y20" s="292">
        <f t="shared" si="1"/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884</v>
      </c>
      <c r="AK20" s="295" t="s">
        <v>884</v>
      </c>
      <c r="AL20" s="295" t="s">
        <v>884</v>
      </c>
      <c r="AM20" s="295" t="s">
        <v>884</v>
      </c>
      <c r="AN20" s="295" t="s">
        <v>884</v>
      </c>
      <c r="AO20" s="295" t="s">
        <v>884</v>
      </c>
      <c r="AP20" s="295" t="s">
        <v>884</v>
      </c>
      <c r="AQ20" s="295" t="s">
        <v>884</v>
      </c>
      <c r="AR20" s="292">
        <v>0</v>
      </c>
      <c r="AS20" s="292">
        <v>0</v>
      </c>
      <c r="AT20" s="292">
        <f>施設資源化量内訳!D20</f>
        <v>773</v>
      </c>
      <c r="AU20" s="292">
        <f>施設資源化量内訳!E20</f>
        <v>1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233</v>
      </c>
      <c r="AY20" s="292">
        <f>施設資源化量内訳!I20</f>
        <v>247</v>
      </c>
      <c r="AZ20" s="292">
        <f>施設資源化量内訳!J20</f>
        <v>27</v>
      </c>
      <c r="BA20" s="292">
        <f>施設資源化量内訳!K20</f>
        <v>0</v>
      </c>
      <c r="BB20" s="292">
        <f>施設資源化量内訳!L20</f>
        <v>240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25</v>
      </c>
      <c r="BO20" s="292">
        <f t="shared" si="3"/>
        <v>1224.7190374628428</v>
      </c>
      <c r="BP20" s="292">
        <v>1031.0426011344418</v>
      </c>
      <c r="BQ20" s="292">
        <v>4.8277548316331123</v>
      </c>
      <c r="BR20" s="292">
        <v>0</v>
      </c>
      <c r="BS20" s="292">
        <v>9.7198501553393424</v>
      </c>
      <c r="BT20" s="292">
        <v>0.47970259065806614</v>
      </c>
      <c r="BU20" s="292">
        <v>24.992691694207434</v>
      </c>
      <c r="BV20" s="292">
        <v>2.6664635607375566</v>
      </c>
      <c r="BW20" s="292">
        <v>0.98997349582550753</v>
      </c>
      <c r="BX20" s="292">
        <v>0</v>
      </c>
      <c r="BY20" s="292">
        <v>150</v>
      </c>
      <c r="BZ20" s="295" t="s">
        <v>884</v>
      </c>
      <c r="CA20" s="295" t="s">
        <v>884</v>
      </c>
      <c r="CB20" s="295" t="s">
        <v>884</v>
      </c>
      <c r="CC20" s="295" t="s">
        <v>884</v>
      </c>
      <c r="CD20" s="295" t="s">
        <v>884</v>
      </c>
      <c r="CE20" s="295" t="s">
        <v>884</v>
      </c>
      <c r="CF20" s="295" t="s">
        <v>884</v>
      </c>
      <c r="CG20" s="295" t="s">
        <v>884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5"/>
        <v>22246</v>
      </c>
      <c r="E21" s="292">
        <f t="shared" si="6"/>
        <v>8845</v>
      </c>
      <c r="F21" s="292">
        <f t="shared" si="7"/>
        <v>50</v>
      </c>
      <c r="G21" s="292">
        <f t="shared" si="8"/>
        <v>0</v>
      </c>
      <c r="H21" s="292">
        <f t="shared" si="9"/>
        <v>1145</v>
      </c>
      <c r="I21" s="292">
        <f t="shared" si="10"/>
        <v>1295</v>
      </c>
      <c r="J21" s="292">
        <f t="shared" si="11"/>
        <v>552</v>
      </c>
      <c r="K21" s="292">
        <f t="shared" si="12"/>
        <v>33</v>
      </c>
      <c r="L21" s="292">
        <f t="shared" si="13"/>
        <v>14</v>
      </c>
      <c r="M21" s="292">
        <f t="shared" si="14"/>
        <v>2146</v>
      </c>
      <c r="N21" s="292">
        <f t="shared" si="15"/>
        <v>810</v>
      </c>
      <c r="O21" s="292">
        <f t="shared" si="16"/>
        <v>7356</v>
      </c>
      <c r="P21" s="292">
        <f t="shared" si="17"/>
        <v>0</v>
      </c>
      <c r="Q21" s="292">
        <f t="shared" si="18"/>
        <v>0</v>
      </c>
      <c r="R21" s="292">
        <f t="shared" si="19"/>
        <v>0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0</v>
      </c>
      <c r="W21" s="292">
        <f t="shared" si="24"/>
        <v>0</v>
      </c>
      <c r="X21" s="292">
        <f t="shared" si="25"/>
        <v>0</v>
      </c>
      <c r="Y21" s="292">
        <f t="shared" si="1"/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884</v>
      </c>
      <c r="AK21" s="295" t="s">
        <v>884</v>
      </c>
      <c r="AL21" s="295" t="s">
        <v>884</v>
      </c>
      <c r="AM21" s="295" t="s">
        <v>884</v>
      </c>
      <c r="AN21" s="295" t="s">
        <v>884</v>
      </c>
      <c r="AO21" s="295" t="s">
        <v>884</v>
      </c>
      <c r="AP21" s="295" t="s">
        <v>884</v>
      </c>
      <c r="AQ21" s="295" t="s">
        <v>884</v>
      </c>
      <c r="AR21" s="292">
        <v>0</v>
      </c>
      <c r="AS21" s="292">
        <v>0</v>
      </c>
      <c r="AT21" s="292">
        <f>施設資源化量内訳!D21</f>
        <v>16305</v>
      </c>
      <c r="AU21" s="292">
        <f>施設資源化量内訳!E21</f>
        <v>3520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1062</v>
      </c>
      <c r="AY21" s="292">
        <f>施設資源化量内訳!I21</f>
        <v>1291</v>
      </c>
      <c r="AZ21" s="292">
        <f>施設資源化量内訳!J21</f>
        <v>467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2146</v>
      </c>
      <c r="BD21" s="292">
        <f>施設資源化量内訳!N21</f>
        <v>463</v>
      </c>
      <c r="BE21" s="292">
        <f>施設資源化量内訳!O21</f>
        <v>7356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 t="shared" si="3"/>
        <v>5941</v>
      </c>
      <c r="BP21" s="292">
        <v>5325</v>
      </c>
      <c r="BQ21" s="292">
        <v>50</v>
      </c>
      <c r="BR21" s="292">
        <v>0</v>
      </c>
      <c r="BS21" s="292">
        <v>83</v>
      </c>
      <c r="BT21" s="292">
        <v>4</v>
      </c>
      <c r="BU21" s="292">
        <v>85</v>
      </c>
      <c r="BV21" s="292">
        <v>33</v>
      </c>
      <c r="BW21" s="292">
        <v>14</v>
      </c>
      <c r="BX21" s="292">
        <v>0</v>
      </c>
      <c r="BY21" s="292">
        <v>347</v>
      </c>
      <c r="BZ21" s="295" t="s">
        <v>884</v>
      </c>
      <c r="CA21" s="295" t="s">
        <v>884</v>
      </c>
      <c r="CB21" s="295" t="s">
        <v>884</v>
      </c>
      <c r="CC21" s="295" t="s">
        <v>884</v>
      </c>
      <c r="CD21" s="295" t="s">
        <v>884</v>
      </c>
      <c r="CE21" s="295" t="s">
        <v>884</v>
      </c>
      <c r="CF21" s="295" t="s">
        <v>884</v>
      </c>
      <c r="CG21" s="295" t="s">
        <v>884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5"/>
        <v>4387.1148562431699</v>
      </c>
      <c r="E22" s="292">
        <f t="shared" si="6"/>
        <v>1966.8109433228071</v>
      </c>
      <c r="F22" s="292">
        <f t="shared" si="7"/>
        <v>25.785674206578054</v>
      </c>
      <c r="G22" s="292">
        <f t="shared" si="8"/>
        <v>0</v>
      </c>
      <c r="H22" s="292">
        <f t="shared" si="9"/>
        <v>513.44991428034893</v>
      </c>
      <c r="I22" s="292">
        <f t="shared" si="10"/>
        <v>404.11987188889054</v>
      </c>
      <c r="J22" s="292">
        <f t="shared" si="11"/>
        <v>128.61242701627214</v>
      </c>
      <c r="K22" s="292">
        <f t="shared" si="12"/>
        <v>12.915939184517567</v>
      </c>
      <c r="L22" s="292">
        <f t="shared" si="13"/>
        <v>4.4200863437549112</v>
      </c>
      <c r="M22" s="292">
        <f t="shared" si="14"/>
        <v>1040</v>
      </c>
      <c r="N22" s="292">
        <f t="shared" si="15"/>
        <v>81</v>
      </c>
      <c r="O22" s="292">
        <f t="shared" si="16"/>
        <v>150</v>
      </c>
      <c r="P22" s="292">
        <f t="shared" si="17"/>
        <v>0</v>
      </c>
      <c r="Q22" s="292">
        <f t="shared" si="18"/>
        <v>0</v>
      </c>
      <c r="R22" s="292">
        <f t="shared" si="19"/>
        <v>0</v>
      </c>
      <c r="S22" s="292">
        <f t="shared" si="20"/>
        <v>0</v>
      </c>
      <c r="T22" s="292">
        <f t="shared" si="21"/>
        <v>0</v>
      </c>
      <c r="U22" s="292">
        <f t="shared" si="22"/>
        <v>0</v>
      </c>
      <c r="V22" s="292">
        <f t="shared" si="23"/>
        <v>0</v>
      </c>
      <c r="W22" s="292">
        <f t="shared" si="24"/>
        <v>0</v>
      </c>
      <c r="X22" s="292">
        <f t="shared" si="25"/>
        <v>60</v>
      </c>
      <c r="Y22" s="292">
        <f t="shared" si="1"/>
        <v>1579</v>
      </c>
      <c r="Z22" s="292">
        <v>216</v>
      </c>
      <c r="AA22" s="292">
        <v>0</v>
      </c>
      <c r="AB22" s="292">
        <v>0</v>
      </c>
      <c r="AC22" s="292">
        <v>0</v>
      </c>
      <c r="AD22" s="292">
        <v>366</v>
      </c>
      <c r="AE22" s="292">
        <v>0</v>
      </c>
      <c r="AF22" s="292">
        <v>0</v>
      </c>
      <c r="AG22" s="292">
        <v>0</v>
      </c>
      <c r="AH22" s="292">
        <v>997</v>
      </c>
      <c r="AI22" s="295">
        <v>0</v>
      </c>
      <c r="AJ22" s="295" t="s">
        <v>884</v>
      </c>
      <c r="AK22" s="295" t="s">
        <v>884</v>
      </c>
      <c r="AL22" s="295" t="s">
        <v>884</v>
      </c>
      <c r="AM22" s="295" t="s">
        <v>884</v>
      </c>
      <c r="AN22" s="295" t="s">
        <v>884</v>
      </c>
      <c r="AO22" s="295" t="s">
        <v>884</v>
      </c>
      <c r="AP22" s="295" t="s">
        <v>884</v>
      </c>
      <c r="AQ22" s="295" t="s">
        <v>884</v>
      </c>
      <c r="AR22" s="292">
        <v>0</v>
      </c>
      <c r="AS22" s="292">
        <v>0</v>
      </c>
      <c r="AT22" s="292">
        <f>施設資源化量内訳!D22</f>
        <v>828</v>
      </c>
      <c r="AU22" s="292">
        <f>施設資源化量内訳!E22</f>
        <v>32</v>
      </c>
      <c r="AV22" s="292">
        <f>施設資源化量内訳!F22</f>
        <v>5</v>
      </c>
      <c r="AW22" s="292">
        <f>施設資源化量内訳!G22</f>
        <v>0</v>
      </c>
      <c r="AX22" s="292">
        <f>施設資源化量内訳!H22</f>
        <v>436</v>
      </c>
      <c r="AY22" s="292">
        <f>施設資源化量内訳!I22</f>
        <v>37</v>
      </c>
      <c r="AZ22" s="292">
        <f>施設資源化量内訳!J22</f>
        <v>65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43</v>
      </c>
      <c r="BD22" s="292">
        <f>施設資源化量内訳!N22</f>
        <v>0</v>
      </c>
      <c r="BE22" s="292">
        <f>施設資源化量内訳!O22</f>
        <v>150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60</v>
      </c>
      <c r="BO22" s="292">
        <f t="shared" si="3"/>
        <v>1980.1148562431695</v>
      </c>
      <c r="BP22" s="292">
        <v>1718.8109433228071</v>
      </c>
      <c r="BQ22" s="292">
        <v>20.785674206578054</v>
      </c>
      <c r="BR22" s="292">
        <v>0</v>
      </c>
      <c r="BS22" s="292">
        <v>77.449914280348935</v>
      </c>
      <c r="BT22" s="292">
        <v>1.1198718888905519</v>
      </c>
      <c r="BU22" s="292">
        <v>63.612427016272143</v>
      </c>
      <c r="BV22" s="292">
        <v>12.915939184517567</v>
      </c>
      <c r="BW22" s="292">
        <v>4.4200863437549112</v>
      </c>
      <c r="BX22" s="292">
        <v>0</v>
      </c>
      <c r="BY22" s="292">
        <v>81</v>
      </c>
      <c r="BZ22" s="295" t="s">
        <v>884</v>
      </c>
      <c r="CA22" s="295" t="s">
        <v>884</v>
      </c>
      <c r="CB22" s="295" t="s">
        <v>884</v>
      </c>
      <c r="CC22" s="295" t="s">
        <v>884</v>
      </c>
      <c r="CD22" s="295" t="s">
        <v>884</v>
      </c>
      <c r="CE22" s="295" t="s">
        <v>884</v>
      </c>
      <c r="CF22" s="295" t="s">
        <v>884</v>
      </c>
      <c r="CG22" s="295" t="s">
        <v>884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5"/>
        <v>4792.4490862104531</v>
      </c>
      <c r="E23" s="292">
        <f t="shared" si="6"/>
        <v>3104.9020111648233</v>
      </c>
      <c r="F23" s="292">
        <f t="shared" si="7"/>
        <v>24.310984996298068</v>
      </c>
      <c r="G23" s="292">
        <f t="shared" si="8"/>
        <v>0</v>
      </c>
      <c r="H23" s="292">
        <f t="shared" si="9"/>
        <v>590.93082772765104</v>
      </c>
      <c r="I23" s="292">
        <f t="shared" si="10"/>
        <v>407.12102021940524</v>
      </c>
      <c r="J23" s="292">
        <f t="shared" si="11"/>
        <v>154.76413702155793</v>
      </c>
      <c r="K23" s="292">
        <f t="shared" si="12"/>
        <v>12.870179153161176</v>
      </c>
      <c r="L23" s="292">
        <f t="shared" si="13"/>
        <v>4.5499259275566795</v>
      </c>
      <c r="M23" s="292">
        <f t="shared" si="14"/>
        <v>0</v>
      </c>
      <c r="N23" s="292">
        <f t="shared" si="15"/>
        <v>294</v>
      </c>
      <c r="O23" s="292">
        <f t="shared" si="16"/>
        <v>0</v>
      </c>
      <c r="P23" s="292">
        <f t="shared" si="17"/>
        <v>0</v>
      </c>
      <c r="Q23" s="292">
        <f t="shared" si="18"/>
        <v>0</v>
      </c>
      <c r="R23" s="292">
        <f t="shared" si="19"/>
        <v>0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0</v>
      </c>
      <c r="W23" s="292">
        <f t="shared" si="24"/>
        <v>0</v>
      </c>
      <c r="X23" s="292">
        <f t="shared" si="25"/>
        <v>199</v>
      </c>
      <c r="Y23" s="292">
        <f t="shared" si="1"/>
        <v>829</v>
      </c>
      <c r="Z23" s="292">
        <v>679</v>
      </c>
      <c r="AA23" s="292">
        <v>1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149</v>
      </c>
      <c r="AJ23" s="295" t="s">
        <v>884</v>
      </c>
      <c r="AK23" s="295" t="s">
        <v>884</v>
      </c>
      <c r="AL23" s="295" t="s">
        <v>884</v>
      </c>
      <c r="AM23" s="295" t="s">
        <v>884</v>
      </c>
      <c r="AN23" s="295" t="s">
        <v>884</v>
      </c>
      <c r="AO23" s="295" t="s">
        <v>884</v>
      </c>
      <c r="AP23" s="295" t="s">
        <v>884</v>
      </c>
      <c r="AQ23" s="295" t="s">
        <v>884</v>
      </c>
      <c r="AR23" s="292">
        <v>0</v>
      </c>
      <c r="AS23" s="292">
        <v>0</v>
      </c>
      <c r="AT23" s="292">
        <f>施設資源化量内訳!D23</f>
        <v>1172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501</v>
      </c>
      <c r="AY23" s="292">
        <f>施設資源化量内訳!I23</f>
        <v>403</v>
      </c>
      <c r="AZ23" s="292">
        <f>施設資源化量内訳!J23</f>
        <v>69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199</v>
      </c>
      <c r="BO23" s="292">
        <f t="shared" si="3"/>
        <v>2791.4490862104531</v>
      </c>
      <c r="BP23" s="292">
        <v>2425.9020111648233</v>
      </c>
      <c r="BQ23" s="292">
        <v>23.310984996298068</v>
      </c>
      <c r="BR23" s="292">
        <v>0</v>
      </c>
      <c r="BS23" s="292">
        <v>89.930827727651007</v>
      </c>
      <c r="BT23" s="292">
        <v>4.1210202194052412</v>
      </c>
      <c r="BU23" s="292">
        <v>85.764137021557929</v>
      </c>
      <c r="BV23" s="292">
        <v>12.870179153161176</v>
      </c>
      <c r="BW23" s="292">
        <v>4.5499259275566795</v>
      </c>
      <c r="BX23" s="292">
        <v>0</v>
      </c>
      <c r="BY23" s="292">
        <v>145</v>
      </c>
      <c r="BZ23" s="295" t="s">
        <v>884</v>
      </c>
      <c r="CA23" s="295" t="s">
        <v>884</v>
      </c>
      <c r="CB23" s="295" t="s">
        <v>884</v>
      </c>
      <c r="CC23" s="295" t="s">
        <v>884</v>
      </c>
      <c r="CD23" s="295" t="s">
        <v>884</v>
      </c>
      <c r="CE23" s="295" t="s">
        <v>884</v>
      </c>
      <c r="CF23" s="295" t="s">
        <v>884</v>
      </c>
      <c r="CG23" s="295" t="s">
        <v>884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5"/>
        <v>11947.5</v>
      </c>
      <c r="E24" s="292">
        <f t="shared" si="6"/>
        <v>7860.9</v>
      </c>
      <c r="F24" s="292">
        <f t="shared" si="7"/>
        <v>40.1</v>
      </c>
      <c r="G24" s="292">
        <f t="shared" si="8"/>
        <v>0</v>
      </c>
      <c r="H24" s="292">
        <f t="shared" si="9"/>
        <v>662.2</v>
      </c>
      <c r="I24" s="292">
        <f t="shared" si="10"/>
        <v>1100.7</v>
      </c>
      <c r="J24" s="292">
        <f t="shared" si="11"/>
        <v>190.6</v>
      </c>
      <c r="K24" s="292">
        <f t="shared" si="12"/>
        <v>14.2</v>
      </c>
      <c r="L24" s="292">
        <f t="shared" si="13"/>
        <v>1449.8</v>
      </c>
      <c r="M24" s="292">
        <f t="shared" si="14"/>
        <v>0</v>
      </c>
      <c r="N24" s="292">
        <f t="shared" si="15"/>
        <v>594</v>
      </c>
      <c r="O24" s="292">
        <f t="shared" si="16"/>
        <v>0</v>
      </c>
      <c r="P24" s="292">
        <f t="shared" si="17"/>
        <v>0</v>
      </c>
      <c r="Q24" s="292">
        <f t="shared" si="18"/>
        <v>0</v>
      </c>
      <c r="R24" s="292">
        <f t="shared" si="19"/>
        <v>0</v>
      </c>
      <c r="S24" s="292">
        <f t="shared" si="20"/>
        <v>0</v>
      </c>
      <c r="T24" s="292">
        <f t="shared" si="21"/>
        <v>0</v>
      </c>
      <c r="U24" s="292">
        <f t="shared" si="22"/>
        <v>0</v>
      </c>
      <c r="V24" s="292">
        <f t="shared" si="23"/>
        <v>0</v>
      </c>
      <c r="W24" s="292">
        <f t="shared" si="24"/>
        <v>0</v>
      </c>
      <c r="X24" s="292">
        <f t="shared" si="25"/>
        <v>35</v>
      </c>
      <c r="Y24" s="292">
        <f t="shared" si="1"/>
        <v>3386</v>
      </c>
      <c r="Z24" s="292">
        <v>2004</v>
      </c>
      <c r="AA24" s="292">
        <v>0</v>
      </c>
      <c r="AB24" s="292">
        <v>0</v>
      </c>
      <c r="AC24" s="292">
        <v>0</v>
      </c>
      <c r="AD24" s="292">
        <v>1099</v>
      </c>
      <c r="AE24" s="292">
        <v>0</v>
      </c>
      <c r="AF24" s="292">
        <v>0</v>
      </c>
      <c r="AG24" s="292">
        <v>0</v>
      </c>
      <c r="AH24" s="292">
        <v>0</v>
      </c>
      <c r="AI24" s="295">
        <v>283</v>
      </c>
      <c r="AJ24" s="295" t="s">
        <v>884</v>
      </c>
      <c r="AK24" s="295" t="s">
        <v>884</v>
      </c>
      <c r="AL24" s="295" t="s">
        <v>884</v>
      </c>
      <c r="AM24" s="295" t="s">
        <v>884</v>
      </c>
      <c r="AN24" s="295" t="s">
        <v>884</v>
      </c>
      <c r="AO24" s="295" t="s">
        <v>884</v>
      </c>
      <c r="AP24" s="295" t="s">
        <v>884</v>
      </c>
      <c r="AQ24" s="295" t="s">
        <v>884</v>
      </c>
      <c r="AR24" s="292">
        <v>0</v>
      </c>
      <c r="AS24" s="292">
        <v>0</v>
      </c>
      <c r="AT24" s="292">
        <f>施設資源化量内訳!D24</f>
        <v>2230</v>
      </c>
      <c r="AU24" s="292">
        <f>施設資源化量内訳!E24</f>
        <v>16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568</v>
      </c>
      <c r="AY24" s="292">
        <f>施設資源化量内訳!I24</f>
        <v>0</v>
      </c>
      <c r="AZ24" s="292">
        <f>施設資源化量内訳!J24</f>
        <v>159</v>
      </c>
      <c r="BA24" s="292">
        <f>施設資源化量内訳!K24</f>
        <v>0</v>
      </c>
      <c r="BB24" s="292">
        <f>施設資源化量内訳!L24</f>
        <v>1445</v>
      </c>
      <c r="BC24" s="292">
        <f>施設資源化量内訳!M24</f>
        <v>0</v>
      </c>
      <c r="BD24" s="292">
        <f>施設資源化量内訳!N24</f>
        <v>7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35</v>
      </c>
      <c r="BO24" s="292">
        <f t="shared" si="3"/>
        <v>6331.5</v>
      </c>
      <c r="BP24" s="292">
        <v>5840.9</v>
      </c>
      <c r="BQ24" s="292">
        <v>40.1</v>
      </c>
      <c r="BR24" s="292">
        <v>0</v>
      </c>
      <c r="BS24" s="292">
        <v>94.2</v>
      </c>
      <c r="BT24" s="292">
        <v>1.7</v>
      </c>
      <c r="BU24" s="292">
        <v>31.6</v>
      </c>
      <c r="BV24" s="292">
        <v>14.2</v>
      </c>
      <c r="BW24" s="292">
        <v>4.8</v>
      </c>
      <c r="BX24" s="292">
        <v>0</v>
      </c>
      <c r="BY24" s="292">
        <v>304</v>
      </c>
      <c r="BZ24" s="295" t="s">
        <v>884</v>
      </c>
      <c r="CA24" s="295" t="s">
        <v>884</v>
      </c>
      <c r="CB24" s="295" t="s">
        <v>884</v>
      </c>
      <c r="CC24" s="295" t="s">
        <v>884</v>
      </c>
      <c r="CD24" s="295" t="s">
        <v>884</v>
      </c>
      <c r="CE24" s="295" t="s">
        <v>884</v>
      </c>
      <c r="CF24" s="295" t="s">
        <v>884</v>
      </c>
      <c r="CG24" s="295" t="s">
        <v>884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5"/>
        <v>1705.9511308514302</v>
      </c>
      <c r="E25" s="292">
        <f t="shared" si="6"/>
        <v>848.85965308229947</v>
      </c>
      <c r="F25" s="292">
        <f t="shared" si="7"/>
        <v>12.830510163581124</v>
      </c>
      <c r="G25" s="292">
        <f t="shared" si="8"/>
        <v>3</v>
      </c>
      <c r="H25" s="292">
        <f t="shared" si="9"/>
        <v>387.87149999999997</v>
      </c>
      <c r="I25" s="292">
        <f t="shared" si="10"/>
        <v>221.41434760614814</v>
      </c>
      <c r="J25" s="292">
        <f t="shared" si="11"/>
        <v>75.751199999999997</v>
      </c>
      <c r="K25" s="292">
        <f t="shared" si="12"/>
        <v>4.3178000000000001</v>
      </c>
      <c r="L25" s="292">
        <f t="shared" si="13"/>
        <v>4.9061199994013496</v>
      </c>
      <c r="M25" s="292">
        <f t="shared" si="14"/>
        <v>0</v>
      </c>
      <c r="N25" s="292">
        <f t="shared" si="15"/>
        <v>89</v>
      </c>
      <c r="O25" s="292">
        <f t="shared" si="16"/>
        <v>0</v>
      </c>
      <c r="P25" s="292">
        <f t="shared" si="17"/>
        <v>0</v>
      </c>
      <c r="Q25" s="292">
        <f t="shared" si="18"/>
        <v>0</v>
      </c>
      <c r="R25" s="292">
        <f t="shared" si="19"/>
        <v>0</v>
      </c>
      <c r="S25" s="292">
        <f t="shared" si="20"/>
        <v>0</v>
      </c>
      <c r="T25" s="292">
        <f t="shared" si="21"/>
        <v>34</v>
      </c>
      <c r="U25" s="292">
        <f t="shared" si="22"/>
        <v>0</v>
      </c>
      <c r="V25" s="292">
        <f t="shared" si="23"/>
        <v>0</v>
      </c>
      <c r="W25" s="292">
        <f t="shared" si="24"/>
        <v>0</v>
      </c>
      <c r="X25" s="292">
        <f t="shared" si="25"/>
        <v>24</v>
      </c>
      <c r="Y25" s="292">
        <f t="shared" si="1"/>
        <v>381</v>
      </c>
      <c r="Z25" s="292">
        <v>61</v>
      </c>
      <c r="AA25" s="292">
        <v>0</v>
      </c>
      <c r="AB25" s="292">
        <v>3</v>
      </c>
      <c r="AC25" s="292">
        <v>72</v>
      </c>
      <c r="AD25" s="292">
        <v>221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884</v>
      </c>
      <c r="AK25" s="295" t="s">
        <v>884</v>
      </c>
      <c r="AL25" s="295" t="s">
        <v>884</v>
      </c>
      <c r="AM25" s="295" t="s">
        <v>884</v>
      </c>
      <c r="AN25" s="295" t="s">
        <v>884</v>
      </c>
      <c r="AO25" s="295" t="s">
        <v>884</v>
      </c>
      <c r="AP25" s="295" t="s">
        <v>884</v>
      </c>
      <c r="AQ25" s="295" t="s">
        <v>884</v>
      </c>
      <c r="AR25" s="292">
        <v>0</v>
      </c>
      <c r="AS25" s="292">
        <v>24</v>
      </c>
      <c r="AT25" s="292">
        <f>施設資源化量内訳!D25</f>
        <v>398</v>
      </c>
      <c r="AU25" s="292">
        <f>施設資源化量内訳!E25</f>
        <v>45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276</v>
      </c>
      <c r="AY25" s="292">
        <f>施設資源化量内訳!I25</f>
        <v>0</v>
      </c>
      <c r="AZ25" s="292">
        <f>施設資源化量内訳!J25</f>
        <v>29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14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34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 t="shared" si="3"/>
        <v>926.95113085143009</v>
      </c>
      <c r="BP25" s="292">
        <v>742.85965308229947</v>
      </c>
      <c r="BQ25" s="292">
        <v>12.830510163581124</v>
      </c>
      <c r="BR25" s="292">
        <v>0</v>
      </c>
      <c r="BS25" s="292">
        <v>39.871499999999997</v>
      </c>
      <c r="BT25" s="292">
        <v>0.41434760614813598</v>
      </c>
      <c r="BU25" s="292">
        <v>46.751199999999997</v>
      </c>
      <c r="BV25" s="292">
        <v>4.3178000000000001</v>
      </c>
      <c r="BW25" s="292">
        <v>4.9061199994013496</v>
      </c>
      <c r="BX25" s="292">
        <v>0</v>
      </c>
      <c r="BY25" s="292">
        <v>75</v>
      </c>
      <c r="BZ25" s="295" t="s">
        <v>884</v>
      </c>
      <c r="CA25" s="295" t="s">
        <v>884</v>
      </c>
      <c r="CB25" s="295" t="s">
        <v>884</v>
      </c>
      <c r="CC25" s="295" t="s">
        <v>884</v>
      </c>
      <c r="CD25" s="295" t="s">
        <v>884</v>
      </c>
      <c r="CE25" s="295" t="s">
        <v>884</v>
      </c>
      <c r="CF25" s="295" t="s">
        <v>884</v>
      </c>
      <c r="CG25" s="295" t="s">
        <v>884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5"/>
        <v>5422.171581134673</v>
      </c>
      <c r="E26" s="292">
        <f t="shared" si="6"/>
        <v>2965.0621362826823</v>
      </c>
      <c r="F26" s="292">
        <f t="shared" si="7"/>
        <v>34.43259853013793</v>
      </c>
      <c r="G26" s="292">
        <f t="shared" si="8"/>
        <v>607</v>
      </c>
      <c r="H26" s="292">
        <f t="shared" si="9"/>
        <v>629.02296046192839</v>
      </c>
      <c r="I26" s="292">
        <f t="shared" si="10"/>
        <v>688.13564895161414</v>
      </c>
      <c r="J26" s="292">
        <f t="shared" si="11"/>
        <v>190.24636666330159</v>
      </c>
      <c r="K26" s="292">
        <f t="shared" si="12"/>
        <v>7.9498943238214572</v>
      </c>
      <c r="L26" s="292">
        <f t="shared" si="13"/>
        <v>2.3219759211865831</v>
      </c>
      <c r="M26" s="292">
        <f t="shared" si="14"/>
        <v>111</v>
      </c>
      <c r="N26" s="292">
        <f t="shared" si="15"/>
        <v>0</v>
      </c>
      <c r="O26" s="292">
        <f t="shared" si="16"/>
        <v>0</v>
      </c>
      <c r="P26" s="292">
        <f t="shared" si="17"/>
        <v>0</v>
      </c>
      <c r="Q26" s="292">
        <f t="shared" si="18"/>
        <v>0</v>
      </c>
      <c r="R26" s="292">
        <f t="shared" si="19"/>
        <v>0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0</v>
      </c>
      <c r="W26" s="292">
        <f t="shared" si="24"/>
        <v>0</v>
      </c>
      <c r="X26" s="292">
        <f t="shared" si="25"/>
        <v>187</v>
      </c>
      <c r="Y26" s="292">
        <f t="shared" si="1"/>
        <v>697</v>
      </c>
      <c r="Z26" s="292">
        <v>85</v>
      </c>
      <c r="AA26" s="292">
        <v>0</v>
      </c>
      <c r="AB26" s="292">
        <v>17</v>
      </c>
      <c r="AC26" s="292">
        <v>0</v>
      </c>
      <c r="AD26" s="292">
        <v>595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884</v>
      </c>
      <c r="AK26" s="295" t="s">
        <v>884</v>
      </c>
      <c r="AL26" s="295" t="s">
        <v>884</v>
      </c>
      <c r="AM26" s="295" t="s">
        <v>884</v>
      </c>
      <c r="AN26" s="295" t="s">
        <v>884</v>
      </c>
      <c r="AO26" s="295" t="s">
        <v>884</v>
      </c>
      <c r="AP26" s="295" t="s">
        <v>884</v>
      </c>
      <c r="AQ26" s="295" t="s">
        <v>884</v>
      </c>
      <c r="AR26" s="292">
        <v>0</v>
      </c>
      <c r="AS26" s="292">
        <v>0</v>
      </c>
      <c r="AT26" s="292">
        <f>施設資源化量内訳!D26</f>
        <v>879</v>
      </c>
      <c r="AU26" s="292">
        <f>施設資源化量内訳!E26</f>
        <v>24</v>
      </c>
      <c r="AV26" s="292">
        <f>施設資源化量内訳!F26</f>
        <v>0</v>
      </c>
      <c r="AW26" s="292">
        <f>施設資源化量内訳!G26</f>
        <v>7</v>
      </c>
      <c r="AX26" s="292">
        <f>施設資源化量内訳!H26</f>
        <v>533</v>
      </c>
      <c r="AY26" s="292">
        <f>施設資源化量内訳!I26</f>
        <v>34</v>
      </c>
      <c r="AZ26" s="292">
        <f>施設資源化量内訳!J26</f>
        <v>94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187</v>
      </c>
      <c r="BO26" s="292">
        <f t="shared" si="3"/>
        <v>3846.1715811346726</v>
      </c>
      <c r="BP26" s="292">
        <v>2856.0621362826823</v>
      </c>
      <c r="BQ26" s="292">
        <v>34.43259853013793</v>
      </c>
      <c r="BR26" s="292">
        <v>583</v>
      </c>
      <c r="BS26" s="292">
        <v>96.022960461928349</v>
      </c>
      <c r="BT26" s="292">
        <v>59.135648951614108</v>
      </c>
      <c r="BU26" s="292">
        <v>96.246366663301586</v>
      </c>
      <c r="BV26" s="292">
        <v>7.9498943238214572</v>
      </c>
      <c r="BW26" s="292">
        <v>2.3219759211865831</v>
      </c>
      <c r="BX26" s="292">
        <v>111</v>
      </c>
      <c r="BY26" s="292">
        <v>0</v>
      </c>
      <c r="BZ26" s="295" t="s">
        <v>884</v>
      </c>
      <c r="CA26" s="295" t="s">
        <v>884</v>
      </c>
      <c r="CB26" s="295" t="s">
        <v>884</v>
      </c>
      <c r="CC26" s="295" t="s">
        <v>884</v>
      </c>
      <c r="CD26" s="295" t="s">
        <v>884</v>
      </c>
      <c r="CE26" s="295" t="s">
        <v>884</v>
      </c>
      <c r="CF26" s="295" t="s">
        <v>884</v>
      </c>
      <c r="CG26" s="295" t="s">
        <v>884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5"/>
        <v>2672.7140231252479</v>
      </c>
      <c r="E27" s="292">
        <f t="shared" si="6"/>
        <v>1324.0979122079709</v>
      </c>
      <c r="F27" s="292">
        <f t="shared" si="7"/>
        <v>19.229124319785097</v>
      </c>
      <c r="G27" s="292">
        <f t="shared" si="8"/>
        <v>0</v>
      </c>
      <c r="H27" s="292">
        <f t="shared" si="9"/>
        <v>345.24338424055247</v>
      </c>
      <c r="I27" s="292">
        <f t="shared" si="10"/>
        <v>250.59388658574915</v>
      </c>
      <c r="J27" s="292">
        <f t="shared" si="11"/>
        <v>88.818437376250358</v>
      </c>
      <c r="K27" s="292">
        <f t="shared" si="12"/>
        <v>16.125498497243381</v>
      </c>
      <c r="L27" s="292">
        <f t="shared" si="13"/>
        <v>4.6057798976966389</v>
      </c>
      <c r="M27" s="292">
        <f t="shared" si="14"/>
        <v>0</v>
      </c>
      <c r="N27" s="292">
        <f t="shared" si="15"/>
        <v>187</v>
      </c>
      <c r="O27" s="292">
        <f t="shared" si="16"/>
        <v>0</v>
      </c>
      <c r="P27" s="292">
        <f t="shared" si="17"/>
        <v>0</v>
      </c>
      <c r="Q27" s="292">
        <f t="shared" si="18"/>
        <v>0</v>
      </c>
      <c r="R27" s="292">
        <f t="shared" si="19"/>
        <v>0</v>
      </c>
      <c r="S27" s="292">
        <f t="shared" si="20"/>
        <v>0</v>
      </c>
      <c r="T27" s="292">
        <f t="shared" si="21"/>
        <v>24</v>
      </c>
      <c r="U27" s="292">
        <f t="shared" si="22"/>
        <v>0</v>
      </c>
      <c r="V27" s="292">
        <f t="shared" si="23"/>
        <v>0</v>
      </c>
      <c r="W27" s="292">
        <f t="shared" si="24"/>
        <v>11</v>
      </c>
      <c r="X27" s="292">
        <f t="shared" si="25"/>
        <v>402</v>
      </c>
      <c r="Y27" s="292">
        <f t="shared" si="1"/>
        <v>804</v>
      </c>
      <c r="Z27" s="292">
        <v>0</v>
      </c>
      <c r="AA27" s="292">
        <v>0</v>
      </c>
      <c r="AB27" s="292">
        <v>0</v>
      </c>
      <c r="AC27" s="292">
        <v>228</v>
      </c>
      <c r="AD27" s="292">
        <v>250</v>
      </c>
      <c r="AE27" s="292">
        <v>0</v>
      </c>
      <c r="AF27" s="292">
        <v>0</v>
      </c>
      <c r="AG27" s="292">
        <v>0</v>
      </c>
      <c r="AH27" s="292">
        <v>0</v>
      </c>
      <c r="AI27" s="295">
        <v>17</v>
      </c>
      <c r="AJ27" s="295" t="s">
        <v>884</v>
      </c>
      <c r="AK27" s="295" t="s">
        <v>884</v>
      </c>
      <c r="AL27" s="295" t="s">
        <v>884</v>
      </c>
      <c r="AM27" s="295" t="s">
        <v>884</v>
      </c>
      <c r="AN27" s="295" t="s">
        <v>884</v>
      </c>
      <c r="AO27" s="295" t="s">
        <v>884</v>
      </c>
      <c r="AP27" s="295" t="s">
        <v>884</v>
      </c>
      <c r="AQ27" s="295" t="s">
        <v>884</v>
      </c>
      <c r="AR27" s="292">
        <v>0</v>
      </c>
      <c r="AS27" s="292">
        <v>309</v>
      </c>
      <c r="AT27" s="292">
        <f>施設資源化量内訳!D27</f>
        <v>296</v>
      </c>
      <c r="AU27" s="292">
        <f>施設資源化量内訳!E27</f>
        <v>72</v>
      </c>
      <c r="AV27" s="292">
        <f>施設資源化量内訳!F27</f>
        <v>3</v>
      </c>
      <c r="AW27" s="292">
        <f>施設資源化量内訳!G27</f>
        <v>0</v>
      </c>
      <c r="AX27" s="292">
        <f>施設資源化量内訳!H27</f>
        <v>47</v>
      </c>
      <c r="AY27" s="292">
        <f>施設資源化量内訳!I27</f>
        <v>0</v>
      </c>
      <c r="AZ27" s="292">
        <f>施設資源化量内訳!J27</f>
        <v>37</v>
      </c>
      <c r="BA27" s="292">
        <f>施設資源化量内訳!K27</f>
        <v>9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24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11</v>
      </c>
      <c r="BN27" s="292">
        <f>施設資源化量内訳!X27</f>
        <v>93</v>
      </c>
      <c r="BO27" s="292">
        <f t="shared" si="3"/>
        <v>1572.7140231252479</v>
      </c>
      <c r="BP27" s="292">
        <v>1252.0979122079709</v>
      </c>
      <c r="BQ27" s="292">
        <v>16.229124319785097</v>
      </c>
      <c r="BR27" s="292">
        <v>0</v>
      </c>
      <c r="BS27" s="292">
        <v>70.243384240552459</v>
      </c>
      <c r="BT27" s="292">
        <v>0.59388658574913578</v>
      </c>
      <c r="BU27" s="292">
        <v>51.818437376250351</v>
      </c>
      <c r="BV27" s="292">
        <v>7.1254984972433801</v>
      </c>
      <c r="BW27" s="292">
        <v>4.6057798976966389</v>
      </c>
      <c r="BX27" s="292">
        <v>0</v>
      </c>
      <c r="BY27" s="292">
        <v>170</v>
      </c>
      <c r="BZ27" s="295" t="s">
        <v>884</v>
      </c>
      <c r="CA27" s="295" t="s">
        <v>884</v>
      </c>
      <c r="CB27" s="295" t="s">
        <v>884</v>
      </c>
      <c r="CC27" s="295" t="s">
        <v>884</v>
      </c>
      <c r="CD27" s="295" t="s">
        <v>884</v>
      </c>
      <c r="CE27" s="295" t="s">
        <v>884</v>
      </c>
      <c r="CF27" s="295" t="s">
        <v>884</v>
      </c>
      <c r="CG27" s="295" t="s">
        <v>884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5"/>
        <v>1932.3525538365984</v>
      </c>
      <c r="E28" s="292">
        <f t="shared" si="6"/>
        <v>1137.1575473307691</v>
      </c>
      <c r="F28" s="292">
        <f t="shared" si="7"/>
        <v>2.221709042608917</v>
      </c>
      <c r="G28" s="292">
        <f t="shared" si="8"/>
        <v>0</v>
      </c>
      <c r="H28" s="292">
        <f t="shared" si="9"/>
        <v>363.36200000000002</v>
      </c>
      <c r="I28" s="292">
        <f t="shared" si="10"/>
        <v>108.36766547435533</v>
      </c>
      <c r="J28" s="292">
        <f t="shared" si="11"/>
        <v>47.542400000000001</v>
      </c>
      <c r="K28" s="292">
        <f t="shared" si="12"/>
        <v>1.1634</v>
      </c>
      <c r="L28" s="292">
        <f t="shared" si="13"/>
        <v>107.53783198886511</v>
      </c>
      <c r="M28" s="292">
        <f t="shared" si="14"/>
        <v>0</v>
      </c>
      <c r="N28" s="292">
        <f t="shared" si="15"/>
        <v>55</v>
      </c>
      <c r="O28" s="292">
        <f t="shared" si="16"/>
        <v>0</v>
      </c>
      <c r="P28" s="292">
        <f t="shared" si="17"/>
        <v>0</v>
      </c>
      <c r="Q28" s="292">
        <f t="shared" si="18"/>
        <v>0</v>
      </c>
      <c r="R28" s="292">
        <f t="shared" si="19"/>
        <v>0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51</v>
      </c>
      <c r="W28" s="292">
        <f t="shared" si="24"/>
        <v>1</v>
      </c>
      <c r="X28" s="292">
        <f t="shared" si="25"/>
        <v>58</v>
      </c>
      <c r="Y28" s="292">
        <f t="shared" si="1"/>
        <v>29</v>
      </c>
      <c r="Z28" s="292">
        <v>20</v>
      </c>
      <c r="AA28" s="292">
        <v>0</v>
      </c>
      <c r="AB28" s="292">
        <v>0</v>
      </c>
      <c r="AC28" s="292">
        <v>2</v>
      </c>
      <c r="AD28" s="292">
        <v>7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884</v>
      </c>
      <c r="AK28" s="295" t="s">
        <v>884</v>
      </c>
      <c r="AL28" s="295" t="s">
        <v>884</v>
      </c>
      <c r="AM28" s="295" t="s">
        <v>884</v>
      </c>
      <c r="AN28" s="295" t="s">
        <v>884</v>
      </c>
      <c r="AO28" s="295" t="s">
        <v>884</v>
      </c>
      <c r="AP28" s="295" t="s">
        <v>884</v>
      </c>
      <c r="AQ28" s="295" t="s">
        <v>884</v>
      </c>
      <c r="AR28" s="292">
        <v>0</v>
      </c>
      <c r="AS28" s="292">
        <v>0</v>
      </c>
      <c r="AT28" s="292">
        <f>施設資源化量内訳!D28</f>
        <v>707</v>
      </c>
      <c r="AU28" s="292">
        <f>施設資源化量内訳!E28</f>
        <v>35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320</v>
      </c>
      <c r="AY28" s="292">
        <f>施設資源化量内訳!I28</f>
        <v>96</v>
      </c>
      <c r="AZ28" s="292">
        <f>施設資源化量内訳!J28</f>
        <v>40</v>
      </c>
      <c r="BA28" s="292">
        <f>施設資源化量内訳!K28</f>
        <v>0</v>
      </c>
      <c r="BB28" s="292">
        <f>施設資源化量内訳!L28</f>
        <v>107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51</v>
      </c>
      <c r="BM28" s="292">
        <f>施設資源化量内訳!W28</f>
        <v>0</v>
      </c>
      <c r="BN28" s="292">
        <f>施設資源化量内訳!X28</f>
        <v>58</v>
      </c>
      <c r="BO28" s="292">
        <f t="shared" si="3"/>
        <v>1196.3525538365984</v>
      </c>
      <c r="BP28" s="292">
        <v>1082.1575473307691</v>
      </c>
      <c r="BQ28" s="292">
        <v>2.221709042608917</v>
      </c>
      <c r="BR28" s="292">
        <v>0</v>
      </c>
      <c r="BS28" s="292">
        <v>41.362000000000002</v>
      </c>
      <c r="BT28" s="292">
        <v>5.3676654743553289</v>
      </c>
      <c r="BU28" s="292">
        <v>7.5423999999999998</v>
      </c>
      <c r="BV28" s="292">
        <v>1.1634</v>
      </c>
      <c r="BW28" s="292">
        <v>0.53783198886510919</v>
      </c>
      <c r="BX28" s="292">
        <v>0</v>
      </c>
      <c r="BY28" s="292">
        <v>55</v>
      </c>
      <c r="BZ28" s="295" t="s">
        <v>884</v>
      </c>
      <c r="CA28" s="295" t="s">
        <v>884</v>
      </c>
      <c r="CB28" s="295" t="s">
        <v>884</v>
      </c>
      <c r="CC28" s="295" t="s">
        <v>884</v>
      </c>
      <c r="CD28" s="295" t="s">
        <v>884</v>
      </c>
      <c r="CE28" s="295" t="s">
        <v>884</v>
      </c>
      <c r="CF28" s="295" t="s">
        <v>884</v>
      </c>
      <c r="CG28" s="295" t="s">
        <v>884</v>
      </c>
      <c r="CH28" s="292">
        <v>1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5"/>
        <v>2619.1972246718651</v>
      </c>
      <c r="E29" s="292">
        <f t="shared" si="6"/>
        <v>1116.5399913195743</v>
      </c>
      <c r="F29" s="292">
        <f t="shared" si="7"/>
        <v>3.7513123336875345</v>
      </c>
      <c r="G29" s="292">
        <f t="shared" si="8"/>
        <v>82</v>
      </c>
      <c r="H29" s="292">
        <f t="shared" si="9"/>
        <v>191.9393</v>
      </c>
      <c r="I29" s="292">
        <f t="shared" si="10"/>
        <v>160.2463917865214</v>
      </c>
      <c r="J29" s="292">
        <f t="shared" si="11"/>
        <v>49.9255</v>
      </c>
      <c r="K29" s="292">
        <f t="shared" si="12"/>
        <v>1.4342999999999999</v>
      </c>
      <c r="L29" s="292">
        <f t="shared" si="13"/>
        <v>114.36042923208166</v>
      </c>
      <c r="M29" s="292">
        <f t="shared" si="14"/>
        <v>0</v>
      </c>
      <c r="N29" s="292">
        <f t="shared" si="15"/>
        <v>19</v>
      </c>
      <c r="O29" s="292">
        <f t="shared" si="16"/>
        <v>0</v>
      </c>
      <c r="P29" s="292">
        <f t="shared" si="17"/>
        <v>0</v>
      </c>
      <c r="Q29" s="292">
        <f t="shared" si="18"/>
        <v>0</v>
      </c>
      <c r="R29" s="292">
        <f t="shared" si="19"/>
        <v>0</v>
      </c>
      <c r="S29" s="292">
        <f t="shared" si="20"/>
        <v>209</v>
      </c>
      <c r="T29" s="292">
        <f t="shared" si="21"/>
        <v>613</v>
      </c>
      <c r="U29" s="292">
        <f t="shared" si="22"/>
        <v>0</v>
      </c>
      <c r="V29" s="292">
        <f t="shared" si="23"/>
        <v>0</v>
      </c>
      <c r="W29" s="292">
        <f t="shared" si="24"/>
        <v>0</v>
      </c>
      <c r="X29" s="292">
        <f t="shared" si="25"/>
        <v>58</v>
      </c>
      <c r="Y29" s="292">
        <f t="shared" si="1"/>
        <v>575</v>
      </c>
      <c r="Z29" s="292">
        <v>247</v>
      </c>
      <c r="AA29" s="292">
        <v>0</v>
      </c>
      <c r="AB29" s="292">
        <v>82</v>
      </c>
      <c r="AC29" s="292">
        <v>12</v>
      </c>
      <c r="AD29" s="292">
        <v>157</v>
      </c>
      <c r="AE29" s="292">
        <v>0</v>
      </c>
      <c r="AF29" s="292">
        <v>0</v>
      </c>
      <c r="AG29" s="292">
        <v>0</v>
      </c>
      <c r="AH29" s="292">
        <v>0</v>
      </c>
      <c r="AI29" s="295">
        <v>19</v>
      </c>
      <c r="AJ29" s="295" t="s">
        <v>884</v>
      </c>
      <c r="AK29" s="295" t="s">
        <v>884</v>
      </c>
      <c r="AL29" s="295" t="s">
        <v>884</v>
      </c>
      <c r="AM29" s="295" t="s">
        <v>884</v>
      </c>
      <c r="AN29" s="295" t="s">
        <v>884</v>
      </c>
      <c r="AO29" s="295" t="s">
        <v>884</v>
      </c>
      <c r="AP29" s="295" t="s">
        <v>884</v>
      </c>
      <c r="AQ29" s="295" t="s">
        <v>884</v>
      </c>
      <c r="AR29" s="292">
        <v>0</v>
      </c>
      <c r="AS29" s="292">
        <v>58</v>
      </c>
      <c r="AT29" s="292">
        <f>施設資源化量内訳!D29</f>
        <v>1106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140</v>
      </c>
      <c r="AY29" s="292">
        <f>施設資源化量内訳!I29</f>
        <v>0</v>
      </c>
      <c r="AZ29" s="292">
        <f>施設資源化量内訳!J29</f>
        <v>30</v>
      </c>
      <c r="BA29" s="292">
        <f>施設資源化量内訳!K29</f>
        <v>0</v>
      </c>
      <c r="BB29" s="292">
        <f>施設資源化量内訳!L29</f>
        <v>114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209</v>
      </c>
      <c r="BJ29" s="292">
        <f>施設資源化量内訳!T29</f>
        <v>613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 t="shared" si="3"/>
        <v>938.19722467186489</v>
      </c>
      <c r="BP29" s="292">
        <v>869.53999131957437</v>
      </c>
      <c r="BQ29" s="292">
        <v>3.7513123336875345</v>
      </c>
      <c r="BR29" s="292">
        <v>0</v>
      </c>
      <c r="BS29" s="292">
        <v>39.939300000000003</v>
      </c>
      <c r="BT29" s="292">
        <v>3.2463917865213943</v>
      </c>
      <c r="BU29" s="292">
        <v>19.9255</v>
      </c>
      <c r="BV29" s="292">
        <v>1.4342999999999999</v>
      </c>
      <c r="BW29" s="292">
        <v>0.36042923208165589</v>
      </c>
      <c r="BX29" s="292">
        <v>0</v>
      </c>
      <c r="BY29" s="292">
        <v>0</v>
      </c>
      <c r="BZ29" s="295" t="s">
        <v>884</v>
      </c>
      <c r="CA29" s="295" t="s">
        <v>884</v>
      </c>
      <c r="CB29" s="295" t="s">
        <v>884</v>
      </c>
      <c r="CC29" s="295" t="s">
        <v>884</v>
      </c>
      <c r="CD29" s="295" t="s">
        <v>884</v>
      </c>
      <c r="CE29" s="295" t="s">
        <v>884</v>
      </c>
      <c r="CF29" s="295" t="s">
        <v>884</v>
      </c>
      <c r="CG29" s="295" t="s">
        <v>884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5"/>
        <v>2760.7754121536946</v>
      </c>
      <c r="E30" s="292">
        <f t="shared" si="6"/>
        <v>1347.9643264438691</v>
      </c>
      <c r="F30" s="292">
        <f t="shared" si="7"/>
        <v>9.9146132263539837</v>
      </c>
      <c r="G30" s="292">
        <f t="shared" si="8"/>
        <v>0</v>
      </c>
      <c r="H30" s="292">
        <f t="shared" si="9"/>
        <v>402.03277438141896</v>
      </c>
      <c r="I30" s="292">
        <f t="shared" si="10"/>
        <v>335.85700405585408</v>
      </c>
      <c r="J30" s="292">
        <f t="shared" si="11"/>
        <v>103.34537199261244</v>
      </c>
      <c r="K30" s="292">
        <f t="shared" si="12"/>
        <v>3.8140732229490881</v>
      </c>
      <c r="L30" s="292">
        <f t="shared" si="13"/>
        <v>360.84724883063723</v>
      </c>
      <c r="M30" s="292">
        <f t="shared" si="14"/>
        <v>6</v>
      </c>
      <c r="N30" s="292">
        <f t="shared" si="15"/>
        <v>77</v>
      </c>
      <c r="O30" s="292">
        <f t="shared" si="16"/>
        <v>0</v>
      </c>
      <c r="P30" s="292">
        <f t="shared" si="17"/>
        <v>0</v>
      </c>
      <c r="Q30" s="292">
        <f t="shared" si="18"/>
        <v>0</v>
      </c>
      <c r="R30" s="292">
        <f t="shared" si="19"/>
        <v>0</v>
      </c>
      <c r="S30" s="292">
        <f t="shared" si="20"/>
        <v>0</v>
      </c>
      <c r="T30" s="292">
        <f t="shared" si="21"/>
        <v>62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52</v>
      </c>
      <c r="Y30" s="292">
        <f t="shared" si="1"/>
        <v>46</v>
      </c>
      <c r="Z30" s="292">
        <v>8</v>
      </c>
      <c r="AA30" s="292">
        <v>3</v>
      </c>
      <c r="AB30" s="292">
        <v>0</v>
      </c>
      <c r="AC30" s="292">
        <v>0</v>
      </c>
      <c r="AD30" s="292">
        <v>2</v>
      </c>
      <c r="AE30" s="292">
        <v>0</v>
      </c>
      <c r="AF30" s="292">
        <v>0</v>
      </c>
      <c r="AG30" s="292">
        <v>0</v>
      </c>
      <c r="AH30" s="292">
        <v>0</v>
      </c>
      <c r="AI30" s="295">
        <v>9</v>
      </c>
      <c r="AJ30" s="295" t="s">
        <v>884</v>
      </c>
      <c r="AK30" s="295" t="s">
        <v>884</v>
      </c>
      <c r="AL30" s="295" t="s">
        <v>884</v>
      </c>
      <c r="AM30" s="295" t="s">
        <v>884</v>
      </c>
      <c r="AN30" s="295" t="s">
        <v>884</v>
      </c>
      <c r="AO30" s="295" t="s">
        <v>884</v>
      </c>
      <c r="AP30" s="295" t="s">
        <v>884</v>
      </c>
      <c r="AQ30" s="295" t="s">
        <v>884</v>
      </c>
      <c r="AR30" s="292">
        <v>0</v>
      </c>
      <c r="AS30" s="292">
        <v>24</v>
      </c>
      <c r="AT30" s="292">
        <f>施設資源化量内訳!D30</f>
        <v>1258</v>
      </c>
      <c r="AU30" s="292">
        <f>施設資源化量内訳!E30</f>
        <v>49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347</v>
      </c>
      <c r="AY30" s="292">
        <f>施設資源化量内訳!I30</f>
        <v>320</v>
      </c>
      <c r="AZ30" s="292">
        <f>施設資源化量内訳!J30</f>
        <v>82</v>
      </c>
      <c r="BA30" s="292">
        <f>施設資源化量内訳!K30</f>
        <v>0</v>
      </c>
      <c r="BB30" s="292">
        <f>施設資源化量内訳!L30</f>
        <v>359</v>
      </c>
      <c r="BC30" s="292">
        <f>施設資源化量内訳!M30</f>
        <v>6</v>
      </c>
      <c r="BD30" s="292">
        <f>施設資源化量内訳!N30</f>
        <v>9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62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24</v>
      </c>
      <c r="BO30" s="292">
        <f t="shared" si="3"/>
        <v>1456.7754121536948</v>
      </c>
      <c r="BP30" s="292">
        <v>1290.9643264438691</v>
      </c>
      <c r="BQ30" s="292">
        <v>6.9146132263539837</v>
      </c>
      <c r="BR30" s="292">
        <v>0</v>
      </c>
      <c r="BS30" s="292">
        <v>55.032774381418974</v>
      </c>
      <c r="BT30" s="292">
        <v>13.857004055854048</v>
      </c>
      <c r="BU30" s="292">
        <v>21.345371992612442</v>
      </c>
      <c r="BV30" s="292">
        <v>3.8140732229490881</v>
      </c>
      <c r="BW30" s="292">
        <v>1.8472488306372203</v>
      </c>
      <c r="BX30" s="292">
        <v>0</v>
      </c>
      <c r="BY30" s="292">
        <v>59</v>
      </c>
      <c r="BZ30" s="295" t="s">
        <v>884</v>
      </c>
      <c r="CA30" s="295" t="s">
        <v>884</v>
      </c>
      <c r="CB30" s="295" t="s">
        <v>884</v>
      </c>
      <c r="CC30" s="295" t="s">
        <v>884</v>
      </c>
      <c r="CD30" s="295" t="s">
        <v>884</v>
      </c>
      <c r="CE30" s="295" t="s">
        <v>884</v>
      </c>
      <c r="CF30" s="295" t="s">
        <v>884</v>
      </c>
      <c r="CG30" s="295" t="s">
        <v>884</v>
      </c>
      <c r="CH30" s="292">
        <v>0</v>
      </c>
      <c r="CI30" s="292">
        <v>4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5"/>
        <v>2582.2204071568613</v>
      </c>
      <c r="E31" s="292">
        <f t="shared" si="6"/>
        <v>1304.2042486193634</v>
      </c>
      <c r="F31" s="292">
        <f t="shared" si="7"/>
        <v>7.6634874358321987</v>
      </c>
      <c r="G31" s="292">
        <f t="shared" si="8"/>
        <v>29</v>
      </c>
      <c r="H31" s="292">
        <f t="shared" si="9"/>
        <v>540.6</v>
      </c>
      <c r="I31" s="292">
        <f t="shared" si="10"/>
        <v>350.30520627983896</v>
      </c>
      <c r="J31" s="292">
        <f t="shared" si="11"/>
        <v>94.3</v>
      </c>
      <c r="K31" s="292">
        <f t="shared" si="12"/>
        <v>2.7</v>
      </c>
      <c r="L31" s="292">
        <f t="shared" si="13"/>
        <v>139.44746482182677</v>
      </c>
      <c r="M31" s="292">
        <f t="shared" si="14"/>
        <v>0</v>
      </c>
      <c r="N31" s="292">
        <f t="shared" si="15"/>
        <v>103</v>
      </c>
      <c r="O31" s="292">
        <f t="shared" si="16"/>
        <v>0</v>
      </c>
      <c r="P31" s="292">
        <f t="shared" si="17"/>
        <v>0</v>
      </c>
      <c r="Q31" s="292">
        <f t="shared" si="18"/>
        <v>0</v>
      </c>
      <c r="R31" s="292">
        <f t="shared" si="19"/>
        <v>0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11</v>
      </c>
      <c r="Y31" s="292">
        <f t="shared" si="1"/>
        <v>2371</v>
      </c>
      <c r="Z31" s="292">
        <v>1280</v>
      </c>
      <c r="AA31" s="292">
        <v>5</v>
      </c>
      <c r="AB31" s="292">
        <v>29</v>
      </c>
      <c r="AC31" s="292">
        <v>362</v>
      </c>
      <c r="AD31" s="292">
        <v>350</v>
      </c>
      <c r="AE31" s="292">
        <v>90</v>
      </c>
      <c r="AF31" s="292">
        <v>2</v>
      </c>
      <c r="AG31" s="292">
        <v>139</v>
      </c>
      <c r="AH31" s="292">
        <v>0</v>
      </c>
      <c r="AI31" s="295">
        <v>103</v>
      </c>
      <c r="AJ31" s="295" t="s">
        <v>884</v>
      </c>
      <c r="AK31" s="295" t="s">
        <v>884</v>
      </c>
      <c r="AL31" s="295" t="s">
        <v>884</v>
      </c>
      <c r="AM31" s="295" t="s">
        <v>884</v>
      </c>
      <c r="AN31" s="295" t="s">
        <v>884</v>
      </c>
      <c r="AO31" s="295" t="s">
        <v>884</v>
      </c>
      <c r="AP31" s="295" t="s">
        <v>884</v>
      </c>
      <c r="AQ31" s="295" t="s">
        <v>884</v>
      </c>
      <c r="AR31" s="292">
        <v>0</v>
      </c>
      <c r="AS31" s="292">
        <v>11</v>
      </c>
      <c r="AT31" s="292">
        <f>施設資源化量内訳!D31</f>
        <v>176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176</v>
      </c>
      <c r="AY31" s="292">
        <f>施設資源化量内訳!I31</f>
        <v>0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 t="shared" si="3"/>
        <v>35.220407156861278</v>
      </c>
      <c r="BP31" s="292">
        <v>24.204248619363337</v>
      </c>
      <c r="BQ31" s="292">
        <v>2.6634874358321983</v>
      </c>
      <c r="BR31" s="292">
        <v>0</v>
      </c>
      <c r="BS31" s="292">
        <v>2.6</v>
      </c>
      <c r="BT31" s="292">
        <v>0.3052062798389632</v>
      </c>
      <c r="BU31" s="292">
        <v>4.3</v>
      </c>
      <c r="BV31" s="292">
        <v>0.7</v>
      </c>
      <c r="BW31" s="292">
        <v>0.44746482182678066</v>
      </c>
      <c r="BX31" s="292">
        <v>0</v>
      </c>
      <c r="BY31" s="292">
        <v>0</v>
      </c>
      <c r="BZ31" s="295" t="s">
        <v>884</v>
      </c>
      <c r="CA31" s="295" t="s">
        <v>884</v>
      </c>
      <c r="CB31" s="295" t="s">
        <v>884</v>
      </c>
      <c r="CC31" s="295" t="s">
        <v>884</v>
      </c>
      <c r="CD31" s="295" t="s">
        <v>884</v>
      </c>
      <c r="CE31" s="295" t="s">
        <v>884</v>
      </c>
      <c r="CF31" s="295" t="s">
        <v>884</v>
      </c>
      <c r="CG31" s="295" t="s">
        <v>884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5"/>
        <v>3121.9799752757531</v>
      </c>
      <c r="E32" s="292">
        <f t="shared" si="6"/>
        <v>1048.1757199515093</v>
      </c>
      <c r="F32" s="292">
        <f t="shared" si="7"/>
        <v>4.0087468757950822</v>
      </c>
      <c r="G32" s="292">
        <f t="shared" si="8"/>
        <v>101</v>
      </c>
      <c r="H32" s="292">
        <f t="shared" si="9"/>
        <v>247</v>
      </c>
      <c r="I32" s="292">
        <f t="shared" si="10"/>
        <v>232.24179846446265</v>
      </c>
      <c r="J32" s="292">
        <f t="shared" si="11"/>
        <v>26</v>
      </c>
      <c r="K32" s="292">
        <f t="shared" si="12"/>
        <v>1.6</v>
      </c>
      <c r="L32" s="292">
        <f t="shared" si="13"/>
        <v>155.9537099839861</v>
      </c>
      <c r="M32" s="292">
        <f t="shared" si="14"/>
        <v>0</v>
      </c>
      <c r="N32" s="292">
        <f t="shared" si="15"/>
        <v>97</v>
      </c>
      <c r="O32" s="292">
        <f t="shared" si="16"/>
        <v>0</v>
      </c>
      <c r="P32" s="292">
        <f t="shared" si="17"/>
        <v>0</v>
      </c>
      <c r="Q32" s="292">
        <f t="shared" si="18"/>
        <v>0</v>
      </c>
      <c r="R32" s="292">
        <f t="shared" si="19"/>
        <v>0</v>
      </c>
      <c r="S32" s="292">
        <f t="shared" si="20"/>
        <v>288</v>
      </c>
      <c r="T32" s="292">
        <f t="shared" si="21"/>
        <v>842</v>
      </c>
      <c r="U32" s="292">
        <f t="shared" si="22"/>
        <v>0</v>
      </c>
      <c r="V32" s="292">
        <f t="shared" si="23"/>
        <v>0</v>
      </c>
      <c r="W32" s="292">
        <f t="shared" si="24"/>
        <v>0</v>
      </c>
      <c r="X32" s="292">
        <f t="shared" si="25"/>
        <v>79</v>
      </c>
      <c r="Y32" s="292">
        <f t="shared" si="1"/>
        <v>537</v>
      </c>
      <c r="Z32" s="292">
        <v>90</v>
      </c>
      <c r="AA32" s="292">
        <v>0</v>
      </c>
      <c r="AB32" s="292">
        <v>101</v>
      </c>
      <c r="AC32" s="292">
        <v>12</v>
      </c>
      <c r="AD32" s="292">
        <v>229</v>
      </c>
      <c r="AE32" s="292">
        <v>0</v>
      </c>
      <c r="AF32" s="292">
        <v>0</v>
      </c>
      <c r="AG32" s="292">
        <v>0</v>
      </c>
      <c r="AH32" s="292">
        <v>0</v>
      </c>
      <c r="AI32" s="295">
        <v>26</v>
      </c>
      <c r="AJ32" s="295" t="s">
        <v>884</v>
      </c>
      <c r="AK32" s="295" t="s">
        <v>884</v>
      </c>
      <c r="AL32" s="295" t="s">
        <v>884</v>
      </c>
      <c r="AM32" s="295" t="s">
        <v>884</v>
      </c>
      <c r="AN32" s="295" t="s">
        <v>884</v>
      </c>
      <c r="AO32" s="295" t="s">
        <v>884</v>
      </c>
      <c r="AP32" s="295" t="s">
        <v>884</v>
      </c>
      <c r="AQ32" s="295" t="s">
        <v>884</v>
      </c>
      <c r="AR32" s="292">
        <v>0</v>
      </c>
      <c r="AS32" s="292">
        <v>79</v>
      </c>
      <c r="AT32" s="292">
        <f>施設資源化量内訳!D32</f>
        <v>1513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216</v>
      </c>
      <c r="AY32" s="292">
        <f>施設資源化量内訳!I32</f>
        <v>0</v>
      </c>
      <c r="AZ32" s="292">
        <f>施設資源化量内訳!J32</f>
        <v>26</v>
      </c>
      <c r="BA32" s="292">
        <f>施設資源化量内訳!K32</f>
        <v>0</v>
      </c>
      <c r="BB32" s="292">
        <f>施設資源化量内訳!L32</f>
        <v>141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288</v>
      </c>
      <c r="BJ32" s="292">
        <f>施設資源化量内訳!T32</f>
        <v>842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 t="shared" si="3"/>
        <v>1071.9799752757531</v>
      </c>
      <c r="BP32" s="292">
        <v>958.17571995150934</v>
      </c>
      <c r="BQ32" s="292">
        <v>4.0087468757950822</v>
      </c>
      <c r="BR32" s="292">
        <v>0</v>
      </c>
      <c r="BS32" s="292">
        <v>19</v>
      </c>
      <c r="BT32" s="292">
        <v>3.2417984644626365</v>
      </c>
      <c r="BU32" s="292">
        <v>0</v>
      </c>
      <c r="BV32" s="292">
        <v>1.6</v>
      </c>
      <c r="BW32" s="292">
        <v>14.953709983986112</v>
      </c>
      <c r="BX32" s="292">
        <v>0</v>
      </c>
      <c r="BY32" s="292">
        <v>71</v>
      </c>
      <c r="BZ32" s="295" t="s">
        <v>884</v>
      </c>
      <c r="CA32" s="295" t="s">
        <v>884</v>
      </c>
      <c r="CB32" s="295" t="s">
        <v>884</v>
      </c>
      <c r="CC32" s="295" t="s">
        <v>884</v>
      </c>
      <c r="CD32" s="295" t="s">
        <v>884</v>
      </c>
      <c r="CE32" s="295" t="s">
        <v>884</v>
      </c>
      <c r="CF32" s="295" t="s">
        <v>884</v>
      </c>
      <c r="CG32" s="295" t="s">
        <v>884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5"/>
        <v>2205.1</v>
      </c>
      <c r="E33" s="292">
        <f t="shared" si="6"/>
        <v>1019.7</v>
      </c>
      <c r="F33" s="292">
        <f t="shared" si="7"/>
        <v>12.7</v>
      </c>
      <c r="G33" s="292">
        <f t="shared" si="8"/>
        <v>294</v>
      </c>
      <c r="H33" s="292">
        <f t="shared" si="9"/>
        <v>481.9</v>
      </c>
      <c r="I33" s="292">
        <f t="shared" si="10"/>
        <v>285.3</v>
      </c>
      <c r="J33" s="292">
        <f t="shared" si="11"/>
        <v>68.5</v>
      </c>
      <c r="K33" s="292">
        <f t="shared" si="12"/>
        <v>2.5</v>
      </c>
      <c r="L33" s="292">
        <f t="shared" si="13"/>
        <v>0.5</v>
      </c>
      <c r="M33" s="292">
        <f t="shared" si="14"/>
        <v>0</v>
      </c>
      <c r="N33" s="292">
        <f t="shared" si="15"/>
        <v>0</v>
      </c>
      <c r="O33" s="292">
        <f t="shared" si="16"/>
        <v>0</v>
      </c>
      <c r="P33" s="292">
        <f t="shared" si="17"/>
        <v>0</v>
      </c>
      <c r="Q33" s="292">
        <f t="shared" si="18"/>
        <v>0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15</v>
      </c>
      <c r="X33" s="292">
        <f t="shared" si="25"/>
        <v>25</v>
      </c>
      <c r="Y33" s="292">
        <f t="shared" si="1"/>
        <v>1532</v>
      </c>
      <c r="Z33" s="292">
        <v>814</v>
      </c>
      <c r="AA33" s="292">
        <v>8</v>
      </c>
      <c r="AB33" s="292">
        <v>236</v>
      </c>
      <c r="AC33" s="292">
        <v>106</v>
      </c>
      <c r="AD33" s="292">
        <v>285</v>
      </c>
      <c r="AE33" s="292">
        <v>56</v>
      </c>
      <c r="AF33" s="292">
        <v>2</v>
      </c>
      <c r="AG33" s="292">
        <v>0</v>
      </c>
      <c r="AH33" s="292">
        <v>0</v>
      </c>
      <c r="AI33" s="295">
        <v>0</v>
      </c>
      <c r="AJ33" s="295" t="s">
        <v>884</v>
      </c>
      <c r="AK33" s="295" t="s">
        <v>884</v>
      </c>
      <c r="AL33" s="295" t="s">
        <v>884</v>
      </c>
      <c r="AM33" s="295" t="s">
        <v>884</v>
      </c>
      <c r="AN33" s="295" t="s">
        <v>884</v>
      </c>
      <c r="AO33" s="295" t="s">
        <v>884</v>
      </c>
      <c r="AP33" s="295" t="s">
        <v>884</v>
      </c>
      <c r="AQ33" s="295" t="s">
        <v>884</v>
      </c>
      <c r="AR33" s="292">
        <v>0</v>
      </c>
      <c r="AS33" s="292">
        <v>25</v>
      </c>
      <c r="AT33" s="292">
        <f>施設資源化量内訳!D33</f>
        <v>371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356</v>
      </c>
      <c r="AY33" s="292">
        <f>施設資源化量内訳!I33</f>
        <v>0</v>
      </c>
      <c r="AZ33" s="292">
        <f>施設資源化量内訳!J33</f>
        <v>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15</v>
      </c>
      <c r="BN33" s="292">
        <f>施設資源化量内訳!X33</f>
        <v>0</v>
      </c>
      <c r="BO33" s="292">
        <f t="shared" si="3"/>
        <v>302.09999999999997</v>
      </c>
      <c r="BP33" s="292">
        <v>205.7</v>
      </c>
      <c r="BQ33" s="292">
        <v>4.7</v>
      </c>
      <c r="BR33" s="292">
        <v>58</v>
      </c>
      <c r="BS33" s="292">
        <v>19.899999999999999</v>
      </c>
      <c r="BT33" s="292">
        <v>0.3</v>
      </c>
      <c r="BU33" s="292">
        <v>12.5</v>
      </c>
      <c r="BV33" s="292">
        <v>0.5</v>
      </c>
      <c r="BW33" s="292">
        <v>0.5</v>
      </c>
      <c r="BX33" s="292">
        <v>0</v>
      </c>
      <c r="BY33" s="292">
        <v>0</v>
      </c>
      <c r="BZ33" s="295" t="s">
        <v>884</v>
      </c>
      <c r="CA33" s="295" t="s">
        <v>884</v>
      </c>
      <c r="CB33" s="295" t="s">
        <v>884</v>
      </c>
      <c r="CC33" s="295" t="s">
        <v>884</v>
      </c>
      <c r="CD33" s="295" t="s">
        <v>884</v>
      </c>
      <c r="CE33" s="295" t="s">
        <v>884</v>
      </c>
      <c r="CF33" s="295" t="s">
        <v>884</v>
      </c>
      <c r="CG33" s="295" t="s">
        <v>884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5"/>
        <v>2658.5</v>
      </c>
      <c r="E34" s="292">
        <f t="shared" si="6"/>
        <v>884.5</v>
      </c>
      <c r="F34" s="292">
        <f t="shared" si="7"/>
        <v>8</v>
      </c>
      <c r="G34" s="292">
        <f t="shared" si="8"/>
        <v>48</v>
      </c>
      <c r="H34" s="292">
        <f t="shared" si="9"/>
        <v>211.6</v>
      </c>
      <c r="I34" s="292">
        <f t="shared" si="10"/>
        <v>233.4</v>
      </c>
      <c r="J34" s="292">
        <f t="shared" si="11"/>
        <v>45.8</v>
      </c>
      <c r="K34" s="292">
        <f t="shared" si="12"/>
        <v>3.4</v>
      </c>
      <c r="L34" s="292">
        <f t="shared" si="13"/>
        <v>132.80000000000001</v>
      </c>
      <c r="M34" s="292">
        <f t="shared" si="14"/>
        <v>0</v>
      </c>
      <c r="N34" s="292">
        <f t="shared" si="15"/>
        <v>94</v>
      </c>
      <c r="O34" s="292">
        <f t="shared" si="16"/>
        <v>0</v>
      </c>
      <c r="P34" s="292">
        <f t="shared" si="17"/>
        <v>0</v>
      </c>
      <c r="Q34" s="292">
        <f t="shared" si="18"/>
        <v>0</v>
      </c>
      <c r="R34" s="292">
        <f t="shared" si="19"/>
        <v>0</v>
      </c>
      <c r="S34" s="292">
        <f t="shared" si="20"/>
        <v>0</v>
      </c>
      <c r="T34" s="292">
        <f t="shared" si="21"/>
        <v>986</v>
      </c>
      <c r="U34" s="292">
        <f t="shared" si="22"/>
        <v>0</v>
      </c>
      <c r="V34" s="292">
        <f t="shared" si="23"/>
        <v>0</v>
      </c>
      <c r="W34" s="292">
        <f t="shared" si="24"/>
        <v>0</v>
      </c>
      <c r="X34" s="292">
        <f t="shared" si="25"/>
        <v>11</v>
      </c>
      <c r="Y34" s="292">
        <f t="shared" si="1"/>
        <v>206</v>
      </c>
      <c r="Z34" s="292">
        <v>86</v>
      </c>
      <c r="AA34" s="292">
        <v>1</v>
      </c>
      <c r="AB34" s="292">
        <v>48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71</v>
      </c>
      <c r="AJ34" s="295" t="s">
        <v>884</v>
      </c>
      <c r="AK34" s="295" t="s">
        <v>884</v>
      </c>
      <c r="AL34" s="295" t="s">
        <v>884</v>
      </c>
      <c r="AM34" s="295" t="s">
        <v>884</v>
      </c>
      <c r="AN34" s="295" t="s">
        <v>884</v>
      </c>
      <c r="AO34" s="295" t="s">
        <v>884</v>
      </c>
      <c r="AP34" s="295" t="s">
        <v>884</v>
      </c>
      <c r="AQ34" s="295" t="s">
        <v>884</v>
      </c>
      <c r="AR34" s="292">
        <v>0</v>
      </c>
      <c r="AS34" s="292">
        <v>0</v>
      </c>
      <c r="AT34" s="292">
        <f>施設資源化量内訳!D34</f>
        <v>1553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184</v>
      </c>
      <c r="AY34" s="292">
        <f>施設資源化量内訳!I34</f>
        <v>219</v>
      </c>
      <c r="AZ34" s="292">
        <f>施設資源化量内訳!J34</f>
        <v>22</v>
      </c>
      <c r="BA34" s="292">
        <f>施設資源化量内訳!K34</f>
        <v>0</v>
      </c>
      <c r="BB34" s="292">
        <f>施設資源化量内訳!L34</f>
        <v>131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986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11</v>
      </c>
      <c r="BO34" s="292">
        <f t="shared" si="3"/>
        <v>899.49999999999989</v>
      </c>
      <c r="BP34" s="292">
        <v>798.5</v>
      </c>
      <c r="BQ34" s="292">
        <v>7</v>
      </c>
      <c r="BR34" s="292">
        <v>0</v>
      </c>
      <c r="BS34" s="292">
        <v>27.6</v>
      </c>
      <c r="BT34" s="292">
        <v>14.4</v>
      </c>
      <c r="BU34" s="292">
        <v>23.8</v>
      </c>
      <c r="BV34" s="292">
        <v>3.4</v>
      </c>
      <c r="BW34" s="292">
        <v>1.8</v>
      </c>
      <c r="BX34" s="292">
        <v>0</v>
      </c>
      <c r="BY34" s="292">
        <v>23</v>
      </c>
      <c r="BZ34" s="295" t="s">
        <v>884</v>
      </c>
      <c r="CA34" s="295" t="s">
        <v>884</v>
      </c>
      <c r="CB34" s="295" t="s">
        <v>884</v>
      </c>
      <c r="CC34" s="295" t="s">
        <v>884</v>
      </c>
      <c r="CD34" s="295" t="s">
        <v>884</v>
      </c>
      <c r="CE34" s="295" t="s">
        <v>884</v>
      </c>
      <c r="CF34" s="295" t="s">
        <v>884</v>
      </c>
      <c r="CG34" s="295" t="s">
        <v>884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5"/>
        <v>1490.0361468204198</v>
      </c>
      <c r="E35" s="292">
        <f t="shared" si="6"/>
        <v>620.91567415478096</v>
      </c>
      <c r="F35" s="292">
        <f t="shared" si="7"/>
        <v>16.153074015594836</v>
      </c>
      <c r="G35" s="292">
        <f t="shared" si="8"/>
        <v>0</v>
      </c>
      <c r="H35" s="292">
        <f t="shared" si="9"/>
        <v>218.8768</v>
      </c>
      <c r="I35" s="292">
        <f t="shared" si="10"/>
        <v>227.27634823473068</v>
      </c>
      <c r="J35" s="292">
        <f t="shared" si="11"/>
        <v>75.135999999999996</v>
      </c>
      <c r="K35" s="292">
        <f t="shared" si="12"/>
        <v>6.2739999999999991</v>
      </c>
      <c r="L35" s="292">
        <f t="shared" si="13"/>
        <v>170.40425041531347</v>
      </c>
      <c r="M35" s="292">
        <f t="shared" si="14"/>
        <v>28</v>
      </c>
      <c r="N35" s="292">
        <f t="shared" si="15"/>
        <v>76</v>
      </c>
      <c r="O35" s="292">
        <f t="shared" si="16"/>
        <v>0</v>
      </c>
      <c r="P35" s="292">
        <f t="shared" si="17"/>
        <v>0</v>
      </c>
      <c r="Q35" s="292">
        <f t="shared" si="18"/>
        <v>0</v>
      </c>
      <c r="R35" s="292">
        <f t="shared" si="19"/>
        <v>0</v>
      </c>
      <c r="S35" s="292">
        <f t="shared" si="20"/>
        <v>0</v>
      </c>
      <c r="T35" s="292">
        <f t="shared" si="21"/>
        <v>15</v>
      </c>
      <c r="U35" s="292">
        <f t="shared" si="22"/>
        <v>0</v>
      </c>
      <c r="V35" s="292">
        <f t="shared" si="23"/>
        <v>0</v>
      </c>
      <c r="W35" s="292">
        <f t="shared" si="24"/>
        <v>3</v>
      </c>
      <c r="X35" s="292">
        <f t="shared" si="25"/>
        <v>33</v>
      </c>
      <c r="Y35" s="292">
        <f t="shared" si="1"/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884</v>
      </c>
      <c r="AK35" s="295" t="s">
        <v>884</v>
      </c>
      <c r="AL35" s="295" t="s">
        <v>884</v>
      </c>
      <c r="AM35" s="295" t="s">
        <v>884</v>
      </c>
      <c r="AN35" s="295" t="s">
        <v>884</v>
      </c>
      <c r="AO35" s="295" t="s">
        <v>884</v>
      </c>
      <c r="AP35" s="295" t="s">
        <v>884</v>
      </c>
      <c r="AQ35" s="295" t="s">
        <v>884</v>
      </c>
      <c r="AR35" s="292">
        <v>0</v>
      </c>
      <c r="AS35" s="292">
        <v>0</v>
      </c>
      <c r="AT35" s="292">
        <f>施設資源化量内訳!D35</f>
        <v>692</v>
      </c>
      <c r="AU35" s="292">
        <f>施設資源化量内訳!E35</f>
        <v>13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181</v>
      </c>
      <c r="AY35" s="292">
        <f>施設資源化量内訳!I35</f>
        <v>219</v>
      </c>
      <c r="AZ35" s="292">
        <f>施設資源化量内訳!J35</f>
        <v>30</v>
      </c>
      <c r="BA35" s="292">
        <f>施設資源化量内訳!K35</f>
        <v>0</v>
      </c>
      <c r="BB35" s="292">
        <f>施設資源化量内訳!L35</f>
        <v>170</v>
      </c>
      <c r="BC35" s="292">
        <f>施設資源化量内訳!M35</f>
        <v>28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15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3</v>
      </c>
      <c r="BN35" s="292">
        <f>施設資源化量内訳!X35</f>
        <v>33</v>
      </c>
      <c r="BO35" s="292">
        <f t="shared" si="3"/>
        <v>798.03614682041984</v>
      </c>
      <c r="BP35" s="292">
        <v>607.91567415478096</v>
      </c>
      <c r="BQ35" s="292">
        <v>16.153074015594836</v>
      </c>
      <c r="BR35" s="292">
        <v>0</v>
      </c>
      <c r="BS35" s="292">
        <v>37.876800000000003</v>
      </c>
      <c r="BT35" s="292">
        <v>8.2763482347306816</v>
      </c>
      <c r="BU35" s="292">
        <v>45.136000000000003</v>
      </c>
      <c r="BV35" s="292">
        <v>6.2739999999999991</v>
      </c>
      <c r="BW35" s="292">
        <v>0.40425041531346817</v>
      </c>
      <c r="BX35" s="292">
        <v>0</v>
      </c>
      <c r="BY35" s="292">
        <v>76</v>
      </c>
      <c r="BZ35" s="295" t="s">
        <v>884</v>
      </c>
      <c r="CA35" s="295" t="s">
        <v>884</v>
      </c>
      <c r="CB35" s="295" t="s">
        <v>884</v>
      </c>
      <c r="CC35" s="295" t="s">
        <v>884</v>
      </c>
      <c r="CD35" s="295" t="s">
        <v>884</v>
      </c>
      <c r="CE35" s="295" t="s">
        <v>884</v>
      </c>
      <c r="CF35" s="295" t="s">
        <v>884</v>
      </c>
      <c r="CG35" s="295" t="s">
        <v>884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5"/>
        <v>6591.8542232081327</v>
      </c>
      <c r="E36" s="292">
        <f t="shared" si="6"/>
        <v>1992.7904551236961</v>
      </c>
      <c r="F36" s="292">
        <f t="shared" si="7"/>
        <v>20.50844885359999</v>
      </c>
      <c r="G36" s="292">
        <f t="shared" si="8"/>
        <v>201</v>
      </c>
      <c r="H36" s="292">
        <f t="shared" si="9"/>
        <v>804.50435457161063</v>
      </c>
      <c r="I36" s="292">
        <f t="shared" si="10"/>
        <v>319.94307891704204</v>
      </c>
      <c r="J36" s="292">
        <f t="shared" si="11"/>
        <v>150.06499034993794</v>
      </c>
      <c r="K36" s="292">
        <f t="shared" si="12"/>
        <v>3.9688539558878402</v>
      </c>
      <c r="L36" s="292">
        <f t="shared" si="13"/>
        <v>397.07404143635796</v>
      </c>
      <c r="M36" s="292">
        <f t="shared" si="14"/>
        <v>0</v>
      </c>
      <c r="N36" s="292">
        <f t="shared" si="15"/>
        <v>182</v>
      </c>
      <c r="O36" s="292">
        <f t="shared" si="16"/>
        <v>0</v>
      </c>
      <c r="P36" s="292">
        <f t="shared" si="17"/>
        <v>0</v>
      </c>
      <c r="Q36" s="292">
        <f t="shared" si="18"/>
        <v>2082</v>
      </c>
      <c r="R36" s="292">
        <f t="shared" si="19"/>
        <v>0</v>
      </c>
      <c r="S36" s="292">
        <f t="shared" si="20"/>
        <v>0</v>
      </c>
      <c r="T36" s="292">
        <f t="shared" si="21"/>
        <v>435</v>
      </c>
      <c r="U36" s="292">
        <f t="shared" si="22"/>
        <v>0</v>
      </c>
      <c r="V36" s="292">
        <f t="shared" si="23"/>
        <v>0</v>
      </c>
      <c r="W36" s="292">
        <f t="shared" si="24"/>
        <v>0</v>
      </c>
      <c r="X36" s="292">
        <f t="shared" si="25"/>
        <v>3</v>
      </c>
      <c r="Y36" s="292">
        <f t="shared" si="1"/>
        <v>31</v>
      </c>
      <c r="Z36" s="292">
        <v>0</v>
      </c>
      <c r="AA36" s="292">
        <v>0</v>
      </c>
      <c r="AB36" s="292">
        <v>30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1</v>
      </c>
      <c r="AJ36" s="295" t="s">
        <v>884</v>
      </c>
      <c r="AK36" s="295" t="s">
        <v>884</v>
      </c>
      <c r="AL36" s="295" t="s">
        <v>884</v>
      </c>
      <c r="AM36" s="295" t="s">
        <v>884</v>
      </c>
      <c r="AN36" s="295" t="s">
        <v>884</v>
      </c>
      <c r="AO36" s="295" t="s">
        <v>884</v>
      </c>
      <c r="AP36" s="295" t="s">
        <v>884</v>
      </c>
      <c r="AQ36" s="295" t="s">
        <v>884</v>
      </c>
      <c r="AR36" s="292">
        <v>0</v>
      </c>
      <c r="AS36" s="292">
        <v>0</v>
      </c>
      <c r="AT36" s="292">
        <f>施設資源化量内訳!D36</f>
        <v>4267</v>
      </c>
      <c r="AU36" s="292">
        <f>施設資源化量内訳!E36</f>
        <v>5</v>
      </c>
      <c r="AV36" s="292">
        <f>施設資源化量内訳!F36</f>
        <v>11</v>
      </c>
      <c r="AW36" s="292">
        <f>施設資源化量内訳!G36</f>
        <v>171</v>
      </c>
      <c r="AX36" s="292">
        <f>施設資源化量内訳!H36</f>
        <v>735</v>
      </c>
      <c r="AY36" s="292">
        <f>施設資源化量内訳!I36</f>
        <v>319</v>
      </c>
      <c r="AZ36" s="292">
        <f>施設資源化量内訳!J36</f>
        <v>106</v>
      </c>
      <c r="BA36" s="292">
        <f>施設資源化量内訳!K36</f>
        <v>0</v>
      </c>
      <c r="BB36" s="292">
        <f>施設資源化量内訳!L36</f>
        <v>395</v>
      </c>
      <c r="BC36" s="292">
        <f>施設資源化量内訳!M36</f>
        <v>0</v>
      </c>
      <c r="BD36" s="292">
        <f>施設資源化量内訳!N36</f>
        <v>5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2082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435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3</v>
      </c>
      <c r="BO36" s="292">
        <f t="shared" si="3"/>
        <v>2293.8542232081327</v>
      </c>
      <c r="BP36" s="292">
        <v>1987.7904551236961</v>
      </c>
      <c r="BQ36" s="292">
        <v>9.5084488535999903</v>
      </c>
      <c r="BR36" s="292">
        <v>0</v>
      </c>
      <c r="BS36" s="292">
        <v>69.504354571610662</v>
      </c>
      <c r="BT36" s="292">
        <v>0.94307891704207025</v>
      </c>
      <c r="BU36" s="292">
        <v>44.064990349937958</v>
      </c>
      <c r="BV36" s="292">
        <v>3.9688539558878402</v>
      </c>
      <c r="BW36" s="292">
        <v>2.0740414363579451</v>
      </c>
      <c r="BX36" s="292">
        <v>0</v>
      </c>
      <c r="BY36" s="292">
        <v>176</v>
      </c>
      <c r="BZ36" s="295" t="s">
        <v>884</v>
      </c>
      <c r="CA36" s="295" t="s">
        <v>884</v>
      </c>
      <c r="CB36" s="295" t="s">
        <v>884</v>
      </c>
      <c r="CC36" s="295" t="s">
        <v>884</v>
      </c>
      <c r="CD36" s="295" t="s">
        <v>884</v>
      </c>
      <c r="CE36" s="295" t="s">
        <v>884</v>
      </c>
      <c r="CF36" s="295" t="s">
        <v>884</v>
      </c>
      <c r="CG36" s="295" t="s">
        <v>884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5"/>
        <v>2260.6000000000004</v>
      </c>
      <c r="E37" s="292">
        <f t="shared" si="6"/>
        <v>1387.1</v>
      </c>
      <c r="F37" s="292">
        <f t="shared" si="7"/>
        <v>10.9</v>
      </c>
      <c r="G37" s="292">
        <f t="shared" si="8"/>
        <v>0</v>
      </c>
      <c r="H37" s="292">
        <f t="shared" si="9"/>
        <v>208.7</v>
      </c>
      <c r="I37" s="292">
        <f t="shared" si="10"/>
        <v>194.4</v>
      </c>
      <c r="J37" s="292">
        <f t="shared" si="11"/>
        <v>80.3</v>
      </c>
      <c r="K37" s="292">
        <f t="shared" si="12"/>
        <v>2.7</v>
      </c>
      <c r="L37" s="292">
        <f t="shared" si="13"/>
        <v>261.5</v>
      </c>
      <c r="M37" s="292">
        <f t="shared" si="14"/>
        <v>0</v>
      </c>
      <c r="N37" s="292">
        <f t="shared" si="15"/>
        <v>115</v>
      </c>
      <c r="O37" s="292">
        <f t="shared" si="16"/>
        <v>0</v>
      </c>
      <c r="P37" s="292">
        <f t="shared" si="17"/>
        <v>0</v>
      </c>
      <c r="Q37" s="292">
        <f t="shared" si="18"/>
        <v>0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0</v>
      </c>
      <c r="X37" s="292">
        <f t="shared" si="25"/>
        <v>0</v>
      </c>
      <c r="Y37" s="292">
        <f t="shared" si="1"/>
        <v>109</v>
      </c>
      <c r="Z37" s="292">
        <v>82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27</v>
      </c>
      <c r="AJ37" s="295" t="s">
        <v>884</v>
      </c>
      <c r="AK37" s="295" t="s">
        <v>884</v>
      </c>
      <c r="AL37" s="295" t="s">
        <v>884</v>
      </c>
      <c r="AM37" s="295" t="s">
        <v>884</v>
      </c>
      <c r="AN37" s="295" t="s">
        <v>884</v>
      </c>
      <c r="AO37" s="295" t="s">
        <v>884</v>
      </c>
      <c r="AP37" s="295" t="s">
        <v>884</v>
      </c>
      <c r="AQ37" s="295" t="s">
        <v>884</v>
      </c>
      <c r="AR37" s="292">
        <v>0</v>
      </c>
      <c r="AS37" s="292">
        <v>0</v>
      </c>
      <c r="AT37" s="292">
        <f>施設資源化量内訳!D37</f>
        <v>662</v>
      </c>
      <c r="AU37" s="292">
        <f>施設資源化量内訳!E37</f>
        <v>2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166</v>
      </c>
      <c r="AY37" s="292">
        <f>施設資源化量内訳!I37</f>
        <v>194</v>
      </c>
      <c r="AZ37" s="292">
        <f>施設資源化量内訳!J37</f>
        <v>41</v>
      </c>
      <c r="BA37" s="292">
        <f>施設資源化量内訳!K37</f>
        <v>0</v>
      </c>
      <c r="BB37" s="292">
        <f>施設資源化量内訳!L37</f>
        <v>259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 t="shared" si="3"/>
        <v>1489.6000000000001</v>
      </c>
      <c r="BP37" s="292">
        <v>1303.0999999999999</v>
      </c>
      <c r="BQ37" s="292">
        <v>10.9</v>
      </c>
      <c r="BR37" s="292">
        <v>0</v>
      </c>
      <c r="BS37" s="292">
        <v>42.7</v>
      </c>
      <c r="BT37" s="292">
        <v>0.4</v>
      </c>
      <c r="BU37" s="292">
        <v>39.299999999999997</v>
      </c>
      <c r="BV37" s="292">
        <v>2.7</v>
      </c>
      <c r="BW37" s="292">
        <v>2.5</v>
      </c>
      <c r="BX37" s="292">
        <v>0</v>
      </c>
      <c r="BY37" s="292">
        <v>88</v>
      </c>
      <c r="BZ37" s="295" t="s">
        <v>884</v>
      </c>
      <c r="CA37" s="295" t="s">
        <v>884</v>
      </c>
      <c r="CB37" s="295" t="s">
        <v>884</v>
      </c>
      <c r="CC37" s="295" t="s">
        <v>884</v>
      </c>
      <c r="CD37" s="295" t="s">
        <v>884</v>
      </c>
      <c r="CE37" s="295" t="s">
        <v>884</v>
      </c>
      <c r="CF37" s="295" t="s">
        <v>884</v>
      </c>
      <c r="CG37" s="295" t="s">
        <v>884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5"/>
        <v>1073.6992880255025</v>
      </c>
      <c r="E38" s="292">
        <f t="shared" si="6"/>
        <v>665.10759656973528</v>
      </c>
      <c r="F38" s="292">
        <f t="shared" si="7"/>
        <v>0.15357528772617748</v>
      </c>
      <c r="G38" s="292">
        <f t="shared" si="8"/>
        <v>0</v>
      </c>
      <c r="H38" s="292">
        <f t="shared" si="9"/>
        <v>67</v>
      </c>
      <c r="I38" s="292">
        <f t="shared" si="10"/>
        <v>120.17789137494948</v>
      </c>
      <c r="J38" s="292">
        <f t="shared" si="11"/>
        <v>11</v>
      </c>
      <c r="K38" s="292">
        <f t="shared" si="12"/>
        <v>0</v>
      </c>
      <c r="L38" s="292">
        <f t="shared" si="13"/>
        <v>94.260224793091581</v>
      </c>
      <c r="M38" s="292">
        <f t="shared" si="14"/>
        <v>0</v>
      </c>
      <c r="N38" s="292">
        <f t="shared" si="15"/>
        <v>106</v>
      </c>
      <c r="O38" s="292">
        <f t="shared" si="16"/>
        <v>0</v>
      </c>
      <c r="P38" s="292">
        <f t="shared" si="17"/>
        <v>0</v>
      </c>
      <c r="Q38" s="292">
        <f t="shared" si="18"/>
        <v>0</v>
      </c>
      <c r="R38" s="292">
        <f t="shared" si="19"/>
        <v>0</v>
      </c>
      <c r="S38" s="292">
        <f t="shared" si="20"/>
        <v>0</v>
      </c>
      <c r="T38" s="292">
        <f t="shared" si="21"/>
        <v>0</v>
      </c>
      <c r="U38" s="292">
        <f t="shared" si="22"/>
        <v>0</v>
      </c>
      <c r="V38" s="292">
        <f t="shared" si="23"/>
        <v>0</v>
      </c>
      <c r="W38" s="292">
        <f t="shared" si="24"/>
        <v>0</v>
      </c>
      <c r="X38" s="292">
        <f t="shared" si="25"/>
        <v>10</v>
      </c>
      <c r="Y38" s="292">
        <f t="shared" si="1"/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884</v>
      </c>
      <c r="AK38" s="295" t="s">
        <v>884</v>
      </c>
      <c r="AL38" s="295" t="s">
        <v>884</v>
      </c>
      <c r="AM38" s="295" t="s">
        <v>884</v>
      </c>
      <c r="AN38" s="295" t="s">
        <v>884</v>
      </c>
      <c r="AO38" s="295" t="s">
        <v>884</v>
      </c>
      <c r="AP38" s="295" t="s">
        <v>884</v>
      </c>
      <c r="AQ38" s="295" t="s">
        <v>884</v>
      </c>
      <c r="AR38" s="292">
        <v>0</v>
      </c>
      <c r="AS38" s="292">
        <v>0</v>
      </c>
      <c r="AT38" s="292">
        <f>施設資源化量内訳!D38</f>
        <v>302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67</v>
      </c>
      <c r="AY38" s="292">
        <f>施設資源化量内訳!I38</f>
        <v>120</v>
      </c>
      <c r="AZ38" s="292">
        <f>施設資源化量内訳!J38</f>
        <v>11</v>
      </c>
      <c r="BA38" s="292">
        <f>施設資源化量内訳!K38</f>
        <v>0</v>
      </c>
      <c r="BB38" s="292">
        <f>施設資源化量内訳!L38</f>
        <v>94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10</v>
      </c>
      <c r="BO38" s="292">
        <f t="shared" si="3"/>
        <v>771.69928802550248</v>
      </c>
      <c r="BP38" s="292">
        <v>665.10759656973528</v>
      </c>
      <c r="BQ38" s="292">
        <v>0.15357528772617748</v>
      </c>
      <c r="BR38" s="292">
        <v>0</v>
      </c>
      <c r="BS38" s="292">
        <v>0</v>
      </c>
      <c r="BT38" s="292">
        <v>0.17789137494948892</v>
      </c>
      <c r="BU38" s="292">
        <v>0</v>
      </c>
      <c r="BV38" s="292">
        <v>0</v>
      </c>
      <c r="BW38" s="292">
        <v>0.26022479309157853</v>
      </c>
      <c r="BX38" s="292">
        <v>0</v>
      </c>
      <c r="BY38" s="292">
        <v>106</v>
      </c>
      <c r="BZ38" s="295" t="s">
        <v>884</v>
      </c>
      <c r="CA38" s="295" t="s">
        <v>884</v>
      </c>
      <c r="CB38" s="295" t="s">
        <v>884</v>
      </c>
      <c r="CC38" s="295" t="s">
        <v>884</v>
      </c>
      <c r="CD38" s="295" t="s">
        <v>884</v>
      </c>
      <c r="CE38" s="295" t="s">
        <v>884</v>
      </c>
      <c r="CF38" s="295" t="s">
        <v>884</v>
      </c>
      <c r="CG38" s="295" t="s">
        <v>884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5"/>
        <v>1695.1000000000001</v>
      </c>
      <c r="E39" s="292">
        <f t="shared" si="6"/>
        <v>906.7</v>
      </c>
      <c r="F39" s="292">
        <f t="shared" si="7"/>
        <v>7.7</v>
      </c>
      <c r="G39" s="292">
        <f t="shared" si="8"/>
        <v>66</v>
      </c>
      <c r="H39" s="292">
        <f t="shared" si="9"/>
        <v>343</v>
      </c>
      <c r="I39" s="292">
        <f t="shared" si="10"/>
        <v>118.4</v>
      </c>
      <c r="J39" s="292">
        <f t="shared" si="11"/>
        <v>30.6</v>
      </c>
      <c r="K39" s="292">
        <f t="shared" si="12"/>
        <v>1.1000000000000001</v>
      </c>
      <c r="L39" s="292">
        <f t="shared" si="13"/>
        <v>140.6</v>
      </c>
      <c r="M39" s="292">
        <f t="shared" si="14"/>
        <v>0</v>
      </c>
      <c r="N39" s="292">
        <f t="shared" si="15"/>
        <v>81</v>
      </c>
      <c r="O39" s="292">
        <f t="shared" si="16"/>
        <v>0</v>
      </c>
      <c r="P39" s="292">
        <f t="shared" si="17"/>
        <v>0</v>
      </c>
      <c r="Q39" s="292">
        <f t="shared" si="18"/>
        <v>0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0</v>
      </c>
      <c r="X39" s="292">
        <f t="shared" si="25"/>
        <v>0</v>
      </c>
      <c r="Y39" s="292">
        <f t="shared" si="1"/>
        <v>196</v>
      </c>
      <c r="Z39" s="292">
        <v>46</v>
      </c>
      <c r="AA39" s="292">
        <v>0</v>
      </c>
      <c r="AB39" s="292">
        <v>0</v>
      </c>
      <c r="AC39" s="292">
        <v>23</v>
      </c>
      <c r="AD39" s="292">
        <v>116</v>
      </c>
      <c r="AE39" s="292">
        <v>0</v>
      </c>
      <c r="AF39" s="292">
        <v>0</v>
      </c>
      <c r="AG39" s="292">
        <v>0</v>
      </c>
      <c r="AH39" s="292">
        <v>0</v>
      </c>
      <c r="AI39" s="295">
        <v>11</v>
      </c>
      <c r="AJ39" s="295" t="s">
        <v>884</v>
      </c>
      <c r="AK39" s="295" t="s">
        <v>884</v>
      </c>
      <c r="AL39" s="295" t="s">
        <v>884</v>
      </c>
      <c r="AM39" s="295" t="s">
        <v>884</v>
      </c>
      <c r="AN39" s="295" t="s">
        <v>884</v>
      </c>
      <c r="AO39" s="295" t="s">
        <v>884</v>
      </c>
      <c r="AP39" s="295" t="s">
        <v>884</v>
      </c>
      <c r="AQ39" s="295" t="s">
        <v>884</v>
      </c>
      <c r="AR39" s="292">
        <v>0</v>
      </c>
      <c r="AS39" s="292">
        <v>0</v>
      </c>
      <c r="AT39" s="292">
        <f>施設資源化量内訳!D39</f>
        <v>441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281</v>
      </c>
      <c r="AY39" s="292">
        <f>施設資源化量内訳!I39</f>
        <v>0</v>
      </c>
      <c r="AZ39" s="292">
        <f>施設資源化量内訳!J39</f>
        <v>20</v>
      </c>
      <c r="BA39" s="292">
        <f>施設資源化量内訳!K39</f>
        <v>0</v>
      </c>
      <c r="BB39" s="292">
        <f>施設資源化量内訳!L39</f>
        <v>140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 t="shared" si="3"/>
        <v>1058.1000000000001</v>
      </c>
      <c r="BP39" s="292">
        <v>860.7</v>
      </c>
      <c r="BQ39" s="292">
        <v>7.7</v>
      </c>
      <c r="BR39" s="292">
        <v>66</v>
      </c>
      <c r="BS39" s="292">
        <v>39</v>
      </c>
      <c r="BT39" s="292">
        <v>2.4</v>
      </c>
      <c r="BU39" s="292">
        <v>10.6</v>
      </c>
      <c r="BV39" s="292">
        <v>1.1000000000000001</v>
      </c>
      <c r="BW39" s="292">
        <v>0.6</v>
      </c>
      <c r="BX39" s="292">
        <v>0</v>
      </c>
      <c r="BY39" s="292">
        <v>70</v>
      </c>
      <c r="BZ39" s="295" t="s">
        <v>884</v>
      </c>
      <c r="CA39" s="295" t="s">
        <v>884</v>
      </c>
      <c r="CB39" s="295" t="s">
        <v>884</v>
      </c>
      <c r="CC39" s="295" t="s">
        <v>884</v>
      </c>
      <c r="CD39" s="295" t="s">
        <v>884</v>
      </c>
      <c r="CE39" s="295" t="s">
        <v>884</v>
      </c>
      <c r="CF39" s="295" t="s">
        <v>884</v>
      </c>
      <c r="CG39" s="295" t="s">
        <v>884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5"/>
        <v>2038.8</v>
      </c>
      <c r="E40" s="292">
        <f t="shared" si="6"/>
        <v>869.9</v>
      </c>
      <c r="F40" s="292">
        <f t="shared" si="7"/>
        <v>15.6</v>
      </c>
      <c r="G40" s="292">
        <f t="shared" si="8"/>
        <v>108</v>
      </c>
      <c r="H40" s="292">
        <f t="shared" si="9"/>
        <v>211.8</v>
      </c>
      <c r="I40" s="292">
        <f t="shared" si="10"/>
        <v>125.5</v>
      </c>
      <c r="J40" s="292">
        <f t="shared" si="11"/>
        <v>32</v>
      </c>
      <c r="K40" s="292">
        <f t="shared" si="12"/>
        <v>2.1</v>
      </c>
      <c r="L40" s="292">
        <f t="shared" si="13"/>
        <v>224.9</v>
      </c>
      <c r="M40" s="292">
        <f t="shared" si="14"/>
        <v>0</v>
      </c>
      <c r="N40" s="292">
        <f t="shared" si="15"/>
        <v>118</v>
      </c>
      <c r="O40" s="292">
        <f t="shared" si="16"/>
        <v>0</v>
      </c>
      <c r="P40" s="292">
        <f t="shared" si="17"/>
        <v>0</v>
      </c>
      <c r="Q40" s="292">
        <f t="shared" si="18"/>
        <v>0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4</v>
      </c>
      <c r="X40" s="292">
        <f t="shared" si="25"/>
        <v>327</v>
      </c>
      <c r="Y40" s="292">
        <f t="shared" si="1"/>
        <v>561</v>
      </c>
      <c r="Z40" s="292">
        <v>346</v>
      </c>
      <c r="AA40" s="292">
        <v>5</v>
      </c>
      <c r="AB40" s="292">
        <v>0</v>
      </c>
      <c r="AC40" s="292">
        <v>0</v>
      </c>
      <c r="AD40" s="292">
        <v>125</v>
      </c>
      <c r="AE40" s="292">
        <v>0</v>
      </c>
      <c r="AF40" s="292">
        <v>0</v>
      </c>
      <c r="AG40" s="292">
        <v>0</v>
      </c>
      <c r="AH40" s="292">
        <v>0</v>
      </c>
      <c r="AI40" s="295">
        <v>78</v>
      </c>
      <c r="AJ40" s="295" t="s">
        <v>884</v>
      </c>
      <c r="AK40" s="295" t="s">
        <v>884</v>
      </c>
      <c r="AL40" s="295" t="s">
        <v>884</v>
      </c>
      <c r="AM40" s="295" t="s">
        <v>884</v>
      </c>
      <c r="AN40" s="295" t="s">
        <v>884</v>
      </c>
      <c r="AO40" s="295" t="s">
        <v>884</v>
      </c>
      <c r="AP40" s="295" t="s">
        <v>884</v>
      </c>
      <c r="AQ40" s="295" t="s">
        <v>884</v>
      </c>
      <c r="AR40" s="292">
        <v>4</v>
      </c>
      <c r="AS40" s="292">
        <v>3</v>
      </c>
      <c r="AT40" s="292">
        <f>施設資源化量内訳!D40</f>
        <v>757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187</v>
      </c>
      <c r="AY40" s="292">
        <f>施設資源化量内訳!I40</f>
        <v>0</v>
      </c>
      <c r="AZ40" s="292">
        <f>施設資源化量内訳!J40</f>
        <v>23</v>
      </c>
      <c r="BA40" s="292">
        <f>施設資源化量内訳!K40</f>
        <v>0</v>
      </c>
      <c r="BB40" s="292">
        <f>施設資源化量内訳!L40</f>
        <v>223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324</v>
      </c>
      <c r="BO40" s="292">
        <f t="shared" si="3"/>
        <v>720.8</v>
      </c>
      <c r="BP40" s="292">
        <v>523.9</v>
      </c>
      <c r="BQ40" s="292">
        <v>10.6</v>
      </c>
      <c r="BR40" s="292">
        <v>108</v>
      </c>
      <c r="BS40" s="292">
        <v>24.8</v>
      </c>
      <c r="BT40" s="292">
        <v>0.5</v>
      </c>
      <c r="BU40" s="292">
        <v>9</v>
      </c>
      <c r="BV40" s="292">
        <v>2.1</v>
      </c>
      <c r="BW40" s="292">
        <v>1.9</v>
      </c>
      <c r="BX40" s="292">
        <v>0</v>
      </c>
      <c r="BY40" s="292">
        <v>40</v>
      </c>
      <c r="BZ40" s="295" t="s">
        <v>884</v>
      </c>
      <c r="CA40" s="295" t="s">
        <v>884</v>
      </c>
      <c r="CB40" s="295" t="s">
        <v>884</v>
      </c>
      <c r="CC40" s="295" t="s">
        <v>884</v>
      </c>
      <c r="CD40" s="295" t="s">
        <v>884</v>
      </c>
      <c r="CE40" s="295" t="s">
        <v>884</v>
      </c>
      <c r="CF40" s="295" t="s">
        <v>884</v>
      </c>
      <c r="CG40" s="295" t="s">
        <v>884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5"/>
        <v>1924.8</v>
      </c>
      <c r="E41" s="292">
        <f t="shared" si="6"/>
        <v>236.5</v>
      </c>
      <c r="F41" s="292">
        <f t="shared" si="7"/>
        <v>2.7</v>
      </c>
      <c r="G41" s="292">
        <f t="shared" si="8"/>
        <v>21</v>
      </c>
      <c r="H41" s="292">
        <f t="shared" si="9"/>
        <v>77.7</v>
      </c>
      <c r="I41" s="292">
        <f t="shared" si="10"/>
        <v>0.1</v>
      </c>
      <c r="J41" s="292">
        <f t="shared" si="11"/>
        <v>19.899999999999999</v>
      </c>
      <c r="K41" s="292">
        <f t="shared" si="12"/>
        <v>0.7</v>
      </c>
      <c r="L41" s="292">
        <f t="shared" si="13"/>
        <v>16.2</v>
      </c>
      <c r="M41" s="292">
        <f t="shared" si="14"/>
        <v>0</v>
      </c>
      <c r="N41" s="292">
        <f t="shared" si="15"/>
        <v>74</v>
      </c>
      <c r="O41" s="292">
        <f t="shared" si="16"/>
        <v>0</v>
      </c>
      <c r="P41" s="292">
        <f t="shared" si="17"/>
        <v>0</v>
      </c>
      <c r="Q41" s="292">
        <f t="shared" si="18"/>
        <v>0</v>
      </c>
      <c r="R41" s="292">
        <f t="shared" si="19"/>
        <v>1322</v>
      </c>
      <c r="S41" s="292">
        <f t="shared" si="20"/>
        <v>0</v>
      </c>
      <c r="T41" s="292">
        <f t="shared" si="21"/>
        <v>0</v>
      </c>
      <c r="U41" s="292">
        <f t="shared" si="22"/>
        <v>0</v>
      </c>
      <c r="V41" s="292">
        <f t="shared" si="23"/>
        <v>0</v>
      </c>
      <c r="W41" s="292">
        <f t="shared" si="24"/>
        <v>0</v>
      </c>
      <c r="X41" s="292">
        <f t="shared" si="25"/>
        <v>154</v>
      </c>
      <c r="Y41" s="292">
        <f t="shared" si="1"/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884</v>
      </c>
      <c r="AK41" s="295" t="s">
        <v>884</v>
      </c>
      <c r="AL41" s="295" t="s">
        <v>884</v>
      </c>
      <c r="AM41" s="295" t="s">
        <v>884</v>
      </c>
      <c r="AN41" s="295" t="s">
        <v>884</v>
      </c>
      <c r="AO41" s="295" t="s">
        <v>884</v>
      </c>
      <c r="AP41" s="295" t="s">
        <v>884</v>
      </c>
      <c r="AQ41" s="295" t="s">
        <v>884</v>
      </c>
      <c r="AR41" s="292">
        <v>0</v>
      </c>
      <c r="AS41" s="292">
        <v>0</v>
      </c>
      <c r="AT41" s="292">
        <f>施設資源化量内訳!D41</f>
        <v>1773</v>
      </c>
      <c r="AU41" s="292">
        <f>施設資源化量内訳!E41</f>
        <v>125</v>
      </c>
      <c r="AV41" s="292">
        <f>施設資源化量内訳!F41</f>
        <v>0</v>
      </c>
      <c r="AW41" s="292">
        <f>施設資源化量内訳!G41</f>
        <v>21</v>
      </c>
      <c r="AX41" s="292">
        <f>施設資源化量内訳!H41</f>
        <v>67</v>
      </c>
      <c r="AY41" s="292">
        <f>施設資源化量内訳!I41</f>
        <v>0</v>
      </c>
      <c r="AZ41" s="292">
        <f>施設資源化量内訳!J41</f>
        <v>11</v>
      </c>
      <c r="BA41" s="292">
        <f>施設資源化量内訳!K41</f>
        <v>0</v>
      </c>
      <c r="BB41" s="292">
        <f>施設資源化量内訳!L41</f>
        <v>16</v>
      </c>
      <c r="BC41" s="292">
        <f>施設資源化量内訳!M41</f>
        <v>0</v>
      </c>
      <c r="BD41" s="292">
        <f>施設資源化量内訳!N41</f>
        <v>57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1322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154</v>
      </c>
      <c r="BO41" s="292">
        <f t="shared" si="3"/>
        <v>151.79999999999998</v>
      </c>
      <c r="BP41" s="292">
        <v>111.5</v>
      </c>
      <c r="BQ41" s="292">
        <v>2.7</v>
      </c>
      <c r="BR41" s="292">
        <v>0</v>
      </c>
      <c r="BS41" s="292">
        <v>10.7</v>
      </c>
      <c r="BT41" s="292">
        <v>0.1</v>
      </c>
      <c r="BU41" s="292">
        <v>8.9</v>
      </c>
      <c r="BV41" s="292">
        <v>0.7</v>
      </c>
      <c r="BW41" s="292">
        <v>0.2</v>
      </c>
      <c r="BX41" s="292">
        <v>0</v>
      </c>
      <c r="BY41" s="292">
        <v>17</v>
      </c>
      <c r="BZ41" s="295" t="s">
        <v>884</v>
      </c>
      <c r="CA41" s="295" t="s">
        <v>884</v>
      </c>
      <c r="CB41" s="295" t="s">
        <v>884</v>
      </c>
      <c r="CC41" s="295" t="s">
        <v>884</v>
      </c>
      <c r="CD41" s="295" t="s">
        <v>884</v>
      </c>
      <c r="CE41" s="295" t="s">
        <v>884</v>
      </c>
      <c r="CF41" s="295" t="s">
        <v>884</v>
      </c>
      <c r="CG41" s="295" t="s">
        <v>884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5"/>
        <v>706.69826322642439</v>
      </c>
      <c r="E42" s="292">
        <f t="shared" si="6"/>
        <v>306.00290405136417</v>
      </c>
      <c r="F42" s="292">
        <f t="shared" si="7"/>
        <v>3.2815496056392837</v>
      </c>
      <c r="G42" s="292">
        <f t="shared" si="8"/>
        <v>112</v>
      </c>
      <c r="H42" s="292">
        <f t="shared" si="9"/>
        <v>179.71</v>
      </c>
      <c r="I42" s="292">
        <f t="shared" si="10"/>
        <v>31.163961626532171</v>
      </c>
      <c r="J42" s="292">
        <f t="shared" si="11"/>
        <v>21.53</v>
      </c>
      <c r="K42" s="292">
        <f t="shared" si="12"/>
        <v>2.77</v>
      </c>
      <c r="L42" s="292">
        <f t="shared" si="13"/>
        <v>24.239847942888787</v>
      </c>
      <c r="M42" s="292">
        <f t="shared" si="14"/>
        <v>0</v>
      </c>
      <c r="N42" s="292">
        <f t="shared" si="15"/>
        <v>26</v>
      </c>
      <c r="O42" s="292">
        <f t="shared" si="16"/>
        <v>0</v>
      </c>
      <c r="P42" s="292">
        <f t="shared" si="17"/>
        <v>0</v>
      </c>
      <c r="Q42" s="292">
        <f t="shared" si="18"/>
        <v>0</v>
      </c>
      <c r="R42" s="292">
        <f t="shared" si="19"/>
        <v>0</v>
      </c>
      <c r="S42" s="292">
        <f t="shared" si="20"/>
        <v>0</v>
      </c>
      <c r="T42" s="292">
        <f t="shared" si="21"/>
        <v>0</v>
      </c>
      <c r="U42" s="292">
        <f t="shared" si="22"/>
        <v>0</v>
      </c>
      <c r="V42" s="292">
        <f t="shared" si="23"/>
        <v>0</v>
      </c>
      <c r="W42" s="292">
        <f t="shared" si="24"/>
        <v>0</v>
      </c>
      <c r="X42" s="292">
        <f t="shared" si="25"/>
        <v>0</v>
      </c>
      <c r="Y42" s="292">
        <f t="shared" si="1"/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884</v>
      </c>
      <c r="AK42" s="295" t="s">
        <v>884</v>
      </c>
      <c r="AL42" s="295" t="s">
        <v>884</v>
      </c>
      <c r="AM42" s="295" t="s">
        <v>884</v>
      </c>
      <c r="AN42" s="295" t="s">
        <v>884</v>
      </c>
      <c r="AO42" s="295" t="s">
        <v>884</v>
      </c>
      <c r="AP42" s="295" t="s">
        <v>884</v>
      </c>
      <c r="AQ42" s="295" t="s">
        <v>884</v>
      </c>
      <c r="AR42" s="292">
        <v>0</v>
      </c>
      <c r="AS42" s="292">
        <v>0</v>
      </c>
      <c r="AT42" s="292">
        <f>施設資源化量内訳!D42</f>
        <v>445</v>
      </c>
      <c r="AU42" s="292">
        <f>施設資源化量内訳!E42</f>
        <v>130</v>
      </c>
      <c r="AV42" s="292">
        <f>施設資源化量内訳!F42</f>
        <v>0</v>
      </c>
      <c r="AW42" s="292">
        <f>施設資源化量内訳!G42</f>
        <v>83</v>
      </c>
      <c r="AX42" s="292">
        <f>施設資源化量内訳!H42</f>
        <v>165</v>
      </c>
      <c r="AY42" s="292">
        <f>施設資源化量内訳!I42</f>
        <v>31</v>
      </c>
      <c r="AZ42" s="292">
        <f>施設資源化量内訳!J42</f>
        <v>12</v>
      </c>
      <c r="BA42" s="292">
        <f>施設資源化量内訳!K42</f>
        <v>0</v>
      </c>
      <c r="BB42" s="292">
        <f>施設資源化量内訳!L42</f>
        <v>24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 t="shared" si="3"/>
        <v>261.69826322642439</v>
      </c>
      <c r="BP42" s="292">
        <v>176.00290405136417</v>
      </c>
      <c r="BQ42" s="292">
        <v>3.2815496056392837</v>
      </c>
      <c r="BR42" s="292">
        <v>29</v>
      </c>
      <c r="BS42" s="292">
        <v>14.71</v>
      </c>
      <c r="BT42" s="292">
        <v>0.16396162653216997</v>
      </c>
      <c r="BU42" s="292">
        <v>9.5300000000000011</v>
      </c>
      <c r="BV42" s="292">
        <v>2.77</v>
      </c>
      <c r="BW42" s="292">
        <v>0.2398479428887858</v>
      </c>
      <c r="BX42" s="292">
        <v>0</v>
      </c>
      <c r="BY42" s="292">
        <v>26</v>
      </c>
      <c r="BZ42" s="295" t="s">
        <v>884</v>
      </c>
      <c r="CA42" s="295" t="s">
        <v>884</v>
      </c>
      <c r="CB42" s="295" t="s">
        <v>884</v>
      </c>
      <c r="CC42" s="295" t="s">
        <v>884</v>
      </c>
      <c r="CD42" s="295" t="s">
        <v>884</v>
      </c>
      <c r="CE42" s="295" t="s">
        <v>884</v>
      </c>
      <c r="CF42" s="295" t="s">
        <v>884</v>
      </c>
      <c r="CG42" s="295" t="s">
        <v>884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5"/>
        <v>1803.2952029229089</v>
      </c>
      <c r="E43" s="292">
        <f t="shared" si="6"/>
        <v>173.0553110735292</v>
      </c>
      <c r="F43" s="292">
        <f t="shared" si="7"/>
        <v>1.2147761108699884</v>
      </c>
      <c r="G43" s="292">
        <f t="shared" si="8"/>
        <v>16</v>
      </c>
      <c r="H43" s="292">
        <f t="shared" si="9"/>
        <v>64.533799999999999</v>
      </c>
      <c r="I43" s="292">
        <f t="shared" si="10"/>
        <v>0.11418399509106965</v>
      </c>
      <c r="J43" s="292">
        <f t="shared" si="11"/>
        <v>18.5671</v>
      </c>
      <c r="K43" s="292">
        <f t="shared" si="12"/>
        <v>0.64300000000000002</v>
      </c>
      <c r="L43" s="292">
        <f t="shared" si="13"/>
        <v>20.16703174341859</v>
      </c>
      <c r="M43" s="292">
        <f t="shared" si="14"/>
        <v>0</v>
      </c>
      <c r="N43" s="292">
        <f t="shared" si="15"/>
        <v>64</v>
      </c>
      <c r="O43" s="292">
        <f t="shared" si="16"/>
        <v>0</v>
      </c>
      <c r="P43" s="292">
        <f t="shared" si="17"/>
        <v>0</v>
      </c>
      <c r="Q43" s="292">
        <f t="shared" si="18"/>
        <v>0</v>
      </c>
      <c r="R43" s="292">
        <f t="shared" si="19"/>
        <v>1305</v>
      </c>
      <c r="S43" s="292">
        <f t="shared" si="20"/>
        <v>0</v>
      </c>
      <c r="T43" s="292">
        <f t="shared" si="21"/>
        <v>0</v>
      </c>
      <c r="U43" s="292">
        <f t="shared" si="22"/>
        <v>0</v>
      </c>
      <c r="V43" s="292">
        <f t="shared" si="23"/>
        <v>0</v>
      </c>
      <c r="W43" s="292">
        <f t="shared" si="24"/>
        <v>0</v>
      </c>
      <c r="X43" s="292">
        <f t="shared" si="25"/>
        <v>140</v>
      </c>
      <c r="Y43" s="292">
        <f t="shared" si="1"/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884</v>
      </c>
      <c r="AK43" s="295" t="s">
        <v>884</v>
      </c>
      <c r="AL43" s="295" t="s">
        <v>884</v>
      </c>
      <c r="AM43" s="295" t="s">
        <v>884</v>
      </c>
      <c r="AN43" s="295" t="s">
        <v>884</v>
      </c>
      <c r="AO43" s="295" t="s">
        <v>884</v>
      </c>
      <c r="AP43" s="295" t="s">
        <v>884</v>
      </c>
      <c r="AQ43" s="295" t="s">
        <v>884</v>
      </c>
      <c r="AR43" s="292">
        <v>0</v>
      </c>
      <c r="AS43" s="292">
        <v>0</v>
      </c>
      <c r="AT43" s="292">
        <f>施設資源化量内訳!D43</f>
        <v>1714</v>
      </c>
      <c r="AU43" s="292">
        <f>施設資源化量内訳!E43</f>
        <v>94</v>
      </c>
      <c r="AV43" s="292">
        <f>施設資源化量内訳!F43</f>
        <v>0</v>
      </c>
      <c r="AW43" s="292">
        <f>施設資源化量内訳!G43</f>
        <v>16</v>
      </c>
      <c r="AX43" s="292">
        <f>施設資源化量内訳!H43</f>
        <v>62</v>
      </c>
      <c r="AY43" s="292">
        <f>施設資源化量内訳!I43</f>
        <v>0</v>
      </c>
      <c r="AZ43" s="292">
        <f>施設資源化量内訳!J43</f>
        <v>13</v>
      </c>
      <c r="BA43" s="292">
        <f>施設資源化量内訳!K43</f>
        <v>0</v>
      </c>
      <c r="BB43" s="292">
        <f>施設資源化量内訳!L43</f>
        <v>20</v>
      </c>
      <c r="BC43" s="292">
        <f>施設資源化量内訳!M43</f>
        <v>0</v>
      </c>
      <c r="BD43" s="292">
        <f>施設資源化量内訳!N43</f>
        <v>64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1305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140</v>
      </c>
      <c r="BO43" s="292">
        <f t="shared" si="3"/>
        <v>89.295202922908842</v>
      </c>
      <c r="BP43" s="292">
        <v>79.055311073529197</v>
      </c>
      <c r="BQ43" s="292">
        <v>1.2147761108699884</v>
      </c>
      <c r="BR43" s="292">
        <v>0</v>
      </c>
      <c r="BS43" s="292">
        <v>2.5338000000000003</v>
      </c>
      <c r="BT43" s="292">
        <v>0.11418399509106965</v>
      </c>
      <c r="BU43" s="292">
        <v>5.5670999999999999</v>
      </c>
      <c r="BV43" s="292">
        <v>0.64300000000000002</v>
      </c>
      <c r="BW43" s="292">
        <v>0.16703174341859106</v>
      </c>
      <c r="BX43" s="292">
        <v>0</v>
      </c>
      <c r="BY43" s="292">
        <v>0</v>
      </c>
      <c r="BZ43" s="295" t="s">
        <v>884</v>
      </c>
      <c r="CA43" s="295" t="s">
        <v>884</v>
      </c>
      <c r="CB43" s="295" t="s">
        <v>884</v>
      </c>
      <c r="CC43" s="295" t="s">
        <v>884</v>
      </c>
      <c r="CD43" s="295" t="s">
        <v>884</v>
      </c>
      <c r="CE43" s="295" t="s">
        <v>884</v>
      </c>
      <c r="CF43" s="295" t="s">
        <v>884</v>
      </c>
      <c r="CG43" s="295" t="s">
        <v>884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5"/>
        <v>2459.9038069548169</v>
      </c>
      <c r="E44" s="292">
        <f t="shared" si="6"/>
        <v>771.35913495068621</v>
      </c>
      <c r="F44" s="292">
        <f t="shared" si="7"/>
        <v>11.370701529550862</v>
      </c>
      <c r="G44" s="292">
        <f t="shared" si="8"/>
        <v>72</v>
      </c>
      <c r="H44" s="292">
        <f t="shared" si="9"/>
        <v>301.6105</v>
      </c>
      <c r="I44" s="292">
        <f t="shared" si="10"/>
        <v>155.28194010506309</v>
      </c>
      <c r="J44" s="292">
        <f t="shared" si="11"/>
        <v>51.657400000000003</v>
      </c>
      <c r="K44" s="292">
        <f t="shared" si="12"/>
        <v>1.2117</v>
      </c>
      <c r="L44" s="292">
        <f t="shared" si="13"/>
        <v>124.41243036951674</v>
      </c>
      <c r="M44" s="292">
        <f t="shared" si="14"/>
        <v>0</v>
      </c>
      <c r="N44" s="292">
        <f t="shared" si="15"/>
        <v>2</v>
      </c>
      <c r="O44" s="292">
        <f t="shared" si="16"/>
        <v>0</v>
      </c>
      <c r="P44" s="292">
        <f t="shared" si="17"/>
        <v>0</v>
      </c>
      <c r="Q44" s="292">
        <f t="shared" si="18"/>
        <v>968</v>
      </c>
      <c r="R44" s="292">
        <f t="shared" si="19"/>
        <v>0</v>
      </c>
      <c r="S44" s="292">
        <f t="shared" si="20"/>
        <v>0</v>
      </c>
      <c r="T44" s="292">
        <f t="shared" si="21"/>
        <v>0</v>
      </c>
      <c r="U44" s="292">
        <f t="shared" si="22"/>
        <v>0</v>
      </c>
      <c r="V44" s="292">
        <f t="shared" si="23"/>
        <v>0</v>
      </c>
      <c r="W44" s="292">
        <f t="shared" si="24"/>
        <v>0</v>
      </c>
      <c r="X44" s="292">
        <f t="shared" si="25"/>
        <v>1</v>
      </c>
      <c r="Y44" s="292">
        <f t="shared" si="1"/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884</v>
      </c>
      <c r="AK44" s="295" t="s">
        <v>884</v>
      </c>
      <c r="AL44" s="295" t="s">
        <v>884</v>
      </c>
      <c r="AM44" s="295" t="s">
        <v>884</v>
      </c>
      <c r="AN44" s="295" t="s">
        <v>884</v>
      </c>
      <c r="AO44" s="295" t="s">
        <v>884</v>
      </c>
      <c r="AP44" s="295" t="s">
        <v>884</v>
      </c>
      <c r="AQ44" s="295" t="s">
        <v>884</v>
      </c>
      <c r="AR44" s="292">
        <v>0</v>
      </c>
      <c r="AS44" s="292">
        <v>0</v>
      </c>
      <c r="AT44" s="292">
        <f>施設資源化量内訳!D44</f>
        <v>1655</v>
      </c>
      <c r="AU44" s="292">
        <f>施設資源化量内訳!E44</f>
        <v>2</v>
      </c>
      <c r="AV44" s="292">
        <f>施設資源化量内訳!F44</f>
        <v>8</v>
      </c>
      <c r="AW44" s="292">
        <f>施設資源化量内訳!G44</f>
        <v>72</v>
      </c>
      <c r="AX44" s="292">
        <f>施設資源化量内訳!H44</f>
        <v>290</v>
      </c>
      <c r="AY44" s="292">
        <f>施設資源化量内訳!I44</f>
        <v>155</v>
      </c>
      <c r="AZ44" s="292">
        <f>施設資源化量内訳!J44</f>
        <v>33</v>
      </c>
      <c r="BA44" s="292">
        <f>施設資源化量内訳!K44</f>
        <v>0</v>
      </c>
      <c r="BB44" s="292">
        <f>施設資源化量内訳!L44</f>
        <v>124</v>
      </c>
      <c r="BC44" s="292">
        <f>施設資源化量内訳!M44</f>
        <v>0</v>
      </c>
      <c r="BD44" s="292">
        <f>施設資源化量内訳!N44</f>
        <v>2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968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1</v>
      </c>
      <c r="BO44" s="292">
        <f t="shared" si="3"/>
        <v>804.9038069548169</v>
      </c>
      <c r="BP44" s="292">
        <v>769.35913495068621</v>
      </c>
      <c r="BQ44" s="292">
        <v>3.3707015295508627</v>
      </c>
      <c r="BR44" s="292">
        <v>0</v>
      </c>
      <c r="BS44" s="292">
        <v>11.6105</v>
      </c>
      <c r="BT44" s="292">
        <v>0.28194010506308276</v>
      </c>
      <c r="BU44" s="292">
        <v>18.657400000000003</v>
      </c>
      <c r="BV44" s="292">
        <v>1.2117</v>
      </c>
      <c r="BW44" s="292">
        <v>0.41243036951673973</v>
      </c>
      <c r="BX44" s="292">
        <v>0</v>
      </c>
      <c r="BY44" s="292">
        <v>0</v>
      </c>
      <c r="BZ44" s="295" t="s">
        <v>884</v>
      </c>
      <c r="CA44" s="295" t="s">
        <v>884</v>
      </c>
      <c r="CB44" s="295" t="s">
        <v>884</v>
      </c>
      <c r="CC44" s="295" t="s">
        <v>884</v>
      </c>
      <c r="CD44" s="295" t="s">
        <v>884</v>
      </c>
      <c r="CE44" s="295" t="s">
        <v>884</v>
      </c>
      <c r="CF44" s="295" t="s">
        <v>884</v>
      </c>
      <c r="CG44" s="295" t="s">
        <v>884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5"/>
        <v>1119.8562279370331</v>
      </c>
      <c r="E45" s="292">
        <f t="shared" si="6"/>
        <v>309.14532349551763</v>
      </c>
      <c r="F45" s="292">
        <f t="shared" si="7"/>
        <v>10.947073978179207</v>
      </c>
      <c r="G45" s="292">
        <f t="shared" si="8"/>
        <v>5</v>
      </c>
      <c r="H45" s="292">
        <f t="shared" si="9"/>
        <v>70.136499999999998</v>
      </c>
      <c r="I45" s="292">
        <f t="shared" si="10"/>
        <v>93.27924402472425</v>
      </c>
      <c r="J45" s="292">
        <f t="shared" si="11"/>
        <v>35.549999999999997</v>
      </c>
      <c r="K45" s="292">
        <f t="shared" si="12"/>
        <v>2.3895999755859374</v>
      </c>
      <c r="L45" s="292">
        <f t="shared" si="13"/>
        <v>59.408486463025874</v>
      </c>
      <c r="M45" s="292">
        <f t="shared" si="14"/>
        <v>0</v>
      </c>
      <c r="N45" s="292">
        <f t="shared" si="15"/>
        <v>39</v>
      </c>
      <c r="O45" s="292">
        <f t="shared" si="16"/>
        <v>0</v>
      </c>
      <c r="P45" s="292">
        <f t="shared" si="17"/>
        <v>0</v>
      </c>
      <c r="Q45" s="292">
        <f t="shared" si="18"/>
        <v>0</v>
      </c>
      <c r="R45" s="292">
        <f t="shared" si="19"/>
        <v>0</v>
      </c>
      <c r="S45" s="292">
        <f t="shared" si="20"/>
        <v>0</v>
      </c>
      <c r="T45" s="292">
        <f t="shared" si="21"/>
        <v>486</v>
      </c>
      <c r="U45" s="292">
        <f t="shared" si="22"/>
        <v>0</v>
      </c>
      <c r="V45" s="292">
        <f t="shared" si="23"/>
        <v>0</v>
      </c>
      <c r="W45" s="292">
        <f t="shared" si="24"/>
        <v>0</v>
      </c>
      <c r="X45" s="292">
        <f t="shared" si="25"/>
        <v>9</v>
      </c>
      <c r="Y45" s="292">
        <f t="shared" si="1"/>
        <v>68</v>
      </c>
      <c r="Z45" s="292">
        <v>39</v>
      </c>
      <c r="AA45" s="292">
        <v>1</v>
      </c>
      <c r="AB45" s="292">
        <v>5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14</v>
      </c>
      <c r="AJ45" s="295" t="s">
        <v>884</v>
      </c>
      <c r="AK45" s="295" t="s">
        <v>884</v>
      </c>
      <c r="AL45" s="295" t="s">
        <v>884</v>
      </c>
      <c r="AM45" s="295" t="s">
        <v>884</v>
      </c>
      <c r="AN45" s="295" t="s">
        <v>884</v>
      </c>
      <c r="AO45" s="295" t="s">
        <v>884</v>
      </c>
      <c r="AP45" s="295" t="s">
        <v>884</v>
      </c>
      <c r="AQ45" s="295" t="s">
        <v>884</v>
      </c>
      <c r="AR45" s="292">
        <v>0</v>
      </c>
      <c r="AS45" s="292">
        <v>9</v>
      </c>
      <c r="AT45" s="292">
        <f>施設資源化量内訳!D45</f>
        <v>716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61</v>
      </c>
      <c r="AY45" s="292">
        <f>施設資源化量内訳!I45</f>
        <v>93</v>
      </c>
      <c r="AZ45" s="292">
        <f>施設資源化量内訳!J45</f>
        <v>17</v>
      </c>
      <c r="BA45" s="292">
        <f>施設資源化量内訳!K45</f>
        <v>0</v>
      </c>
      <c r="BB45" s="292">
        <f>施設資源化量内訳!L45</f>
        <v>59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486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 t="shared" si="3"/>
        <v>335.85622793703294</v>
      </c>
      <c r="BP45" s="292">
        <v>270.14532349551763</v>
      </c>
      <c r="BQ45" s="292">
        <v>9.9470739781792066</v>
      </c>
      <c r="BR45" s="292">
        <v>0</v>
      </c>
      <c r="BS45" s="292">
        <v>9.1364999999999998</v>
      </c>
      <c r="BT45" s="292">
        <v>0.27924402472424686</v>
      </c>
      <c r="BU45" s="292">
        <v>18.55</v>
      </c>
      <c r="BV45" s="292">
        <v>2.3895999755859374</v>
      </c>
      <c r="BW45" s="292">
        <v>0.40848646302587666</v>
      </c>
      <c r="BX45" s="292">
        <v>0</v>
      </c>
      <c r="BY45" s="292">
        <v>25</v>
      </c>
      <c r="BZ45" s="295" t="s">
        <v>884</v>
      </c>
      <c r="CA45" s="295" t="s">
        <v>884</v>
      </c>
      <c r="CB45" s="295" t="s">
        <v>884</v>
      </c>
      <c r="CC45" s="295" t="s">
        <v>884</v>
      </c>
      <c r="CD45" s="295" t="s">
        <v>884</v>
      </c>
      <c r="CE45" s="295" t="s">
        <v>884</v>
      </c>
      <c r="CF45" s="295" t="s">
        <v>884</v>
      </c>
      <c r="CG45" s="295" t="s">
        <v>884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5"/>
        <v>1334.5</v>
      </c>
      <c r="E46" s="292">
        <f t="shared" si="6"/>
        <v>396.4</v>
      </c>
      <c r="F46" s="292">
        <f t="shared" si="7"/>
        <v>8.9</v>
      </c>
      <c r="G46" s="292">
        <f t="shared" si="8"/>
        <v>37</v>
      </c>
      <c r="H46" s="292">
        <f t="shared" si="9"/>
        <v>105.5</v>
      </c>
      <c r="I46" s="292">
        <f t="shared" si="10"/>
        <v>113.2</v>
      </c>
      <c r="J46" s="292">
        <f t="shared" si="11"/>
        <v>39</v>
      </c>
      <c r="K46" s="292">
        <f t="shared" si="12"/>
        <v>2.2999999999999998</v>
      </c>
      <c r="L46" s="292">
        <f t="shared" si="13"/>
        <v>74.2</v>
      </c>
      <c r="M46" s="292">
        <f t="shared" si="14"/>
        <v>0</v>
      </c>
      <c r="N46" s="292">
        <f t="shared" si="15"/>
        <v>33</v>
      </c>
      <c r="O46" s="292">
        <f t="shared" si="16"/>
        <v>0</v>
      </c>
      <c r="P46" s="292">
        <f t="shared" si="17"/>
        <v>0</v>
      </c>
      <c r="Q46" s="292">
        <f t="shared" si="18"/>
        <v>0</v>
      </c>
      <c r="R46" s="292">
        <f t="shared" si="19"/>
        <v>0</v>
      </c>
      <c r="S46" s="292">
        <f t="shared" si="20"/>
        <v>0</v>
      </c>
      <c r="T46" s="292">
        <f t="shared" si="21"/>
        <v>499</v>
      </c>
      <c r="U46" s="292">
        <f t="shared" si="22"/>
        <v>0</v>
      </c>
      <c r="V46" s="292">
        <f t="shared" si="23"/>
        <v>0</v>
      </c>
      <c r="W46" s="292">
        <f t="shared" si="24"/>
        <v>0</v>
      </c>
      <c r="X46" s="292">
        <f t="shared" si="25"/>
        <v>26</v>
      </c>
      <c r="Y46" s="292">
        <f t="shared" si="1"/>
        <v>199</v>
      </c>
      <c r="Z46" s="292">
        <v>122</v>
      </c>
      <c r="AA46" s="292">
        <v>2</v>
      </c>
      <c r="AB46" s="292">
        <v>37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12</v>
      </c>
      <c r="AJ46" s="295" t="s">
        <v>884</v>
      </c>
      <c r="AK46" s="295" t="s">
        <v>884</v>
      </c>
      <c r="AL46" s="295" t="s">
        <v>884</v>
      </c>
      <c r="AM46" s="295" t="s">
        <v>884</v>
      </c>
      <c r="AN46" s="295" t="s">
        <v>884</v>
      </c>
      <c r="AO46" s="295" t="s">
        <v>884</v>
      </c>
      <c r="AP46" s="295" t="s">
        <v>884</v>
      </c>
      <c r="AQ46" s="295" t="s">
        <v>884</v>
      </c>
      <c r="AR46" s="292">
        <v>0</v>
      </c>
      <c r="AS46" s="292">
        <v>26</v>
      </c>
      <c r="AT46" s="292">
        <f>施設資源化量内訳!D46</f>
        <v>801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91</v>
      </c>
      <c r="AY46" s="292">
        <f>施設資源化量内訳!I46</f>
        <v>112</v>
      </c>
      <c r="AZ46" s="292">
        <f>施設資源化量内訳!J46</f>
        <v>25</v>
      </c>
      <c r="BA46" s="292">
        <f>施設資源化量内訳!K46</f>
        <v>0</v>
      </c>
      <c r="BB46" s="292">
        <f>施設資源化量内訳!L46</f>
        <v>74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499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 t="shared" si="3"/>
        <v>334.49999999999994</v>
      </c>
      <c r="BP46" s="292">
        <v>274.39999999999998</v>
      </c>
      <c r="BQ46" s="292">
        <v>6.9</v>
      </c>
      <c r="BR46" s="292">
        <v>0</v>
      </c>
      <c r="BS46" s="292">
        <v>14.5</v>
      </c>
      <c r="BT46" s="292">
        <v>1.2</v>
      </c>
      <c r="BU46" s="292">
        <v>14</v>
      </c>
      <c r="BV46" s="292">
        <v>2.2999999999999998</v>
      </c>
      <c r="BW46" s="292">
        <v>0.2</v>
      </c>
      <c r="BX46" s="292">
        <v>0</v>
      </c>
      <c r="BY46" s="292">
        <v>21</v>
      </c>
      <c r="BZ46" s="295" t="s">
        <v>884</v>
      </c>
      <c r="CA46" s="295" t="s">
        <v>884</v>
      </c>
      <c r="CB46" s="295" t="s">
        <v>884</v>
      </c>
      <c r="CC46" s="295" t="s">
        <v>884</v>
      </c>
      <c r="CD46" s="295" t="s">
        <v>884</v>
      </c>
      <c r="CE46" s="295" t="s">
        <v>884</v>
      </c>
      <c r="CF46" s="295" t="s">
        <v>884</v>
      </c>
      <c r="CG46" s="295" t="s">
        <v>884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5"/>
        <v>1072.8883280602242</v>
      </c>
      <c r="E47" s="292">
        <f t="shared" si="6"/>
        <v>689.1682679557598</v>
      </c>
      <c r="F47" s="292">
        <f t="shared" si="7"/>
        <v>2.1868937545834144</v>
      </c>
      <c r="G47" s="292">
        <f t="shared" si="8"/>
        <v>27</v>
      </c>
      <c r="H47" s="292">
        <f t="shared" si="9"/>
        <v>119</v>
      </c>
      <c r="I47" s="292">
        <f t="shared" si="10"/>
        <v>85.216485265725794</v>
      </c>
      <c r="J47" s="292">
        <f t="shared" si="11"/>
        <v>24</v>
      </c>
      <c r="K47" s="292">
        <f t="shared" si="12"/>
        <v>0</v>
      </c>
      <c r="L47" s="292">
        <f t="shared" si="13"/>
        <v>101.31668108415523</v>
      </c>
      <c r="M47" s="292">
        <f t="shared" si="14"/>
        <v>0</v>
      </c>
      <c r="N47" s="292">
        <f t="shared" si="15"/>
        <v>21</v>
      </c>
      <c r="O47" s="292">
        <f t="shared" si="16"/>
        <v>0</v>
      </c>
      <c r="P47" s="292">
        <f t="shared" si="17"/>
        <v>0</v>
      </c>
      <c r="Q47" s="292">
        <f t="shared" si="18"/>
        <v>0</v>
      </c>
      <c r="R47" s="292">
        <f t="shared" si="19"/>
        <v>0</v>
      </c>
      <c r="S47" s="292">
        <f t="shared" si="20"/>
        <v>0</v>
      </c>
      <c r="T47" s="292">
        <f t="shared" si="21"/>
        <v>0</v>
      </c>
      <c r="U47" s="292">
        <f t="shared" si="22"/>
        <v>0</v>
      </c>
      <c r="V47" s="292">
        <f t="shared" si="23"/>
        <v>0</v>
      </c>
      <c r="W47" s="292">
        <f t="shared" si="24"/>
        <v>0</v>
      </c>
      <c r="X47" s="292">
        <f t="shared" si="25"/>
        <v>4</v>
      </c>
      <c r="Y47" s="292">
        <f t="shared" si="1"/>
        <v>392</v>
      </c>
      <c r="Z47" s="292">
        <v>386</v>
      </c>
      <c r="AA47" s="292">
        <v>1</v>
      </c>
      <c r="AB47" s="292">
        <v>0</v>
      </c>
      <c r="AC47" s="292">
        <v>5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884</v>
      </c>
      <c r="AK47" s="295" t="s">
        <v>884</v>
      </c>
      <c r="AL47" s="295" t="s">
        <v>884</v>
      </c>
      <c r="AM47" s="295" t="s">
        <v>884</v>
      </c>
      <c r="AN47" s="295" t="s">
        <v>884</v>
      </c>
      <c r="AO47" s="295" t="s">
        <v>884</v>
      </c>
      <c r="AP47" s="295" t="s">
        <v>884</v>
      </c>
      <c r="AQ47" s="295" t="s">
        <v>884</v>
      </c>
      <c r="AR47" s="292">
        <v>0</v>
      </c>
      <c r="AS47" s="292">
        <v>0</v>
      </c>
      <c r="AT47" s="292">
        <f>施設資源化量内訳!D47</f>
        <v>339</v>
      </c>
      <c r="AU47" s="292">
        <f>施設資源化量内訳!E47</f>
        <v>7</v>
      </c>
      <c r="AV47" s="292">
        <f>施設資源化量内訳!F47</f>
        <v>0</v>
      </c>
      <c r="AW47" s="292">
        <f>施設資源化量内訳!G47</f>
        <v>27</v>
      </c>
      <c r="AX47" s="292">
        <f>施設資源化量内訳!H47</f>
        <v>92</v>
      </c>
      <c r="AY47" s="292">
        <f>施設資源化量内訳!I47</f>
        <v>84</v>
      </c>
      <c r="AZ47" s="292">
        <f>施設資源化量内訳!J47</f>
        <v>24</v>
      </c>
      <c r="BA47" s="292">
        <f>施設資源化量内訳!K47</f>
        <v>0</v>
      </c>
      <c r="BB47" s="292">
        <f>施設資源化量内訳!L47</f>
        <v>101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4</v>
      </c>
      <c r="BO47" s="292">
        <f t="shared" si="3"/>
        <v>341.88832806022418</v>
      </c>
      <c r="BP47" s="292">
        <v>296.16826795575975</v>
      </c>
      <c r="BQ47" s="292">
        <v>1.1868937545834144</v>
      </c>
      <c r="BR47" s="292">
        <v>0</v>
      </c>
      <c r="BS47" s="292">
        <v>22</v>
      </c>
      <c r="BT47" s="292">
        <v>1.2164852657257883</v>
      </c>
      <c r="BU47" s="292">
        <v>0</v>
      </c>
      <c r="BV47" s="292">
        <v>0</v>
      </c>
      <c r="BW47" s="292">
        <v>0.31668108415523</v>
      </c>
      <c r="BX47" s="292">
        <v>0</v>
      </c>
      <c r="BY47" s="292">
        <v>21</v>
      </c>
      <c r="BZ47" s="295" t="s">
        <v>884</v>
      </c>
      <c r="CA47" s="295" t="s">
        <v>884</v>
      </c>
      <c r="CB47" s="295" t="s">
        <v>884</v>
      </c>
      <c r="CC47" s="295" t="s">
        <v>884</v>
      </c>
      <c r="CD47" s="295" t="s">
        <v>884</v>
      </c>
      <c r="CE47" s="295" t="s">
        <v>884</v>
      </c>
      <c r="CF47" s="295" t="s">
        <v>884</v>
      </c>
      <c r="CG47" s="295" t="s">
        <v>884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5"/>
        <v>1129.9936704730833</v>
      </c>
      <c r="E48" s="292">
        <f t="shared" si="6"/>
        <v>643.63164763458406</v>
      </c>
      <c r="F48" s="292">
        <f t="shared" si="7"/>
        <v>6.0939641109298535</v>
      </c>
      <c r="G48" s="292">
        <f t="shared" si="8"/>
        <v>54</v>
      </c>
      <c r="H48" s="292">
        <f t="shared" si="9"/>
        <v>87</v>
      </c>
      <c r="I48" s="292">
        <f t="shared" si="10"/>
        <v>126.10884176182708</v>
      </c>
      <c r="J48" s="292">
        <f t="shared" si="11"/>
        <v>39</v>
      </c>
      <c r="K48" s="292">
        <f t="shared" si="12"/>
        <v>0</v>
      </c>
      <c r="L48" s="292">
        <f t="shared" si="13"/>
        <v>83.159216965742246</v>
      </c>
      <c r="M48" s="292">
        <f t="shared" si="14"/>
        <v>0</v>
      </c>
      <c r="N48" s="292">
        <f t="shared" si="15"/>
        <v>29</v>
      </c>
      <c r="O48" s="292">
        <f t="shared" si="16"/>
        <v>0</v>
      </c>
      <c r="P48" s="292">
        <f t="shared" si="17"/>
        <v>0</v>
      </c>
      <c r="Q48" s="292">
        <f t="shared" si="18"/>
        <v>57</v>
      </c>
      <c r="R48" s="292">
        <f t="shared" si="19"/>
        <v>0</v>
      </c>
      <c r="S48" s="292">
        <f t="shared" si="20"/>
        <v>0</v>
      </c>
      <c r="T48" s="292">
        <f t="shared" si="21"/>
        <v>0</v>
      </c>
      <c r="U48" s="292">
        <f t="shared" si="22"/>
        <v>0</v>
      </c>
      <c r="V48" s="292">
        <f t="shared" si="23"/>
        <v>0</v>
      </c>
      <c r="W48" s="292">
        <f t="shared" si="24"/>
        <v>0</v>
      </c>
      <c r="X48" s="292">
        <f t="shared" si="25"/>
        <v>5</v>
      </c>
      <c r="Y48" s="292">
        <f t="shared" si="1"/>
        <v>1</v>
      </c>
      <c r="Z48" s="292">
        <v>1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884</v>
      </c>
      <c r="AK48" s="295" t="s">
        <v>884</v>
      </c>
      <c r="AL48" s="295" t="s">
        <v>884</v>
      </c>
      <c r="AM48" s="295" t="s">
        <v>884</v>
      </c>
      <c r="AN48" s="295" t="s">
        <v>884</v>
      </c>
      <c r="AO48" s="295" t="s">
        <v>884</v>
      </c>
      <c r="AP48" s="295" t="s">
        <v>884</v>
      </c>
      <c r="AQ48" s="295" t="s">
        <v>884</v>
      </c>
      <c r="AR48" s="292">
        <v>0</v>
      </c>
      <c r="AS48" s="292">
        <v>0</v>
      </c>
      <c r="AT48" s="292">
        <f>施設資源化量内訳!D48</f>
        <v>473</v>
      </c>
      <c r="AU48" s="292">
        <f>施設資源化量内訳!E48</f>
        <v>36</v>
      </c>
      <c r="AV48" s="292">
        <f>施設資源化量内訳!F48</f>
        <v>1</v>
      </c>
      <c r="AW48" s="292">
        <f>施設資源化量内訳!G48</f>
        <v>54</v>
      </c>
      <c r="AX48" s="292">
        <f>施設資源化量内訳!H48</f>
        <v>72</v>
      </c>
      <c r="AY48" s="292">
        <f>施設資源化量内訳!I48</f>
        <v>126</v>
      </c>
      <c r="AZ48" s="292">
        <f>施設資源化量内訳!J48</f>
        <v>39</v>
      </c>
      <c r="BA48" s="292">
        <f>施設資源化量内訳!K48</f>
        <v>0</v>
      </c>
      <c r="BB48" s="292">
        <f>施設資源化量内訳!L48</f>
        <v>83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57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5</v>
      </c>
      <c r="BO48" s="292">
        <f t="shared" si="3"/>
        <v>655.99367047308328</v>
      </c>
      <c r="BP48" s="292">
        <v>606.63164763458406</v>
      </c>
      <c r="BQ48" s="292">
        <v>5.0939641109298535</v>
      </c>
      <c r="BR48" s="292">
        <v>0</v>
      </c>
      <c r="BS48" s="292">
        <v>15</v>
      </c>
      <c r="BT48" s="292">
        <v>0.10884176182707994</v>
      </c>
      <c r="BU48" s="292">
        <v>0</v>
      </c>
      <c r="BV48" s="292">
        <v>0</v>
      </c>
      <c r="BW48" s="292">
        <v>0.15921696574225122</v>
      </c>
      <c r="BX48" s="292">
        <v>0</v>
      </c>
      <c r="BY48" s="292">
        <v>29</v>
      </c>
      <c r="BZ48" s="295" t="s">
        <v>884</v>
      </c>
      <c r="CA48" s="295" t="s">
        <v>884</v>
      </c>
      <c r="CB48" s="295" t="s">
        <v>884</v>
      </c>
      <c r="CC48" s="295" t="s">
        <v>884</v>
      </c>
      <c r="CD48" s="295" t="s">
        <v>884</v>
      </c>
      <c r="CE48" s="295" t="s">
        <v>884</v>
      </c>
      <c r="CF48" s="295" t="s">
        <v>884</v>
      </c>
      <c r="CG48" s="295" t="s">
        <v>884</v>
      </c>
      <c r="CH48" s="292">
        <v>0</v>
      </c>
      <c r="CI48" s="292">
        <v>0</v>
      </c>
      <c r="CJ48" s="293" t="s">
        <v>883</v>
      </c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8">
    <sortCondition ref="A8:A48"/>
    <sortCondition ref="B8:B48"/>
    <sortCondition ref="C8:C48"/>
  </sortState>
  <mergeCells count="88">
    <mergeCell ref="X3:X5"/>
    <mergeCell ref="Z3:Z5"/>
    <mergeCell ref="Y3:Y5"/>
    <mergeCell ref="W3:W5"/>
    <mergeCell ref="AP3:AP5"/>
    <mergeCell ref="AA3:AA5"/>
    <mergeCell ref="AB3:AB5"/>
    <mergeCell ref="AQ3:AQ5"/>
    <mergeCell ref="AF3:AF5"/>
    <mergeCell ref="AG3:AG5"/>
    <mergeCell ref="AI3:AI5"/>
    <mergeCell ref="AO3:AO5"/>
    <mergeCell ref="AM3:AM5"/>
    <mergeCell ref="AH3:AH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AW3:AW5"/>
    <mergeCell ref="AX3:AX5"/>
    <mergeCell ref="AY3:AY5"/>
    <mergeCell ref="AZ3:AZ5"/>
    <mergeCell ref="BI3:BI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A2:A6"/>
    <mergeCell ref="B2:B6"/>
    <mergeCell ref="C2:C6"/>
    <mergeCell ref="D3:D5"/>
    <mergeCell ref="S3:S5"/>
    <mergeCell ref="P3:P5"/>
    <mergeCell ref="R3:R5"/>
    <mergeCell ref="Q3: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7" man="1"/>
    <brk id="45" min="1" max="47" man="1"/>
    <brk id="66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45" t="s">
        <v>11</v>
      </c>
      <c r="B2" s="345" t="s">
        <v>12</v>
      </c>
      <c r="C2" s="347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46"/>
      <c r="B3" s="346"/>
      <c r="C3" s="348"/>
      <c r="D3" s="364" t="s">
        <v>3</v>
      </c>
      <c r="E3" s="360" t="s">
        <v>73</v>
      </c>
      <c r="F3" s="360" t="s">
        <v>74</v>
      </c>
      <c r="G3" s="360" t="s">
        <v>75</v>
      </c>
      <c r="H3" s="360" t="s">
        <v>76</v>
      </c>
      <c r="I3" s="360" t="s">
        <v>77</v>
      </c>
      <c r="J3" s="362" t="s">
        <v>6</v>
      </c>
      <c r="K3" s="360" t="s">
        <v>78</v>
      </c>
      <c r="L3" s="362" t="s">
        <v>89</v>
      </c>
      <c r="M3" s="362" t="s">
        <v>90</v>
      </c>
      <c r="N3" s="360" t="s">
        <v>80</v>
      </c>
      <c r="O3" s="360" t="s">
        <v>81</v>
      </c>
      <c r="P3" s="360" t="s">
        <v>82</v>
      </c>
      <c r="Q3" s="360" t="s">
        <v>83</v>
      </c>
      <c r="R3" s="327" t="s">
        <v>84</v>
      </c>
      <c r="S3" s="333" t="s">
        <v>91</v>
      </c>
      <c r="T3" s="360" t="s">
        <v>85</v>
      </c>
      <c r="U3" s="362" t="s">
        <v>86</v>
      </c>
      <c r="V3" s="362" t="s">
        <v>87</v>
      </c>
      <c r="W3" s="362" t="s">
        <v>88</v>
      </c>
      <c r="X3" s="362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46"/>
      <c r="B4" s="346"/>
      <c r="C4" s="348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4"/>
      <c r="S4" s="334"/>
      <c r="T4" s="361"/>
      <c r="U4" s="363"/>
      <c r="V4" s="363"/>
      <c r="W4" s="363"/>
      <c r="X4" s="363"/>
      <c r="Y4" s="364" t="s">
        <v>3</v>
      </c>
      <c r="Z4" s="360" t="s">
        <v>73</v>
      </c>
      <c r="AA4" s="360" t="s">
        <v>74</v>
      </c>
      <c r="AB4" s="360" t="s">
        <v>75</v>
      </c>
      <c r="AC4" s="360" t="s">
        <v>76</v>
      </c>
      <c r="AD4" s="360" t="s">
        <v>77</v>
      </c>
      <c r="AE4" s="362" t="s">
        <v>6</v>
      </c>
      <c r="AF4" s="360" t="s">
        <v>78</v>
      </c>
      <c r="AG4" s="362" t="s">
        <v>89</v>
      </c>
      <c r="AH4" s="360" t="s">
        <v>79</v>
      </c>
      <c r="AI4" s="360" t="s">
        <v>80</v>
      </c>
      <c r="AJ4" s="360" t="s">
        <v>81</v>
      </c>
      <c r="AK4" s="360" t="s">
        <v>82</v>
      </c>
      <c r="AL4" s="360" t="s">
        <v>83</v>
      </c>
      <c r="AM4" s="362" t="s">
        <v>84</v>
      </c>
      <c r="AN4" s="360" t="s">
        <v>91</v>
      </c>
      <c r="AO4" s="360" t="s">
        <v>85</v>
      </c>
      <c r="AP4" s="362" t="s">
        <v>86</v>
      </c>
      <c r="AQ4" s="362" t="s">
        <v>87</v>
      </c>
      <c r="AR4" s="362" t="s">
        <v>88</v>
      </c>
      <c r="AS4" s="362" t="s">
        <v>67</v>
      </c>
      <c r="AT4" s="364" t="s">
        <v>3</v>
      </c>
      <c r="AU4" s="360" t="s">
        <v>73</v>
      </c>
      <c r="AV4" s="360" t="s">
        <v>74</v>
      </c>
      <c r="AW4" s="360" t="s">
        <v>75</v>
      </c>
      <c r="AX4" s="360" t="s">
        <v>76</v>
      </c>
      <c r="AY4" s="360" t="s">
        <v>77</v>
      </c>
      <c r="AZ4" s="362" t="s">
        <v>6</v>
      </c>
      <c r="BA4" s="360" t="s">
        <v>78</v>
      </c>
      <c r="BB4" s="362" t="s">
        <v>89</v>
      </c>
      <c r="BC4" s="360" t="s">
        <v>79</v>
      </c>
      <c r="BD4" s="360" t="s">
        <v>80</v>
      </c>
      <c r="BE4" s="360" t="s">
        <v>81</v>
      </c>
      <c r="BF4" s="360" t="s">
        <v>82</v>
      </c>
      <c r="BG4" s="360" t="s">
        <v>83</v>
      </c>
      <c r="BH4" s="362" t="s">
        <v>84</v>
      </c>
      <c r="BI4" s="360" t="s">
        <v>91</v>
      </c>
      <c r="BJ4" s="360" t="s">
        <v>85</v>
      </c>
      <c r="BK4" s="362" t="s">
        <v>86</v>
      </c>
      <c r="BL4" s="362" t="s">
        <v>87</v>
      </c>
      <c r="BM4" s="362" t="s">
        <v>88</v>
      </c>
      <c r="BN4" s="362" t="s">
        <v>67</v>
      </c>
      <c r="BO4" s="364" t="s">
        <v>3</v>
      </c>
      <c r="BP4" s="360" t="s">
        <v>73</v>
      </c>
      <c r="BQ4" s="360" t="s">
        <v>74</v>
      </c>
      <c r="BR4" s="360" t="s">
        <v>75</v>
      </c>
      <c r="BS4" s="360" t="s">
        <v>76</v>
      </c>
      <c r="BT4" s="360" t="s">
        <v>77</v>
      </c>
      <c r="BU4" s="362" t="s">
        <v>6</v>
      </c>
      <c r="BV4" s="360" t="s">
        <v>78</v>
      </c>
      <c r="BW4" s="362" t="s">
        <v>89</v>
      </c>
      <c r="BX4" s="360" t="s">
        <v>79</v>
      </c>
      <c r="BY4" s="360" t="s">
        <v>80</v>
      </c>
      <c r="BZ4" s="360" t="s">
        <v>81</v>
      </c>
      <c r="CA4" s="360" t="s">
        <v>82</v>
      </c>
      <c r="CB4" s="360" t="s">
        <v>83</v>
      </c>
      <c r="CC4" s="362" t="s">
        <v>84</v>
      </c>
      <c r="CD4" s="360" t="s">
        <v>91</v>
      </c>
      <c r="CE4" s="360" t="s">
        <v>85</v>
      </c>
      <c r="CF4" s="362" t="s">
        <v>86</v>
      </c>
      <c r="CG4" s="362" t="s">
        <v>87</v>
      </c>
      <c r="CH4" s="362" t="s">
        <v>88</v>
      </c>
      <c r="CI4" s="362" t="s">
        <v>67</v>
      </c>
      <c r="CJ4" s="364" t="s">
        <v>3</v>
      </c>
      <c r="CK4" s="360" t="s">
        <v>73</v>
      </c>
      <c r="CL4" s="360" t="s">
        <v>74</v>
      </c>
      <c r="CM4" s="360" t="s">
        <v>75</v>
      </c>
      <c r="CN4" s="360" t="s">
        <v>76</v>
      </c>
      <c r="CO4" s="360" t="s">
        <v>77</v>
      </c>
      <c r="CP4" s="362" t="s">
        <v>6</v>
      </c>
      <c r="CQ4" s="360" t="s">
        <v>78</v>
      </c>
      <c r="CR4" s="362" t="s">
        <v>89</v>
      </c>
      <c r="CS4" s="360" t="s">
        <v>79</v>
      </c>
      <c r="CT4" s="360" t="s">
        <v>80</v>
      </c>
      <c r="CU4" s="360" t="s">
        <v>81</v>
      </c>
      <c r="CV4" s="360" t="s">
        <v>82</v>
      </c>
      <c r="CW4" s="360" t="s">
        <v>83</v>
      </c>
      <c r="CX4" s="362" t="s">
        <v>84</v>
      </c>
      <c r="CY4" s="360" t="s">
        <v>91</v>
      </c>
      <c r="CZ4" s="360" t="s">
        <v>85</v>
      </c>
      <c r="DA4" s="362" t="s">
        <v>86</v>
      </c>
      <c r="DB4" s="362" t="s">
        <v>87</v>
      </c>
      <c r="DC4" s="362" t="s">
        <v>88</v>
      </c>
      <c r="DD4" s="362" t="s">
        <v>67</v>
      </c>
      <c r="DE4" s="364" t="s">
        <v>3</v>
      </c>
      <c r="DF4" s="360" t="s">
        <v>73</v>
      </c>
      <c r="DG4" s="360" t="s">
        <v>74</v>
      </c>
      <c r="DH4" s="360" t="s">
        <v>75</v>
      </c>
      <c r="DI4" s="360" t="s">
        <v>76</v>
      </c>
      <c r="DJ4" s="360" t="s">
        <v>77</v>
      </c>
      <c r="DK4" s="362" t="s">
        <v>6</v>
      </c>
      <c r="DL4" s="360" t="s">
        <v>78</v>
      </c>
      <c r="DM4" s="362" t="s">
        <v>89</v>
      </c>
      <c r="DN4" s="360" t="s">
        <v>79</v>
      </c>
      <c r="DO4" s="360" t="s">
        <v>80</v>
      </c>
      <c r="DP4" s="360" t="s">
        <v>81</v>
      </c>
      <c r="DQ4" s="360" t="s">
        <v>82</v>
      </c>
      <c r="DR4" s="360" t="s">
        <v>83</v>
      </c>
      <c r="DS4" s="362" t="s">
        <v>84</v>
      </c>
      <c r="DT4" s="360" t="s">
        <v>91</v>
      </c>
      <c r="DU4" s="360" t="s">
        <v>85</v>
      </c>
      <c r="DV4" s="362" t="s">
        <v>86</v>
      </c>
      <c r="DW4" s="362" t="s">
        <v>87</v>
      </c>
      <c r="DX4" s="362" t="s">
        <v>88</v>
      </c>
      <c r="DY4" s="362" t="s">
        <v>67</v>
      </c>
      <c r="DZ4" s="364" t="s">
        <v>3</v>
      </c>
      <c r="EA4" s="360" t="s">
        <v>73</v>
      </c>
      <c r="EB4" s="360" t="s">
        <v>74</v>
      </c>
      <c r="EC4" s="360" t="s">
        <v>75</v>
      </c>
      <c r="ED4" s="360" t="s">
        <v>76</v>
      </c>
      <c r="EE4" s="360" t="s">
        <v>77</v>
      </c>
      <c r="EF4" s="362" t="s">
        <v>6</v>
      </c>
      <c r="EG4" s="360" t="s">
        <v>78</v>
      </c>
      <c r="EH4" s="362" t="s">
        <v>89</v>
      </c>
      <c r="EI4" s="360" t="s">
        <v>79</v>
      </c>
      <c r="EJ4" s="360" t="s">
        <v>80</v>
      </c>
      <c r="EK4" s="360" t="s">
        <v>81</v>
      </c>
      <c r="EL4" s="360" t="s">
        <v>82</v>
      </c>
      <c r="EM4" s="360" t="s">
        <v>83</v>
      </c>
      <c r="EN4" s="362" t="s">
        <v>84</v>
      </c>
      <c r="EO4" s="360" t="s">
        <v>91</v>
      </c>
      <c r="EP4" s="360" t="s">
        <v>85</v>
      </c>
      <c r="EQ4" s="362" t="s">
        <v>86</v>
      </c>
      <c r="ER4" s="362" t="s">
        <v>87</v>
      </c>
      <c r="ES4" s="362" t="s">
        <v>88</v>
      </c>
      <c r="ET4" s="362" t="s">
        <v>67</v>
      </c>
      <c r="EU4" s="364" t="s">
        <v>3</v>
      </c>
      <c r="EV4" s="360" t="s">
        <v>73</v>
      </c>
      <c r="EW4" s="360" t="s">
        <v>74</v>
      </c>
      <c r="EX4" s="360" t="s">
        <v>75</v>
      </c>
      <c r="EY4" s="360" t="s">
        <v>76</v>
      </c>
      <c r="EZ4" s="360" t="s">
        <v>77</v>
      </c>
      <c r="FA4" s="362" t="s">
        <v>6</v>
      </c>
      <c r="FB4" s="360" t="s">
        <v>78</v>
      </c>
      <c r="FC4" s="362" t="s">
        <v>89</v>
      </c>
      <c r="FD4" s="360" t="s">
        <v>79</v>
      </c>
      <c r="FE4" s="360" t="s">
        <v>80</v>
      </c>
      <c r="FF4" s="360" t="s">
        <v>81</v>
      </c>
      <c r="FG4" s="360" t="s">
        <v>82</v>
      </c>
      <c r="FH4" s="360" t="s">
        <v>83</v>
      </c>
      <c r="FI4" s="362" t="s">
        <v>84</v>
      </c>
      <c r="FJ4" s="360" t="s">
        <v>91</v>
      </c>
      <c r="FK4" s="360" t="s">
        <v>85</v>
      </c>
      <c r="FL4" s="362" t="s">
        <v>86</v>
      </c>
      <c r="FM4" s="362" t="s">
        <v>87</v>
      </c>
      <c r="FN4" s="362" t="s">
        <v>88</v>
      </c>
      <c r="FO4" s="362" t="s">
        <v>67</v>
      </c>
    </row>
    <row r="5" spans="1:171" s="274" customFormat="1" ht="22.5" customHeight="1">
      <c r="A5" s="346"/>
      <c r="B5" s="346"/>
      <c r="C5" s="348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4"/>
      <c r="S5" s="334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>
      <c r="A6" s="346"/>
      <c r="B6" s="346"/>
      <c r="C6" s="348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6">
        <f t="shared" ref="D7:X7" si="0">SUM(Y7,AT7,BO7,CJ7,DE7,DZ7,EU7)</f>
        <v>118136</v>
      </c>
      <c r="E7" s="306">
        <f t="shared" si="0"/>
        <v>5170</v>
      </c>
      <c r="F7" s="306">
        <f t="shared" si="0"/>
        <v>91</v>
      </c>
      <c r="G7" s="306">
        <f t="shared" si="0"/>
        <v>920</v>
      </c>
      <c r="H7" s="306">
        <f t="shared" si="0"/>
        <v>25025</v>
      </c>
      <c r="I7" s="306">
        <f t="shared" si="0"/>
        <v>16006</v>
      </c>
      <c r="J7" s="306">
        <f t="shared" si="0"/>
        <v>8854</v>
      </c>
      <c r="K7" s="306">
        <f t="shared" si="0"/>
        <v>21</v>
      </c>
      <c r="L7" s="306">
        <f t="shared" si="0"/>
        <v>18084</v>
      </c>
      <c r="M7" s="306">
        <f t="shared" si="0"/>
        <v>2223</v>
      </c>
      <c r="N7" s="306">
        <f t="shared" si="0"/>
        <v>634</v>
      </c>
      <c r="O7" s="306">
        <f t="shared" si="0"/>
        <v>11321</v>
      </c>
      <c r="P7" s="306">
        <f t="shared" si="0"/>
        <v>0</v>
      </c>
      <c r="Q7" s="306">
        <f t="shared" si="0"/>
        <v>12521</v>
      </c>
      <c r="R7" s="306">
        <f t="shared" si="0"/>
        <v>2627</v>
      </c>
      <c r="S7" s="306">
        <f t="shared" si="0"/>
        <v>497</v>
      </c>
      <c r="T7" s="306">
        <f t="shared" si="0"/>
        <v>12085</v>
      </c>
      <c r="U7" s="306">
        <f t="shared" si="0"/>
        <v>0</v>
      </c>
      <c r="V7" s="306">
        <f t="shared" si="0"/>
        <v>51</v>
      </c>
      <c r="W7" s="306">
        <f t="shared" si="0"/>
        <v>104</v>
      </c>
      <c r="X7" s="306">
        <f t="shared" si="0"/>
        <v>1902</v>
      </c>
      <c r="Y7" s="306">
        <f t="shared" ref="Y7:Y48" si="1">SUM(Z7:AS7)</f>
        <v>28258</v>
      </c>
      <c r="Z7" s="306">
        <f t="shared" ref="Z7:AS7" si="2">SUM(Z$8:Z$1000)</f>
        <v>100</v>
      </c>
      <c r="AA7" s="306">
        <f t="shared" si="2"/>
        <v>0</v>
      </c>
      <c r="AB7" s="306">
        <f t="shared" si="2"/>
        <v>0</v>
      </c>
      <c r="AC7" s="306">
        <f t="shared" si="2"/>
        <v>3483</v>
      </c>
      <c r="AD7" s="306">
        <f t="shared" si="2"/>
        <v>0</v>
      </c>
      <c r="AE7" s="306">
        <f t="shared" si="2"/>
        <v>0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14</v>
      </c>
      <c r="AJ7" s="310" t="s">
        <v>739</v>
      </c>
      <c r="AK7" s="310" t="s">
        <v>739</v>
      </c>
      <c r="AL7" s="306">
        <f t="shared" si="2"/>
        <v>12521</v>
      </c>
      <c r="AM7" s="310" t="s">
        <v>739</v>
      </c>
      <c r="AN7" s="310" t="s">
        <v>739</v>
      </c>
      <c r="AO7" s="306">
        <f t="shared" si="2"/>
        <v>12085</v>
      </c>
      <c r="AP7" s="310" t="s">
        <v>739</v>
      </c>
      <c r="AQ7" s="306">
        <f t="shared" si="2"/>
        <v>51</v>
      </c>
      <c r="AR7" s="310" t="s">
        <v>739</v>
      </c>
      <c r="AS7" s="306">
        <f t="shared" si="2"/>
        <v>4</v>
      </c>
      <c r="AT7" s="306">
        <f t="shared" ref="AT7:AT48" si="3">SUM(AU7:BN7)</f>
        <v>15196</v>
      </c>
      <c r="AU7" s="306">
        <f t="shared" ref="AU7:BN7" si="4">SUM(AU$8:AU$1000)</f>
        <v>196</v>
      </c>
      <c r="AV7" s="306">
        <f t="shared" si="4"/>
        <v>3</v>
      </c>
      <c r="AW7" s="306">
        <f t="shared" si="4"/>
        <v>90</v>
      </c>
      <c r="AX7" s="306">
        <f t="shared" si="4"/>
        <v>13322</v>
      </c>
      <c r="AY7" s="306">
        <f t="shared" si="4"/>
        <v>1195</v>
      </c>
      <c r="AZ7" s="306">
        <f t="shared" si="4"/>
        <v>0</v>
      </c>
      <c r="BA7" s="306">
        <f t="shared" si="4"/>
        <v>0</v>
      </c>
      <c r="BB7" s="306">
        <f t="shared" si="4"/>
        <v>2</v>
      </c>
      <c r="BC7" s="306">
        <f t="shared" si="4"/>
        <v>43</v>
      </c>
      <c r="BD7" s="306">
        <f t="shared" si="4"/>
        <v>4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341</v>
      </c>
      <c r="BO7" s="306">
        <f t="shared" ref="BO7:BO48" si="5">SUM(BP7:CI7)</f>
        <v>11207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11171</v>
      </c>
      <c r="CA7" s="306">
        <f t="shared" si="6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36</v>
      </c>
      <c r="CJ7" s="306">
        <f t="shared" ref="CJ7:CJ48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48" si="9">SUM(DF7:DY7)</f>
        <v>497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497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48" si="11">SUM(EA7:ET7)</f>
        <v>2733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0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28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2627</v>
      </c>
      <c r="EO7" s="306">
        <f t="shared" si="12"/>
        <v>0</v>
      </c>
      <c r="EP7" s="310" t="s">
        <v>739</v>
      </c>
      <c r="EQ7" s="310" t="s">
        <v>739</v>
      </c>
      <c r="ER7" s="310" t="s">
        <v>739</v>
      </c>
      <c r="ES7" s="306">
        <f t="shared" si="12"/>
        <v>78</v>
      </c>
      <c r="ET7" s="306">
        <f t="shared" si="12"/>
        <v>0</v>
      </c>
      <c r="EU7" s="306">
        <f t="shared" ref="EU7:EU48" si="13">SUM(EV7:FO7)</f>
        <v>60245</v>
      </c>
      <c r="EV7" s="306">
        <f t="shared" ref="EV7:FO7" si="14">SUM(EV$8:EV$1000)</f>
        <v>4874</v>
      </c>
      <c r="EW7" s="306">
        <f t="shared" si="14"/>
        <v>88</v>
      </c>
      <c r="EX7" s="306">
        <f t="shared" si="14"/>
        <v>830</v>
      </c>
      <c r="EY7" s="306">
        <f t="shared" si="14"/>
        <v>8220</v>
      </c>
      <c r="EZ7" s="306">
        <f t="shared" si="14"/>
        <v>14811</v>
      </c>
      <c r="FA7" s="306">
        <f t="shared" si="14"/>
        <v>8854</v>
      </c>
      <c r="FB7" s="306">
        <f t="shared" si="14"/>
        <v>21</v>
      </c>
      <c r="FC7" s="306">
        <f t="shared" si="14"/>
        <v>18082</v>
      </c>
      <c r="FD7" s="306">
        <f t="shared" si="14"/>
        <v>2152</v>
      </c>
      <c r="FE7" s="306">
        <f t="shared" si="14"/>
        <v>616</v>
      </c>
      <c r="FF7" s="306">
        <f t="shared" si="14"/>
        <v>150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0</v>
      </c>
      <c r="FL7" s="306">
        <f t="shared" si="14"/>
        <v>0</v>
      </c>
      <c r="FM7" s="306">
        <f t="shared" si="14"/>
        <v>0</v>
      </c>
      <c r="FN7" s="306">
        <f t="shared" si="14"/>
        <v>26</v>
      </c>
      <c r="FO7" s="306">
        <f t="shared" si="14"/>
        <v>1521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48" si="15">SUM(Y8,AT8,BO8,CJ8,DE8,DZ8,EU8)</f>
        <v>23398</v>
      </c>
      <c r="E8" s="292">
        <f t="shared" ref="E8:E48" si="16">SUM(Z8,AU8,BP8,CK8,DF8,EA8,EV8)</f>
        <v>23</v>
      </c>
      <c r="F8" s="292">
        <f t="shared" ref="F8:F48" si="17">SUM(AA8,AV8,BQ8,CL8,DG8,EB8,EW8)</f>
        <v>0</v>
      </c>
      <c r="G8" s="292">
        <f t="shared" ref="G8:G48" si="18">SUM(AB8,AW8,BR8,CM8,DH8,EC8,EX8)</f>
        <v>0</v>
      </c>
      <c r="H8" s="292">
        <f t="shared" ref="H8:H48" si="19">SUM(AC8,AX8,BS8,CN8,DI8,ED8,EY8)</f>
        <v>6536</v>
      </c>
      <c r="I8" s="292">
        <f t="shared" ref="I8:I48" si="20">SUM(AD8,AY8,BT8,CO8,DJ8,EE8,EZ8)</f>
        <v>4355</v>
      </c>
      <c r="J8" s="292">
        <f t="shared" ref="J8:J48" si="21">SUM(AE8,AZ8,BU8,CP8,DK8,EF8,FA8)</f>
        <v>4134</v>
      </c>
      <c r="K8" s="292">
        <f t="shared" ref="K8:K48" si="22">SUM(AF8,BA8,BV8,CQ8,DL8,EG8,FB8)</f>
        <v>0</v>
      </c>
      <c r="L8" s="292">
        <f t="shared" ref="L8:L48" si="23">SUM(AG8,BB8,BW8,CR8,DM8,EH8,FC8)</f>
        <v>7944</v>
      </c>
      <c r="M8" s="292">
        <f t="shared" ref="M8:M48" si="24">SUM(AH8,BC8,BX8,CS8,DN8,EI8,FD8)</f>
        <v>0</v>
      </c>
      <c r="N8" s="292">
        <f t="shared" ref="N8:N48" si="25">SUM(AI8,BD8,BY8,CT8,DO8,EJ8,FE8)</f>
        <v>0</v>
      </c>
      <c r="O8" s="292">
        <f t="shared" ref="O8:O48" si="26">SUM(AJ8,BE8,BZ8,CU8,DP8,EK8,FF8)</f>
        <v>0</v>
      </c>
      <c r="P8" s="292">
        <f t="shared" ref="P8:P48" si="27">SUM(AK8,BF8,CA8,CV8,DQ8,EL8,FG8)</f>
        <v>0</v>
      </c>
      <c r="Q8" s="292">
        <f t="shared" ref="Q8:Q48" si="28">SUM(AL8,BG8,CB8,CW8,DR8,EM8,FH8)</f>
        <v>0</v>
      </c>
      <c r="R8" s="292">
        <f t="shared" ref="R8:R48" si="29">SUM(AM8,BH8,CC8,CX8,DS8,EN8,FI8)</f>
        <v>0</v>
      </c>
      <c r="S8" s="292">
        <f t="shared" ref="S8:S48" si="30">SUM(AN8,BI8,CD8,CY8,DT8,EO8,FJ8)</f>
        <v>0</v>
      </c>
      <c r="T8" s="292">
        <f t="shared" ref="T8:T48" si="31">SUM(AO8,BJ8,CE8,CZ8,DU8,EP8,FK8)</f>
        <v>395</v>
      </c>
      <c r="U8" s="292">
        <f t="shared" ref="U8:U48" si="32">SUM(AP8,BK8,CF8,DA8,DV8,EQ8,FL8)</f>
        <v>0</v>
      </c>
      <c r="V8" s="292">
        <f t="shared" ref="V8:V48" si="33">SUM(AQ8,BL8,CG8,DB8,DW8,ER8,FM8)</f>
        <v>0</v>
      </c>
      <c r="W8" s="292">
        <f t="shared" ref="W8:W48" si="34">SUM(AR8,BM8,CH8,DC8,DX8,ES8,FN8)</f>
        <v>0</v>
      </c>
      <c r="X8" s="292">
        <f t="shared" ref="X8:X48" si="35">SUM(AS8,BN8,CI8,DD8,DY8,ET8,FO8)</f>
        <v>11</v>
      </c>
      <c r="Y8" s="292">
        <f t="shared" si="1"/>
        <v>395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884</v>
      </c>
      <c r="AK8" s="295" t="s">
        <v>884</v>
      </c>
      <c r="AL8" s="292">
        <v>0</v>
      </c>
      <c r="AM8" s="295" t="s">
        <v>884</v>
      </c>
      <c r="AN8" s="295" t="s">
        <v>884</v>
      </c>
      <c r="AO8" s="292">
        <v>395</v>
      </c>
      <c r="AP8" s="295" t="s">
        <v>884</v>
      </c>
      <c r="AQ8" s="292">
        <v>0</v>
      </c>
      <c r="AR8" s="295" t="s">
        <v>884</v>
      </c>
      <c r="AS8" s="292">
        <v>0</v>
      </c>
      <c r="AT8" s="292">
        <f t="shared" si="3"/>
        <v>3023</v>
      </c>
      <c r="AU8" s="292">
        <v>0</v>
      </c>
      <c r="AV8" s="292">
        <v>0</v>
      </c>
      <c r="AW8" s="292">
        <v>0</v>
      </c>
      <c r="AX8" s="292">
        <v>3023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884</v>
      </c>
      <c r="BF8" s="295" t="s">
        <v>884</v>
      </c>
      <c r="BG8" s="295" t="s">
        <v>884</v>
      </c>
      <c r="BH8" s="295" t="s">
        <v>884</v>
      </c>
      <c r="BI8" s="295" t="s">
        <v>884</v>
      </c>
      <c r="BJ8" s="295" t="s">
        <v>884</v>
      </c>
      <c r="BK8" s="295" t="s">
        <v>884</v>
      </c>
      <c r="BL8" s="295" t="s">
        <v>884</v>
      </c>
      <c r="BM8" s="295" t="s">
        <v>884</v>
      </c>
      <c r="BN8" s="292">
        <v>0</v>
      </c>
      <c r="BO8" s="292">
        <f t="shared" si="5"/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884</v>
      </c>
      <c r="CC8" s="295" t="s">
        <v>884</v>
      </c>
      <c r="CD8" s="295" t="s">
        <v>884</v>
      </c>
      <c r="CE8" s="295" t="s">
        <v>884</v>
      </c>
      <c r="CF8" s="295" t="s">
        <v>884</v>
      </c>
      <c r="CG8" s="295" t="s">
        <v>884</v>
      </c>
      <c r="CH8" s="295" t="s">
        <v>884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884</v>
      </c>
      <c r="CX8" s="295" t="s">
        <v>884</v>
      </c>
      <c r="CY8" s="295" t="s">
        <v>884</v>
      </c>
      <c r="CZ8" s="295" t="s">
        <v>884</v>
      </c>
      <c r="DA8" s="295" t="s">
        <v>884</v>
      </c>
      <c r="DB8" s="295" t="s">
        <v>884</v>
      </c>
      <c r="DC8" s="295" t="s">
        <v>884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884</v>
      </c>
      <c r="DS8" s="295" t="s">
        <v>884</v>
      </c>
      <c r="DT8" s="292">
        <v>0</v>
      </c>
      <c r="DU8" s="295" t="s">
        <v>884</v>
      </c>
      <c r="DV8" s="295" t="s">
        <v>884</v>
      </c>
      <c r="DW8" s="295" t="s">
        <v>884</v>
      </c>
      <c r="DX8" s="295" t="s">
        <v>884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884</v>
      </c>
      <c r="EL8" s="295" t="s">
        <v>884</v>
      </c>
      <c r="EM8" s="295" t="s">
        <v>884</v>
      </c>
      <c r="EN8" s="292">
        <v>0</v>
      </c>
      <c r="EO8" s="292">
        <v>0</v>
      </c>
      <c r="EP8" s="295" t="s">
        <v>884</v>
      </c>
      <c r="EQ8" s="295" t="s">
        <v>884</v>
      </c>
      <c r="ER8" s="295" t="s">
        <v>884</v>
      </c>
      <c r="ES8" s="292">
        <v>0</v>
      </c>
      <c r="ET8" s="292">
        <v>0</v>
      </c>
      <c r="EU8" s="292">
        <f t="shared" si="13"/>
        <v>19980</v>
      </c>
      <c r="EV8" s="292">
        <v>23</v>
      </c>
      <c r="EW8" s="292">
        <v>0</v>
      </c>
      <c r="EX8" s="292">
        <v>0</v>
      </c>
      <c r="EY8" s="292">
        <v>3513</v>
      </c>
      <c r="EZ8" s="292">
        <v>4355</v>
      </c>
      <c r="FA8" s="292">
        <v>4134</v>
      </c>
      <c r="FB8" s="292">
        <v>0</v>
      </c>
      <c r="FC8" s="292">
        <v>7944</v>
      </c>
      <c r="FD8" s="292">
        <v>0</v>
      </c>
      <c r="FE8" s="292">
        <v>0</v>
      </c>
      <c r="FF8" s="292">
        <v>0</v>
      </c>
      <c r="FG8" s="292">
        <v>0</v>
      </c>
      <c r="FH8" s="295" t="s">
        <v>884</v>
      </c>
      <c r="FI8" s="295" t="s">
        <v>884</v>
      </c>
      <c r="FJ8" s="295" t="s">
        <v>884</v>
      </c>
      <c r="FK8" s="292">
        <v>0</v>
      </c>
      <c r="FL8" s="292">
        <v>0</v>
      </c>
      <c r="FM8" s="292">
        <v>0</v>
      </c>
      <c r="FN8" s="292">
        <v>0</v>
      </c>
      <c r="FO8" s="292">
        <v>11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15"/>
        <v>20781</v>
      </c>
      <c r="E9" s="292">
        <f t="shared" si="16"/>
        <v>68</v>
      </c>
      <c r="F9" s="292">
        <f t="shared" si="17"/>
        <v>53</v>
      </c>
      <c r="G9" s="292">
        <f t="shared" si="18"/>
        <v>116</v>
      </c>
      <c r="H9" s="292">
        <f t="shared" si="19"/>
        <v>2354</v>
      </c>
      <c r="I9" s="292">
        <f t="shared" si="20"/>
        <v>2354</v>
      </c>
      <c r="J9" s="292">
        <f t="shared" si="21"/>
        <v>311</v>
      </c>
      <c r="K9" s="292">
        <f t="shared" si="22"/>
        <v>0</v>
      </c>
      <c r="L9" s="292">
        <f t="shared" si="23"/>
        <v>2223</v>
      </c>
      <c r="M9" s="292">
        <f t="shared" si="24"/>
        <v>0</v>
      </c>
      <c r="N9" s="292">
        <f t="shared" si="25"/>
        <v>0</v>
      </c>
      <c r="O9" s="292">
        <f t="shared" si="26"/>
        <v>3688</v>
      </c>
      <c r="P9" s="292">
        <f t="shared" si="27"/>
        <v>0</v>
      </c>
      <c r="Q9" s="292">
        <f t="shared" si="28"/>
        <v>9414</v>
      </c>
      <c r="R9" s="292">
        <f t="shared" si="29"/>
        <v>0</v>
      </c>
      <c r="S9" s="292">
        <f t="shared" si="30"/>
        <v>0</v>
      </c>
      <c r="T9" s="292">
        <f t="shared" si="31"/>
        <v>200</v>
      </c>
      <c r="U9" s="292">
        <f t="shared" si="32"/>
        <v>0</v>
      </c>
      <c r="V9" s="292">
        <f t="shared" si="33"/>
        <v>0</v>
      </c>
      <c r="W9" s="292">
        <f t="shared" si="34"/>
        <v>0</v>
      </c>
      <c r="X9" s="292">
        <f t="shared" si="35"/>
        <v>0</v>
      </c>
      <c r="Y9" s="292">
        <f t="shared" si="1"/>
        <v>11413</v>
      </c>
      <c r="Z9" s="292">
        <v>21</v>
      </c>
      <c r="AA9" s="292">
        <v>0</v>
      </c>
      <c r="AB9" s="292">
        <v>0</v>
      </c>
      <c r="AC9" s="292">
        <v>1778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884</v>
      </c>
      <c r="AK9" s="295" t="s">
        <v>884</v>
      </c>
      <c r="AL9" s="292">
        <v>9414</v>
      </c>
      <c r="AM9" s="295" t="s">
        <v>884</v>
      </c>
      <c r="AN9" s="295" t="s">
        <v>884</v>
      </c>
      <c r="AO9" s="292">
        <v>200</v>
      </c>
      <c r="AP9" s="295" t="s">
        <v>884</v>
      </c>
      <c r="AQ9" s="292">
        <v>0</v>
      </c>
      <c r="AR9" s="295" t="s">
        <v>884</v>
      </c>
      <c r="AS9" s="292">
        <v>0</v>
      </c>
      <c r="AT9" s="292">
        <f t="shared" si="3"/>
        <v>554</v>
      </c>
      <c r="AU9" s="292">
        <v>7</v>
      </c>
      <c r="AV9" s="292">
        <v>0</v>
      </c>
      <c r="AW9" s="292">
        <v>0</v>
      </c>
      <c r="AX9" s="292">
        <v>547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884</v>
      </c>
      <c r="BF9" s="295" t="s">
        <v>884</v>
      </c>
      <c r="BG9" s="295" t="s">
        <v>884</v>
      </c>
      <c r="BH9" s="295" t="s">
        <v>884</v>
      </c>
      <c r="BI9" s="295" t="s">
        <v>884</v>
      </c>
      <c r="BJ9" s="295" t="s">
        <v>884</v>
      </c>
      <c r="BK9" s="295" t="s">
        <v>884</v>
      </c>
      <c r="BL9" s="295" t="s">
        <v>884</v>
      </c>
      <c r="BM9" s="295" t="s">
        <v>884</v>
      </c>
      <c r="BN9" s="292">
        <v>0</v>
      </c>
      <c r="BO9" s="292">
        <f t="shared" si="5"/>
        <v>3688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3688</v>
      </c>
      <c r="CA9" s="292">
        <v>0</v>
      </c>
      <c r="CB9" s="295" t="s">
        <v>884</v>
      </c>
      <c r="CC9" s="295" t="s">
        <v>884</v>
      </c>
      <c r="CD9" s="295" t="s">
        <v>884</v>
      </c>
      <c r="CE9" s="295" t="s">
        <v>884</v>
      </c>
      <c r="CF9" s="295" t="s">
        <v>884</v>
      </c>
      <c r="CG9" s="295" t="s">
        <v>884</v>
      </c>
      <c r="CH9" s="295" t="s">
        <v>884</v>
      </c>
      <c r="CI9" s="292">
        <v>0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884</v>
      </c>
      <c r="CX9" s="295" t="s">
        <v>884</v>
      </c>
      <c r="CY9" s="295" t="s">
        <v>884</v>
      </c>
      <c r="CZ9" s="295" t="s">
        <v>884</v>
      </c>
      <c r="DA9" s="295" t="s">
        <v>884</v>
      </c>
      <c r="DB9" s="295" t="s">
        <v>884</v>
      </c>
      <c r="DC9" s="295" t="s">
        <v>884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884</v>
      </c>
      <c r="DS9" s="295" t="s">
        <v>884</v>
      </c>
      <c r="DT9" s="292">
        <v>0</v>
      </c>
      <c r="DU9" s="295" t="s">
        <v>884</v>
      </c>
      <c r="DV9" s="295" t="s">
        <v>884</v>
      </c>
      <c r="DW9" s="295" t="s">
        <v>884</v>
      </c>
      <c r="DX9" s="295" t="s">
        <v>884</v>
      </c>
      <c r="DY9" s="292">
        <v>0</v>
      </c>
      <c r="DZ9" s="292">
        <f t="shared" si="11"/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884</v>
      </c>
      <c r="EL9" s="295" t="s">
        <v>884</v>
      </c>
      <c r="EM9" s="295" t="s">
        <v>884</v>
      </c>
      <c r="EN9" s="292">
        <v>0</v>
      </c>
      <c r="EO9" s="292">
        <v>0</v>
      </c>
      <c r="EP9" s="295" t="s">
        <v>884</v>
      </c>
      <c r="EQ9" s="295" t="s">
        <v>884</v>
      </c>
      <c r="ER9" s="295" t="s">
        <v>884</v>
      </c>
      <c r="ES9" s="292">
        <v>0</v>
      </c>
      <c r="ET9" s="292">
        <v>0</v>
      </c>
      <c r="EU9" s="292">
        <f t="shared" si="13"/>
        <v>5126</v>
      </c>
      <c r="EV9" s="292">
        <v>40</v>
      </c>
      <c r="EW9" s="292">
        <v>53</v>
      </c>
      <c r="EX9" s="292">
        <v>116</v>
      </c>
      <c r="EY9" s="292">
        <v>29</v>
      </c>
      <c r="EZ9" s="292">
        <v>2354</v>
      </c>
      <c r="FA9" s="292">
        <v>311</v>
      </c>
      <c r="FB9" s="292">
        <v>0</v>
      </c>
      <c r="FC9" s="292">
        <v>2223</v>
      </c>
      <c r="FD9" s="292">
        <v>0</v>
      </c>
      <c r="FE9" s="292">
        <v>0</v>
      </c>
      <c r="FF9" s="292">
        <v>0</v>
      </c>
      <c r="FG9" s="292">
        <v>0</v>
      </c>
      <c r="FH9" s="295" t="s">
        <v>884</v>
      </c>
      <c r="FI9" s="295" t="s">
        <v>884</v>
      </c>
      <c r="FJ9" s="295" t="s">
        <v>884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15"/>
        <v>4296</v>
      </c>
      <c r="E10" s="292">
        <f t="shared" si="16"/>
        <v>4</v>
      </c>
      <c r="F10" s="292">
        <f t="shared" si="17"/>
        <v>0</v>
      </c>
      <c r="G10" s="292">
        <f t="shared" si="18"/>
        <v>0</v>
      </c>
      <c r="H10" s="292">
        <f t="shared" si="19"/>
        <v>1308</v>
      </c>
      <c r="I10" s="292">
        <f t="shared" si="20"/>
        <v>1644</v>
      </c>
      <c r="J10" s="292">
        <f t="shared" si="21"/>
        <v>1153</v>
      </c>
      <c r="K10" s="292">
        <f t="shared" si="22"/>
        <v>0</v>
      </c>
      <c r="L10" s="292">
        <f t="shared" si="23"/>
        <v>0</v>
      </c>
      <c r="M10" s="292">
        <f t="shared" si="24"/>
        <v>0</v>
      </c>
      <c r="N10" s="292">
        <f t="shared" si="25"/>
        <v>0</v>
      </c>
      <c r="O10" s="292">
        <f t="shared" si="26"/>
        <v>0</v>
      </c>
      <c r="P10" s="292">
        <f t="shared" si="27"/>
        <v>0</v>
      </c>
      <c r="Q10" s="292">
        <f t="shared" si="28"/>
        <v>0</v>
      </c>
      <c r="R10" s="292">
        <f t="shared" si="29"/>
        <v>0</v>
      </c>
      <c r="S10" s="292">
        <f t="shared" si="30"/>
        <v>0</v>
      </c>
      <c r="T10" s="292">
        <f t="shared" si="31"/>
        <v>91</v>
      </c>
      <c r="U10" s="292">
        <f t="shared" si="32"/>
        <v>0</v>
      </c>
      <c r="V10" s="292">
        <f t="shared" si="33"/>
        <v>0</v>
      </c>
      <c r="W10" s="292">
        <f t="shared" si="34"/>
        <v>0</v>
      </c>
      <c r="X10" s="292">
        <f t="shared" si="35"/>
        <v>96</v>
      </c>
      <c r="Y10" s="292">
        <f t="shared" si="1"/>
        <v>95</v>
      </c>
      <c r="Z10" s="292">
        <v>4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884</v>
      </c>
      <c r="AK10" s="295" t="s">
        <v>884</v>
      </c>
      <c r="AL10" s="292">
        <v>0</v>
      </c>
      <c r="AM10" s="295" t="s">
        <v>884</v>
      </c>
      <c r="AN10" s="295" t="s">
        <v>884</v>
      </c>
      <c r="AO10" s="292">
        <v>91</v>
      </c>
      <c r="AP10" s="295" t="s">
        <v>884</v>
      </c>
      <c r="AQ10" s="292">
        <v>0</v>
      </c>
      <c r="AR10" s="295" t="s">
        <v>884</v>
      </c>
      <c r="AS10" s="292">
        <v>0</v>
      </c>
      <c r="AT10" s="292">
        <f t="shared" si="3"/>
        <v>884</v>
      </c>
      <c r="AU10" s="292">
        <v>0</v>
      </c>
      <c r="AV10" s="292">
        <v>0</v>
      </c>
      <c r="AW10" s="292">
        <v>0</v>
      </c>
      <c r="AX10" s="292">
        <v>788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884</v>
      </c>
      <c r="BF10" s="295" t="s">
        <v>884</v>
      </c>
      <c r="BG10" s="295" t="s">
        <v>884</v>
      </c>
      <c r="BH10" s="295" t="s">
        <v>884</v>
      </c>
      <c r="BI10" s="295" t="s">
        <v>884</v>
      </c>
      <c r="BJ10" s="295" t="s">
        <v>884</v>
      </c>
      <c r="BK10" s="295" t="s">
        <v>884</v>
      </c>
      <c r="BL10" s="295" t="s">
        <v>884</v>
      </c>
      <c r="BM10" s="295" t="s">
        <v>884</v>
      </c>
      <c r="BN10" s="292">
        <v>96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884</v>
      </c>
      <c r="CC10" s="295" t="s">
        <v>884</v>
      </c>
      <c r="CD10" s="295" t="s">
        <v>884</v>
      </c>
      <c r="CE10" s="295" t="s">
        <v>884</v>
      </c>
      <c r="CF10" s="295" t="s">
        <v>884</v>
      </c>
      <c r="CG10" s="295" t="s">
        <v>884</v>
      </c>
      <c r="CH10" s="295" t="s">
        <v>884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884</v>
      </c>
      <c r="CX10" s="295" t="s">
        <v>884</v>
      </c>
      <c r="CY10" s="295" t="s">
        <v>884</v>
      </c>
      <c r="CZ10" s="295" t="s">
        <v>884</v>
      </c>
      <c r="DA10" s="295" t="s">
        <v>884</v>
      </c>
      <c r="DB10" s="295" t="s">
        <v>884</v>
      </c>
      <c r="DC10" s="295" t="s">
        <v>884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884</v>
      </c>
      <c r="DS10" s="295" t="s">
        <v>884</v>
      </c>
      <c r="DT10" s="292">
        <v>0</v>
      </c>
      <c r="DU10" s="295" t="s">
        <v>884</v>
      </c>
      <c r="DV10" s="295" t="s">
        <v>884</v>
      </c>
      <c r="DW10" s="295" t="s">
        <v>884</v>
      </c>
      <c r="DX10" s="295" t="s">
        <v>884</v>
      </c>
      <c r="DY10" s="292">
        <v>0</v>
      </c>
      <c r="DZ10" s="292">
        <f t="shared" si="11"/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884</v>
      </c>
      <c r="EL10" s="295" t="s">
        <v>884</v>
      </c>
      <c r="EM10" s="295" t="s">
        <v>884</v>
      </c>
      <c r="EN10" s="292">
        <v>0</v>
      </c>
      <c r="EO10" s="292">
        <v>0</v>
      </c>
      <c r="EP10" s="295" t="s">
        <v>884</v>
      </c>
      <c r="EQ10" s="295" t="s">
        <v>884</v>
      </c>
      <c r="ER10" s="295" t="s">
        <v>884</v>
      </c>
      <c r="ES10" s="292">
        <v>0</v>
      </c>
      <c r="ET10" s="292">
        <v>0</v>
      </c>
      <c r="EU10" s="292">
        <f t="shared" si="13"/>
        <v>3317</v>
      </c>
      <c r="EV10" s="292">
        <v>0</v>
      </c>
      <c r="EW10" s="292">
        <v>0</v>
      </c>
      <c r="EX10" s="292">
        <v>0</v>
      </c>
      <c r="EY10" s="292">
        <v>520</v>
      </c>
      <c r="EZ10" s="292">
        <v>1644</v>
      </c>
      <c r="FA10" s="292">
        <v>1153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884</v>
      </c>
      <c r="FI10" s="295" t="s">
        <v>884</v>
      </c>
      <c r="FJ10" s="295" t="s">
        <v>884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15"/>
        <v>2581</v>
      </c>
      <c r="E11" s="292">
        <f t="shared" si="16"/>
        <v>0</v>
      </c>
      <c r="F11" s="292">
        <f t="shared" si="17"/>
        <v>0</v>
      </c>
      <c r="G11" s="292">
        <f t="shared" si="18"/>
        <v>0</v>
      </c>
      <c r="H11" s="292">
        <f t="shared" si="19"/>
        <v>1279</v>
      </c>
      <c r="I11" s="292">
        <f t="shared" si="20"/>
        <v>614</v>
      </c>
      <c r="J11" s="292">
        <f t="shared" si="21"/>
        <v>327</v>
      </c>
      <c r="K11" s="292">
        <f t="shared" si="22"/>
        <v>0</v>
      </c>
      <c r="L11" s="292">
        <f t="shared" si="23"/>
        <v>0</v>
      </c>
      <c r="M11" s="292">
        <f t="shared" si="24"/>
        <v>0</v>
      </c>
      <c r="N11" s="292">
        <f t="shared" si="25"/>
        <v>0</v>
      </c>
      <c r="O11" s="292">
        <f t="shared" si="26"/>
        <v>0</v>
      </c>
      <c r="P11" s="292">
        <f t="shared" si="27"/>
        <v>0</v>
      </c>
      <c r="Q11" s="292">
        <f t="shared" si="28"/>
        <v>0</v>
      </c>
      <c r="R11" s="292">
        <f t="shared" si="29"/>
        <v>0</v>
      </c>
      <c r="S11" s="292">
        <f t="shared" si="30"/>
        <v>0</v>
      </c>
      <c r="T11" s="292">
        <f t="shared" si="31"/>
        <v>302</v>
      </c>
      <c r="U11" s="292">
        <f t="shared" si="32"/>
        <v>0</v>
      </c>
      <c r="V11" s="292">
        <f t="shared" si="33"/>
        <v>0</v>
      </c>
      <c r="W11" s="292">
        <f t="shared" si="34"/>
        <v>37</v>
      </c>
      <c r="X11" s="292">
        <f t="shared" si="35"/>
        <v>22</v>
      </c>
      <c r="Y11" s="292">
        <f t="shared" si="1"/>
        <v>608</v>
      </c>
      <c r="Z11" s="292">
        <v>0</v>
      </c>
      <c r="AA11" s="292">
        <v>0</v>
      </c>
      <c r="AB11" s="292">
        <v>0</v>
      </c>
      <c r="AC11" s="292">
        <v>306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884</v>
      </c>
      <c r="AK11" s="295" t="s">
        <v>884</v>
      </c>
      <c r="AL11" s="292">
        <v>0</v>
      </c>
      <c r="AM11" s="295" t="s">
        <v>884</v>
      </c>
      <c r="AN11" s="295" t="s">
        <v>884</v>
      </c>
      <c r="AO11" s="292">
        <v>302</v>
      </c>
      <c r="AP11" s="295" t="s">
        <v>884</v>
      </c>
      <c r="AQ11" s="292">
        <v>0</v>
      </c>
      <c r="AR11" s="295" t="s">
        <v>884</v>
      </c>
      <c r="AS11" s="292">
        <v>0</v>
      </c>
      <c r="AT11" s="292">
        <f t="shared" si="3"/>
        <v>545</v>
      </c>
      <c r="AU11" s="292">
        <v>0</v>
      </c>
      <c r="AV11" s="292">
        <v>0</v>
      </c>
      <c r="AW11" s="292">
        <v>0</v>
      </c>
      <c r="AX11" s="292">
        <v>545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884</v>
      </c>
      <c r="BF11" s="295" t="s">
        <v>884</v>
      </c>
      <c r="BG11" s="295" t="s">
        <v>884</v>
      </c>
      <c r="BH11" s="295" t="s">
        <v>884</v>
      </c>
      <c r="BI11" s="295" t="s">
        <v>884</v>
      </c>
      <c r="BJ11" s="295" t="s">
        <v>884</v>
      </c>
      <c r="BK11" s="295" t="s">
        <v>884</v>
      </c>
      <c r="BL11" s="295" t="s">
        <v>884</v>
      </c>
      <c r="BM11" s="295" t="s">
        <v>884</v>
      </c>
      <c r="BN11" s="292">
        <v>0</v>
      </c>
      <c r="BO11" s="292">
        <f t="shared" si="5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884</v>
      </c>
      <c r="CC11" s="295" t="s">
        <v>884</v>
      </c>
      <c r="CD11" s="295" t="s">
        <v>884</v>
      </c>
      <c r="CE11" s="295" t="s">
        <v>884</v>
      </c>
      <c r="CF11" s="295" t="s">
        <v>884</v>
      </c>
      <c r="CG11" s="295" t="s">
        <v>884</v>
      </c>
      <c r="CH11" s="295" t="s">
        <v>884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884</v>
      </c>
      <c r="CX11" s="295" t="s">
        <v>884</v>
      </c>
      <c r="CY11" s="295" t="s">
        <v>884</v>
      </c>
      <c r="CZ11" s="295" t="s">
        <v>884</v>
      </c>
      <c r="DA11" s="295" t="s">
        <v>884</v>
      </c>
      <c r="DB11" s="295" t="s">
        <v>884</v>
      </c>
      <c r="DC11" s="295" t="s">
        <v>884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884</v>
      </c>
      <c r="DS11" s="295" t="s">
        <v>884</v>
      </c>
      <c r="DT11" s="292">
        <v>0</v>
      </c>
      <c r="DU11" s="295" t="s">
        <v>884</v>
      </c>
      <c r="DV11" s="295" t="s">
        <v>884</v>
      </c>
      <c r="DW11" s="295" t="s">
        <v>884</v>
      </c>
      <c r="DX11" s="295" t="s">
        <v>884</v>
      </c>
      <c r="DY11" s="292">
        <v>0</v>
      </c>
      <c r="DZ11" s="292">
        <f t="shared" si="11"/>
        <v>37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884</v>
      </c>
      <c r="EL11" s="295" t="s">
        <v>884</v>
      </c>
      <c r="EM11" s="295" t="s">
        <v>884</v>
      </c>
      <c r="EN11" s="292">
        <v>0</v>
      </c>
      <c r="EO11" s="292">
        <v>0</v>
      </c>
      <c r="EP11" s="295" t="s">
        <v>884</v>
      </c>
      <c r="EQ11" s="295" t="s">
        <v>884</v>
      </c>
      <c r="ER11" s="295" t="s">
        <v>884</v>
      </c>
      <c r="ES11" s="292">
        <v>37</v>
      </c>
      <c r="ET11" s="292">
        <v>0</v>
      </c>
      <c r="EU11" s="292">
        <f t="shared" si="13"/>
        <v>1391</v>
      </c>
      <c r="EV11" s="292">
        <v>0</v>
      </c>
      <c r="EW11" s="292">
        <v>0</v>
      </c>
      <c r="EX11" s="292">
        <v>0</v>
      </c>
      <c r="EY11" s="292">
        <v>428</v>
      </c>
      <c r="EZ11" s="292">
        <v>614</v>
      </c>
      <c r="FA11" s="292">
        <v>327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884</v>
      </c>
      <c r="FI11" s="295" t="s">
        <v>884</v>
      </c>
      <c r="FJ11" s="295" t="s">
        <v>884</v>
      </c>
      <c r="FK11" s="292">
        <v>0</v>
      </c>
      <c r="FL11" s="292">
        <v>0</v>
      </c>
      <c r="FM11" s="292">
        <v>0</v>
      </c>
      <c r="FN11" s="292">
        <v>0</v>
      </c>
      <c r="FO11" s="292">
        <v>22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15"/>
        <v>6948</v>
      </c>
      <c r="E12" s="292">
        <f t="shared" si="16"/>
        <v>20</v>
      </c>
      <c r="F12" s="292">
        <f t="shared" si="17"/>
        <v>0</v>
      </c>
      <c r="G12" s="292">
        <f t="shared" si="18"/>
        <v>0</v>
      </c>
      <c r="H12" s="292">
        <f t="shared" si="19"/>
        <v>2294</v>
      </c>
      <c r="I12" s="292">
        <f t="shared" si="20"/>
        <v>1051</v>
      </c>
      <c r="J12" s="292">
        <f t="shared" si="21"/>
        <v>636</v>
      </c>
      <c r="K12" s="292">
        <f t="shared" si="22"/>
        <v>0</v>
      </c>
      <c r="L12" s="292">
        <f t="shared" si="23"/>
        <v>1596</v>
      </c>
      <c r="M12" s="292">
        <f t="shared" si="24"/>
        <v>0</v>
      </c>
      <c r="N12" s="292">
        <f t="shared" si="25"/>
        <v>0</v>
      </c>
      <c r="O12" s="292">
        <f t="shared" si="26"/>
        <v>0</v>
      </c>
      <c r="P12" s="292">
        <f t="shared" si="27"/>
        <v>0</v>
      </c>
      <c r="Q12" s="292">
        <f t="shared" si="28"/>
        <v>0</v>
      </c>
      <c r="R12" s="292">
        <f t="shared" si="29"/>
        <v>0</v>
      </c>
      <c r="S12" s="292">
        <f t="shared" si="30"/>
        <v>0</v>
      </c>
      <c r="T12" s="292">
        <f t="shared" si="31"/>
        <v>1300</v>
      </c>
      <c r="U12" s="292">
        <f t="shared" si="32"/>
        <v>0</v>
      </c>
      <c r="V12" s="292">
        <f t="shared" si="33"/>
        <v>0</v>
      </c>
      <c r="W12" s="292">
        <f t="shared" si="34"/>
        <v>0</v>
      </c>
      <c r="X12" s="292">
        <f t="shared" si="35"/>
        <v>51</v>
      </c>
      <c r="Y12" s="292">
        <f t="shared" si="1"/>
        <v>1300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884</v>
      </c>
      <c r="AK12" s="295" t="s">
        <v>884</v>
      </c>
      <c r="AL12" s="292">
        <v>0</v>
      </c>
      <c r="AM12" s="295" t="s">
        <v>884</v>
      </c>
      <c r="AN12" s="295" t="s">
        <v>884</v>
      </c>
      <c r="AO12" s="292">
        <v>1300</v>
      </c>
      <c r="AP12" s="295" t="s">
        <v>884</v>
      </c>
      <c r="AQ12" s="292">
        <v>0</v>
      </c>
      <c r="AR12" s="295" t="s">
        <v>884</v>
      </c>
      <c r="AS12" s="292">
        <v>0</v>
      </c>
      <c r="AT12" s="292">
        <f t="shared" si="3"/>
        <v>3416</v>
      </c>
      <c r="AU12" s="292">
        <v>20</v>
      </c>
      <c r="AV12" s="292">
        <v>0</v>
      </c>
      <c r="AW12" s="292">
        <v>0</v>
      </c>
      <c r="AX12" s="292">
        <v>2294</v>
      </c>
      <c r="AY12" s="292">
        <v>1051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884</v>
      </c>
      <c r="BF12" s="295" t="s">
        <v>884</v>
      </c>
      <c r="BG12" s="295" t="s">
        <v>884</v>
      </c>
      <c r="BH12" s="295" t="s">
        <v>884</v>
      </c>
      <c r="BI12" s="295" t="s">
        <v>884</v>
      </c>
      <c r="BJ12" s="295" t="s">
        <v>884</v>
      </c>
      <c r="BK12" s="295" t="s">
        <v>884</v>
      </c>
      <c r="BL12" s="295" t="s">
        <v>884</v>
      </c>
      <c r="BM12" s="295" t="s">
        <v>884</v>
      </c>
      <c r="BN12" s="292">
        <v>51</v>
      </c>
      <c r="BO12" s="292">
        <f t="shared" si="5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884</v>
      </c>
      <c r="CC12" s="295" t="s">
        <v>884</v>
      </c>
      <c r="CD12" s="295" t="s">
        <v>884</v>
      </c>
      <c r="CE12" s="295" t="s">
        <v>884</v>
      </c>
      <c r="CF12" s="295" t="s">
        <v>884</v>
      </c>
      <c r="CG12" s="295" t="s">
        <v>884</v>
      </c>
      <c r="CH12" s="295" t="s">
        <v>884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884</v>
      </c>
      <c r="CX12" s="295" t="s">
        <v>884</v>
      </c>
      <c r="CY12" s="295" t="s">
        <v>884</v>
      </c>
      <c r="CZ12" s="295" t="s">
        <v>884</v>
      </c>
      <c r="DA12" s="295" t="s">
        <v>884</v>
      </c>
      <c r="DB12" s="295" t="s">
        <v>884</v>
      </c>
      <c r="DC12" s="295" t="s">
        <v>884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884</v>
      </c>
      <c r="DS12" s="295" t="s">
        <v>884</v>
      </c>
      <c r="DT12" s="292">
        <v>0</v>
      </c>
      <c r="DU12" s="295" t="s">
        <v>884</v>
      </c>
      <c r="DV12" s="295" t="s">
        <v>884</v>
      </c>
      <c r="DW12" s="295" t="s">
        <v>884</v>
      </c>
      <c r="DX12" s="295" t="s">
        <v>884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884</v>
      </c>
      <c r="EL12" s="295" t="s">
        <v>884</v>
      </c>
      <c r="EM12" s="295" t="s">
        <v>884</v>
      </c>
      <c r="EN12" s="292">
        <v>0</v>
      </c>
      <c r="EO12" s="292">
        <v>0</v>
      </c>
      <c r="EP12" s="295" t="s">
        <v>884</v>
      </c>
      <c r="EQ12" s="295" t="s">
        <v>884</v>
      </c>
      <c r="ER12" s="295" t="s">
        <v>884</v>
      </c>
      <c r="ES12" s="292">
        <v>0</v>
      </c>
      <c r="ET12" s="292">
        <v>0</v>
      </c>
      <c r="EU12" s="292">
        <f t="shared" si="13"/>
        <v>2232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636</v>
      </c>
      <c r="FB12" s="292">
        <v>0</v>
      </c>
      <c r="FC12" s="292">
        <v>1596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884</v>
      </c>
      <c r="FI12" s="295" t="s">
        <v>884</v>
      </c>
      <c r="FJ12" s="295" t="s">
        <v>884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15"/>
        <v>586</v>
      </c>
      <c r="E13" s="292">
        <f t="shared" si="16"/>
        <v>0</v>
      </c>
      <c r="F13" s="292">
        <f t="shared" si="17"/>
        <v>0</v>
      </c>
      <c r="G13" s="292">
        <f t="shared" si="18"/>
        <v>0</v>
      </c>
      <c r="H13" s="292">
        <f t="shared" si="19"/>
        <v>574</v>
      </c>
      <c r="I13" s="292">
        <f t="shared" si="20"/>
        <v>0</v>
      </c>
      <c r="J13" s="292">
        <f t="shared" si="21"/>
        <v>0</v>
      </c>
      <c r="K13" s="292">
        <f t="shared" si="22"/>
        <v>0</v>
      </c>
      <c r="L13" s="292">
        <f t="shared" si="23"/>
        <v>0</v>
      </c>
      <c r="M13" s="292">
        <f t="shared" si="24"/>
        <v>0</v>
      </c>
      <c r="N13" s="292">
        <f t="shared" si="25"/>
        <v>0</v>
      </c>
      <c r="O13" s="292">
        <f t="shared" si="26"/>
        <v>0</v>
      </c>
      <c r="P13" s="292">
        <f t="shared" si="27"/>
        <v>0</v>
      </c>
      <c r="Q13" s="292">
        <f t="shared" si="28"/>
        <v>0</v>
      </c>
      <c r="R13" s="292">
        <f t="shared" si="29"/>
        <v>0</v>
      </c>
      <c r="S13" s="292">
        <f t="shared" si="30"/>
        <v>0</v>
      </c>
      <c r="T13" s="292">
        <f t="shared" si="31"/>
        <v>0</v>
      </c>
      <c r="U13" s="292">
        <f t="shared" si="32"/>
        <v>0</v>
      </c>
      <c r="V13" s="292">
        <f t="shared" si="33"/>
        <v>0</v>
      </c>
      <c r="W13" s="292">
        <f t="shared" si="34"/>
        <v>12</v>
      </c>
      <c r="X13" s="292">
        <f t="shared" si="35"/>
        <v>0</v>
      </c>
      <c r="Y13" s="292">
        <f t="shared" si="1"/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884</v>
      </c>
      <c r="AK13" s="295" t="s">
        <v>884</v>
      </c>
      <c r="AL13" s="292">
        <v>0</v>
      </c>
      <c r="AM13" s="295" t="s">
        <v>884</v>
      </c>
      <c r="AN13" s="295" t="s">
        <v>884</v>
      </c>
      <c r="AO13" s="292">
        <v>0</v>
      </c>
      <c r="AP13" s="295" t="s">
        <v>884</v>
      </c>
      <c r="AQ13" s="292">
        <v>0</v>
      </c>
      <c r="AR13" s="295" t="s">
        <v>884</v>
      </c>
      <c r="AS13" s="292">
        <v>0</v>
      </c>
      <c r="AT13" s="292">
        <f t="shared" si="3"/>
        <v>574</v>
      </c>
      <c r="AU13" s="292">
        <v>0</v>
      </c>
      <c r="AV13" s="292">
        <v>0</v>
      </c>
      <c r="AW13" s="292">
        <v>0</v>
      </c>
      <c r="AX13" s="292">
        <v>574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884</v>
      </c>
      <c r="BF13" s="295" t="s">
        <v>884</v>
      </c>
      <c r="BG13" s="295" t="s">
        <v>884</v>
      </c>
      <c r="BH13" s="295" t="s">
        <v>884</v>
      </c>
      <c r="BI13" s="295" t="s">
        <v>884</v>
      </c>
      <c r="BJ13" s="295" t="s">
        <v>884</v>
      </c>
      <c r="BK13" s="295" t="s">
        <v>884</v>
      </c>
      <c r="BL13" s="295" t="s">
        <v>884</v>
      </c>
      <c r="BM13" s="295" t="s">
        <v>884</v>
      </c>
      <c r="BN13" s="292">
        <v>0</v>
      </c>
      <c r="BO13" s="292">
        <f t="shared" si="5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884</v>
      </c>
      <c r="CC13" s="295" t="s">
        <v>884</v>
      </c>
      <c r="CD13" s="295" t="s">
        <v>884</v>
      </c>
      <c r="CE13" s="295" t="s">
        <v>884</v>
      </c>
      <c r="CF13" s="295" t="s">
        <v>884</v>
      </c>
      <c r="CG13" s="295" t="s">
        <v>884</v>
      </c>
      <c r="CH13" s="295" t="s">
        <v>884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884</v>
      </c>
      <c r="CX13" s="295" t="s">
        <v>884</v>
      </c>
      <c r="CY13" s="295" t="s">
        <v>884</v>
      </c>
      <c r="CZ13" s="295" t="s">
        <v>884</v>
      </c>
      <c r="DA13" s="295" t="s">
        <v>884</v>
      </c>
      <c r="DB13" s="295" t="s">
        <v>884</v>
      </c>
      <c r="DC13" s="295" t="s">
        <v>884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884</v>
      </c>
      <c r="DS13" s="295" t="s">
        <v>884</v>
      </c>
      <c r="DT13" s="292">
        <v>0</v>
      </c>
      <c r="DU13" s="295" t="s">
        <v>884</v>
      </c>
      <c r="DV13" s="295" t="s">
        <v>884</v>
      </c>
      <c r="DW13" s="295" t="s">
        <v>884</v>
      </c>
      <c r="DX13" s="295" t="s">
        <v>884</v>
      </c>
      <c r="DY13" s="292">
        <v>0</v>
      </c>
      <c r="DZ13" s="292">
        <f t="shared" si="11"/>
        <v>12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884</v>
      </c>
      <c r="EL13" s="295" t="s">
        <v>884</v>
      </c>
      <c r="EM13" s="295" t="s">
        <v>884</v>
      </c>
      <c r="EN13" s="292">
        <v>0</v>
      </c>
      <c r="EO13" s="292">
        <v>0</v>
      </c>
      <c r="EP13" s="295" t="s">
        <v>884</v>
      </c>
      <c r="EQ13" s="295" t="s">
        <v>884</v>
      </c>
      <c r="ER13" s="295" t="s">
        <v>884</v>
      </c>
      <c r="ES13" s="292">
        <v>12</v>
      </c>
      <c r="ET13" s="292">
        <v>0</v>
      </c>
      <c r="EU13" s="292">
        <f t="shared" si="13"/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884</v>
      </c>
      <c r="FI13" s="295" t="s">
        <v>884</v>
      </c>
      <c r="FJ13" s="295" t="s">
        <v>884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15"/>
        <v>914</v>
      </c>
      <c r="E14" s="292">
        <f t="shared" si="16"/>
        <v>70</v>
      </c>
      <c r="F14" s="292">
        <f t="shared" si="17"/>
        <v>0</v>
      </c>
      <c r="G14" s="292">
        <f t="shared" si="18"/>
        <v>0</v>
      </c>
      <c r="H14" s="292">
        <f t="shared" si="19"/>
        <v>334</v>
      </c>
      <c r="I14" s="292">
        <f t="shared" si="20"/>
        <v>321</v>
      </c>
      <c r="J14" s="292">
        <f t="shared" si="21"/>
        <v>149</v>
      </c>
      <c r="K14" s="292">
        <f t="shared" si="22"/>
        <v>0</v>
      </c>
      <c r="L14" s="292">
        <f t="shared" si="23"/>
        <v>0</v>
      </c>
      <c r="M14" s="292">
        <f t="shared" si="24"/>
        <v>0</v>
      </c>
      <c r="N14" s="292">
        <f t="shared" si="25"/>
        <v>0</v>
      </c>
      <c r="O14" s="292">
        <f t="shared" si="26"/>
        <v>0</v>
      </c>
      <c r="P14" s="292">
        <f t="shared" si="27"/>
        <v>0</v>
      </c>
      <c r="Q14" s="292">
        <f t="shared" si="28"/>
        <v>0</v>
      </c>
      <c r="R14" s="292">
        <f t="shared" si="29"/>
        <v>0</v>
      </c>
      <c r="S14" s="292">
        <f t="shared" si="30"/>
        <v>0</v>
      </c>
      <c r="T14" s="292">
        <f t="shared" si="31"/>
        <v>0</v>
      </c>
      <c r="U14" s="292">
        <f t="shared" si="32"/>
        <v>0</v>
      </c>
      <c r="V14" s="292">
        <f t="shared" si="33"/>
        <v>0</v>
      </c>
      <c r="W14" s="292">
        <f t="shared" si="34"/>
        <v>0</v>
      </c>
      <c r="X14" s="292">
        <f t="shared" si="35"/>
        <v>40</v>
      </c>
      <c r="Y14" s="292">
        <f t="shared" si="1"/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884</v>
      </c>
      <c r="AK14" s="295" t="s">
        <v>884</v>
      </c>
      <c r="AL14" s="292">
        <v>0</v>
      </c>
      <c r="AM14" s="295" t="s">
        <v>884</v>
      </c>
      <c r="AN14" s="295" t="s">
        <v>884</v>
      </c>
      <c r="AO14" s="292">
        <v>0</v>
      </c>
      <c r="AP14" s="295" t="s">
        <v>884</v>
      </c>
      <c r="AQ14" s="292">
        <v>0</v>
      </c>
      <c r="AR14" s="295" t="s">
        <v>884</v>
      </c>
      <c r="AS14" s="292">
        <v>0</v>
      </c>
      <c r="AT14" s="292">
        <f t="shared" si="3"/>
        <v>84</v>
      </c>
      <c r="AU14" s="292">
        <v>0</v>
      </c>
      <c r="AV14" s="292">
        <v>0</v>
      </c>
      <c r="AW14" s="292">
        <v>0</v>
      </c>
      <c r="AX14" s="292">
        <v>84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884</v>
      </c>
      <c r="BF14" s="295" t="s">
        <v>884</v>
      </c>
      <c r="BG14" s="295" t="s">
        <v>884</v>
      </c>
      <c r="BH14" s="295" t="s">
        <v>884</v>
      </c>
      <c r="BI14" s="295" t="s">
        <v>884</v>
      </c>
      <c r="BJ14" s="295" t="s">
        <v>884</v>
      </c>
      <c r="BK14" s="295" t="s">
        <v>884</v>
      </c>
      <c r="BL14" s="295" t="s">
        <v>884</v>
      </c>
      <c r="BM14" s="295" t="s">
        <v>884</v>
      </c>
      <c r="BN14" s="292">
        <v>0</v>
      </c>
      <c r="BO14" s="292">
        <f t="shared" si="5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884</v>
      </c>
      <c r="CC14" s="295" t="s">
        <v>884</v>
      </c>
      <c r="CD14" s="295" t="s">
        <v>884</v>
      </c>
      <c r="CE14" s="295" t="s">
        <v>884</v>
      </c>
      <c r="CF14" s="295" t="s">
        <v>884</v>
      </c>
      <c r="CG14" s="295" t="s">
        <v>884</v>
      </c>
      <c r="CH14" s="295" t="s">
        <v>884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884</v>
      </c>
      <c r="CX14" s="295" t="s">
        <v>884</v>
      </c>
      <c r="CY14" s="295" t="s">
        <v>884</v>
      </c>
      <c r="CZ14" s="295" t="s">
        <v>884</v>
      </c>
      <c r="DA14" s="295" t="s">
        <v>884</v>
      </c>
      <c r="DB14" s="295" t="s">
        <v>884</v>
      </c>
      <c r="DC14" s="295" t="s">
        <v>884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884</v>
      </c>
      <c r="DS14" s="295" t="s">
        <v>884</v>
      </c>
      <c r="DT14" s="292">
        <v>0</v>
      </c>
      <c r="DU14" s="295" t="s">
        <v>884</v>
      </c>
      <c r="DV14" s="295" t="s">
        <v>884</v>
      </c>
      <c r="DW14" s="295" t="s">
        <v>884</v>
      </c>
      <c r="DX14" s="295" t="s">
        <v>884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884</v>
      </c>
      <c r="EL14" s="295" t="s">
        <v>884</v>
      </c>
      <c r="EM14" s="295" t="s">
        <v>884</v>
      </c>
      <c r="EN14" s="292">
        <v>0</v>
      </c>
      <c r="EO14" s="292">
        <v>0</v>
      </c>
      <c r="EP14" s="295" t="s">
        <v>884</v>
      </c>
      <c r="EQ14" s="295" t="s">
        <v>884</v>
      </c>
      <c r="ER14" s="295" t="s">
        <v>884</v>
      </c>
      <c r="ES14" s="292">
        <v>0</v>
      </c>
      <c r="ET14" s="292">
        <v>0</v>
      </c>
      <c r="EU14" s="292">
        <f t="shared" si="13"/>
        <v>830</v>
      </c>
      <c r="EV14" s="292">
        <v>70</v>
      </c>
      <c r="EW14" s="292">
        <v>0</v>
      </c>
      <c r="EX14" s="292">
        <v>0</v>
      </c>
      <c r="EY14" s="292">
        <v>250</v>
      </c>
      <c r="EZ14" s="292">
        <v>321</v>
      </c>
      <c r="FA14" s="292">
        <v>149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884</v>
      </c>
      <c r="FI14" s="295" t="s">
        <v>884</v>
      </c>
      <c r="FJ14" s="295" t="s">
        <v>884</v>
      </c>
      <c r="FK14" s="292">
        <v>0</v>
      </c>
      <c r="FL14" s="292">
        <v>0</v>
      </c>
      <c r="FM14" s="292">
        <v>0</v>
      </c>
      <c r="FN14" s="292">
        <v>0</v>
      </c>
      <c r="FO14" s="292">
        <v>40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15"/>
        <v>3466</v>
      </c>
      <c r="E15" s="292">
        <f t="shared" si="16"/>
        <v>16</v>
      </c>
      <c r="F15" s="292">
        <f t="shared" si="17"/>
        <v>0</v>
      </c>
      <c r="G15" s="292">
        <f t="shared" si="18"/>
        <v>0</v>
      </c>
      <c r="H15" s="292">
        <f t="shared" si="19"/>
        <v>522</v>
      </c>
      <c r="I15" s="292">
        <f t="shared" si="20"/>
        <v>995</v>
      </c>
      <c r="J15" s="292">
        <f t="shared" si="21"/>
        <v>360</v>
      </c>
      <c r="K15" s="292">
        <f t="shared" si="22"/>
        <v>0</v>
      </c>
      <c r="L15" s="292">
        <f t="shared" si="23"/>
        <v>1426</v>
      </c>
      <c r="M15" s="292">
        <f t="shared" si="24"/>
        <v>0</v>
      </c>
      <c r="N15" s="292">
        <f t="shared" si="25"/>
        <v>0</v>
      </c>
      <c r="O15" s="292">
        <f t="shared" si="26"/>
        <v>127</v>
      </c>
      <c r="P15" s="292">
        <f t="shared" si="27"/>
        <v>0</v>
      </c>
      <c r="Q15" s="292">
        <f t="shared" si="28"/>
        <v>0</v>
      </c>
      <c r="R15" s="292">
        <f t="shared" si="29"/>
        <v>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0</v>
      </c>
      <c r="W15" s="292">
        <f t="shared" si="34"/>
        <v>20</v>
      </c>
      <c r="X15" s="292">
        <f t="shared" si="35"/>
        <v>0</v>
      </c>
      <c r="Y15" s="292">
        <f t="shared" si="1"/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884</v>
      </c>
      <c r="AK15" s="295" t="s">
        <v>884</v>
      </c>
      <c r="AL15" s="292">
        <v>0</v>
      </c>
      <c r="AM15" s="295" t="s">
        <v>884</v>
      </c>
      <c r="AN15" s="295" t="s">
        <v>884</v>
      </c>
      <c r="AO15" s="292">
        <v>0</v>
      </c>
      <c r="AP15" s="295" t="s">
        <v>884</v>
      </c>
      <c r="AQ15" s="292">
        <v>0</v>
      </c>
      <c r="AR15" s="295" t="s">
        <v>884</v>
      </c>
      <c r="AS15" s="292">
        <v>0</v>
      </c>
      <c r="AT15" s="292">
        <f t="shared" si="3"/>
        <v>522</v>
      </c>
      <c r="AU15" s="292">
        <v>0</v>
      </c>
      <c r="AV15" s="292">
        <v>0</v>
      </c>
      <c r="AW15" s="292">
        <v>0</v>
      </c>
      <c r="AX15" s="292">
        <v>522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884</v>
      </c>
      <c r="BF15" s="295" t="s">
        <v>884</v>
      </c>
      <c r="BG15" s="295" t="s">
        <v>884</v>
      </c>
      <c r="BH15" s="295" t="s">
        <v>884</v>
      </c>
      <c r="BI15" s="295" t="s">
        <v>884</v>
      </c>
      <c r="BJ15" s="295" t="s">
        <v>884</v>
      </c>
      <c r="BK15" s="295" t="s">
        <v>884</v>
      </c>
      <c r="BL15" s="295" t="s">
        <v>884</v>
      </c>
      <c r="BM15" s="295" t="s">
        <v>884</v>
      </c>
      <c r="BN15" s="292">
        <v>0</v>
      </c>
      <c r="BO15" s="292">
        <f t="shared" si="5"/>
        <v>127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127</v>
      </c>
      <c r="CA15" s="292">
        <v>0</v>
      </c>
      <c r="CB15" s="295" t="s">
        <v>884</v>
      </c>
      <c r="CC15" s="295" t="s">
        <v>884</v>
      </c>
      <c r="CD15" s="295" t="s">
        <v>884</v>
      </c>
      <c r="CE15" s="295" t="s">
        <v>884</v>
      </c>
      <c r="CF15" s="295" t="s">
        <v>884</v>
      </c>
      <c r="CG15" s="295" t="s">
        <v>884</v>
      </c>
      <c r="CH15" s="295" t="s">
        <v>884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884</v>
      </c>
      <c r="CX15" s="295" t="s">
        <v>884</v>
      </c>
      <c r="CY15" s="295" t="s">
        <v>884</v>
      </c>
      <c r="CZ15" s="295" t="s">
        <v>884</v>
      </c>
      <c r="DA15" s="295" t="s">
        <v>884</v>
      </c>
      <c r="DB15" s="295" t="s">
        <v>884</v>
      </c>
      <c r="DC15" s="295" t="s">
        <v>884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884</v>
      </c>
      <c r="DS15" s="295" t="s">
        <v>884</v>
      </c>
      <c r="DT15" s="292">
        <v>0</v>
      </c>
      <c r="DU15" s="295" t="s">
        <v>884</v>
      </c>
      <c r="DV15" s="295" t="s">
        <v>884</v>
      </c>
      <c r="DW15" s="295" t="s">
        <v>884</v>
      </c>
      <c r="DX15" s="295" t="s">
        <v>884</v>
      </c>
      <c r="DY15" s="292">
        <v>0</v>
      </c>
      <c r="DZ15" s="292">
        <f t="shared" si="11"/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884</v>
      </c>
      <c r="EL15" s="295" t="s">
        <v>884</v>
      </c>
      <c r="EM15" s="295" t="s">
        <v>884</v>
      </c>
      <c r="EN15" s="292">
        <v>0</v>
      </c>
      <c r="EO15" s="292">
        <v>0</v>
      </c>
      <c r="EP15" s="295" t="s">
        <v>884</v>
      </c>
      <c r="EQ15" s="295" t="s">
        <v>884</v>
      </c>
      <c r="ER15" s="295" t="s">
        <v>884</v>
      </c>
      <c r="ES15" s="292">
        <v>0</v>
      </c>
      <c r="ET15" s="292">
        <v>0</v>
      </c>
      <c r="EU15" s="292">
        <f t="shared" si="13"/>
        <v>2817</v>
      </c>
      <c r="EV15" s="292">
        <v>16</v>
      </c>
      <c r="EW15" s="292">
        <v>0</v>
      </c>
      <c r="EX15" s="292">
        <v>0</v>
      </c>
      <c r="EY15" s="292">
        <v>0</v>
      </c>
      <c r="EZ15" s="292">
        <v>995</v>
      </c>
      <c r="FA15" s="292">
        <v>360</v>
      </c>
      <c r="FB15" s="292">
        <v>0</v>
      </c>
      <c r="FC15" s="292">
        <v>1426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884</v>
      </c>
      <c r="FI15" s="295" t="s">
        <v>884</v>
      </c>
      <c r="FJ15" s="295" t="s">
        <v>884</v>
      </c>
      <c r="FK15" s="292">
        <v>0</v>
      </c>
      <c r="FL15" s="292">
        <v>0</v>
      </c>
      <c r="FM15" s="292">
        <v>0</v>
      </c>
      <c r="FN15" s="292">
        <v>20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15"/>
        <v>1396</v>
      </c>
      <c r="E16" s="292">
        <f t="shared" si="16"/>
        <v>724</v>
      </c>
      <c r="F16" s="292">
        <f t="shared" si="17"/>
        <v>7</v>
      </c>
      <c r="G16" s="292">
        <f t="shared" si="18"/>
        <v>59</v>
      </c>
      <c r="H16" s="292">
        <f t="shared" si="19"/>
        <v>166</v>
      </c>
      <c r="I16" s="292">
        <f t="shared" si="20"/>
        <v>188</v>
      </c>
      <c r="J16" s="292">
        <f t="shared" si="21"/>
        <v>73</v>
      </c>
      <c r="K16" s="292">
        <f t="shared" si="22"/>
        <v>12</v>
      </c>
      <c r="L16" s="292">
        <f t="shared" si="23"/>
        <v>115</v>
      </c>
      <c r="M16" s="292">
        <f t="shared" si="24"/>
        <v>0</v>
      </c>
      <c r="N16" s="292">
        <f t="shared" si="25"/>
        <v>9</v>
      </c>
      <c r="O16" s="292">
        <f t="shared" si="26"/>
        <v>0</v>
      </c>
      <c r="P16" s="292">
        <f t="shared" si="27"/>
        <v>0</v>
      </c>
      <c r="Q16" s="292">
        <f t="shared" si="28"/>
        <v>0</v>
      </c>
      <c r="R16" s="292">
        <f t="shared" si="29"/>
        <v>0</v>
      </c>
      <c r="S16" s="292">
        <f t="shared" si="30"/>
        <v>0</v>
      </c>
      <c r="T16" s="292">
        <f t="shared" si="31"/>
        <v>0</v>
      </c>
      <c r="U16" s="292">
        <f t="shared" si="32"/>
        <v>0</v>
      </c>
      <c r="V16" s="292">
        <f t="shared" si="33"/>
        <v>0</v>
      </c>
      <c r="W16" s="292">
        <f t="shared" si="34"/>
        <v>6</v>
      </c>
      <c r="X16" s="292">
        <f t="shared" si="35"/>
        <v>37</v>
      </c>
      <c r="Y16" s="292">
        <f t="shared" si="1"/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884</v>
      </c>
      <c r="AK16" s="295" t="s">
        <v>884</v>
      </c>
      <c r="AL16" s="292">
        <v>0</v>
      </c>
      <c r="AM16" s="295" t="s">
        <v>884</v>
      </c>
      <c r="AN16" s="295" t="s">
        <v>884</v>
      </c>
      <c r="AO16" s="292">
        <v>0</v>
      </c>
      <c r="AP16" s="295" t="s">
        <v>884</v>
      </c>
      <c r="AQ16" s="292">
        <v>0</v>
      </c>
      <c r="AR16" s="295" t="s">
        <v>884</v>
      </c>
      <c r="AS16" s="292">
        <v>0</v>
      </c>
      <c r="AT16" s="292">
        <f t="shared" si="3"/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884</v>
      </c>
      <c r="BF16" s="295" t="s">
        <v>884</v>
      </c>
      <c r="BG16" s="295" t="s">
        <v>884</v>
      </c>
      <c r="BH16" s="295" t="s">
        <v>884</v>
      </c>
      <c r="BI16" s="295" t="s">
        <v>884</v>
      </c>
      <c r="BJ16" s="295" t="s">
        <v>884</v>
      </c>
      <c r="BK16" s="295" t="s">
        <v>884</v>
      </c>
      <c r="BL16" s="295" t="s">
        <v>884</v>
      </c>
      <c r="BM16" s="295" t="s">
        <v>884</v>
      </c>
      <c r="BN16" s="292">
        <v>0</v>
      </c>
      <c r="BO16" s="292">
        <f t="shared" si="5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884</v>
      </c>
      <c r="CC16" s="295" t="s">
        <v>884</v>
      </c>
      <c r="CD16" s="295" t="s">
        <v>884</v>
      </c>
      <c r="CE16" s="295" t="s">
        <v>884</v>
      </c>
      <c r="CF16" s="295" t="s">
        <v>884</v>
      </c>
      <c r="CG16" s="295" t="s">
        <v>884</v>
      </c>
      <c r="CH16" s="295" t="s">
        <v>884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884</v>
      </c>
      <c r="CX16" s="295" t="s">
        <v>884</v>
      </c>
      <c r="CY16" s="295" t="s">
        <v>884</v>
      </c>
      <c r="CZ16" s="295" t="s">
        <v>884</v>
      </c>
      <c r="DA16" s="295" t="s">
        <v>884</v>
      </c>
      <c r="DB16" s="295" t="s">
        <v>884</v>
      </c>
      <c r="DC16" s="295" t="s">
        <v>884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884</v>
      </c>
      <c r="DS16" s="295" t="s">
        <v>884</v>
      </c>
      <c r="DT16" s="292">
        <v>0</v>
      </c>
      <c r="DU16" s="295" t="s">
        <v>884</v>
      </c>
      <c r="DV16" s="295" t="s">
        <v>884</v>
      </c>
      <c r="DW16" s="295" t="s">
        <v>884</v>
      </c>
      <c r="DX16" s="295" t="s">
        <v>884</v>
      </c>
      <c r="DY16" s="292">
        <v>0</v>
      </c>
      <c r="DZ16" s="292">
        <f t="shared" si="11"/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884</v>
      </c>
      <c r="EL16" s="295" t="s">
        <v>884</v>
      </c>
      <c r="EM16" s="295" t="s">
        <v>884</v>
      </c>
      <c r="EN16" s="292">
        <v>0</v>
      </c>
      <c r="EO16" s="292">
        <v>0</v>
      </c>
      <c r="EP16" s="295" t="s">
        <v>884</v>
      </c>
      <c r="EQ16" s="295" t="s">
        <v>884</v>
      </c>
      <c r="ER16" s="295" t="s">
        <v>884</v>
      </c>
      <c r="ES16" s="292">
        <v>0</v>
      </c>
      <c r="ET16" s="292">
        <v>0</v>
      </c>
      <c r="EU16" s="292">
        <f t="shared" si="13"/>
        <v>1396</v>
      </c>
      <c r="EV16" s="292">
        <v>724</v>
      </c>
      <c r="EW16" s="292">
        <v>7</v>
      </c>
      <c r="EX16" s="292">
        <v>59</v>
      </c>
      <c r="EY16" s="292">
        <v>166</v>
      </c>
      <c r="EZ16" s="292">
        <v>188</v>
      </c>
      <c r="FA16" s="292">
        <v>73</v>
      </c>
      <c r="FB16" s="292">
        <v>12</v>
      </c>
      <c r="FC16" s="292">
        <v>115</v>
      </c>
      <c r="FD16" s="292">
        <v>0</v>
      </c>
      <c r="FE16" s="292">
        <v>9</v>
      </c>
      <c r="FF16" s="292">
        <v>0</v>
      </c>
      <c r="FG16" s="292">
        <v>0</v>
      </c>
      <c r="FH16" s="295" t="s">
        <v>884</v>
      </c>
      <c r="FI16" s="295" t="s">
        <v>884</v>
      </c>
      <c r="FJ16" s="295" t="s">
        <v>884</v>
      </c>
      <c r="FK16" s="292">
        <v>0</v>
      </c>
      <c r="FL16" s="292">
        <v>0</v>
      </c>
      <c r="FM16" s="292">
        <v>0</v>
      </c>
      <c r="FN16" s="292">
        <v>6</v>
      </c>
      <c r="FO16" s="292">
        <v>37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15"/>
        <v>1565</v>
      </c>
      <c r="E17" s="292">
        <f t="shared" si="16"/>
        <v>0</v>
      </c>
      <c r="F17" s="292">
        <f t="shared" si="17"/>
        <v>0</v>
      </c>
      <c r="G17" s="292">
        <f t="shared" si="18"/>
        <v>99</v>
      </c>
      <c r="H17" s="292">
        <f t="shared" si="19"/>
        <v>502</v>
      </c>
      <c r="I17" s="292">
        <f t="shared" si="20"/>
        <v>274</v>
      </c>
      <c r="J17" s="292">
        <f t="shared" si="21"/>
        <v>72</v>
      </c>
      <c r="K17" s="292">
        <f t="shared" si="22"/>
        <v>0</v>
      </c>
      <c r="L17" s="292">
        <f t="shared" si="23"/>
        <v>232</v>
      </c>
      <c r="M17" s="292">
        <f t="shared" si="24"/>
        <v>0</v>
      </c>
      <c r="N17" s="292">
        <f t="shared" si="25"/>
        <v>0</v>
      </c>
      <c r="O17" s="292">
        <f t="shared" si="26"/>
        <v>0</v>
      </c>
      <c r="P17" s="292">
        <f t="shared" si="27"/>
        <v>0</v>
      </c>
      <c r="Q17" s="292">
        <f t="shared" si="28"/>
        <v>0</v>
      </c>
      <c r="R17" s="292">
        <f t="shared" si="29"/>
        <v>0</v>
      </c>
      <c r="S17" s="292">
        <f t="shared" si="30"/>
        <v>0</v>
      </c>
      <c r="T17" s="292">
        <f t="shared" si="31"/>
        <v>346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40</v>
      </c>
      <c r="Y17" s="292">
        <f t="shared" si="1"/>
        <v>346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884</v>
      </c>
      <c r="AK17" s="295" t="s">
        <v>884</v>
      </c>
      <c r="AL17" s="292">
        <v>0</v>
      </c>
      <c r="AM17" s="295" t="s">
        <v>884</v>
      </c>
      <c r="AN17" s="295" t="s">
        <v>884</v>
      </c>
      <c r="AO17" s="292">
        <v>346</v>
      </c>
      <c r="AP17" s="295" t="s">
        <v>884</v>
      </c>
      <c r="AQ17" s="292">
        <v>0</v>
      </c>
      <c r="AR17" s="295" t="s">
        <v>884</v>
      </c>
      <c r="AS17" s="292">
        <v>0</v>
      </c>
      <c r="AT17" s="292">
        <f t="shared" si="3"/>
        <v>374</v>
      </c>
      <c r="AU17" s="292">
        <v>0</v>
      </c>
      <c r="AV17" s="292">
        <v>0</v>
      </c>
      <c r="AW17" s="292">
        <v>0</v>
      </c>
      <c r="AX17" s="292">
        <v>374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884</v>
      </c>
      <c r="BF17" s="295" t="s">
        <v>884</v>
      </c>
      <c r="BG17" s="295" t="s">
        <v>884</v>
      </c>
      <c r="BH17" s="295" t="s">
        <v>884</v>
      </c>
      <c r="BI17" s="295" t="s">
        <v>884</v>
      </c>
      <c r="BJ17" s="295" t="s">
        <v>884</v>
      </c>
      <c r="BK17" s="295" t="s">
        <v>884</v>
      </c>
      <c r="BL17" s="295" t="s">
        <v>884</v>
      </c>
      <c r="BM17" s="295" t="s">
        <v>884</v>
      </c>
      <c r="BN17" s="292">
        <v>0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884</v>
      </c>
      <c r="CC17" s="295" t="s">
        <v>884</v>
      </c>
      <c r="CD17" s="295" t="s">
        <v>884</v>
      </c>
      <c r="CE17" s="295" t="s">
        <v>884</v>
      </c>
      <c r="CF17" s="295" t="s">
        <v>884</v>
      </c>
      <c r="CG17" s="295" t="s">
        <v>884</v>
      </c>
      <c r="CH17" s="295" t="s">
        <v>884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884</v>
      </c>
      <c r="CX17" s="295" t="s">
        <v>884</v>
      </c>
      <c r="CY17" s="295" t="s">
        <v>884</v>
      </c>
      <c r="CZ17" s="295" t="s">
        <v>884</v>
      </c>
      <c r="DA17" s="295" t="s">
        <v>884</v>
      </c>
      <c r="DB17" s="295" t="s">
        <v>884</v>
      </c>
      <c r="DC17" s="295" t="s">
        <v>884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884</v>
      </c>
      <c r="DS17" s="295" t="s">
        <v>884</v>
      </c>
      <c r="DT17" s="292">
        <v>0</v>
      </c>
      <c r="DU17" s="295" t="s">
        <v>884</v>
      </c>
      <c r="DV17" s="295" t="s">
        <v>884</v>
      </c>
      <c r="DW17" s="295" t="s">
        <v>884</v>
      </c>
      <c r="DX17" s="295" t="s">
        <v>884</v>
      </c>
      <c r="DY17" s="292">
        <v>0</v>
      </c>
      <c r="DZ17" s="292">
        <f t="shared" si="11"/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884</v>
      </c>
      <c r="EL17" s="295" t="s">
        <v>884</v>
      </c>
      <c r="EM17" s="295" t="s">
        <v>884</v>
      </c>
      <c r="EN17" s="292">
        <v>0</v>
      </c>
      <c r="EO17" s="292">
        <v>0</v>
      </c>
      <c r="EP17" s="295" t="s">
        <v>884</v>
      </c>
      <c r="EQ17" s="295" t="s">
        <v>884</v>
      </c>
      <c r="ER17" s="295" t="s">
        <v>884</v>
      </c>
      <c r="ES17" s="292">
        <v>0</v>
      </c>
      <c r="ET17" s="292">
        <v>0</v>
      </c>
      <c r="EU17" s="292">
        <f t="shared" si="13"/>
        <v>845</v>
      </c>
      <c r="EV17" s="292">
        <v>0</v>
      </c>
      <c r="EW17" s="292">
        <v>0</v>
      </c>
      <c r="EX17" s="292">
        <v>99</v>
      </c>
      <c r="EY17" s="292">
        <v>128</v>
      </c>
      <c r="EZ17" s="292">
        <v>274</v>
      </c>
      <c r="FA17" s="292">
        <v>72</v>
      </c>
      <c r="FB17" s="292">
        <v>0</v>
      </c>
      <c r="FC17" s="292">
        <v>232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884</v>
      </c>
      <c r="FI17" s="295" t="s">
        <v>884</v>
      </c>
      <c r="FJ17" s="295" t="s">
        <v>884</v>
      </c>
      <c r="FK17" s="292">
        <v>0</v>
      </c>
      <c r="FL17" s="292">
        <v>0</v>
      </c>
      <c r="FM17" s="292">
        <v>0</v>
      </c>
      <c r="FN17" s="292">
        <v>0</v>
      </c>
      <c r="FO17" s="292">
        <v>40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15"/>
        <v>5813</v>
      </c>
      <c r="E18" s="292">
        <f t="shared" si="16"/>
        <v>0</v>
      </c>
      <c r="F18" s="292">
        <f t="shared" si="17"/>
        <v>0</v>
      </c>
      <c r="G18" s="292">
        <f t="shared" si="18"/>
        <v>0</v>
      </c>
      <c r="H18" s="292">
        <f t="shared" si="19"/>
        <v>738</v>
      </c>
      <c r="I18" s="292">
        <f t="shared" si="20"/>
        <v>3</v>
      </c>
      <c r="J18" s="292">
        <f t="shared" si="21"/>
        <v>0</v>
      </c>
      <c r="K18" s="292">
        <f t="shared" si="22"/>
        <v>0</v>
      </c>
      <c r="L18" s="292">
        <f t="shared" si="23"/>
        <v>0</v>
      </c>
      <c r="M18" s="292">
        <f t="shared" si="24"/>
        <v>0</v>
      </c>
      <c r="N18" s="292">
        <f t="shared" si="25"/>
        <v>0</v>
      </c>
      <c r="O18" s="292">
        <f t="shared" si="26"/>
        <v>0</v>
      </c>
      <c r="P18" s="292">
        <f t="shared" si="27"/>
        <v>0</v>
      </c>
      <c r="Q18" s="292">
        <f t="shared" si="28"/>
        <v>0</v>
      </c>
      <c r="R18" s="292">
        <f t="shared" si="29"/>
        <v>0</v>
      </c>
      <c r="S18" s="292">
        <f t="shared" si="30"/>
        <v>0</v>
      </c>
      <c r="T18" s="292">
        <f t="shared" si="31"/>
        <v>5072</v>
      </c>
      <c r="U18" s="292">
        <f t="shared" si="32"/>
        <v>0</v>
      </c>
      <c r="V18" s="292">
        <f t="shared" si="33"/>
        <v>0</v>
      </c>
      <c r="W18" s="292">
        <f t="shared" si="34"/>
        <v>0</v>
      </c>
      <c r="X18" s="292">
        <f t="shared" si="35"/>
        <v>0</v>
      </c>
      <c r="Y18" s="292">
        <f t="shared" si="1"/>
        <v>5072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884</v>
      </c>
      <c r="AK18" s="295" t="s">
        <v>884</v>
      </c>
      <c r="AL18" s="292">
        <v>0</v>
      </c>
      <c r="AM18" s="295" t="s">
        <v>884</v>
      </c>
      <c r="AN18" s="295" t="s">
        <v>884</v>
      </c>
      <c r="AO18" s="292">
        <v>5072</v>
      </c>
      <c r="AP18" s="295" t="s">
        <v>884</v>
      </c>
      <c r="AQ18" s="292">
        <v>0</v>
      </c>
      <c r="AR18" s="295" t="s">
        <v>884</v>
      </c>
      <c r="AS18" s="292">
        <v>0</v>
      </c>
      <c r="AT18" s="292">
        <f t="shared" si="3"/>
        <v>741</v>
      </c>
      <c r="AU18" s="292">
        <v>0</v>
      </c>
      <c r="AV18" s="292">
        <v>0</v>
      </c>
      <c r="AW18" s="292">
        <v>0</v>
      </c>
      <c r="AX18" s="292">
        <v>738</v>
      </c>
      <c r="AY18" s="292">
        <v>3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884</v>
      </c>
      <c r="BF18" s="295" t="s">
        <v>884</v>
      </c>
      <c r="BG18" s="295" t="s">
        <v>884</v>
      </c>
      <c r="BH18" s="295" t="s">
        <v>884</v>
      </c>
      <c r="BI18" s="295" t="s">
        <v>884</v>
      </c>
      <c r="BJ18" s="295" t="s">
        <v>884</v>
      </c>
      <c r="BK18" s="295" t="s">
        <v>884</v>
      </c>
      <c r="BL18" s="295" t="s">
        <v>884</v>
      </c>
      <c r="BM18" s="295" t="s">
        <v>884</v>
      </c>
      <c r="BN18" s="292">
        <v>0</v>
      </c>
      <c r="BO18" s="292">
        <f t="shared" si="5"/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884</v>
      </c>
      <c r="CC18" s="295" t="s">
        <v>884</v>
      </c>
      <c r="CD18" s="295" t="s">
        <v>884</v>
      </c>
      <c r="CE18" s="295" t="s">
        <v>884</v>
      </c>
      <c r="CF18" s="295" t="s">
        <v>884</v>
      </c>
      <c r="CG18" s="295" t="s">
        <v>884</v>
      </c>
      <c r="CH18" s="295" t="s">
        <v>884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884</v>
      </c>
      <c r="CX18" s="295" t="s">
        <v>884</v>
      </c>
      <c r="CY18" s="295" t="s">
        <v>884</v>
      </c>
      <c r="CZ18" s="295" t="s">
        <v>884</v>
      </c>
      <c r="DA18" s="295" t="s">
        <v>884</v>
      </c>
      <c r="DB18" s="295" t="s">
        <v>884</v>
      </c>
      <c r="DC18" s="295" t="s">
        <v>884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884</v>
      </c>
      <c r="DS18" s="295" t="s">
        <v>884</v>
      </c>
      <c r="DT18" s="292">
        <v>0</v>
      </c>
      <c r="DU18" s="295" t="s">
        <v>884</v>
      </c>
      <c r="DV18" s="295" t="s">
        <v>884</v>
      </c>
      <c r="DW18" s="295" t="s">
        <v>884</v>
      </c>
      <c r="DX18" s="295" t="s">
        <v>884</v>
      </c>
      <c r="DY18" s="292">
        <v>0</v>
      </c>
      <c r="DZ18" s="292">
        <f t="shared" si="11"/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884</v>
      </c>
      <c r="EL18" s="295" t="s">
        <v>884</v>
      </c>
      <c r="EM18" s="295" t="s">
        <v>884</v>
      </c>
      <c r="EN18" s="292">
        <v>0</v>
      </c>
      <c r="EO18" s="292">
        <v>0</v>
      </c>
      <c r="EP18" s="295" t="s">
        <v>884</v>
      </c>
      <c r="EQ18" s="295" t="s">
        <v>884</v>
      </c>
      <c r="ER18" s="295" t="s">
        <v>884</v>
      </c>
      <c r="ES18" s="292">
        <v>0</v>
      </c>
      <c r="ET18" s="292">
        <v>0</v>
      </c>
      <c r="EU18" s="292">
        <f t="shared" si="13"/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884</v>
      </c>
      <c r="FI18" s="295" t="s">
        <v>884</v>
      </c>
      <c r="FJ18" s="295" t="s">
        <v>884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15"/>
        <v>1790</v>
      </c>
      <c r="E19" s="292">
        <f t="shared" si="16"/>
        <v>37</v>
      </c>
      <c r="F19" s="292">
        <f t="shared" si="17"/>
        <v>3</v>
      </c>
      <c r="G19" s="292">
        <f t="shared" si="18"/>
        <v>195</v>
      </c>
      <c r="H19" s="292">
        <f t="shared" si="19"/>
        <v>506</v>
      </c>
      <c r="I19" s="292">
        <f t="shared" si="20"/>
        <v>107</v>
      </c>
      <c r="J19" s="292">
        <f t="shared" si="21"/>
        <v>87</v>
      </c>
      <c r="K19" s="292">
        <f t="shared" si="22"/>
        <v>0</v>
      </c>
      <c r="L19" s="292">
        <f t="shared" si="23"/>
        <v>229</v>
      </c>
      <c r="M19" s="292">
        <f t="shared" si="24"/>
        <v>0</v>
      </c>
      <c r="N19" s="292">
        <f t="shared" si="25"/>
        <v>4</v>
      </c>
      <c r="O19" s="292">
        <f t="shared" si="26"/>
        <v>0</v>
      </c>
      <c r="P19" s="292">
        <f t="shared" si="27"/>
        <v>0</v>
      </c>
      <c r="Q19" s="292">
        <f t="shared" si="28"/>
        <v>0</v>
      </c>
      <c r="R19" s="292">
        <f t="shared" si="29"/>
        <v>0</v>
      </c>
      <c r="S19" s="292">
        <f t="shared" si="30"/>
        <v>0</v>
      </c>
      <c r="T19" s="292">
        <f t="shared" si="31"/>
        <v>383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239</v>
      </c>
      <c r="Y19" s="292">
        <f t="shared" si="1"/>
        <v>430</v>
      </c>
      <c r="Z19" s="292">
        <v>0</v>
      </c>
      <c r="AA19" s="292">
        <v>0</v>
      </c>
      <c r="AB19" s="292">
        <v>0</v>
      </c>
      <c r="AC19" s="292">
        <v>47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884</v>
      </c>
      <c r="AK19" s="295" t="s">
        <v>884</v>
      </c>
      <c r="AL19" s="292">
        <v>0</v>
      </c>
      <c r="AM19" s="295" t="s">
        <v>884</v>
      </c>
      <c r="AN19" s="295" t="s">
        <v>884</v>
      </c>
      <c r="AO19" s="292">
        <v>383</v>
      </c>
      <c r="AP19" s="295" t="s">
        <v>884</v>
      </c>
      <c r="AQ19" s="292">
        <v>0</v>
      </c>
      <c r="AR19" s="295" t="s">
        <v>884</v>
      </c>
      <c r="AS19" s="292">
        <v>0</v>
      </c>
      <c r="AT19" s="292">
        <f t="shared" si="3"/>
        <v>695</v>
      </c>
      <c r="AU19" s="292">
        <v>37</v>
      </c>
      <c r="AV19" s="292">
        <v>3</v>
      </c>
      <c r="AW19" s="292">
        <v>83</v>
      </c>
      <c r="AX19" s="292">
        <v>459</v>
      </c>
      <c r="AY19" s="292">
        <v>107</v>
      </c>
      <c r="AZ19" s="292">
        <v>0</v>
      </c>
      <c r="BA19" s="292">
        <v>0</v>
      </c>
      <c r="BB19" s="292">
        <v>2</v>
      </c>
      <c r="BC19" s="292">
        <v>0</v>
      </c>
      <c r="BD19" s="292">
        <v>4</v>
      </c>
      <c r="BE19" s="295" t="s">
        <v>884</v>
      </c>
      <c r="BF19" s="295" t="s">
        <v>884</v>
      </c>
      <c r="BG19" s="295" t="s">
        <v>884</v>
      </c>
      <c r="BH19" s="295" t="s">
        <v>884</v>
      </c>
      <c r="BI19" s="295" t="s">
        <v>884</v>
      </c>
      <c r="BJ19" s="295" t="s">
        <v>884</v>
      </c>
      <c r="BK19" s="295" t="s">
        <v>884</v>
      </c>
      <c r="BL19" s="295" t="s">
        <v>884</v>
      </c>
      <c r="BM19" s="295" t="s">
        <v>884</v>
      </c>
      <c r="BN19" s="292">
        <v>0</v>
      </c>
      <c r="BO19" s="292">
        <f t="shared" si="5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884</v>
      </c>
      <c r="CC19" s="295" t="s">
        <v>884</v>
      </c>
      <c r="CD19" s="295" t="s">
        <v>884</v>
      </c>
      <c r="CE19" s="295" t="s">
        <v>884</v>
      </c>
      <c r="CF19" s="295" t="s">
        <v>884</v>
      </c>
      <c r="CG19" s="295" t="s">
        <v>884</v>
      </c>
      <c r="CH19" s="295" t="s">
        <v>884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884</v>
      </c>
      <c r="CX19" s="295" t="s">
        <v>884</v>
      </c>
      <c r="CY19" s="295" t="s">
        <v>884</v>
      </c>
      <c r="CZ19" s="295" t="s">
        <v>884</v>
      </c>
      <c r="DA19" s="295" t="s">
        <v>884</v>
      </c>
      <c r="DB19" s="295" t="s">
        <v>884</v>
      </c>
      <c r="DC19" s="295" t="s">
        <v>884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884</v>
      </c>
      <c r="DS19" s="295" t="s">
        <v>884</v>
      </c>
      <c r="DT19" s="292">
        <v>0</v>
      </c>
      <c r="DU19" s="295" t="s">
        <v>884</v>
      </c>
      <c r="DV19" s="295" t="s">
        <v>884</v>
      </c>
      <c r="DW19" s="295" t="s">
        <v>884</v>
      </c>
      <c r="DX19" s="295" t="s">
        <v>884</v>
      </c>
      <c r="DY19" s="292">
        <v>0</v>
      </c>
      <c r="DZ19" s="292">
        <f t="shared" si="11"/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884</v>
      </c>
      <c r="EL19" s="295" t="s">
        <v>884</v>
      </c>
      <c r="EM19" s="295" t="s">
        <v>884</v>
      </c>
      <c r="EN19" s="292">
        <v>0</v>
      </c>
      <c r="EO19" s="292">
        <v>0</v>
      </c>
      <c r="EP19" s="295" t="s">
        <v>884</v>
      </c>
      <c r="EQ19" s="295" t="s">
        <v>884</v>
      </c>
      <c r="ER19" s="295" t="s">
        <v>884</v>
      </c>
      <c r="ES19" s="292">
        <v>0</v>
      </c>
      <c r="ET19" s="292">
        <v>0</v>
      </c>
      <c r="EU19" s="292">
        <f t="shared" si="13"/>
        <v>665</v>
      </c>
      <c r="EV19" s="292">
        <v>0</v>
      </c>
      <c r="EW19" s="292">
        <v>0</v>
      </c>
      <c r="EX19" s="292">
        <v>112</v>
      </c>
      <c r="EY19" s="292">
        <v>0</v>
      </c>
      <c r="EZ19" s="292">
        <v>0</v>
      </c>
      <c r="FA19" s="292">
        <v>87</v>
      </c>
      <c r="FB19" s="292">
        <v>0</v>
      </c>
      <c r="FC19" s="292">
        <v>227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884</v>
      </c>
      <c r="FI19" s="295" t="s">
        <v>884</v>
      </c>
      <c r="FJ19" s="295" t="s">
        <v>884</v>
      </c>
      <c r="FK19" s="292">
        <v>0</v>
      </c>
      <c r="FL19" s="292">
        <v>0</v>
      </c>
      <c r="FM19" s="292">
        <v>0</v>
      </c>
      <c r="FN19" s="292">
        <v>0</v>
      </c>
      <c r="FO19" s="292">
        <v>239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15"/>
        <v>773</v>
      </c>
      <c r="E20" s="292">
        <f t="shared" si="16"/>
        <v>1</v>
      </c>
      <c r="F20" s="292">
        <f t="shared" si="17"/>
        <v>0</v>
      </c>
      <c r="G20" s="292">
        <f t="shared" si="18"/>
        <v>0</v>
      </c>
      <c r="H20" s="292">
        <f t="shared" si="19"/>
        <v>233</v>
      </c>
      <c r="I20" s="292">
        <f t="shared" si="20"/>
        <v>247</v>
      </c>
      <c r="J20" s="292">
        <f t="shared" si="21"/>
        <v>27</v>
      </c>
      <c r="K20" s="292">
        <f t="shared" si="22"/>
        <v>0</v>
      </c>
      <c r="L20" s="292">
        <f t="shared" si="23"/>
        <v>240</v>
      </c>
      <c r="M20" s="292">
        <f t="shared" si="24"/>
        <v>0</v>
      </c>
      <c r="N20" s="292">
        <f t="shared" si="25"/>
        <v>0</v>
      </c>
      <c r="O20" s="292">
        <f t="shared" si="26"/>
        <v>0</v>
      </c>
      <c r="P20" s="292">
        <f t="shared" si="27"/>
        <v>0</v>
      </c>
      <c r="Q20" s="292">
        <f t="shared" si="28"/>
        <v>0</v>
      </c>
      <c r="R20" s="292">
        <f t="shared" si="29"/>
        <v>0</v>
      </c>
      <c r="S20" s="292">
        <f t="shared" si="30"/>
        <v>0</v>
      </c>
      <c r="T20" s="292">
        <f t="shared" si="31"/>
        <v>0</v>
      </c>
      <c r="U20" s="292">
        <f t="shared" si="32"/>
        <v>0</v>
      </c>
      <c r="V20" s="292">
        <f t="shared" si="33"/>
        <v>0</v>
      </c>
      <c r="W20" s="292">
        <f t="shared" si="34"/>
        <v>0</v>
      </c>
      <c r="X20" s="292">
        <f t="shared" si="35"/>
        <v>25</v>
      </c>
      <c r="Y20" s="292">
        <f t="shared" si="1"/>
        <v>28</v>
      </c>
      <c r="Z20" s="292">
        <v>1</v>
      </c>
      <c r="AA20" s="292">
        <v>0</v>
      </c>
      <c r="AB20" s="292">
        <v>0</v>
      </c>
      <c r="AC20" s="292">
        <v>27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884</v>
      </c>
      <c r="AK20" s="295" t="s">
        <v>884</v>
      </c>
      <c r="AL20" s="292">
        <v>0</v>
      </c>
      <c r="AM20" s="295" t="s">
        <v>884</v>
      </c>
      <c r="AN20" s="295" t="s">
        <v>884</v>
      </c>
      <c r="AO20" s="292">
        <v>0</v>
      </c>
      <c r="AP20" s="295" t="s">
        <v>884</v>
      </c>
      <c r="AQ20" s="292">
        <v>0</v>
      </c>
      <c r="AR20" s="295" t="s">
        <v>884</v>
      </c>
      <c r="AS20" s="292">
        <v>0</v>
      </c>
      <c r="AT20" s="292">
        <f t="shared" si="3"/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884</v>
      </c>
      <c r="BF20" s="295" t="s">
        <v>884</v>
      </c>
      <c r="BG20" s="295" t="s">
        <v>884</v>
      </c>
      <c r="BH20" s="295" t="s">
        <v>884</v>
      </c>
      <c r="BI20" s="295" t="s">
        <v>884</v>
      </c>
      <c r="BJ20" s="295" t="s">
        <v>884</v>
      </c>
      <c r="BK20" s="295" t="s">
        <v>884</v>
      </c>
      <c r="BL20" s="295" t="s">
        <v>884</v>
      </c>
      <c r="BM20" s="295" t="s">
        <v>884</v>
      </c>
      <c r="BN20" s="292">
        <v>0</v>
      </c>
      <c r="BO20" s="292">
        <f t="shared" si="5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884</v>
      </c>
      <c r="CC20" s="295" t="s">
        <v>884</v>
      </c>
      <c r="CD20" s="295" t="s">
        <v>884</v>
      </c>
      <c r="CE20" s="295" t="s">
        <v>884</v>
      </c>
      <c r="CF20" s="295" t="s">
        <v>884</v>
      </c>
      <c r="CG20" s="295" t="s">
        <v>884</v>
      </c>
      <c r="CH20" s="295" t="s">
        <v>884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884</v>
      </c>
      <c r="CX20" s="295" t="s">
        <v>884</v>
      </c>
      <c r="CY20" s="295" t="s">
        <v>884</v>
      </c>
      <c r="CZ20" s="295" t="s">
        <v>884</v>
      </c>
      <c r="DA20" s="295" t="s">
        <v>884</v>
      </c>
      <c r="DB20" s="295" t="s">
        <v>884</v>
      </c>
      <c r="DC20" s="295" t="s">
        <v>884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884</v>
      </c>
      <c r="DS20" s="295" t="s">
        <v>884</v>
      </c>
      <c r="DT20" s="292">
        <v>0</v>
      </c>
      <c r="DU20" s="295" t="s">
        <v>884</v>
      </c>
      <c r="DV20" s="295" t="s">
        <v>884</v>
      </c>
      <c r="DW20" s="295" t="s">
        <v>884</v>
      </c>
      <c r="DX20" s="295" t="s">
        <v>884</v>
      </c>
      <c r="DY20" s="292">
        <v>0</v>
      </c>
      <c r="DZ20" s="292">
        <f t="shared" si="11"/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884</v>
      </c>
      <c r="EL20" s="295" t="s">
        <v>884</v>
      </c>
      <c r="EM20" s="295" t="s">
        <v>884</v>
      </c>
      <c r="EN20" s="292">
        <v>0</v>
      </c>
      <c r="EO20" s="292">
        <v>0</v>
      </c>
      <c r="EP20" s="295" t="s">
        <v>884</v>
      </c>
      <c r="EQ20" s="295" t="s">
        <v>884</v>
      </c>
      <c r="ER20" s="295" t="s">
        <v>884</v>
      </c>
      <c r="ES20" s="292">
        <v>0</v>
      </c>
      <c r="ET20" s="292">
        <v>0</v>
      </c>
      <c r="EU20" s="292">
        <f t="shared" si="13"/>
        <v>745</v>
      </c>
      <c r="EV20" s="292">
        <v>0</v>
      </c>
      <c r="EW20" s="292">
        <v>0</v>
      </c>
      <c r="EX20" s="292">
        <v>0</v>
      </c>
      <c r="EY20" s="292">
        <v>206</v>
      </c>
      <c r="EZ20" s="292">
        <v>247</v>
      </c>
      <c r="FA20" s="292">
        <v>27</v>
      </c>
      <c r="FB20" s="292">
        <v>0</v>
      </c>
      <c r="FC20" s="292">
        <v>240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884</v>
      </c>
      <c r="FI20" s="295" t="s">
        <v>884</v>
      </c>
      <c r="FJ20" s="295" t="s">
        <v>884</v>
      </c>
      <c r="FK20" s="292">
        <v>0</v>
      </c>
      <c r="FL20" s="292">
        <v>0</v>
      </c>
      <c r="FM20" s="292">
        <v>0</v>
      </c>
      <c r="FN20" s="292">
        <v>0</v>
      </c>
      <c r="FO20" s="292">
        <v>25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15"/>
        <v>16305</v>
      </c>
      <c r="E21" s="292">
        <f t="shared" si="16"/>
        <v>3520</v>
      </c>
      <c r="F21" s="292">
        <f t="shared" si="17"/>
        <v>0</v>
      </c>
      <c r="G21" s="292">
        <f t="shared" si="18"/>
        <v>0</v>
      </c>
      <c r="H21" s="292">
        <f t="shared" si="19"/>
        <v>1062</v>
      </c>
      <c r="I21" s="292">
        <f t="shared" si="20"/>
        <v>1291</v>
      </c>
      <c r="J21" s="292">
        <f t="shared" si="21"/>
        <v>467</v>
      </c>
      <c r="K21" s="292">
        <f t="shared" si="22"/>
        <v>0</v>
      </c>
      <c r="L21" s="292">
        <f t="shared" si="23"/>
        <v>0</v>
      </c>
      <c r="M21" s="292">
        <f t="shared" si="24"/>
        <v>2146</v>
      </c>
      <c r="N21" s="292">
        <f t="shared" si="25"/>
        <v>463</v>
      </c>
      <c r="O21" s="292">
        <f t="shared" si="26"/>
        <v>7356</v>
      </c>
      <c r="P21" s="292">
        <f t="shared" si="27"/>
        <v>0</v>
      </c>
      <c r="Q21" s="292">
        <f t="shared" si="28"/>
        <v>0</v>
      </c>
      <c r="R21" s="292">
        <f t="shared" si="29"/>
        <v>0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0</v>
      </c>
      <c r="W21" s="292">
        <f t="shared" si="34"/>
        <v>0</v>
      </c>
      <c r="X21" s="292">
        <f t="shared" si="35"/>
        <v>0</v>
      </c>
      <c r="Y21" s="292">
        <f t="shared" si="1"/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884</v>
      </c>
      <c r="AK21" s="295" t="s">
        <v>884</v>
      </c>
      <c r="AL21" s="292">
        <v>0</v>
      </c>
      <c r="AM21" s="295" t="s">
        <v>884</v>
      </c>
      <c r="AN21" s="295" t="s">
        <v>884</v>
      </c>
      <c r="AO21" s="292">
        <v>0</v>
      </c>
      <c r="AP21" s="295" t="s">
        <v>884</v>
      </c>
      <c r="AQ21" s="292">
        <v>0</v>
      </c>
      <c r="AR21" s="295" t="s">
        <v>884</v>
      </c>
      <c r="AS21" s="292">
        <v>0</v>
      </c>
      <c r="AT21" s="292">
        <f t="shared" si="3"/>
        <v>376</v>
      </c>
      <c r="AU21" s="292">
        <v>0</v>
      </c>
      <c r="AV21" s="292">
        <v>0</v>
      </c>
      <c r="AW21" s="292">
        <v>0</v>
      </c>
      <c r="AX21" s="292">
        <v>376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884</v>
      </c>
      <c r="BF21" s="295" t="s">
        <v>884</v>
      </c>
      <c r="BG21" s="295" t="s">
        <v>884</v>
      </c>
      <c r="BH21" s="295" t="s">
        <v>884</v>
      </c>
      <c r="BI21" s="295" t="s">
        <v>884</v>
      </c>
      <c r="BJ21" s="295" t="s">
        <v>884</v>
      </c>
      <c r="BK21" s="295" t="s">
        <v>884</v>
      </c>
      <c r="BL21" s="295" t="s">
        <v>884</v>
      </c>
      <c r="BM21" s="295" t="s">
        <v>884</v>
      </c>
      <c r="BN21" s="292">
        <v>0</v>
      </c>
      <c r="BO21" s="292">
        <f t="shared" si="5"/>
        <v>7356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7356</v>
      </c>
      <c r="CA21" s="292">
        <v>0</v>
      </c>
      <c r="CB21" s="295" t="s">
        <v>884</v>
      </c>
      <c r="CC21" s="295" t="s">
        <v>884</v>
      </c>
      <c r="CD21" s="295" t="s">
        <v>884</v>
      </c>
      <c r="CE21" s="295" t="s">
        <v>884</v>
      </c>
      <c r="CF21" s="295" t="s">
        <v>884</v>
      </c>
      <c r="CG21" s="295" t="s">
        <v>884</v>
      </c>
      <c r="CH21" s="295" t="s">
        <v>884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884</v>
      </c>
      <c r="CX21" s="295" t="s">
        <v>884</v>
      </c>
      <c r="CY21" s="295" t="s">
        <v>884</v>
      </c>
      <c r="CZ21" s="295" t="s">
        <v>884</v>
      </c>
      <c r="DA21" s="295" t="s">
        <v>884</v>
      </c>
      <c r="DB21" s="295" t="s">
        <v>884</v>
      </c>
      <c r="DC21" s="295" t="s">
        <v>884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884</v>
      </c>
      <c r="DS21" s="295" t="s">
        <v>884</v>
      </c>
      <c r="DT21" s="292">
        <v>0</v>
      </c>
      <c r="DU21" s="295" t="s">
        <v>884</v>
      </c>
      <c r="DV21" s="295" t="s">
        <v>884</v>
      </c>
      <c r="DW21" s="295" t="s">
        <v>884</v>
      </c>
      <c r="DX21" s="295" t="s">
        <v>884</v>
      </c>
      <c r="DY21" s="292">
        <v>0</v>
      </c>
      <c r="DZ21" s="292">
        <f t="shared" si="11"/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884</v>
      </c>
      <c r="EL21" s="295" t="s">
        <v>884</v>
      </c>
      <c r="EM21" s="295" t="s">
        <v>884</v>
      </c>
      <c r="EN21" s="292">
        <v>0</v>
      </c>
      <c r="EO21" s="292">
        <v>0</v>
      </c>
      <c r="EP21" s="295" t="s">
        <v>884</v>
      </c>
      <c r="EQ21" s="295" t="s">
        <v>884</v>
      </c>
      <c r="ER21" s="295" t="s">
        <v>884</v>
      </c>
      <c r="ES21" s="292">
        <v>0</v>
      </c>
      <c r="ET21" s="292">
        <v>0</v>
      </c>
      <c r="EU21" s="292">
        <f t="shared" si="13"/>
        <v>8573</v>
      </c>
      <c r="EV21" s="292">
        <v>3520</v>
      </c>
      <c r="EW21" s="292">
        <v>0</v>
      </c>
      <c r="EX21" s="292">
        <v>0</v>
      </c>
      <c r="EY21" s="292">
        <v>686</v>
      </c>
      <c r="EZ21" s="292">
        <v>1291</v>
      </c>
      <c r="FA21" s="292">
        <v>467</v>
      </c>
      <c r="FB21" s="292">
        <v>0</v>
      </c>
      <c r="FC21" s="292">
        <v>0</v>
      </c>
      <c r="FD21" s="292">
        <v>2146</v>
      </c>
      <c r="FE21" s="292">
        <v>463</v>
      </c>
      <c r="FF21" s="292">
        <v>0</v>
      </c>
      <c r="FG21" s="292">
        <v>0</v>
      </c>
      <c r="FH21" s="295" t="s">
        <v>884</v>
      </c>
      <c r="FI21" s="295" t="s">
        <v>884</v>
      </c>
      <c r="FJ21" s="295" t="s">
        <v>884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15"/>
        <v>828</v>
      </c>
      <c r="E22" s="292">
        <f t="shared" si="16"/>
        <v>32</v>
      </c>
      <c r="F22" s="292">
        <f t="shared" si="17"/>
        <v>5</v>
      </c>
      <c r="G22" s="292">
        <f t="shared" si="18"/>
        <v>0</v>
      </c>
      <c r="H22" s="292">
        <f t="shared" si="19"/>
        <v>436</v>
      </c>
      <c r="I22" s="292">
        <f t="shared" si="20"/>
        <v>37</v>
      </c>
      <c r="J22" s="292">
        <f t="shared" si="21"/>
        <v>65</v>
      </c>
      <c r="K22" s="292">
        <f t="shared" si="22"/>
        <v>0</v>
      </c>
      <c r="L22" s="292">
        <f t="shared" si="23"/>
        <v>0</v>
      </c>
      <c r="M22" s="292">
        <f t="shared" si="24"/>
        <v>43</v>
      </c>
      <c r="N22" s="292">
        <f t="shared" si="25"/>
        <v>0</v>
      </c>
      <c r="O22" s="292">
        <f t="shared" si="26"/>
        <v>150</v>
      </c>
      <c r="P22" s="292">
        <f t="shared" si="27"/>
        <v>0</v>
      </c>
      <c r="Q22" s="292">
        <f t="shared" si="28"/>
        <v>0</v>
      </c>
      <c r="R22" s="292">
        <f t="shared" si="29"/>
        <v>0</v>
      </c>
      <c r="S22" s="292">
        <f t="shared" si="30"/>
        <v>0</v>
      </c>
      <c r="T22" s="292">
        <f t="shared" si="31"/>
        <v>0</v>
      </c>
      <c r="U22" s="292">
        <f t="shared" si="32"/>
        <v>0</v>
      </c>
      <c r="V22" s="292">
        <f t="shared" si="33"/>
        <v>0</v>
      </c>
      <c r="W22" s="292">
        <f t="shared" si="34"/>
        <v>0</v>
      </c>
      <c r="X22" s="292">
        <f t="shared" si="35"/>
        <v>60</v>
      </c>
      <c r="Y22" s="292">
        <f t="shared" si="1"/>
        <v>62</v>
      </c>
      <c r="Z22" s="292">
        <v>0</v>
      </c>
      <c r="AA22" s="292">
        <v>0</v>
      </c>
      <c r="AB22" s="292">
        <v>0</v>
      </c>
      <c r="AC22" s="292">
        <v>62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884</v>
      </c>
      <c r="AK22" s="295" t="s">
        <v>884</v>
      </c>
      <c r="AL22" s="292">
        <v>0</v>
      </c>
      <c r="AM22" s="295" t="s">
        <v>884</v>
      </c>
      <c r="AN22" s="295" t="s">
        <v>884</v>
      </c>
      <c r="AO22" s="292">
        <v>0</v>
      </c>
      <c r="AP22" s="295" t="s">
        <v>884</v>
      </c>
      <c r="AQ22" s="292">
        <v>0</v>
      </c>
      <c r="AR22" s="295" t="s">
        <v>884</v>
      </c>
      <c r="AS22" s="292">
        <v>0</v>
      </c>
      <c r="AT22" s="292">
        <f t="shared" si="3"/>
        <v>423</v>
      </c>
      <c r="AU22" s="292">
        <v>32</v>
      </c>
      <c r="AV22" s="292">
        <v>0</v>
      </c>
      <c r="AW22" s="292">
        <v>0</v>
      </c>
      <c r="AX22" s="292">
        <v>348</v>
      </c>
      <c r="AY22" s="292">
        <v>0</v>
      </c>
      <c r="AZ22" s="292">
        <v>0</v>
      </c>
      <c r="BA22" s="292">
        <v>0</v>
      </c>
      <c r="BB22" s="292">
        <v>0</v>
      </c>
      <c r="BC22" s="292">
        <v>43</v>
      </c>
      <c r="BD22" s="292">
        <v>0</v>
      </c>
      <c r="BE22" s="295" t="s">
        <v>884</v>
      </c>
      <c r="BF22" s="295" t="s">
        <v>884</v>
      </c>
      <c r="BG22" s="295" t="s">
        <v>884</v>
      </c>
      <c r="BH22" s="295" t="s">
        <v>884</v>
      </c>
      <c r="BI22" s="295" t="s">
        <v>884</v>
      </c>
      <c r="BJ22" s="295" t="s">
        <v>884</v>
      </c>
      <c r="BK22" s="295" t="s">
        <v>884</v>
      </c>
      <c r="BL22" s="295" t="s">
        <v>884</v>
      </c>
      <c r="BM22" s="295" t="s">
        <v>884</v>
      </c>
      <c r="BN22" s="292">
        <v>0</v>
      </c>
      <c r="BO22" s="292">
        <f t="shared" si="5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884</v>
      </c>
      <c r="CC22" s="295" t="s">
        <v>884</v>
      </c>
      <c r="CD22" s="295" t="s">
        <v>884</v>
      </c>
      <c r="CE22" s="295" t="s">
        <v>884</v>
      </c>
      <c r="CF22" s="295" t="s">
        <v>884</v>
      </c>
      <c r="CG22" s="295" t="s">
        <v>884</v>
      </c>
      <c r="CH22" s="295" t="s">
        <v>884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884</v>
      </c>
      <c r="CX22" s="295" t="s">
        <v>884</v>
      </c>
      <c r="CY22" s="295" t="s">
        <v>884</v>
      </c>
      <c r="CZ22" s="295" t="s">
        <v>884</v>
      </c>
      <c r="DA22" s="295" t="s">
        <v>884</v>
      </c>
      <c r="DB22" s="295" t="s">
        <v>884</v>
      </c>
      <c r="DC22" s="295" t="s">
        <v>884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884</v>
      </c>
      <c r="DS22" s="295" t="s">
        <v>884</v>
      </c>
      <c r="DT22" s="292">
        <v>0</v>
      </c>
      <c r="DU22" s="295" t="s">
        <v>884</v>
      </c>
      <c r="DV22" s="295" t="s">
        <v>884</v>
      </c>
      <c r="DW22" s="295" t="s">
        <v>884</v>
      </c>
      <c r="DX22" s="295" t="s">
        <v>884</v>
      </c>
      <c r="DY22" s="292">
        <v>0</v>
      </c>
      <c r="DZ22" s="292">
        <f t="shared" si="11"/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884</v>
      </c>
      <c r="EL22" s="295" t="s">
        <v>884</v>
      </c>
      <c r="EM22" s="295" t="s">
        <v>884</v>
      </c>
      <c r="EN22" s="292">
        <v>0</v>
      </c>
      <c r="EO22" s="292">
        <v>0</v>
      </c>
      <c r="EP22" s="295" t="s">
        <v>884</v>
      </c>
      <c r="EQ22" s="295" t="s">
        <v>884</v>
      </c>
      <c r="ER22" s="295" t="s">
        <v>884</v>
      </c>
      <c r="ES22" s="292">
        <v>0</v>
      </c>
      <c r="ET22" s="292">
        <v>0</v>
      </c>
      <c r="EU22" s="292">
        <f t="shared" si="13"/>
        <v>343</v>
      </c>
      <c r="EV22" s="292">
        <v>0</v>
      </c>
      <c r="EW22" s="292">
        <v>5</v>
      </c>
      <c r="EX22" s="292">
        <v>0</v>
      </c>
      <c r="EY22" s="292">
        <v>26</v>
      </c>
      <c r="EZ22" s="292">
        <v>37</v>
      </c>
      <c r="FA22" s="292">
        <v>65</v>
      </c>
      <c r="FB22" s="292">
        <v>0</v>
      </c>
      <c r="FC22" s="292">
        <v>0</v>
      </c>
      <c r="FD22" s="292">
        <v>0</v>
      </c>
      <c r="FE22" s="292">
        <v>0</v>
      </c>
      <c r="FF22" s="292">
        <v>150</v>
      </c>
      <c r="FG22" s="292">
        <v>0</v>
      </c>
      <c r="FH22" s="295" t="s">
        <v>884</v>
      </c>
      <c r="FI22" s="295" t="s">
        <v>884</v>
      </c>
      <c r="FJ22" s="295" t="s">
        <v>884</v>
      </c>
      <c r="FK22" s="292">
        <v>0</v>
      </c>
      <c r="FL22" s="292">
        <v>0</v>
      </c>
      <c r="FM22" s="292">
        <v>0</v>
      </c>
      <c r="FN22" s="292">
        <v>0</v>
      </c>
      <c r="FO22" s="292">
        <v>60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15"/>
        <v>1172</v>
      </c>
      <c r="E23" s="292">
        <f t="shared" si="16"/>
        <v>0</v>
      </c>
      <c r="F23" s="292">
        <f t="shared" si="17"/>
        <v>0</v>
      </c>
      <c r="G23" s="292">
        <f t="shared" si="18"/>
        <v>0</v>
      </c>
      <c r="H23" s="292">
        <f t="shared" si="19"/>
        <v>501</v>
      </c>
      <c r="I23" s="292">
        <f t="shared" si="20"/>
        <v>403</v>
      </c>
      <c r="J23" s="292">
        <f t="shared" si="21"/>
        <v>69</v>
      </c>
      <c r="K23" s="292">
        <f t="shared" si="22"/>
        <v>0</v>
      </c>
      <c r="L23" s="292">
        <f t="shared" si="23"/>
        <v>0</v>
      </c>
      <c r="M23" s="292">
        <f t="shared" si="24"/>
        <v>0</v>
      </c>
      <c r="N23" s="292">
        <f t="shared" si="25"/>
        <v>0</v>
      </c>
      <c r="O23" s="292">
        <f t="shared" si="26"/>
        <v>0</v>
      </c>
      <c r="P23" s="292">
        <f t="shared" si="27"/>
        <v>0</v>
      </c>
      <c r="Q23" s="292">
        <f t="shared" si="28"/>
        <v>0</v>
      </c>
      <c r="R23" s="292">
        <f t="shared" si="29"/>
        <v>0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0</v>
      </c>
      <c r="W23" s="292">
        <f t="shared" si="34"/>
        <v>0</v>
      </c>
      <c r="X23" s="292">
        <f t="shared" si="35"/>
        <v>199</v>
      </c>
      <c r="Y23" s="292">
        <f t="shared" si="1"/>
        <v>143</v>
      </c>
      <c r="Z23" s="292">
        <v>0</v>
      </c>
      <c r="AA23" s="292">
        <v>0</v>
      </c>
      <c r="AB23" s="292">
        <v>0</v>
      </c>
      <c r="AC23" s="292">
        <v>143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884</v>
      </c>
      <c r="AK23" s="295" t="s">
        <v>884</v>
      </c>
      <c r="AL23" s="292">
        <v>0</v>
      </c>
      <c r="AM23" s="295" t="s">
        <v>884</v>
      </c>
      <c r="AN23" s="295" t="s">
        <v>884</v>
      </c>
      <c r="AO23" s="292">
        <v>0</v>
      </c>
      <c r="AP23" s="295" t="s">
        <v>884</v>
      </c>
      <c r="AQ23" s="292">
        <v>0</v>
      </c>
      <c r="AR23" s="295" t="s">
        <v>884</v>
      </c>
      <c r="AS23" s="292">
        <v>0</v>
      </c>
      <c r="AT23" s="292">
        <f t="shared" si="3"/>
        <v>316</v>
      </c>
      <c r="AU23" s="292">
        <v>0</v>
      </c>
      <c r="AV23" s="292">
        <v>0</v>
      </c>
      <c r="AW23" s="292">
        <v>0</v>
      </c>
      <c r="AX23" s="292">
        <v>316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884</v>
      </c>
      <c r="BF23" s="295" t="s">
        <v>884</v>
      </c>
      <c r="BG23" s="295" t="s">
        <v>884</v>
      </c>
      <c r="BH23" s="295" t="s">
        <v>884</v>
      </c>
      <c r="BI23" s="295" t="s">
        <v>884</v>
      </c>
      <c r="BJ23" s="295" t="s">
        <v>884</v>
      </c>
      <c r="BK23" s="295" t="s">
        <v>884</v>
      </c>
      <c r="BL23" s="295" t="s">
        <v>884</v>
      </c>
      <c r="BM23" s="295" t="s">
        <v>884</v>
      </c>
      <c r="BN23" s="292">
        <v>0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884</v>
      </c>
      <c r="CC23" s="295" t="s">
        <v>884</v>
      </c>
      <c r="CD23" s="295" t="s">
        <v>884</v>
      </c>
      <c r="CE23" s="295" t="s">
        <v>884</v>
      </c>
      <c r="CF23" s="295" t="s">
        <v>884</v>
      </c>
      <c r="CG23" s="295" t="s">
        <v>884</v>
      </c>
      <c r="CH23" s="295" t="s">
        <v>884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884</v>
      </c>
      <c r="CX23" s="295" t="s">
        <v>884</v>
      </c>
      <c r="CY23" s="295" t="s">
        <v>884</v>
      </c>
      <c r="CZ23" s="295" t="s">
        <v>884</v>
      </c>
      <c r="DA23" s="295" t="s">
        <v>884</v>
      </c>
      <c r="DB23" s="295" t="s">
        <v>884</v>
      </c>
      <c r="DC23" s="295" t="s">
        <v>884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884</v>
      </c>
      <c r="DS23" s="295" t="s">
        <v>884</v>
      </c>
      <c r="DT23" s="292">
        <v>0</v>
      </c>
      <c r="DU23" s="295" t="s">
        <v>884</v>
      </c>
      <c r="DV23" s="295" t="s">
        <v>884</v>
      </c>
      <c r="DW23" s="295" t="s">
        <v>884</v>
      </c>
      <c r="DX23" s="295" t="s">
        <v>884</v>
      </c>
      <c r="DY23" s="292">
        <v>0</v>
      </c>
      <c r="DZ23" s="292">
        <f t="shared" si="11"/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884</v>
      </c>
      <c r="EL23" s="295" t="s">
        <v>884</v>
      </c>
      <c r="EM23" s="295" t="s">
        <v>884</v>
      </c>
      <c r="EN23" s="292">
        <v>0</v>
      </c>
      <c r="EO23" s="292">
        <v>0</v>
      </c>
      <c r="EP23" s="295" t="s">
        <v>884</v>
      </c>
      <c r="EQ23" s="295" t="s">
        <v>884</v>
      </c>
      <c r="ER23" s="295" t="s">
        <v>884</v>
      </c>
      <c r="ES23" s="292">
        <v>0</v>
      </c>
      <c r="ET23" s="292">
        <v>0</v>
      </c>
      <c r="EU23" s="292">
        <f t="shared" si="13"/>
        <v>713</v>
      </c>
      <c r="EV23" s="292">
        <v>0</v>
      </c>
      <c r="EW23" s="292">
        <v>0</v>
      </c>
      <c r="EX23" s="292">
        <v>0</v>
      </c>
      <c r="EY23" s="292">
        <v>42</v>
      </c>
      <c r="EZ23" s="292">
        <v>403</v>
      </c>
      <c r="FA23" s="292">
        <v>69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884</v>
      </c>
      <c r="FI23" s="295" t="s">
        <v>884</v>
      </c>
      <c r="FJ23" s="295" t="s">
        <v>884</v>
      </c>
      <c r="FK23" s="292">
        <v>0</v>
      </c>
      <c r="FL23" s="292">
        <v>0</v>
      </c>
      <c r="FM23" s="292">
        <v>0</v>
      </c>
      <c r="FN23" s="292">
        <v>0</v>
      </c>
      <c r="FO23" s="292">
        <v>199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15"/>
        <v>2230</v>
      </c>
      <c r="E24" s="292">
        <f t="shared" si="16"/>
        <v>16</v>
      </c>
      <c r="F24" s="292">
        <f t="shared" si="17"/>
        <v>0</v>
      </c>
      <c r="G24" s="292">
        <f t="shared" si="18"/>
        <v>0</v>
      </c>
      <c r="H24" s="292">
        <f t="shared" si="19"/>
        <v>568</v>
      </c>
      <c r="I24" s="292">
        <f t="shared" si="20"/>
        <v>0</v>
      </c>
      <c r="J24" s="292">
        <f t="shared" si="21"/>
        <v>159</v>
      </c>
      <c r="K24" s="292">
        <f t="shared" si="22"/>
        <v>0</v>
      </c>
      <c r="L24" s="292">
        <f t="shared" si="23"/>
        <v>1445</v>
      </c>
      <c r="M24" s="292">
        <f t="shared" si="24"/>
        <v>0</v>
      </c>
      <c r="N24" s="292">
        <f t="shared" si="25"/>
        <v>7</v>
      </c>
      <c r="O24" s="292">
        <f t="shared" si="26"/>
        <v>0</v>
      </c>
      <c r="P24" s="292">
        <f t="shared" si="27"/>
        <v>0</v>
      </c>
      <c r="Q24" s="292">
        <f t="shared" si="28"/>
        <v>0</v>
      </c>
      <c r="R24" s="292">
        <f t="shared" si="29"/>
        <v>0</v>
      </c>
      <c r="S24" s="292">
        <f t="shared" si="30"/>
        <v>0</v>
      </c>
      <c r="T24" s="292">
        <f t="shared" si="31"/>
        <v>0</v>
      </c>
      <c r="U24" s="292">
        <f t="shared" si="32"/>
        <v>0</v>
      </c>
      <c r="V24" s="292">
        <f t="shared" si="33"/>
        <v>0</v>
      </c>
      <c r="W24" s="292">
        <f t="shared" si="34"/>
        <v>0</v>
      </c>
      <c r="X24" s="292">
        <f t="shared" si="35"/>
        <v>35</v>
      </c>
      <c r="Y24" s="292">
        <f t="shared" si="1"/>
        <v>349</v>
      </c>
      <c r="Z24" s="292">
        <v>0</v>
      </c>
      <c r="AA24" s="292">
        <v>0</v>
      </c>
      <c r="AB24" s="292">
        <v>0</v>
      </c>
      <c r="AC24" s="292">
        <v>349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884</v>
      </c>
      <c r="AK24" s="295" t="s">
        <v>884</v>
      </c>
      <c r="AL24" s="292">
        <v>0</v>
      </c>
      <c r="AM24" s="295" t="s">
        <v>884</v>
      </c>
      <c r="AN24" s="295" t="s">
        <v>884</v>
      </c>
      <c r="AO24" s="292">
        <v>0</v>
      </c>
      <c r="AP24" s="295" t="s">
        <v>884</v>
      </c>
      <c r="AQ24" s="292">
        <v>0</v>
      </c>
      <c r="AR24" s="295" t="s">
        <v>884</v>
      </c>
      <c r="AS24" s="292">
        <v>0</v>
      </c>
      <c r="AT24" s="292">
        <f t="shared" si="3"/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884</v>
      </c>
      <c r="BF24" s="295" t="s">
        <v>884</v>
      </c>
      <c r="BG24" s="295" t="s">
        <v>884</v>
      </c>
      <c r="BH24" s="295" t="s">
        <v>884</v>
      </c>
      <c r="BI24" s="295" t="s">
        <v>884</v>
      </c>
      <c r="BJ24" s="295" t="s">
        <v>884</v>
      </c>
      <c r="BK24" s="295" t="s">
        <v>884</v>
      </c>
      <c r="BL24" s="295" t="s">
        <v>884</v>
      </c>
      <c r="BM24" s="295" t="s">
        <v>884</v>
      </c>
      <c r="BN24" s="292">
        <v>0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884</v>
      </c>
      <c r="CC24" s="295" t="s">
        <v>884</v>
      </c>
      <c r="CD24" s="295" t="s">
        <v>884</v>
      </c>
      <c r="CE24" s="295" t="s">
        <v>884</v>
      </c>
      <c r="CF24" s="295" t="s">
        <v>884</v>
      </c>
      <c r="CG24" s="295" t="s">
        <v>884</v>
      </c>
      <c r="CH24" s="295" t="s">
        <v>884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884</v>
      </c>
      <c r="CX24" s="295" t="s">
        <v>884</v>
      </c>
      <c r="CY24" s="295" t="s">
        <v>884</v>
      </c>
      <c r="CZ24" s="295" t="s">
        <v>884</v>
      </c>
      <c r="DA24" s="295" t="s">
        <v>884</v>
      </c>
      <c r="DB24" s="295" t="s">
        <v>884</v>
      </c>
      <c r="DC24" s="295" t="s">
        <v>884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884</v>
      </c>
      <c r="DS24" s="295" t="s">
        <v>884</v>
      </c>
      <c r="DT24" s="292">
        <v>0</v>
      </c>
      <c r="DU24" s="295" t="s">
        <v>884</v>
      </c>
      <c r="DV24" s="295" t="s">
        <v>884</v>
      </c>
      <c r="DW24" s="295" t="s">
        <v>884</v>
      </c>
      <c r="DX24" s="295" t="s">
        <v>884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884</v>
      </c>
      <c r="EL24" s="295" t="s">
        <v>884</v>
      </c>
      <c r="EM24" s="295" t="s">
        <v>884</v>
      </c>
      <c r="EN24" s="292">
        <v>0</v>
      </c>
      <c r="EO24" s="292">
        <v>0</v>
      </c>
      <c r="EP24" s="295" t="s">
        <v>884</v>
      </c>
      <c r="EQ24" s="295" t="s">
        <v>884</v>
      </c>
      <c r="ER24" s="295" t="s">
        <v>884</v>
      </c>
      <c r="ES24" s="292">
        <v>0</v>
      </c>
      <c r="ET24" s="292">
        <v>0</v>
      </c>
      <c r="EU24" s="292">
        <f t="shared" si="13"/>
        <v>1881</v>
      </c>
      <c r="EV24" s="292">
        <v>16</v>
      </c>
      <c r="EW24" s="292">
        <v>0</v>
      </c>
      <c r="EX24" s="292">
        <v>0</v>
      </c>
      <c r="EY24" s="292">
        <v>219</v>
      </c>
      <c r="EZ24" s="292">
        <v>0</v>
      </c>
      <c r="FA24" s="292">
        <v>159</v>
      </c>
      <c r="FB24" s="292">
        <v>0</v>
      </c>
      <c r="FC24" s="292">
        <v>1445</v>
      </c>
      <c r="FD24" s="292">
        <v>0</v>
      </c>
      <c r="FE24" s="292">
        <v>7</v>
      </c>
      <c r="FF24" s="292">
        <v>0</v>
      </c>
      <c r="FG24" s="292">
        <v>0</v>
      </c>
      <c r="FH24" s="295" t="s">
        <v>884</v>
      </c>
      <c r="FI24" s="295" t="s">
        <v>884</v>
      </c>
      <c r="FJ24" s="295" t="s">
        <v>884</v>
      </c>
      <c r="FK24" s="292">
        <v>0</v>
      </c>
      <c r="FL24" s="292">
        <v>0</v>
      </c>
      <c r="FM24" s="292">
        <v>0</v>
      </c>
      <c r="FN24" s="292">
        <v>0</v>
      </c>
      <c r="FO24" s="292">
        <v>35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15"/>
        <v>398</v>
      </c>
      <c r="E25" s="292">
        <f t="shared" si="16"/>
        <v>45</v>
      </c>
      <c r="F25" s="292">
        <f t="shared" si="17"/>
        <v>0</v>
      </c>
      <c r="G25" s="292">
        <f t="shared" si="18"/>
        <v>0</v>
      </c>
      <c r="H25" s="292">
        <f t="shared" si="19"/>
        <v>276</v>
      </c>
      <c r="I25" s="292">
        <f t="shared" si="20"/>
        <v>0</v>
      </c>
      <c r="J25" s="292">
        <f t="shared" si="21"/>
        <v>29</v>
      </c>
      <c r="K25" s="292">
        <f t="shared" si="22"/>
        <v>0</v>
      </c>
      <c r="L25" s="292">
        <f t="shared" si="23"/>
        <v>0</v>
      </c>
      <c r="M25" s="292">
        <f t="shared" si="24"/>
        <v>0</v>
      </c>
      <c r="N25" s="292">
        <f t="shared" si="25"/>
        <v>14</v>
      </c>
      <c r="O25" s="292">
        <f t="shared" si="26"/>
        <v>0</v>
      </c>
      <c r="P25" s="292">
        <f t="shared" si="27"/>
        <v>0</v>
      </c>
      <c r="Q25" s="292">
        <f t="shared" si="28"/>
        <v>0</v>
      </c>
      <c r="R25" s="292">
        <f t="shared" si="29"/>
        <v>0</v>
      </c>
      <c r="S25" s="292">
        <f t="shared" si="30"/>
        <v>0</v>
      </c>
      <c r="T25" s="292">
        <f t="shared" si="31"/>
        <v>34</v>
      </c>
      <c r="U25" s="292">
        <f t="shared" si="32"/>
        <v>0</v>
      </c>
      <c r="V25" s="292">
        <f t="shared" si="33"/>
        <v>0</v>
      </c>
      <c r="W25" s="292">
        <f t="shared" si="34"/>
        <v>0</v>
      </c>
      <c r="X25" s="292">
        <f t="shared" si="35"/>
        <v>0</v>
      </c>
      <c r="Y25" s="292">
        <f t="shared" si="1"/>
        <v>93</v>
      </c>
      <c r="Z25" s="292">
        <v>45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14</v>
      </c>
      <c r="AJ25" s="295" t="s">
        <v>884</v>
      </c>
      <c r="AK25" s="295" t="s">
        <v>884</v>
      </c>
      <c r="AL25" s="292">
        <v>0</v>
      </c>
      <c r="AM25" s="295" t="s">
        <v>884</v>
      </c>
      <c r="AN25" s="295" t="s">
        <v>884</v>
      </c>
      <c r="AO25" s="292">
        <v>34</v>
      </c>
      <c r="AP25" s="295" t="s">
        <v>884</v>
      </c>
      <c r="AQ25" s="292">
        <v>0</v>
      </c>
      <c r="AR25" s="295" t="s">
        <v>884</v>
      </c>
      <c r="AS25" s="292">
        <v>0</v>
      </c>
      <c r="AT25" s="292">
        <f t="shared" si="3"/>
        <v>100</v>
      </c>
      <c r="AU25" s="292">
        <v>0</v>
      </c>
      <c r="AV25" s="292">
        <v>0</v>
      </c>
      <c r="AW25" s="292">
        <v>0</v>
      </c>
      <c r="AX25" s="292">
        <v>100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884</v>
      </c>
      <c r="BF25" s="295" t="s">
        <v>884</v>
      </c>
      <c r="BG25" s="295" t="s">
        <v>884</v>
      </c>
      <c r="BH25" s="295" t="s">
        <v>884</v>
      </c>
      <c r="BI25" s="295" t="s">
        <v>884</v>
      </c>
      <c r="BJ25" s="295" t="s">
        <v>884</v>
      </c>
      <c r="BK25" s="295" t="s">
        <v>884</v>
      </c>
      <c r="BL25" s="295" t="s">
        <v>884</v>
      </c>
      <c r="BM25" s="295" t="s">
        <v>884</v>
      </c>
      <c r="BN25" s="292">
        <v>0</v>
      </c>
      <c r="BO25" s="292">
        <f t="shared" si="5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884</v>
      </c>
      <c r="CC25" s="295" t="s">
        <v>884</v>
      </c>
      <c r="CD25" s="295" t="s">
        <v>884</v>
      </c>
      <c r="CE25" s="295" t="s">
        <v>884</v>
      </c>
      <c r="CF25" s="295" t="s">
        <v>884</v>
      </c>
      <c r="CG25" s="295" t="s">
        <v>884</v>
      </c>
      <c r="CH25" s="295" t="s">
        <v>884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884</v>
      </c>
      <c r="CX25" s="295" t="s">
        <v>884</v>
      </c>
      <c r="CY25" s="295" t="s">
        <v>884</v>
      </c>
      <c r="CZ25" s="295" t="s">
        <v>884</v>
      </c>
      <c r="DA25" s="295" t="s">
        <v>884</v>
      </c>
      <c r="DB25" s="295" t="s">
        <v>884</v>
      </c>
      <c r="DC25" s="295" t="s">
        <v>884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884</v>
      </c>
      <c r="DS25" s="295" t="s">
        <v>884</v>
      </c>
      <c r="DT25" s="292">
        <v>0</v>
      </c>
      <c r="DU25" s="295" t="s">
        <v>884</v>
      </c>
      <c r="DV25" s="295" t="s">
        <v>884</v>
      </c>
      <c r="DW25" s="295" t="s">
        <v>884</v>
      </c>
      <c r="DX25" s="295" t="s">
        <v>884</v>
      </c>
      <c r="DY25" s="292">
        <v>0</v>
      </c>
      <c r="DZ25" s="292">
        <f t="shared" si="11"/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884</v>
      </c>
      <c r="EL25" s="295" t="s">
        <v>884</v>
      </c>
      <c r="EM25" s="295" t="s">
        <v>884</v>
      </c>
      <c r="EN25" s="292">
        <v>0</v>
      </c>
      <c r="EO25" s="292">
        <v>0</v>
      </c>
      <c r="EP25" s="295" t="s">
        <v>884</v>
      </c>
      <c r="EQ25" s="295" t="s">
        <v>884</v>
      </c>
      <c r="ER25" s="295" t="s">
        <v>884</v>
      </c>
      <c r="ES25" s="292">
        <v>0</v>
      </c>
      <c r="ET25" s="292">
        <v>0</v>
      </c>
      <c r="EU25" s="292">
        <f t="shared" si="13"/>
        <v>205</v>
      </c>
      <c r="EV25" s="292">
        <v>0</v>
      </c>
      <c r="EW25" s="292">
        <v>0</v>
      </c>
      <c r="EX25" s="292">
        <v>0</v>
      </c>
      <c r="EY25" s="292">
        <v>176</v>
      </c>
      <c r="EZ25" s="292">
        <v>0</v>
      </c>
      <c r="FA25" s="292">
        <v>29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884</v>
      </c>
      <c r="FI25" s="295" t="s">
        <v>884</v>
      </c>
      <c r="FJ25" s="295" t="s">
        <v>884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15"/>
        <v>879</v>
      </c>
      <c r="E26" s="292">
        <f t="shared" si="16"/>
        <v>24</v>
      </c>
      <c r="F26" s="292">
        <f t="shared" si="17"/>
        <v>0</v>
      </c>
      <c r="G26" s="292">
        <f t="shared" si="18"/>
        <v>7</v>
      </c>
      <c r="H26" s="292">
        <f t="shared" si="19"/>
        <v>533</v>
      </c>
      <c r="I26" s="292">
        <f t="shared" si="20"/>
        <v>34</v>
      </c>
      <c r="J26" s="292">
        <f t="shared" si="21"/>
        <v>94</v>
      </c>
      <c r="K26" s="292">
        <f t="shared" si="22"/>
        <v>0</v>
      </c>
      <c r="L26" s="292">
        <f t="shared" si="23"/>
        <v>0</v>
      </c>
      <c r="M26" s="292">
        <f t="shared" si="24"/>
        <v>0</v>
      </c>
      <c r="N26" s="292">
        <f t="shared" si="25"/>
        <v>0</v>
      </c>
      <c r="O26" s="292">
        <f t="shared" si="26"/>
        <v>0</v>
      </c>
      <c r="P26" s="292">
        <f t="shared" si="27"/>
        <v>0</v>
      </c>
      <c r="Q26" s="292">
        <f t="shared" si="28"/>
        <v>0</v>
      </c>
      <c r="R26" s="292">
        <f t="shared" si="29"/>
        <v>0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0</v>
      </c>
      <c r="W26" s="292">
        <f t="shared" si="34"/>
        <v>0</v>
      </c>
      <c r="X26" s="292">
        <f t="shared" si="35"/>
        <v>187</v>
      </c>
      <c r="Y26" s="292">
        <f t="shared" si="1"/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884</v>
      </c>
      <c r="AK26" s="295" t="s">
        <v>884</v>
      </c>
      <c r="AL26" s="292">
        <v>0</v>
      </c>
      <c r="AM26" s="295" t="s">
        <v>884</v>
      </c>
      <c r="AN26" s="295" t="s">
        <v>884</v>
      </c>
      <c r="AO26" s="292">
        <v>0</v>
      </c>
      <c r="AP26" s="295" t="s">
        <v>884</v>
      </c>
      <c r="AQ26" s="292">
        <v>0</v>
      </c>
      <c r="AR26" s="295" t="s">
        <v>884</v>
      </c>
      <c r="AS26" s="292">
        <v>0</v>
      </c>
      <c r="AT26" s="292">
        <f t="shared" si="3"/>
        <v>785</v>
      </c>
      <c r="AU26" s="292">
        <v>24</v>
      </c>
      <c r="AV26" s="292">
        <v>0</v>
      </c>
      <c r="AW26" s="292">
        <v>7</v>
      </c>
      <c r="AX26" s="292">
        <v>533</v>
      </c>
      <c r="AY26" s="292">
        <v>34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884</v>
      </c>
      <c r="BF26" s="295" t="s">
        <v>884</v>
      </c>
      <c r="BG26" s="295" t="s">
        <v>884</v>
      </c>
      <c r="BH26" s="295" t="s">
        <v>884</v>
      </c>
      <c r="BI26" s="295" t="s">
        <v>884</v>
      </c>
      <c r="BJ26" s="295" t="s">
        <v>884</v>
      </c>
      <c r="BK26" s="295" t="s">
        <v>884</v>
      </c>
      <c r="BL26" s="295" t="s">
        <v>884</v>
      </c>
      <c r="BM26" s="295" t="s">
        <v>884</v>
      </c>
      <c r="BN26" s="292">
        <v>187</v>
      </c>
      <c r="BO26" s="292">
        <f t="shared" si="5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884</v>
      </c>
      <c r="CC26" s="295" t="s">
        <v>884</v>
      </c>
      <c r="CD26" s="295" t="s">
        <v>884</v>
      </c>
      <c r="CE26" s="295" t="s">
        <v>884</v>
      </c>
      <c r="CF26" s="295" t="s">
        <v>884</v>
      </c>
      <c r="CG26" s="295" t="s">
        <v>884</v>
      </c>
      <c r="CH26" s="295" t="s">
        <v>884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884</v>
      </c>
      <c r="CX26" s="295" t="s">
        <v>884</v>
      </c>
      <c r="CY26" s="295" t="s">
        <v>884</v>
      </c>
      <c r="CZ26" s="295" t="s">
        <v>884</v>
      </c>
      <c r="DA26" s="295" t="s">
        <v>884</v>
      </c>
      <c r="DB26" s="295" t="s">
        <v>884</v>
      </c>
      <c r="DC26" s="295" t="s">
        <v>884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884</v>
      </c>
      <c r="DS26" s="295" t="s">
        <v>884</v>
      </c>
      <c r="DT26" s="292">
        <v>0</v>
      </c>
      <c r="DU26" s="295" t="s">
        <v>884</v>
      </c>
      <c r="DV26" s="295" t="s">
        <v>884</v>
      </c>
      <c r="DW26" s="295" t="s">
        <v>884</v>
      </c>
      <c r="DX26" s="295" t="s">
        <v>884</v>
      </c>
      <c r="DY26" s="292">
        <v>0</v>
      </c>
      <c r="DZ26" s="292">
        <f t="shared" si="11"/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884</v>
      </c>
      <c r="EL26" s="295" t="s">
        <v>884</v>
      </c>
      <c r="EM26" s="295" t="s">
        <v>884</v>
      </c>
      <c r="EN26" s="292">
        <v>0</v>
      </c>
      <c r="EO26" s="292">
        <v>0</v>
      </c>
      <c r="EP26" s="295" t="s">
        <v>884</v>
      </c>
      <c r="EQ26" s="295" t="s">
        <v>884</v>
      </c>
      <c r="ER26" s="295" t="s">
        <v>884</v>
      </c>
      <c r="ES26" s="292">
        <v>0</v>
      </c>
      <c r="ET26" s="292">
        <v>0</v>
      </c>
      <c r="EU26" s="292">
        <f t="shared" si="13"/>
        <v>94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94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884</v>
      </c>
      <c r="FI26" s="295" t="s">
        <v>884</v>
      </c>
      <c r="FJ26" s="295" t="s">
        <v>884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15"/>
        <v>296</v>
      </c>
      <c r="E27" s="292">
        <f t="shared" si="16"/>
        <v>72</v>
      </c>
      <c r="F27" s="292">
        <f t="shared" si="17"/>
        <v>3</v>
      </c>
      <c r="G27" s="292">
        <f t="shared" si="18"/>
        <v>0</v>
      </c>
      <c r="H27" s="292">
        <f t="shared" si="19"/>
        <v>47</v>
      </c>
      <c r="I27" s="292">
        <f t="shared" si="20"/>
        <v>0</v>
      </c>
      <c r="J27" s="292">
        <f t="shared" si="21"/>
        <v>37</v>
      </c>
      <c r="K27" s="292">
        <f t="shared" si="22"/>
        <v>9</v>
      </c>
      <c r="L27" s="292">
        <f t="shared" si="23"/>
        <v>0</v>
      </c>
      <c r="M27" s="292">
        <f t="shared" si="24"/>
        <v>0</v>
      </c>
      <c r="N27" s="292">
        <f t="shared" si="25"/>
        <v>0</v>
      </c>
      <c r="O27" s="292">
        <f t="shared" si="26"/>
        <v>0</v>
      </c>
      <c r="P27" s="292">
        <f t="shared" si="27"/>
        <v>0</v>
      </c>
      <c r="Q27" s="292">
        <f t="shared" si="28"/>
        <v>0</v>
      </c>
      <c r="R27" s="292">
        <f t="shared" si="29"/>
        <v>0</v>
      </c>
      <c r="S27" s="292">
        <f t="shared" si="30"/>
        <v>0</v>
      </c>
      <c r="T27" s="292">
        <f t="shared" si="31"/>
        <v>24</v>
      </c>
      <c r="U27" s="292">
        <f t="shared" si="32"/>
        <v>0</v>
      </c>
      <c r="V27" s="292">
        <f t="shared" si="33"/>
        <v>0</v>
      </c>
      <c r="W27" s="292">
        <f t="shared" si="34"/>
        <v>11</v>
      </c>
      <c r="X27" s="292">
        <f t="shared" si="35"/>
        <v>93</v>
      </c>
      <c r="Y27" s="292">
        <f t="shared" si="1"/>
        <v>24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884</v>
      </c>
      <c r="AK27" s="295" t="s">
        <v>884</v>
      </c>
      <c r="AL27" s="292">
        <v>0</v>
      </c>
      <c r="AM27" s="295" t="s">
        <v>884</v>
      </c>
      <c r="AN27" s="295" t="s">
        <v>884</v>
      </c>
      <c r="AO27" s="292">
        <v>24</v>
      </c>
      <c r="AP27" s="295" t="s">
        <v>884</v>
      </c>
      <c r="AQ27" s="292">
        <v>0</v>
      </c>
      <c r="AR27" s="295" t="s">
        <v>884</v>
      </c>
      <c r="AS27" s="292">
        <v>0</v>
      </c>
      <c r="AT27" s="292">
        <f t="shared" si="3"/>
        <v>126</v>
      </c>
      <c r="AU27" s="292">
        <v>72</v>
      </c>
      <c r="AV27" s="292">
        <v>0</v>
      </c>
      <c r="AW27" s="292">
        <v>0</v>
      </c>
      <c r="AX27" s="292">
        <v>47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884</v>
      </c>
      <c r="BF27" s="295" t="s">
        <v>884</v>
      </c>
      <c r="BG27" s="295" t="s">
        <v>884</v>
      </c>
      <c r="BH27" s="295" t="s">
        <v>884</v>
      </c>
      <c r="BI27" s="295" t="s">
        <v>884</v>
      </c>
      <c r="BJ27" s="295" t="s">
        <v>884</v>
      </c>
      <c r="BK27" s="295" t="s">
        <v>884</v>
      </c>
      <c r="BL27" s="295" t="s">
        <v>884</v>
      </c>
      <c r="BM27" s="295" t="s">
        <v>884</v>
      </c>
      <c r="BN27" s="292">
        <v>7</v>
      </c>
      <c r="BO27" s="292">
        <f t="shared" si="5"/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884</v>
      </c>
      <c r="CC27" s="295" t="s">
        <v>884</v>
      </c>
      <c r="CD27" s="295" t="s">
        <v>884</v>
      </c>
      <c r="CE27" s="295" t="s">
        <v>884</v>
      </c>
      <c r="CF27" s="295" t="s">
        <v>884</v>
      </c>
      <c r="CG27" s="295" t="s">
        <v>884</v>
      </c>
      <c r="CH27" s="295" t="s">
        <v>884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884</v>
      </c>
      <c r="CX27" s="295" t="s">
        <v>884</v>
      </c>
      <c r="CY27" s="295" t="s">
        <v>884</v>
      </c>
      <c r="CZ27" s="295" t="s">
        <v>884</v>
      </c>
      <c r="DA27" s="295" t="s">
        <v>884</v>
      </c>
      <c r="DB27" s="295" t="s">
        <v>884</v>
      </c>
      <c r="DC27" s="295" t="s">
        <v>884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884</v>
      </c>
      <c r="DS27" s="295" t="s">
        <v>884</v>
      </c>
      <c r="DT27" s="292">
        <v>0</v>
      </c>
      <c r="DU27" s="295" t="s">
        <v>884</v>
      </c>
      <c r="DV27" s="295" t="s">
        <v>884</v>
      </c>
      <c r="DW27" s="295" t="s">
        <v>884</v>
      </c>
      <c r="DX27" s="295" t="s">
        <v>884</v>
      </c>
      <c r="DY27" s="292">
        <v>0</v>
      </c>
      <c r="DZ27" s="292">
        <f t="shared" si="11"/>
        <v>11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884</v>
      </c>
      <c r="EL27" s="295" t="s">
        <v>884</v>
      </c>
      <c r="EM27" s="295" t="s">
        <v>884</v>
      </c>
      <c r="EN27" s="292">
        <v>0</v>
      </c>
      <c r="EO27" s="292">
        <v>0</v>
      </c>
      <c r="EP27" s="295" t="s">
        <v>884</v>
      </c>
      <c r="EQ27" s="295" t="s">
        <v>884</v>
      </c>
      <c r="ER27" s="295" t="s">
        <v>884</v>
      </c>
      <c r="ES27" s="292">
        <v>11</v>
      </c>
      <c r="ET27" s="292">
        <v>0</v>
      </c>
      <c r="EU27" s="292">
        <f t="shared" si="13"/>
        <v>135</v>
      </c>
      <c r="EV27" s="292">
        <v>0</v>
      </c>
      <c r="EW27" s="292">
        <v>3</v>
      </c>
      <c r="EX27" s="292">
        <v>0</v>
      </c>
      <c r="EY27" s="292">
        <v>0</v>
      </c>
      <c r="EZ27" s="292">
        <v>0</v>
      </c>
      <c r="FA27" s="292">
        <v>37</v>
      </c>
      <c r="FB27" s="292">
        <v>9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884</v>
      </c>
      <c r="FI27" s="295" t="s">
        <v>884</v>
      </c>
      <c r="FJ27" s="295" t="s">
        <v>884</v>
      </c>
      <c r="FK27" s="292">
        <v>0</v>
      </c>
      <c r="FL27" s="292">
        <v>0</v>
      </c>
      <c r="FM27" s="292">
        <v>0</v>
      </c>
      <c r="FN27" s="292">
        <v>0</v>
      </c>
      <c r="FO27" s="292">
        <v>86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15"/>
        <v>707</v>
      </c>
      <c r="E28" s="292">
        <f t="shared" si="16"/>
        <v>35</v>
      </c>
      <c r="F28" s="292">
        <f t="shared" si="17"/>
        <v>0</v>
      </c>
      <c r="G28" s="292">
        <f t="shared" si="18"/>
        <v>0</v>
      </c>
      <c r="H28" s="292">
        <f t="shared" si="19"/>
        <v>320</v>
      </c>
      <c r="I28" s="292">
        <f t="shared" si="20"/>
        <v>96</v>
      </c>
      <c r="J28" s="292">
        <f t="shared" si="21"/>
        <v>40</v>
      </c>
      <c r="K28" s="292">
        <f t="shared" si="22"/>
        <v>0</v>
      </c>
      <c r="L28" s="292">
        <f t="shared" si="23"/>
        <v>107</v>
      </c>
      <c r="M28" s="292">
        <f t="shared" si="24"/>
        <v>0</v>
      </c>
      <c r="N28" s="292">
        <f t="shared" si="25"/>
        <v>0</v>
      </c>
      <c r="O28" s="292">
        <f t="shared" si="26"/>
        <v>0</v>
      </c>
      <c r="P28" s="292">
        <f t="shared" si="27"/>
        <v>0</v>
      </c>
      <c r="Q28" s="292">
        <f t="shared" si="28"/>
        <v>0</v>
      </c>
      <c r="R28" s="292">
        <f t="shared" si="29"/>
        <v>0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51</v>
      </c>
      <c r="W28" s="292">
        <f t="shared" si="34"/>
        <v>0</v>
      </c>
      <c r="X28" s="292">
        <f t="shared" si="35"/>
        <v>58</v>
      </c>
      <c r="Y28" s="292">
        <f t="shared" si="1"/>
        <v>51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884</v>
      </c>
      <c r="AK28" s="295" t="s">
        <v>884</v>
      </c>
      <c r="AL28" s="292">
        <v>0</v>
      </c>
      <c r="AM28" s="295" t="s">
        <v>884</v>
      </c>
      <c r="AN28" s="295" t="s">
        <v>884</v>
      </c>
      <c r="AO28" s="292">
        <v>0</v>
      </c>
      <c r="AP28" s="295" t="s">
        <v>884</v>
      </c>
      <c r="AQ28" s="292">
        <v>51</v>
      </c>
      <c r="AR28" s="295" t="s">
        <v>884</v>
      </c>
      <c r="AS28" s="292">
        <v>0</v>
      </c>
      <c r="AT28" s="292">
        <f t="shared" si="3"/>
        <v>223</v>
      </c>
      <c r="AU28" s="292">
        <v>0</v>
      </c>
      <c r="AV28" s="292">
        <v>0</v>
      </c>
      <c r="AW28" s="292">
        <v>0</v>
      </c>
      <c r="AX28" s="292">
        <v>223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884</v>
      </c>
      <c r="BF28" s="295" t="s">
        <v>884</v>
      </c>
      <c r="BG28" s="295" t="s">
        <v>884</v>
      </c>
      <c r="BH28" s="295" t="s">
        <v>884</v>
      </c>
      <c r="BI28" s="295" t="s">
        <v>884</v>
      </c>
      <c r="BJ28" s="295" t="s">
        <v>884</v>
      </c>
      <c r="BK28" s="295" t="s">
        <v>884</v>
      </c>
      <c r="BL28" s="295" t="s">
        <v>884</v>
      </c>
      <c r="BM28" s="295" t="s">
        <v>884</v>
      </c>
      <c r="BN28" s="292">
        <v>0</v>
      </c>
      <c r="BO28" s="292">
        <f t="shared" si="5"/>
        <v>36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884</v>
      </c>
      <c r="CC28" s="295" t="s">
        <v>884</v>
      </c>
      <c r="CD28" s="295" t="s">
        <v>884</v>
      </c>
      <c r="CE28" s="295" t="s">
        <v>884</v>
      </c>
      <c r="CF28" s="295" t="s">
        <v>884</v>
      </c>
      <c r="CG28" s="295" t="s">
        <v>884</v>
      </c>
      <c r="CH28" s="295" t="s">
        <v>884</v>
      </c>
      <c r="CI28" s="292">
        <v>36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884</v>
      </c>
      <c r="CX28" s="295" t="s">
        <v>884</v>
      </c>
      <c r="CY28" s="295" t="s">
        <v>884</v>
      </c>
      <c r="CZ28" s="295" t="s">
        <v>884</v>
      </c>
      <c r="DA28" s="295" t="s">
        <v>884</v>
      </c>
      <c r="DB28" s="295" t="s">
        <v>884</v>
      </c>
      <c r="DC28" s="295" t="s">
        <v>884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884</v>
      </c>
      <c r="DS28" s="295" t="s">
        <v>884</v>
      </c>
      <c r="DT28" s="292">
        <v>0</v>
      </c>
      <c r="DU28" s="295" t="s">
        <v>884</v>
      </c>
      <c r="DV28" s="295" t="s">
        <v>884</v>
      </c>
      <c r="DW28" s="295" t="s">
        <v>884</v>
      </c>
      <c r="DX28" s="295" t="s">
        <v>884</v>
      </c>
      <c r="DY28" s="292">
        <v>0</v>
      </c>
      <c r="DZ28" s="292">
        <f t="shared" si="11"/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884</v>
      </c>
      <c r="EL28" s="295" t="s">
        <v>884</v>
      </c>
      <c r="EM28" s="295" t="s">
        <v>884</v>
      </c>
      <c r="EN28" s="292">
        <v>0</v>
      </c>
      <c r="EO28" s="292">
        <v>0</v>
      </c>
      <c r="EP28" s="295" t="s">
        <v>884</v>
      </c>
      <c r="EQ28" s="295" t="s">
        <v>884</v>
      </c>
      <c r="ER28" s="295" t="s">
        <v>884</v>
      </c>
      <c r="ES28" s="292">
        <v>0</v>
      </c>
      <c r="ET28" s="292">
        <v>0</v>
      </c>
      <c r="EU28" s="292">
        <f t="shared" si="13"/>
        <v>397</v>
      </c>
      <c r="EV28" s="292">
        <v>35</v>
      </c>
      <c r="EW28" s="292">
        <v>0</v>
      </c>
      <c r="EX28" s="292">
        <v>0</v>
      </c>
      <c r="EY28" s="292">
        <v>97</v>
      </c>
      <c r="EZ28" s="292">
        <v>96</v>
      </c>
      <c r="FA28" s="292">
        <v>40</v>
      </c>
      <c r="FB28" s="292">
        <v>0</v>
      </c>
      <c r="FC28" s="292">
        <v>107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884</v>
      </c>
      <c r="FI28" s="295" t="s">
        <v>884</v>
      </c>
      <c r="FJ28" s="295" t="s">
        <v>884</v>
      </c>
      <c r="FK28" s="292">
        <v>0</v>
      </c>
      <c r="FL28" s="292">
        <v>0</v>
      </c>
      <c r="FM28" s="292">
        <v>0</v>
      </c>
      <c r="FN28" s="292">
        <v>0</v>
      </c>
      <c r="FO28" s="292">
        <v>22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15"/>
        <v>1106</v>
      </c>
      <c r="E29" s="292">
        <f t="shared" si="16"/>
        <v>0</v>
      </c>
      <c r="F29" s="292">
        <f t="shared" si="17"/>
        <v>0</v>
      </c>
      <c r="G29" s="292">
        <f t="shared" si="18"/>
        <v>0</v>
      </c>
      <c r="H29" s="292">
        <f t="shared" si="19"/>
        <v>140</v>
      </c>
      <c r="I29" s="292">
        <f t="shared" si="20"/>
        <v>0</v>
      </c>
      <c r="J29" s="292">
        <f t="shared" si="21"/>
        <v>30</v>
      </c>
      <c r="K29" s="292">
        <f t="shared" si="22"/>
        <v>0</v>
      </c>
      <c r="L29" s="292">
        <f t="shared" si="23"/>
        <v>114</v>
      </c>
      <c r="M29" s="292">
        <f t="shared" si="24"/>
        <v>0</v>
      </c>
      <c r="N29" s="292">
        <f t="shared" si="25"/>
        <v>0</v>
      </c>
      <c r="O29" s="292">
        <f t="shared" si="26"/>
        <v>0</v>
      </c>
      <c r="P29" s="292">
        <f t="shared" si="27"/>
        <v>0</v>
      </c>
      <c r="Q29" s="292">
        <f t="shared" si="28"/>
        <v>0</v>
      </c>
      <c r="R29" s="292">
        <f t="shared" si="29"/>
        <v>0</v>
      </c>
      <c r="S29" s="292">
        <f t="shared" si="30"/>
        <v>209</v>
      </c>
      <c r="T29" s="292">
        <f t="shared" si="31"/>
        <v>613</v>
      </c>
      <c r="U29" s="292">
        <f t="shared" si="32"/>
        <v>0</v>
      </c>
      <c r="V29" s="292">
        <f t="shared" si="33"/>
        <v>0</v>
      </c>
      <c r="W29" s="292">
        <f t="shared" si="34"/>
        <v>0</v>
      </c>
      <c r="X29" s="292">
        <f t="shared" si="35"/>
        <v>0</v>
      </c>
      <c r="Y29" s="292">
        <f t="shared" si="1"/>
        <v>613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884</v>
      </c>
      <c r="AK29" s="295" t="s">
        <v>884</v>
      </c>
      <c r="AL29" s="292">
        <v>0</v>
      </c>
      <c r="AM29" s="295" t="s">
        <v>884</v>
      </c>
      <c r="AN29" s="295" t="s">
        <v>884</v>
      </c>
      <c r="AO29" s="292">
        <v>613</v>
      </c>
      <c r="AP29" s="295" t="s">
        <v>884</v>
      </c>
      <c r="AQ29" s="292">
        <v>0</v>
      </c>
      <c r="AR29" s="295" t="s">
        <v>884</v>
      </c>
      <c r="AS29" s="292">
        <v>0</v>
      </c>
      <c r="AT29" s="292">
        <f t="shared" si="3"/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884</v>
      </c>
      <c r="BF29" s="295" t="s">
        <v>884</v>
      </c>
      <c r="BG29" s="295" t="s">
        <v>884</v>
      </c>
      <c r="BH29" s="295" t="s">
        <v>884</v>
      </c>
      <c r="BI29" s="295" t="s">
        <v>884</v>
      </c>
      <c r="BJ29" s="295" t="s">
        <v>884</v>
      </c>
      <c r="BK29" s="295" t="s">
        <v>884</v>
      </c>
      <c r="BL29" s="295" t="s">
        <v>884</v>
      </c>
      <c r="BM29" s="295" t="s">
        <v>884</v>
      </c>
      <c r="BN29" s="292">
        <v>0</v>
      </c>
      <c r="BO29" s="292">
        <f t="shared" si="5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884</v>
      </c>
      <c r="CC29" s="295" t="s">
        <v>884</v>
      </c>
      <c r="CD29" s="295" t="s">
        <v>884</v>
      </c>
      <c r="CE29" s="295" t="s">
        <v>884</v>
      </c>
      <c r="CF29" s="295" t="s">
        <v>884</v>
      </c>
      <c r="CG29" s="295" t="s">
        <v>884</v>
      </c>
      <c r="CH29" s="295" t="s">
        <v>884</v>
      </c>
      <c r="CI29" s="292">
        <v>0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884</v>
      </c>
      <c r="CX29" s="295" t="s">
        <v>884</v>
      </c>
      <c r="CY29" s="295" t="s">
        <v>884</v>
      </c>
      <c r="CZ29" s="295" t="s">
        <v>884</v>
      </c>
      <c r="DA29" s="295" t="s">
        <v>884</v>
      </c>
      <c r="DB29" s="295" t="s">
        <v>884</v>
      </c>
      <c r="DC29" s="295" t="s">
        <v>884</v>
      </c>
      <c r="DD29" s="292">
        <v>0</v>
      </c>
      <c r="DE29" s="292">
        <f t="shared" si="9"/>
        <v>209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884</v>
      </c>
      <c r="DS29" s="295" t="s">
        <v>884</v>
      </c>
      <c r="DT29" s="292">
        <v>209</v>
      </c>
      <c r="DU29" s="295" t="s">
        <v>884</v>
      </c>
      <c r="DV29" s="295" t="s">
        <v>884</v>
      </c>
      <c r="DW29" s="295" t="s">
        <v>884</v>
      </c>
      <c r="DX29" s="295" t="s">
        <v>884</v>
      </c>
      <c r="DY29" s="292">
        <v>0</v>
      </c>
      <c r="DZ29" s="292">
        <f t="shared" si="11"/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884</v>
      </c>
      <c r="EL29" s="295" t="s">
        <v>884</v>
      </c>
      <c r="EM29" s="295" t="s">
        <v>884</v>
      </c>
      <c r="EN29" s="292">
        <v>0</v>
      </c>
      <c r="EO29" s="292">
        <v>0</v>
      </c>
      <c r="EP29" s="295" t="s">
        <v>884</v>
      </c>
      <c r="EQ29" s="295" t="s">
        <v>884</v>
      </c>
      <c r="ER29" s="295" t="s">
        <v>884</v>
      </c>
      <c r="ES29" s="292">
        <v>0</v>
      </c>
      <c r="ET29" s="292">
        <v>0</v>
      </c>
      <c r="EU29" s="292">
        <f t="shared" si="13"/>
        <v>284</v>
      </c>
      <c r="EV29" s="292">
        <v>0</v>
      </c>
      <c r="EW29" s="292">
        <v>0</v>
      </c>
      <c r="EX29" s="292">
        <v>0</v>
      </c>
      <c r="EY29" s="292">
        <v>140</v>
      </c>
      <c r="EZ29" s="292">
        <v>0</v>
      </c>
      <c r="FA29" s="292">
        <v>30</v>
      </c>
      <c r="FB29" s="292">
        <v>0</v>
      </c>
      <c r="FC29" s="292">
        <v>114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884</v>
      </c>
      <c r="FI29" s="295" t="s">
        <v>884</v>
      </c>
      <c r="FJ29" s="295" t="s">
        <v>884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15"/>
        <v>1258</v>
      </c>
      <c r="E30" s="292">
        <f t="shared" si="16"/>
        <v>49</v>
      </c>
      <c r="F30" s="292">
        <f t="shared" si="17"/>
        <v>0</v>
      </c>
      <c r="G30" s="292">
        <f t="shared" si="18"/>
        <v>0</v>
      </c>
      <c r="H30" s="292">
        <f t="shared" si="19"/>
        <v>347</v>
      </c>
      <c r="I30" s="292">
        <f t="shared" si="20"/>
        <v>320</v>
      </c>
      <c r="J30" s="292">
        <f t="shared" si="21"/>
        <v>82</v>
      </c>
      <c r="K30" s="292">
        <f t="shared" si="22"/>
        <v>0</v>
      </c>
      <c r="L30" s="292">
        <f t="shared" si="23"/>
        <v>359</v>
      </c>
      <c r="M30" s="292">
        <f t="shared" si="24"/>
        <v>6</v>
      </c>
      <c r="N30" s="292">
        <f t="shared" si="25"/>
        <v>9</v>
      </c>
      <c r="O30" s="292">
        <f t="shared" si="26"/>
        <v>0</v>
      </c>
      <c r="P30" s="292">
        <f t="shared" si="27"/>
        <v>0</v>
      </c>
      <c r="Q30" s="292">
        <f t="shared" si="28"/>
        <v>0</v>
      </c>
      <c r="R30" s="292">
        <f t="shared" si="29"/>
        <v>0</v>
      </c>
      <c r="S30" s="292">
        <f t="shared" si="30"/>
        <v>0</v>
      </c>
      <c r="T30" s="292">
        <f t="shared" si="31"/>
        <v>62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24</v>
      </c>
      <c r="Y30" s="292">
        <f t="shared" si="1"/>
        <v>62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884</v>
      </c>
      <c r="AK30" s="295" t="s">
        <v>884</v>
      </c>
      <c r="AL30" s="292">
        <v>0</v>
      </c>
      <c r="AM30" s="295" t="s">
        <v>884</v>
      </c>
      <c r="AN30" s="295" t="s">
        <v>884</v>
      </c>
      <c r="AO30" s="292">
        <v>62</v>
      </c>
      <c r="AP30" s="295" t="s">
        <v>884</v>
      </c>
      <c r="AQ30" s="292">
        <v>0</v>
      </c>
      <c r="AR30" s="295" t="s">
        <v>884</v>
      </c>
      <c r="AS30" s="292">
        <v>0</v>
      </c>
      <c r="AT30" s="292">
        <f t="shared" si="3"/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884</v>
      </c>
      <c r="BF30" s="295" t="s">
        <v>884</v>
      </c>
      <c r="BG30" s="295" t="s">
        <v>884</v>
      </c>
      <c r="BH30" s="295" t="s">
        <v>884</v>
      </c>
      <c r="BI30" s="295" t="s">
        <v>884</v>
      </c>
      <c r="BJ30" s="295" t="s">
        <v>884</v>
      </c>
      <c r="BK30" s="295" t="s">
        <v>884</v>
      </c>
      <c r="BL30" s="295" t="s">
        <v>884</v>
      </c>
      <c r="BM30" s="295" t="s">
        <v>884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884</v>
      </c>
      <c r="CC30" s="295" t="s">
        <v>884</v>
      </c>
      <c r="CD30" s="295" t="s">
        <v>884</v>
      </c>
      <c r="CE30" s="295" t="s">
        <v>884</v>
      </c>
      <c r="CF30" s="295" t="s">
        <v>884</v>
      </c>
      <c r="CG30" s="295" t="s">
        <v>884</v>
      </c>
      <c r="CH30" s="295" t="s">
        <v>884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884</v>
      </c>
      <c r="CX30" s="295" t="s">
        <v>884</v>
      </c>
      <c r="CY30" s="295" t="s">
        <v>884</v>
      </c>
      <c r="CZ30" s="295" t="s">
        <v>884</v>
      </c>
      <c r="DA30" s="295" t="s">
        <v>884</v>
      </c>
      <c r="DB30" s="295" t="s">
        <v>884</v>
      </c>
      <c r="DC30" s="295" t="s">
        <v>884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884</v>
      </c>
      <c r="DS30" s="295" t="s">
        <v>884</v>
      </c>
      <c r="DT30" s="292">
        <v>0</v>
      </c>
      <c r="DU30" s="295" t="s">
        <v>884</v>
      </c>
      <c r="DV30" s="295" t="s">
        <v>884</v>
      </c>
      <c r="DW30" s="295" t="s">
        <v>884</v>
      </c>
      <c r="DX30" s="295" t="s">
        <v>884</v>
      </c>
      <c r="DY30" s="292">
        <v>0</v>
      </c>
      <c r="DZ30" s="292">
        <f t="shared" si="11"/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884</v>
      </c>
      <c r="EL30" s="295" t="s">
        <v>884</v>
      </c>
      <c r="EM30" s="295" t="s">
        <v>884</v>
      </c>
      <c r="EN30" s="292">
        <v>0</v>
      </c>
      <c r="EO30" s="292">
        <v>0</v>
      </c>
      <c r="EP30" s="295" t="s">
        <v>884</v>
      </c>
      <c r="EQ30" s="295" t="s">
        <v>884</v>
      </c>
      <c r="ER30" s="295" t="s">
        <v>884</v>
      </c>
      <c r="ES30" s="292">
        <v>0</v>
      </c>
      <c r="ET30" s="292">
        <v>0</v>
      </c>
      <c r="EU30" s="292">
        <f t="shared" si="13"/>
        <v>1196</v>
      </c>
      <c r="EV30" s="292">
        <v>49</v>
      </c>
      <c r="EW30" s="292">
        <v>0</v>
      </c>
      <c r="EX30" s="292">
        <v>0</v>
      </c>
      <c r="EY30" s="292">
        <v>347</v>
      </c>
      <c r="EZ30" s="292">
        <v>320</v>
      </c>
      <c r="FA30" s="292">
        <v>82</v>
      </c>
      <c r="FB30" s="292">
        <v>0</v>
      </c>
      <c r="FC30" s="292">
        <v>359</v>
      </c>
      <c r="FD30" s="292">
        <v>6</v>
      </c>
      <c r="FE30" s="292">
        <v>9</v>
      </c>
      <c r="FF30" s="292">
        <v>0</v>
      </c>
      <c r="FG30" s="292">
        <v>0</v>
      </c>
      <c r="FH30" s="295" t="s">
        <v>884</v>
      </c>
      <c r="FI30" s="295" t="s">
        <v>884</v>
      </c>
      <c r="FJ30" s="295" t="s">
        <v>884</v>
      </c>
      <c r="FK30" s="292">
        <v>0</v>
      </c>
      <c r="FL30" s="292">
        <v>0</v>
      </c>
      <c r="FM30" s="292">
        <v>0</v>
      </c>
      <c r="FN30" s="292">
        <v>0</v>
      </c>
      <c r="FO30" s="292">
        <v>24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15"/>
        <v>176</v>
      </c>
      <c r="E31" s="292">
        <f t="shared" si="16"/>
        <v>0</v>
      </c>
      <c r="F31" s="292">
        <f t="shared" si="17"/>
        <v>0</v>
      </c>
      <c r="G31" s="292">
        <f t="shared" si="18"/>
        <v>0</v>
      </c>
      <c r="H31" s="292">
        <f t="shared" si="19"/>
        <v>176</v>
      </c>
      <c r="I31" s="292">
        <f t="shared" si="20"/>
        <v>0</v>
      </c>
      <c r="J31" s="292">
        <f t="shared" si="21"/>
        <v>0</v>
      </c>
      <c r="K31" s="292">
        <f t="shared" si="22"/>
        <v>0</v>
      </c>
      <c r="L31" s="292">
        <f t="shared" si="23"/>
        <v>0</v>
      </c>
      <c r="M31" s="292">
        <f t="shared" si="24"/>
        <v>0</v>
      </c>
      <c r="N31" s="292">
        <f t="shared" si="25"/>
        <v>0</v>
      </c>
      <c r="O31" s="292">
        <f t="shared" si="26"/>
        <v>0</v>
      </c>
      <c r="P31" s="292">
        <f t="shared" si="27"/>
        <v>0</v>
      </c>
      <c r="Q31" s="292">
        <f t="shared" si="28"/>
        <v>0</v>
      </c>
      <c r="R31" s="292">
        <f t="shared" si="29"/>
        <v>0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0</v>
      </c>
      <c r="Y31" s="292">
        <f t="shared" si="1"/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884</v>
      </c>
      <c r="AK31" s="295" t="s">
        <v>884</v>
      </c>
      <c r="AL31" s="292">
        <v>0</v>
      </c>
      <c r="AM31" s="295" t="s">
        <v>884</v>
      </c>
      <c r="AN31" s="295" t="s">
        <v>884</v>
      </c>
      <c r="AO31" s="292">
        <v>0</v>
      </c>
      <c r="AP31" s="295" t="s">
        <v>884</v>
      </c>
      <c r="AQ31" s="292">
        <v>0</v>
      </c>
      <c r="AR31" s="295" t="s">
        <v>884</v>
      </c>
      <c r="AS31" s="292">
        <v>0</v>
      </c>
      <c r="AT31" s="292">
        <f t="shared" si="3"/>
        <v>176</v>
      </c>
      <c r="AU31" s="292">
        <v>0</v>
      </c>
      <c r="AV31" s="292">
        <v>0</v>
      </c>
      <c r="AW31" s="292">
        <v>0</v>
      </c>
      <c r="AX31" s="292">
        <v>176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884</v>
      </c>
      <c r="BF31" s="295" t="s">
        <v>884</v>
      </c>
      <c r="BG31" s="295" t="s">
        <v>884</v>
      </c>
      <c r="BH31" s="295" t="s">
        <v>884</v>
      </c>
      <c r="BI31" s="295" t="s">
        <v>884</v>
      </c>
      <c r="BJ31" s="295" t="s">
        <v>884</v>
      </c>
      <c r="BK31" s="295" t="s">
        <v>884</v>
      </c>
      <c r="BL31" s="295" t="s">
        <v>884</v>
      </c>
      <c r="BM31" s="295" t="s">
        <v>884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884</v>
      </c>
      <c r="CC31" s="295" t="s">
        <v>884</v>
      </c>
      <c r="CD31" s="295" t="s">
        <v>884</v>
      </c>
      <c r="CE31" s="295" t="s">
        <v>884</v>
      </c>
      <c r="CF31" s="295" t="s">
        <v>884</v>
      </c>
      <c r="CG31" s="295" t="s">
        <v>884</v>
      </c>
      <c r="CH31" s="295" t="s">
        <v>884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884</v>
      </c>
      <c r="CX31" s="295" t="s">
        <v>884</v>
      </c>
      <c r="CY31" s="295" t="s">
        <v>884</v>
      </c>
      <c r="CZ31" s="295" t="s">
        <v>884</v>
      </c>
      <c r="DA31" s="295" t="s">
        <v>884</v>
      </c>
      <c r="DB31" s="295" t="s">
        <v>884</v>
      </c>
      <c r="DC31" s="295" t="s">
        <v>884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884</v>
      </c>
      <c r="DS31" s="295" t="s">
        <v>884</v>
      </c>
      <c r="DT31" s="292">
        <v>0</v>
      </c>
      <c r="DU31" s="295" t="s">
        <v>884</v>
      </c>
      <c r="DV31" s="295" t="s">
        <v>884</v>
      </c>
      <c r="DW31" s="295" t="s">
        <v>884</v>
      </c>
      <c r="DX31" s="295" t="s">
        <v>884</v>
      </c>
      <c r="DY31" s="292">
        <v>0</v>
      </c>
      <c r="DZ31" s="292">
        <f t="shared" si="11"/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884</v>
      </c>
      <c r="EL31" s="295" t="s">
        <v>884</v>
      </c>
      <c r="EM31" s="295" t="s">
        <v>884</v>
      </c>
      <c r="EN31" s="292">
        <v>0</v>
      </c>
      <c r="EO31" s="292">
        <v>0</v>
      </c>
      <c r="EP31" s="295" t="s">
        <v>884</v>
      </c>
      <c r="EQ31" s="295" t="s">
        <v>884</v>
      </c>
      <c r="ER31" s="295" t="s">
        <v>884</v>
      </c>
      <c r="ES31" s="292">
        <v>0</v>
      </c>
      <c r="ET31" s="292">
        <v>0</v>
      </c>
      <c r="EU31" s="292">
        <f t="shared" si="13"/>
        <v>0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884</v>
      </c>
      <c r="FI31" s="295" t="s">
        <v>884</v>
      </c>
      <c r="FJ31" s="295" t="s">
        <v>884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15"/>
        <v>1513</v>
      </c>
      <c r="E32" s="292">
        <f t="shared" si="16"/>
        <v>0</v>
      </c>
      <c r="F32" s="292">
        <f t="shared" si="17"/>
        <v>0</v>
      </c>
      <c r="G32" s="292">
        <f t="shared" si="18"/>
        <v>0</v>
      </c>
      <c r="H32" s="292">
        <f t="shared" si="19"/>
        <v>216</v>
      </c>
      <c r="I32" s="292">
        <f t="shared" si="20"/>
        <v>0</v>
      </c>
      <c r="J32" s="292">
        <f t="shared" si="21"/>
        <v>26</v>
      </c>
      <c r="K32" s="292">
        <f t="shared" si="22"/>
        <v>0</v>
      </c>
      <c r="L32" s="292">
        <f t="shared" si="23"/>
        <v>141</v>
      </c>
      <c r="M32" s="292">
        <f t="shared" si="24"/>
        <v>0</v>
      </c>
      <c r="N32" s="292">
        <f t="shared" si="25"/>
        <v>0</v>
      </c>
      <c r="O32" s="292">
        <f t="shared" si="26"/>
        <v>0</v>
      </c>
      <c r="P32" s="292">
        <f t="shared" si="27"/>
        <v>0</v>
      </c>
      <c r="Q32" s="292">
        <f t="shared" si="28"/>
        <v>0</v>
      </c>
      <c r="R32" s="292">
        <f t="shared" si="29"/>
        <v>0</v>
      </c>
      <c r="S32" s="292">
        <f t="shared" si="30"/>
        <v>288</v>
      </c>
      <c r="T32" s="292">
        <f t="shared" si="31"/>
        <v>842</v>
      </c>
      <c r="U32" s="292">
        <f t="shared" si="32"/>
        <v>0</v>
      </c>
      <c r="V32" s="292">
        <f t="shared" si="33"/>
        <v>0</v>
      </c>
      <c r="W32" s="292">
        <f t="shared" si="34"/>
        <v>0</v>
      </c>
      <c r="X32" s="292">
        <f t="shared" si="35"/>
        <v>0</v>
      </c>
      <c r="Y32" s="292">
        <f t="shared" si="1"/>
        <v>842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884</v>
      </c>
      <c r="AK32" s="295" t="s">
        <v>884</v>
      </c>
      <c r="AL32" s="292">
        <v>0</v>
      </c>
      <c r="AM32" s="295" t="s">
        <v>884</v>
      </c>
      <c r="AN32" s="295" t="s">
        <v>884</v>
      </c>
      <c r="AO32" s="292">
        <v>842</v>
      </c>
      <c r="AP32" s="295" t="s">
        <v>884</v>
      </c>
      <c r="AQ32" s="292">
        <v>0</v>
      </c>
      <c r="AR32" s="295" t="s">
        <v>884</v>
      </c>
      <c r="AS32" s="292">
        <v>0</v>
      </c>
      <c r="AT32" s="292">
        <f t="shared" si="3"/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884</v>
      </c>
      <c r="BF32" s="295" t="s">
        <v>884</v>
      </c>
      <c r="BG32" s="295" t="s">
        <v>884</v>
      </c>
      <c r="BH32" s="295" t="s">
        <v>884</v>
      </c>
      <c r="BI32" s="295" t="s">
        <v>884</v>
      </c>
      <c r="BJ32" s="295" t="s">
        <v>884</v>
      </c>
      <c r="BK32" s="295" t="s">
        <v>884</v>
      </c>
      <c r="BL32" s="295" t="s">
        <v>884</v>
      </c>
      <c r="BM32" s="295" t="s">
        <v>884</v>
      </c>
      <c r="BN32" s="292">
        <v>0</v>
      </c>
      <c r="BO32" s="292">
        <f t="shared" si="5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884</v>
      </c>
      <c r="CC32" s="295" t="s">
        <v>884</v>
      </c>
      <c r="CD32" s="295" t="s">
        <v>884</v>
      </c>
      <c r="CE32" s="295" t="s">
        <v>884</v>
      </c>
      <c r="CF32" s="295" t="s">
        <v>884</v>
      </c>
      <c r="CG32" s="295" t="s">
        <v>884</v>
      </c>
      <c r="CH32" s="295" t="s">
        <v>884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884</v>
      </c>
      <c r="CX32" s="295" t="s">
        <v>884</v>
      </c>
      <c r="CY32" s="295" t="s">
        <v>884</v>
      </c>
      <c r="CZ32" s="295" t="s">
        <v>884</v>
      </c>
      <c r="DA32" s="295" t="s">
        <v>884</v>
      </c>
      <c r="DB32" s="295" t="s">
        <v>884</v>
      </c>
      <c r="DC32" s="295" t="s">
        <v>884</v>
      </c>
      <c r="DD32" s="292">
        <v>0</v>
      </c>
      <c r="DE32" s="292">
        <f t="shared" si="9"/>
        <v>288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884</v>
      </c>
      <c r="DS32" s="295" t="s">
        <v>884</v>
      </c>
      <c r="DT32" s="292">
        <v>288</v>
      </c>
      <c r="DU32" s="295" t="s">
        <v>884</v>
      </c>
      <c r="DV32" s="295" t="s">
        <v>884</v>
      </c>
      <c r="DW32" s="295" t="s">
        <v>884</v>
      </c>
      <c r="DX32" s="295" t="s">
        <v>884</v>
      </c>
      <c r="DY32" s="292">
        <v>0</v>
      </c>
      <c r="DZ32" s="292">
        <f t="shared" si="11"/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884</v>
      </c>
      <c r="EL32" s="295" t="s">
        <v>884</v>
      </c>
      <c r="EM32" s="295" t="s">
        <v>884</v>
      </c>
      <c r="EN32" s="292">
        <v>0</v>
      </c>
      <c r="EO32" s="292">
        <v>0</v>
      </c>
      <c r="EP32" s="295" t="s">
        <v>884</v>
      </c>
      <c r="EQ32" s="295" t="s">
        <v>884</v>
      </c>
      <c r="ER32" s="295" t="s">
        <v>884</v>
      </c>
      <c r="ES32" s="292">
        <v>0</v>
      </c>
      <c r="ET32" s="292">
        <v>0</v>
      </c>
      <c r="EU32" s="292">
        <f t="shared" si="13"/>
        <v>383</v>
      </c>
      <c r="EV32" s="292">
        <v>0</v>
      </c>
      <c r="EW32" s="292">
        <v>0</v>
      </c>
      <c r="EX32" s="292">
        <v>0</v>
      </c>
      <c r="EY32" s="292">
        <v>216</v>
      </c>
      <c r="EZ32" s="292">
        <v>0</v>
      </c>
      <c r="FA32" s="292">
        <v>26</v>
      </c>
      <c r="FB32" s="292">
        <v>0</v>
      </c>
      <c r="FC32" s="292">
        <v>141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884</v>
      </c>
      <c r="FI32" s="295" t="s">
        <v>884</v>
      </c>
      <c r="FJ32" s="295" t="s">
        <v>884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15"/>
        <v>371</v>
      </c>
      <c r="E33" s="292">
        <f t="shared" si="16"/>
        <v>0</v>
      </c>
      <c r="F33" s="292">
        <f t="shared" si="17"/>
        <v>0</v>
      </c>
      <c r="G33" s="292">
        <f t="shared" si="18"/>
        <v>0</v>
      </c>
      <c r="H33" s="292">
        <f t="shared" si="19"/>
        <v>356</v>
      </c>
      <c r="I33" s="292">
        <f t="shared" si="20"/>
        <v>0</v>
      </c>
      <c r="J33" s="292">
        <f t="shared" si="21"/>
        <v>0</v>
      </c>
      <c r="K33" s="292">
        <f t="shared" si="22"/>
        <v>0</v>
      </c>
      <c r="L33" s="292">
        <f t="shared" si="23"/>
        <v>0</v>
      </c>
      <c r="M33" s="292">
        <f t="shared" si="24"/>
        <v>0</v>
      </c>
      <c r="N33" s="292">
        <f t="shared" si="25"/>
        <v>0</v>
      </c>
      <c r="O33" s="292">
        <f t="shared" si="26"/>
        <v>0</v>
      </c>
      <c r="P33" s="292">
        <f t="shared" si="27"/>
        <v>0</v>
      </c>
      <c r="Q33" s="292">
        <f t="shared" si="28"/>
        <v>0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15</v>
      </c>
      <c r="X33" s="292">
        <f t="shared" si="35"/>
        <v>0</v>
      </c>
      <c r="Y33" s="292">
        <f t="shared" si="1"/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884</v>
      </c>
      <c r="AK33" s="295" t="s">
        <v>884</v>
      </c>
      <c r="AL33" s="292">
        <v>0</v>
      </c>
      <c r="AM33" s="295" t="s">
        <v>884</v>
      </c>
      <c r="AN33" s="295" t="s">
        <v>884</v>
      </c>
      <c r="AO33" s="292">
        <v>0</v>
      </c>
      <c r="AP33" s="295" t="s">
        <v>884</v>
      </c>
      <c r="AQ33" s="292">
        <v>0</v>
      </c>
      <c r="AR33" s="295" t="s">
        <v>884</v>
      </c>
      <c r="AS33" s="292">
        <v>0</v>
      </c>
      <c r="AT33" s="292">
        <f t="shared" si="3"/>
        <v>356</v>
      </c>
      <c r="AU33" s="292">
        <v>0</v>
      </c>
      <c r="AV33" s="292">
        <v>0</v>
      </c>
      <c r="AW33" s="292">
        <v>0</v>
      </c>
      <c r="AX33" s="292">
        <v>356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884</v>
      </c>
      <c r="BF33" s="295" t="s">
        <v>884</v>
      </c>
      <c r="BG33" s="295" t="s">
        <v>884</v>
      </c>
      <c r="BH33" s="295" t="s">
        <v>884</v>
      </c>
      <c r="BI33" s="295" t="s">
        <v>884</v>
      </c>
      <c r="BJ33" s="295" t="s">
        <v>884</v>
      </c>
      <c r="BK33" s="295" t="s">
        <v>884</v>
      </c>
      <c r="BL33" s="295" t="s">
        <v>884</v>
      </c>
      <c r="BM33" s="295" t="s">
        <v>884</v>
      </c>
      <c r="BN33" s="292">
        <v>0</v>
      </c>
      <c r="BO33" s="292">
        <f t="shared" si="5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884</v>
      </c>
      <c r="CC33" s="295" t="s">
        <v>884</v>
      </c>
      <c r="CD33" s="295" t="s">
        <v>884</v>
      </c>
      <c r="CE33" s="295" t="s">
        <v>884</v>
      </c>
      <c r="CF33" s="295" t="s">
        <v>884</v>
      </c>
      <c r="CG33" s="295" t="s">
        <v>884</v>
      </c>
      <c r="CH33" s="295" t="s">
        <v>884</v>
      </c>
      <c r="CI33" s="292">
        <v>0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884</v>
      </c>
      <c r="CX33" s="295" t="s">
        <v>884</v>
      </c>
      <c r="CY33" s="295" t="s">
        <v>884</v>
      </c>
      <c r="CZ33" s="295" t="s">
        <v>884</v>
      </c>
      <c r="DA33" s="295" t="s">
        <v>884</v>
      </c>
      <c r="DB33" s="295" t="s">
        <v>884</v>
      </c>
      <c r="DC33" s="295" t="s">
        <v>884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884</v>
      </c>
      <c r="DS33" s="295" t="s">
        <v>884</v>
      </c>
      <c r="DT33" s="292">
        <v>0</v>
      </c>
      <c r="DU33" s="295" t="s">
        <v>884</v>
      </c>
      <c r="DV33" s="295" t="s">
        <v>884</v>
      </c>
      <c r="DW33" s="295" t="s">
        <v>884</v>
      </c>
      <c r="DX33" s="295" t="s">
        <v>884</v>
      </c>
      <c r="DY33" s="292">
        <v>0</v>
      </c>
      <c r="DZ33" s="292">
        <f t="shared" si="11"/>
        <v>15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884</v>
      </c>
      <c r="EL33" s="295" t="s">
        <v>884</v>
      </c>
      <c r="EM33" s="295" t="s">
        <v>884</v>
      </c>
      <c r="EN33" s="292">
        <v>0</v>
      </c>
      <c r="EO33" s="292">
        <v>0</v>
      </c>
      <c r="EP33" s="295" t="s">
        <v>884</v>
      </c>
      <c r="EQ33" s="295" t="s">
        <v>884</v>
      </c>
      <c r="ER33" s="295" t="s">
        <v>884</v>
      </c>
      <c r="ES33" s="292">
        <v>15</v>
      </c>
      <c r="ET33" s="292">
        <v>0</v>
      </c>
      <c r="EU33" s="292">
        <f t="shared" si="13"/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884</v>
      </c>
      <c r="FI33" s="295" t="s">
        <v>884</v>
      </c>
      <c r="FJ33" s="295" t="s">
        <v>884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15"/>
        <v>1553</v>
      </c>
      <c r="E34" s="292">
        <f t="shared" si="16"/>
        <v>0</v>
      </c>
      <c r="F34" s="292">
        <f t="shared" si="17"/>
        <v>0</v>
      </c>
      <c r="G34" s="292">
        <f t="shared" si="18"/>
        <v>0</v>
      </c>
      <c r="H34" s="292">
        <f t="shared" si="19"/>
        <v>184</v>
      </c>
      <c r="I34" s="292">
        <f t="shared" si="20"/>
        <v>219</v>
      </c>
      <c r="J34" s="292">
        <f t="shared" si="21"/>
        <v>22</v>
      </c>
      <c r="K34" s="292">
        <f t="shared" si="22"/>
        <v>0</v>
      </c>
      <c r="L34" s="292">
        <f t="shared" si="23"/>
        <v>131</v>
      </c>
      <c r="M34" s="292">
        <f t="shared" si="24"/>
        <v>0</v>
      </c>
      <c r="N34" s="292">
        <f t="shared" si="25"/>
        <v>0</v>
      </c>
      <c r="O34" s="292">
        <f t="shared" si="26"/>
        <v>0</v>
      </c>
      <c r="P34" s="292">
        <f t="shared" si="27"/>
        <v>0</v>
      </c>
      <c r="Q34" s="292">
        <f t="shared" si="28"/>
        <v>0</v>
      </c>
      <c r="R34" s="292">
        <f t="shared" si="29"/>
        <v>0</v>
      </c>
      <c r="S34" s="292">
        <f t="shared" si="30"/>
        <v>0</v>
      </c>
      <c r="T34" s="292">
        <f t="shared" si="31"/>
        <v>986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11</v>
      </c>
      <c r="Y34" s="292">
        <f t="shared" si="1"/>
        <v>986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884</v>
      </c>
      <c r="AK34" s="295" t="s">
        <v>884</v>
      </c>
      <c r="AL34" s="292">
        <v>0</v>
      </c>
      <c r="AM34" s="295" t="s">
        <v>884</v>
      </c>
      <c r="AN34" s="295" t="s">
        <v>884</v>
      </c>
      <c r="AO34" s="292">
        <v>986</v>
      </c>
      <c r="AP34" s="295" t="s">
        <v>884</v>
      </c>
      <c r="AQ34" s="292">
        <v>0</v>
      </c>
      <c r="AR34" s="295" t="s">
        <v>884</v>
      </c>
      <c r="AS34" s="292">
        <v>0</v>
      </c>
      <c r="AT34" s="292">
        <f t="shared" si="3"/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884</v>
      </c>
      <c r="BF34" s="295" t="s">
        <v>884</v>
      </c>
      <c r="BG34" s="295" t="s">
        <v>884</v>
      </c>
      <c r="BH34" s="295" t="s">
        <v>884</v>
      </c>
      <c r="BI34" s="295" t="s">
        <v>884</v>
      </c>
      <c r="BJ34" s="295" t="s">
        <v>884</v>
      </c>
      <c r="BK34" s="295" t="s">
        <v>884</v>
      </c>
      <c r="BL34" s="295" t="s">
        <v>884</v>
      </c>
      <c r="BM34" s="295" t="s">
        <v>884</v>
      </c>
      <c r="BN34" s="292">
        <v>0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884</v>
      </c>
      <c r="CC34" s="295" t="s">
        <v>884</v>
      </c>
      <c r="CD34" s="295" t="s">
        <v>884</v>
      </c>
      <c r="CE34" s="295" t="s">
        <v>884</v>
      </c>
      <c r="CF34" s="295" t="s">
        <v>884</v>
      </c>
      <c r="CG34" s="295" t="s">
        <v>884</v>
      </c>
      <c r="CH34" s="295" t="s">
        <v>884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884</v>
      </c>
      <c r="CX34" s="295" t="s">
        <v>884</v>
      </c>
      <c r="CY34" s="295" t="s">
        <v>884</v>
      </c>
      <c r="CZ34" s="295" t="s">
        <v>884</v>
      </c>
      <c r="DA34" s="295" t="s">
        <v>884</v>
      </c>
      <c r="DB34" s="295" t="s">
        <v>884</v>
      </c>
      <c r="DC34" s="295" t="s">
        <v>884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884</v>
      </c>
      <c r="DS34" s="295" t="s">
        <v>884</v>
      </c>
      <c r="DT34" s="292">
        <v>0</v>
      </c>
      <c r="DU34" s="295" t="s">
        <v>884</v>
      </c>
      <c r="DV34" s="295" t="s">
        <v>884</v>
      </c>
      <c r="DW34" s="295" t="s">
        <v>884</v>
      </c>
      <c r="DX34" s="295" t="s">
        <v>884</v>
      </c>
      <c r="DY34" s="292">
        <v>0</v>
      </c>
      <c r="DZ34" s="292">
        <f t="shared" si="11"/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884</v>
      </c>
      <c r="EL34" s="295" t="s">
        <v>884</v>
      </c>
      <c r="EM34" s="295" t="s">
        <v>884</v>
      </c>
      <c r="EN34" s="292">
        <v>0</v>
      </c>
      <c r="EO34" s="292">
        <v>0</v>
      </c>
      <c r="EP34" s="295" t="s">
        <v>884</v>
      </c>
      <c r="EQ34" s="295" t="s">
        <v>884</v>
      </c>
      <c r="ER34" s="295" t="s">
        <v>884</v>
      </c>
      <c r="ES34" s="292">
        <v>0</v>
      </c>
      <c r="ET34" s="292">
        <v>0</v>
      </c>
      <c r="EU34" s="292">
        <f t="shared" si="13"/>
        <v>567</v>
      </c>
      <c r="EV34" s="292">
        <v>0</v>
      </c>
      <c r="EW34" s="292">
        <v>0</v>
      </c>
      <c r="EX34" s="292">
        <v>0</v>
      </c>
      <c r="EY34" s="292">
        <v>184</v>
      </c>
      <c r="EZ34" s="292">
        <v>219</v>
      </c>
      <c r="FA34" s="292">
        <v>22</v>
      </c>
      <c r="FB34" s="292">
        <v>0</v>
      </c>
      <c r="FC34" s="292">
        <v>131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884</v>
      </c>
      <c r="FI34" s="295" t="s">
        <v>884</v>
      </c>
      <c r="FJ34" s="295" t="s">
        <v>884</v>
      </c>
      <c r="FK34" s="292">
        <v>0</v>
      </c>
      <c r="FL34" s="292">
        <v>0</v>
      </c>
      <c r="FM34" s="292">
        <v>0</v>
      </c>
      <c r="FN34" s="292">
        <v>0</v>
      </c>
      <c r="FO34" s="292">
        <v>11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15"/>
        <v>692</v>
      </c>
      <c r="E35" s="292">
        <f t="shared" si="16"/>
        <v>13</v>
      </c>
      <c r="F35" s="292">
        <f t="shared" si="17"/>
        <v>0</v>
      </c>
      <c r="G35" s="292">
        <f t="shared" si="18"/>
        <v>0</v>
      </c>
      <c r="H35" s="292">
        <f t="shared" si="19"/>
        <v>181</v>
      </c>
      <c r="I35" s="292">
        <f t="shared" si="20"/>
        <v>219</v>
      </c>
      <c r="J35" s="292">
        <f t="shared" si="21"/>
        <v>30</v>
      </c>
      <c r="K35" s="292">
        <f t="shared" si="22"/>
        <v>0</v>
      </c>
      <c r="L35" s="292">
        <f t="shared" si="23"/>
        <v>170</v>
      </c>
      <c r="M35" s="292">
        <f t="shared" si="24"/>
        <v>28</v>
      </c>
      <c r="N35" s="292">
        <f t="shared" si="25"/>
        <v>0</v>
      </c>
      <c r="O35" s="292">
        <f t="shared" si="26"/>
        <v>0</v>
      </c>
      <c r="P35" s="292">
        <f t="shared" si="27"/>
        <v>0</v>
      </c>
      <c r="Q35" s="292">
        <f t="shared" si="28"/>
        <v>0</v>
      </c>
      <c r="R35" s="292">
        <f t="shared" si="29"/>
        <v>0</v>
      </c>
      <c r="S35" s="292">
        <f t="shared" si="30"/>
        <v>0</v>
      </c>
      <c r="T35" s="292">
        <f t="shared" si="31"/>
        <v>15</v>
      </c>
      <c r="U35" s="292">
        <f t="shared" si="32"/>
        <v>0</v>
      </c>
      <c r="V35" s="292">
        <f t="shared" si="33"/>
        <v>0</v>
      </c>
      <c r="W35" s="292">
        <f t="shared" si="34"/>
        <v>3</v>
      </c>
      <c r="X35" s="292">
        <f t="shared" si="35"/>
        <v>33</v>
      </c>
      <c r="Y35" s="292">
        <f t="shared" si="1"/>
        <v>39</v>
      </c>
      <c r="Z35" s="292">
        <v>13</v>
      </c>
      <c r="AA35" s="292">
        <v>0</v>
      </c>
      <c r="AB35" s="292">
        <v>0</v>
      </c>
      <c r="AC35" s="292">
        <v>7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884</v>
      </c>
      <c r="AK35" s="295" t="s">
        <v>884</v>
      </c>
      <c r="AL35" s="292">
        <v>0</v>
      </c>
      <c r="AM35" s="295" t="s">
        <v>884</v>
      </c>
      <c r="AN35" s="295" t="s">
        <v>884</v>
      </c>
      <c r="AO35" s="292">
        <v>15</v>
      </c>
      <c r="AP35" s="295" t="s">
        <v>884</v>
      </c>
      <c r="AQ35" s="292">
        <v>0</v>
      </c>
      <c r="AR35" s="295" t="s">
        <v>884</v>
      </c>
      <c r="AS35" s="292">
        <v>4</v>
      </c>
      <c r="AT35" s="292">
        <f t="shared" si="3"/>
        <v>41</v>
      </c>
      <c r="AU35" s="292">
        <v>0</v>
      </c>
      <c r="AV35" s="292">
        <v>0</v>
      </c>
      <c r="AW35" s="292">
        <v>0</v>
      </c>
      <c r="AX35" s="292">
        <v>41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884</v>
      </c>
      <c r="BF35" s="295" t="s">
        <v>884</v>
      </c>
      <c r="BG35" s="295" t="s">
        <v>884</v>
      </c>
      <c r="BH35" s="295" t="s">
        <v>884</v>
      </c>
      <c r="BI35" s="295" t="s">
        <v>884</v>
      </c>
      <c r="BJ35" s="295" t="s">
        <v>884</v>
      </c>
      <c r="BK35" s="295" t="s">
        <v>884</v>
      </c>
      <c r="BL35" s="295" t="s">
        <v>884</v>
      </c>
      <c r="BM35" s="295" t="s">
        <v>884</v>
      </c>
      <c r="BN35" s="292">
        <v>0</v>
      </c>
      <c r="BO35" s="292">
        <f t="shared" si="5"/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884</v>
      </c>
      <c r="CC35" s="295" t="s">
        <v>884</v>
      </c>
      <c r="CD35" s="295" t="s">
        <v>884</v>
      </c>
      <c r="CE35" s="295" t="s">
        <v>884</v>
      </c>
      <c r="CF35" s="295" t="s">
        <v>884</v>
      </c>
      <c r="CG35" s="295" t="s">
        <v>884</v>
      </c>
      <c r="CH35" s="295" t="s">
        <v>884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884</v>
      </c>
      <c r="CX35" s="295" t="s">
        <v>884</v>
      </c>
      <c r="CY35" s="295" t="s">
        <v>884</v>
      </c>
      <c r="CZ35" s="295" t="s">
        <v>884</v>
      </c>
      <c r="DA35" s="295" t="s">
        <v>884</v>
      </c>
      <c r="DB35" s="295" t="s">
        <v>884</v>
      </c>
      <c r="DC35" s="295" t="s">
        <v>884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884</v>
      </c>
      <c r="DS35" s="295" t="s">
        <v>884</v>
      </c>
      <c r="DT35" s="292">
        <v>0</v>
      </c>
      <c r="DU35" s="295" t="s">
        <v>884</v>
      </c>
      <c r="DV35" s="295" t="s">
        <v>884</v>
      </c>
      <c r="DW35" s="295" t="s">
        <v>884</v>
      </c>
      <c r="DX35" s="295" t="s">
        <v>884</v>
      </c>
      <c r="DY35" s="292">
        <v>0</v>
      </c>
      <c r="DZ35" s="292">
        <f t="shared" si="11"/>
        <v>31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28</v>
      </c>
      <c r="EJ35" s="292">
        <v>0</v>
      </c>
      <c r="EK35" s="295" t="s">
        <v>884</v>
      </c>
      <c r="EL35" s="295" t="s">
        <v>884</v>
      </c>
      <c r="EM35" s="295" t="s">
        <v>884</v>
      </c>
      <c r="EN35" s="292">
        <v>0</v>
      </c>
      <c r="EO35" s="292">
        <v>0</v>
      </c>
      <c r="EP35" s="295" t="s">
        <v>884</v>
      </c>
      <c r="EQ35" s="295" t="s">
        <v>884</v>
      </c>
      <c r="ER35" s="295" t="s">
        <v>884</v>
      </c>
      <c r="ES35" s="292">
        <v>3</v>
      </c>
      <c r="ET35" s="292">
        <v>0</v>
      </c>
      <c r="EU35" s="292">
        <f t="shared" si="13"/>
        <v>581</v>
      </c>
      <c r="EV35" s="292">
        <v>0</v>
      </c>
      <c r="EW35" s="292">
        <v>0</v>
      </c>
      <c r="EX35" s="292">
        <v>0</v>
      </c>
      <c r="EY35" s="292">
        <v>133</v>
      </c>
      <c r="EZ35" s="292">
        <v>219</v>
      </c>
      <c r="FA35" s="292">
        <v>30</v>
      </c>
      <c r="FB35" s="292">
        <v>0</v>
      </c>
      <c r="FC35" s="292">
        <v>170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884</v>
      </c>
      <c r="FI35" s="295" t="s">
        <v>884</v>
      </c>
      <c r="FJ35" s="295" t="s">
        <v>884</v>
      </c>
      <c r="FK35" s="292">
        <v>0</v>
      </c>
      <c r="FL35" s="292">
        <v>0</v>
      </c>
      <c r="FM35" s="292">
        <v>0</v>
      </c>
      <c r="FN35" s="292">
        <v>0</v>
      </c>
      <c r="FO35" s="292">
        <v>29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15"/>
        <v>4267</v>
      </c>
      <c r="E36" s="292">
        <f t="shared" si="16"/>
        <v>5</v>
      </c>
      <c r="F36" s="292">
        <f t="shared" si="17"/>
        <v>11</v>
      </c>
      <c r="G36" s="292">
        <f t="shared" si="18"/>
        <v>171</v>
      </c>
      <c r="H36" s="292">
        <f t="shared" si="19"/>
        <v>735</v>
      </c>
      <c r="I36" s="292">
        <f t="shared" si="20"/>
        <v>319</v>
      </c>
      <c r="J36" s="292">
        <f t="shared" si="21"/>
        <v>106</v>
      </c>
      <c r="K36" s="292">
        <f t="shared" si="22"/>
        <v>0</v>
      </c>
      <c r="L36" s="292">
        <f t="shared" si="23"/>
        <v>395</v>
      </c>
      <c r="M36" s="292">
        <f t="shared" si="24"/>
        <v>0</v>
      </c>
      <c r="N36" s="292">
        <f t="shared" si="25"/>
        <v>5</v>
      </c>
      <c r="O36" s="292">
        <f t="shared" si="26"/>
        <v>0</v>
      </c>
      <c r="P36" s="292">
        <f t="shared" si="27"/>
        <v>0</v>
      </c>
      <c r="Q36" s="292">
        <f t="shared" si="28"/>
        <v>2082</v>
      </c>
      <c r="R36" s="292">
        <f t="shared" si="29"/>
        <v>0</v>
      </c>
      <c r="S36" s="292">
        <f t="shared" si="30"/>
        <v>0</v>
      </c>
      <c r="T36" s="292">
        <f t="shared" si="31"/>
        <v>435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3</v>
      </c>
      <c r="Y36" s="292">
        <f t="shared" si="1"/>
        <v>3019</v>
      </c>
      <c r="Z36" s="292">
        <v>0</v>
      </c>
      <c r="AA36" s="292">
        <v>0</v>
      </c>
      <c r="AB36" s="292">
        <v>0</v>
      </c>
      <c r="AC36" s="292">
        <v>502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884</v>
      </c>
      <c r="AK36" s="295" t="s">
        <v>884</v>
      </c>
      <c r="AL36" s="292">
        <v>2082</v>
      </c>
      <c r="AM36" s="295" t="s">
        <v>884</v>
      </c>
      <c r="AN36" s="295" t="s">
        <v>884</v>
      </c>
      <c r="AO36" s="292">
        <v>435</v>
      </c>
      <c r="AP36" s="295" t="s">
        <v>884</v>
      </c>
      <c r="AQ36" s="292">
        <v>0</v>
      </c>
      <c r="AR36" s="295" t="s">
        <v>884</v>
      </c>
      <c r="AS36" s="292">
        <v>0</v>
      </c>
      <c r="AT36" s="292">
        <f t="shared" si="3"/>
        <v>65</v>
      </c>
      <c r="AU36" s="292">
        <v>0</v>
      </c>
      <c r="AV36" s="292">
        <v>0</v>
      </c>
      <c r="AW36" s="292">
        <v>0</v>
      </c>
      <c r="AX36" s="292">
        <v>65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884</v>
      </c>
      <c r="BF36" s="295" t="s">
        <v>884</v>
      </c>
      <c r="BG36" s="295" t="s">
        <v>884</v>
      </c>
      <c r="BH36" s="295" t="s">
        <v>884</v>
      </c>
      <c r="BI36" s="295" t="s">
        <v>884</v>
      </c>
      <c r="BJ36" s="295" t="s">
        <v>884</v>
      </c>
      <c r="BK36" s="295" t="s">
        <v>884</v>
      </c>
      <c r="BL36" s="295" t="s">
        <v>884</v>
      </c>
      <c r="BM36" s="295" t="s">
        <v>884</v>
      </c>
      <c r="BN36" s="292">
        <v>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884</v>
      </c>
      <c r="CC36" s="295" t="s">
        <v>884</v>
      </c>
      <c r="CD36" s="295" t="s">
        <v>884</v>
      </c>
      <c r="CE36" s="295" t="s">
        <v>884</v>
      </c>
      <c r="CF36" s="295" t="s">
        <v>884</v>
      </c>
      <c r="CG36" s="295" t="s">
        <v>884</v>
      </c>
      <c r="CH36" s="295" t="s">
        <v>884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884</v>
      </c>
      <c r="CX36" s="295" t="s">
        <v>884</v>
      </c>
      <c r="CY36" s="295" t="s">
        <v>884</v>
      </c>
      <c r="CZ36" s="295" t="s">
        <v>884</v>
      </c>
      <c r="DA36" s="295" t="s">
        <v>884</v>
      </c>
      <c r="DB36" s="295" t="s">
        <v>884</v>
      </c>
      <c r="DC36" s="295" t="s">
        <v>884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884</v>
      </c>
      <c r="DS36" s="295" t="s">
        <v>884</v>
      </c>
      <c r="DT36" s="292">
        <v>0</v>
      </c>
      <c r="DU36" s="295" t="s">
        <v>884</v>
      </c>
      <c r="DV36" s="295" t="s">
        <v>884</v>
      </c>
      <c r="DW36" s="295" t="s">
        <v>884</v>
      </c>
      <c r="DX36" s="295" t="s">
        <v>884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884</v>
      </c>
      <c r="EL36" s="295" t="s">
        <v>884</v>
      </c>
      <c r="EM36" s="295" t="s">
        <v>884</v>
      </c>
      <c r="EN36" s="292">
        <v>0</v>
      </c>
      <c r="EO36" s="292">
        <v>0</v>
      </c>
      <c r="EP36" s="295" t="s">
        <v>884</v>
      </c>
      <c r="EQ36" s="295" t="s">
        <v>884</v>
      </c>
      <c r="ER36" s="295" t="s">
        <v>884</v>
      </c>
      <c r="ES36" s="292">
        <v>0</v>
      </c>
      <c r="ET36" s="292">
        <v>0</v>
      </c>
      <c r="EU36" s="292">
        <f t="shared" si="13"/>
        <v>1183</v>
      </c>
      <c r="EV36" s="292">
        <v>5</v>
      </c>
      <c r="EW36" s="292">
        <v>11</v>
      </c>
      <c r="EX36" s="292">
        <v>171</v>
      </c>
      <c r="EY36" s="292">
        <v>168</v>
      </c>
      <c r="EZ36" s="292">
        <v>319</v>
      </c>
      <c r="FA36" s="292">
        <v>106</v>
      </c>
      <c r="FB36" s="292">
        <v>0</v>
      </c>
      <c r="FC36" s="292">
        <v>395</v>
      </c>
      <c r="FD36" s="292">
        <v>0</v>
      </c>
      <c r="FE36" s="292">
        <v>5</v>
      </c>
      <c r="FF36" s="292">
        <v>0</v>
      </c>
      <c r="FG36" s="292">
        <v>0</v>
      </c>
      <c r="FH36" s="295" t="s">
        <v>884</v>
      </c>
      <c r="FI36" s="295" t="s">
        <v>884</v>
      </c>
      <c r="FJ36" s="295" t="s">
        <v>884</v>
      </c>
      <c r="FK36" s="292">
        <v>0</v>
      </c>
      <c r="FL36" s="292">
        <v>0</v>
      </c>
      <c r="FM36" s="292">
        <v>0</v>
      </c>
      <c r="FN36" s="292">
        <v>0</v>
      </c>
      <c r="FO36" s="292">
        <v>3</v>
      </c>
    </row>
    <row r="37" spans="1:171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15"/>
        <v>662</v>
      </c>
      <c r="E37" s="292">
        <f t="shared" si="16"/>
        <v>2</v>
      </c>
      <c r="F37" s="292">
        <f t="shared" si="17"/>
        <v>0</v>
      </c>
      <c r="G37" s="292">
        <f t="shared" si="18"/>
        <v>0</v>
      </c>
      <c r="H37" s="292">
        <f t="shared" si="19"/>
        <v>166</v>
      </c>
      <c r="I37" s="292">
        <f t="shared" si="20"/>
        <v>194</v>
      </c>
      <c r="J37" s="292">
        <f t="shared" si="21"/>
        <v>41</v>
      </c>
      <c r="K37" s="292">
        <f t="shared" si="22"/>
        <v>0</v>
      </c>
      <c r="L37" s="292">
        <f t="shared" si="23"/>
        <v>259</v>
      </c>
      <c r="M37" s="292">
        <f t="shared" si="24"/>
        <v>0</v>
      </c>
      <c r="N37" s="292">
        <f t="shared" si="25"/>
        <v>0</v>
      </c>
      <c r="O37" s="292">
        <f t="shared" si="26"/>
        <v>0</v>
      </c>
      <c r="P37" s="292">
        <f t="shared" si="27"/>
        <v>0</v>
      </c>
      <c r="Q37" s="292">
        <f t="shared" si="28"/>
        <v>0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0</v>
      </c>
      <c r="Y37" s="292">
        <f t="shared" si="1"/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884</v>
      </c>
      <c r="AK37" s="295" t="s">
        <v>884</v>
      </c>
      <c r="AL37" s="292">
        <v>0</v>
      </c>
      <c r="AM37" s="295" t="s">
        <v>884</v>
      </c>
      <c r="AN37" s="295" t="s">
        <v>884</v>
      </c>
      <c r="AO37" s="292">
        <v>0</v>
      </c>
      <c r="AP37" s="295" t="s">
        <v>884</v>
      </c>
      <c r="AQ37" s="292">
        <v>0</v>
      </c>
      <c r="AR37" s="295" t="s">
        <v>884</v>
      </c>
      <c r="AS37" s="292">
        <v>0</v>
      </c>
      <c r="AT37" s="292">
        <f t="shared" si="3"/>
        <v>118</v>
      </c>
      <c r="AU37" s="292">
        <v>0</v>
      </c>
      <c r="AV37" s="292">
        <v>0</v>
      </c>
      <c r="AW37" s="292">
        <v>0</v>
      </c>
      <c r="AX37" s="292">
        <v>118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884</v>
      </c>
      <c r="BF37" s="295" t="s">
        <v>884</v>
      </c>
      <c r="BG37" s="295" t="s">
        <v>884</v>
      </c>
      <c r="BH37" s="295" t="s">
        <v>884</v>
      </c>
      <c r="BI37" s="295" t="s">
        <v>884</v>
      </c>
      <c r="BJ37" s="295" t="s">
        <v>884</v>
      </c>
      <c r="BK37" s="295" t="s">
        <v>884</v>
      </c>
      <c r="BL37" s="295" t="s">
        <v>884</v>
      </c>
      <c r="BM37" s="295" t="s">
        <v>884</v>
      </c>
      <c r="BN37" s="292">
        <v>0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884</v>
      </c>
      <c r="CC37" s="295" t="s">
        <v>884</v>
      </c>
      <c r="CD37" s="295" t="s">
        <v>884</v>
      </c>
      <c r="CE37" s="295" t="s">
        <v>884</v>
      </c>
      <c r="CF37" s="295" t="s">
        <v>884</v>
      </c>
      <c r="CG37" s="295" t="s">
        <v>884</v>
      </c>
      <c r="CH37" s="295" t="s">
        <v>884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884</v>
      </c>
      <c r="CX37" s="295" t="s">
        <v>884</v>
      </c>
      <c r="CY37" s="295" t="s">
        <v>884</v>
      </c>
      <c r="CZ37" s="295" t="s">
        <v>884</v>
      </c>
      <c r="DA37" s="295" t="s">
        <v>884</v>
      </c>
      <c r="DB37" s="295" t="s">
        <v>884</v>
      </c>
      <c r="DC37" s="295" t="s">
        <v>884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884</v>
      </c>
      <c r="DS37" s="295" t="s">
        <v>884</v>
      </c>
      <c r="DT37" s="292">
        <v>0</v>
      </c>
      <c r="DU37" s="295" t="s">
        <v>884</v>
      </c>
      <c r="DV37" s="295" t="s">
        <v>884</v>
      </c>
      <c r="DW37" s="295" t="s">
        <v>884</v>
      </c>
      <c r="DX37" s="295" t="s">
        <v>884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884</v>
      </c>
      <c r="EL37" s="295" t="s">
        <v>884</v>
      </c>
      <c r="EM37" s="295" t="s">
        <v>884</v>
      </c>
      <c r="EN37" s="292">
        <v>0</v>
      </c>
      <c r="EO37" s="292">
        <v>0</v>
      </c>
      <c r="EP37" s="295" t="s">
        <v>884</v>
      </c>
      <c r="EQ37" s="295" t="s">
        <v>884</v>
      </c>
      <c r="ER37" s="295" t="s">
        <v>884</v>
      </c>
      <c r="ES37" s="292">
        <v>0</v>
      </c>
      <c r="ET37" s="292">
        <v>0</v>
      </c>
      <c r="EU37" s="292">
        <f t="shared" si="13"/>
        <v>544</v>
      </c>
      <c r="EV37" s="292">
        <v>2</v>
      </c>
      <c r="EW37" s="292">
        <v>0</v>
      </c>
      <c r="EX37" s="292">
        <v>0</v>
      </c>
      <c r="EY37" s="292">
        <v>48</v>
      </c>
      <c r="EZ37" s="292">
        <v>194</v>
      </c>
      <c r="FA37" s="292">
        <v>41</v>
      </c>
      <c r="FB37" s="292">
        <v>0</v>
      </c>
      <c r="FC37" s="292">
        <v>259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884</v>
      </c>
      <c r="FI37" s="295" t="s">
        <v>884</v>
      </c>
      <c r="FJ37" s="295" t="s">
        <v>884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15"/>
        <v>302</v>
      </c>
      <c r="E38" s="292">
        <f t="shared" si="16"/>
        <v>0</v>
      </c>
      <c r="F38" s="292">
        <f t="shared" si="17"/>
        <v>0</v>
      </c>
      <c r="G38" s="292">
        <f t="shared" si="18"/>
        <v>0</v>
      </c>
      <c r="H38" s="292">
        <f t="shared" si="19"/>
        <v>67</v>
      </c>
      <c r="I38" s="292">
        <f t="shared" si="20"/>
        <v>120</v>
      </c>
      <c r="J38" s="292">
        <f t="shared" si="21"/>
        <v>11</v>
      </c>
      <c r="K38" s="292">
        <f t="shared" si="22"/>
        <v>0</v>
      </c>
      <c r="L38" s="292">
        <f t="shared" si="23"/>
        <v>94</v>
      </c>
      <c r="M38" s="292">
        <f t="shared" si="24"/>
        <v>0</v>
      </c>
      <c r="N38" s="292">
        <f t="shared" si="25"/>
        <v>0</v>
      </c>
      <c r="O38" s="292">
        <f t="shared" si="26"/>
        <v>0</v>
      </c>
      <c r="P38" s="292">
        <f t="shared" si="27"/>
        <v>0</v>
      </c>
      <c r="Q38" s="292">
        <f t="shared" si="28"/>
        <v>0</v>
      </c>
      <c r="R38" s="292">
        <f t="shared" si="29"/>
        <v>0</v>
      </c>
      <c r="S38" s="292">
        <f t="shared" si="30"/>
        <v>0</v>
      </c>
      <c r="T38" s="292">
        <f t="shared" si="31"/>
        <v>0</v>
      </c>
      <c r="U38" s="292">
        <f t="shared" si="32"/>
        <v>0</v>
      </c>
      <c r="V38" s="292">
        <f t="shared" si="33"/>
        <v>0</v>
      </c>
      <c r="W38" s="292">
        <f t="shared" si="34"/>
        <v>0</v>
      </c>
      <c r="X38" s="292">
        <f t="shared" si="35"/>
        <v>10</v>
      </c>
      <c r="Y38" s="292">
        <f t="shared" si="1"/>
        <v>13</v>
      </c>
      <c r="Z38" s="292">
        <v>0</v>
      </c>
      <c r="AA38" s="292">
        <v>0</v>
      </c>
      <c r="AB38" s="292">
        <v>0</v>
      </c>
      <c r="AC38" s="292">
        <v>13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884</v>
      </c>
      <c r="AK38" s="295" t="s">
        <v>884</v>
      </c>
      <c r="AL38" s="292">
        <v>0</v>
      </c>
      <c r="AM38" s="295" t="s">
        <v>884</v>
      </c>
      <c r="AN38" s="295" t="s">
        <v>884</v>
      </c>
      <c r="AO38" s="292">
        <v>0</v>
      </c>
      <c r="AP38" s="295" t="s">
        <v>884</v>
      </c>
      <c r="AQ38" s="292">
        <v>0</v>
      </c>
      <c r="AR38" s="295" t="s">
        <v>884</v>
      </c>
      <c r="AS38" s="292">
        <v>0</v>
      </c>
      <c r="AT38" s="292">
        <f t="shared" si="3"/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884</v>
      </c>
      <c r="BF38" s="295" t="s">
        <v>884</v>
      </c>
      <c r="BG38" s="295" t="s">
        <v>884</v>
      </c>
      <c r="BH38" s="295" t="s">
        <v>884</v>
      </c>
      <c r="BI38" s="295" t="s">
        <v>884</v>
      </c>
      <c r="BJ38" s="295" t="s">
        <v>884</v>
      </c>
      <c r="BK38" s="295" t="s">
        <v>884</v>
      </c>
      <c r="BL38" s="295" t="s">
        <v>884</v>
      </c>
      <c r="BM38" s="295" t="s">
        <v>884</v>
      </c>
      <c r="BN38" s="292">
        <v>0</v>
      </c>
      <c r="BO38" s="292">
        <f t="shared" si="5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884</v>
      </c>
      <c r="CC38" s="295" t="s">
        <v>884</v>
      </c>
      <c r="CD38" s="295" t="s">
        <v>884</v>
      </c>
      <c r="CE38" s="295" t="s">
        <v>884</v>
      </c>
      <c r="CF38" s="295" t="s">
        <v>884</v>
      </c>
      <c r="CG38" s="295" t="s">
        <v>884</v>
      </c>
      <c r="CH38" s="295" t="s">
        <v>884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884</v>
      </c>
      <c r="CX38" s="295" t="s">
        <v>884</v>
      </c>
      <c r="CY38" s="295" t="s">
        <v>884</v>
      </c>
      <c r="CZ38" s="295" t="s">
        <v>884</v>
      </c>
      <c r="DA38" s="295" t="s">
        <v>884</v>
      </c>
      <c r="DB38" s="295" t="s">
        <v>884</v>
      </c>
      <c r="DC38" s="295" t="s">
        <v>884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884</v>
      </c>
      <c r="DS38" s="295" t="s">
        <v>884</v>
      </c>
      <c r="DT38" s="292">
        <v>0</v>
      </c>
      <c r="DU38" s="295" t="s">
        <v>884</v>
      </c>
      <c r="DV38" s="295" t="s">
        <v>884</v>
      </c>
      <c r="DW38" s="295" t="s">
        <v>884</v>
      </c>
      <c r="DX38" s="295" t="s">
        <v>884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884</v>
      </c>
      <c r="EL38" s="295" t="s">
        <v>884</v>
      </c>
      <c r="EM38" s="295" t="s">
        <v>884</v>
      </c>
      <c r="EN38" s="292">
        <v>0</v>
      </c>
      <c r="EO38" s="292">
        <v>0</v>
      </c>
      <c r="EP38" s="295" t="s">
        <v>884</v>
      </c>
      <c r="EQ38" s="295" t="s">
        <v>884</v>
      </c>
      <c r="ER38" s="295" t="s">
        <v>884</v>
      </c>
      <c r="ES38" s="292">
        <v>0</v>
      </c>
      <c r="ET38" s="292">
        <v>0</v>
      </c>
      <c r="EU38" s="292">
        <f t="shared" si="13"/>
        <v>289</v>
      </c>
      <c r="EV38" s="292">
        <v>0</v>
      </c>
      <c r="EW38" s="292">
        <v>0</v>
      </c>
      <c r="EX38" s="292">
        <v>0</v>
      </c>
      <c r="EY38" s="292">
        <v>54</v>
      </c>
      <c r="EZ38" s="292">
        <v>120</v>
      </c>
      <c r="FA38" s="292">
        <v>11</v>
      </c>
      <c r="FB38" s="292">
        <v>0</v>
      </c>
      <c r="FC38" s="292">
        <v>94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884</v>
      </c>
      <c r="FI38" s="295" t="s">
        <v>884</v>
      </c>
      <c r="FJ38" s="295" t="s">
        <v>884</v>
      </c>
      <c r="FK38" s="292">
        <v>0</v>
      </c>
      <c r="FL38" s="292">
        <v>0</v>
      </c>
      <c r="FM38" s="292">
        <v>0</v>
      </c>
      <c r="FN38" s="292">
        <v>0</v>
      </c>
      <c r="FO38" s="292">
        <v>10</v>
      </c>
    </row>
    <row r="39" spans="1:171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15"/>
        <v>441</v>
      </c>
      <c r="E39" s="292">
        <f t="shared" si="16"/>
        <v>0</v>
      </c>
      <c r="F39" s="292">
        <f t="shared" si="17"/>
        <v>0</v>
      </c>
      <c r="G39" s="292">
        <f t="shared" si="18"/>
        <v>0</v>
      </c>
      <c r="H39" s="292">
        <f t="shared" si="19"/>
        <v>281</v>
      </c>
      <c r="I39" s="292">
        <f t="shared" si="20"/>
        <v>0</v>
      </c>
      <c r="J39" s="292">
        <f t="shared" si="21"/>
        <v>20</v>
      </c>
      <c r="K39" s="292">
        <f t="shared" si="22"/>
        <v>0</v>
      </c>
      <c r="L39" s="292">
        <f t="shared" si="23"/>
        <v>140</v>
      </c>
      <c r="M39" s="292">
        <f t="shared" si="24"/>
        <v>0</v>
      </c>
      <c r="N39" s="292">
        <f t="shared" si="25"/>
        <v>0</v>
      </c>
      <c r="O39" s="292">
        <f t="shared" si="26"/>
        <v>0</v>
      </c>
      <c r="P39" s="292">
        <f t="shared" si="27"/>
        <v>0</v>
      </c>
      <c r="Q39" s="292">
        <f t="shared" si="28"/>
        <v>0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0</v>
      </c>
      <c r="Y39" s="292">
        <f t="shared" si="1"/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884</v>
      </c>
      <c r="AK39" s="295" t="s">
        <v>884</v>
      </c>
      <c r="AL39" s="292">
        <v>0</v>
      </c>
      <c r="AM39" s="295" t="s">
        <v>884</v>
      </c>
      <c r="AN39" s="295" t="s">
        <v>884</v>
      </c>
      <c r="AO39" s="292">
        <v>0</v>
      </c>
      <c r="AP39" s="295" t="s">
        <v>884</v>
      </c>
      <c r="AQ39" s="292">
        <v>0</v>
      </c>
      <c r="AR39" s="295" t="s">
        <v>884</v>
      </c>
      <c r="AS39" s="292">
        <v>0</v>
      </c>
      <c r="AT39" s="292">
        <f t="shared" si="3"/>
        <v>281</v>
      </c>
      <c r="AU39" s="292">
        <v>0</v>
      </c>
      <c r="AV39" s="292">
        <v>0</v>
      </c>
      <c r="AW39" s="292">
        <v>0</v>
      </c>
      <c r="AX39" s="292">
        <v>281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884</v>
      </c>
      <c r="BF39" s="295" t="s">
        <v>884</v>
      </c>
      <c r="BG39" s="295" t="s">
        <v>884</v>
      </c>
      <c r="BH39" s="295" t="s">
        <v>884</v>
      </c>
      <c r="BI39" s="295" t="s">
        <v>884</v>
      </c>
      <c r="BJ39" s="295" t="s">
        <v>884</v>
      </c>
      <c r="BK39" s="295" t="s">
        <v>884</v>
      </c>
      <c r="BL39" s="295" t="s">
        <v>884</v>
      </c>
      <c r="BM39" s="295" t="s">
        <v>884</v>
      </c>
      <c r="BN39" s="292">
        <v>0</v>
      </c>
      <c r="BO39" s="292">
        <f t="shared" si="5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884</v>
      </c>
      <c r="CC39" s="295" t="s">
        <v>884</v>
      </c>
      <c r="CD39" s="295" t="s">
        <v>884</v>
      </c>
      <c r="CE39" s="295" t="s">
        <v>884</v>
      </c>
      <c r="CF39" s="295" t="s">
        <v>884</v>
      </c>
      <c r="CG39" s="295" t="s">
        <v>884</v>
      </c>
      <c r="CH39" s="295" t="s">
        <v>884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884</v>
      </c>
      <c r="CX39" s="295" t="s">
        <v>884</v>
      </c>
      <c r="CY39" s="295" t="s">
        <v>884</v>
      </c>
      <c r="CZ39" s="295" t="s">
        <v>884</v>
      </c>
      <c r="DA39" s="295" t="s">
        <v>884</v>
      </c>
      <c r="DB39" s="295" t="s">
        <v>884</v>
      </c>
      <c r="DC39" s="295" t="s">
        <v>884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884</v>
      </c>
      <c r="DS39" s="295" t="s">
        <v>884</v>
      </c>
      <c r="DT39" s="292">
        <v>0</v>
      </c>
      <c r="DU39" s="295" t="s">
        <v>884</v>
      </c>
      <c r="DV39" s="295" t="s">
        <v>884</v>
      </c>
      <c r="DW39" s="295" t="s">
        <v>884</v>
      </c>
      <c r="DX39" s="295" t="s">
        <v>884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884</v>
      </c>
      <c r="EL39" s="295" t="s">
        <v>884</v>
      </c>
      <c r="EM39" s="295" t="s">
        <v>884</v>
      </c>
      <c r="EN39" s="292">
        <v>0</v>
      </c>
      <c r="EO39" s="292">
        <v>0</v>
      </c>
      <c r="EP39" s="295" t="s">
        <v>884</v>
      </c>
      <c r="EQ39" s="295" t="s">
        <v>884</v>
      </c>
      <c r="ER39" s="295" t="s">
        <v>884</v>
      </c>
      <c r="ES39" s="292">
        <v>0</v>
      </c>
      <c r="ET39" s="292">
        <v>0</v>
      </c>
      <c r="EU39" s="292">
        <f t="shared" si="13"/>
        <v>160</v>
      </c>
      <c r="EV39" s="292">
        <v>0</v>
      </c>
      <c r="EW39" s="292">
        <v>0</v>
      </c>
      <c r="EX39" s="292">
        <v>0</v>
      </c>
      <c r="EY39" s="292">
        <v>0</v>
      </c>
      <c r="EZ39" s="292">
        <v>0</v>
      </c>
      <c r="FA39" s="292">
        <v>20</v>
      </c>
      <c r="FB39" s="292">
        <v>0</v>
      </c>
      <c r="FC39" s="292">
        <v>140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884</v>
      </c>
      <c r="FI39" s="295" t="s">
        <v>884</v>
      </c>
      <c r="FJ39" s="295" t="s">
        <v>884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15"/>
        <v>757</v>
      </c>
      <c r="E40" s="292">
        <f t="shared" si="16"/>
        <v>0</v>
      </c>
      <c r="F40" s="292">
        <f t="shared" si="17"/>
        <v>0</v>
      </c>
      <c r="G40" s="292">
        <f t="shared" si="18"/>
        <v>0</v>
      </c>
      <c r="H40" s="292">
        <f t="shared" si="19"/>
        <v>187</v>
      </c>
      <c r="I40" s="292">
        <f t="shared" si="20"/>
        <v>0</v>
      </c>
      <c r="J40" s="292">
        <f t="shared" si="21"/>
        <v>23</v>
      </c>
      <c r="K40" s="292">
        <f t="shared" si="22"/>
        <v>0</v>
      </c>
      <c r="L40" s="292">
        <f t="shared" si="23"/>
        <v>223</v>
      </c>
      <c r="M40" s="292">
        <f t="shared" si="24"/>
        <v>0</v>
      </c>
      <c r="N40" s="292">
        <f t="shared" si="25"/>
        <v>0</v>
      </c>
      <c r="O40" s="292">
        <f t="shared" si="26"/>
        <v>0</v>
      </c>
      <c r="P40" s="292">
        <f t="shared" si="27"/>
        <v>0</v>
      </c>
      <c r="Q40" s="292">
        <f t="shared" si="28"/>
        <v>0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324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884</v>
      </c>
      <c r="AK40" s="295" t="s">
        <v>884</v>
      </c>
      <c r="AL40" s="292">
        <v>0</v>
      </c>
      <c r="AM40" s="295" t="s">
        <v>884</v>
      </c>
      <c r="AN40" s="295" t="s">
        <v>884</v>
      </c>
      <c r="AO40" s="292">
        <v>0</v>
      </c>
      <c r="AP40" s="295" t="s">
        <v>884</v>
      </c>
      <c r="AQ40" s="292">
        <v>0</v>
      </c>
      <c r="AR40" s="295" t="s">
        <v>884</v>
      </c>
      <c r="AS40" s="292">
        <v>0</v>
      </c>
      <c r="AT40" s="292">
        <f t="shared" si="3"/>
        <v>164</v>
      </c>
      <c r="AU40" s="292">
        <v>0</v>
      </c>
      <c r="AV40" s="292">
        <v>0</v>
      </c>
      <c r="AW40" s="292">
        <v>0</v>
      </c>
      <c r="AX40" s="292">
        <v>164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884</v>
      </c>
      <c r="BF40" s="295" t="s">
        <v>884</v>
      </c>
      <c r="BG40" s="295" t="s">
        <v>884</v>
      </c>
      <c r="BH40" s="295" t="s">
        <v>884</v>
      </c>
      <c r="BI40" s="295" t="s">
        <v>884</v>
      </c>
      <c r="BJ40" s="295" t="s">
        <v>884</v>
      </c>
      <c r="BK40" s="295" t="s">
        <v>884</v>
      </c>
      <c r="BL40" s="295" t="s">
        <v>884</v>
      </c>
      <c r="BM40" s="295" t="s">
        <v>884</v>
      </c>
      <c r="BN40" s="292">
        <v>0</v>
      </c>
      <c r="BO40" s="292">
        <f t="shared" si="5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884</v>
      </c>
      <c r="CC40" s="295" t="s">
        <v>884</v>
      </c>
      <c r="CD40" s="295" t="s">
        <v>884</v>
      </c>
      <c r="CE40" s="295" t="s">
        <v>884</v>
      </c>
      <c r="CF40" s="295" t="s">
        <v>884</v>
      </c>
      <c r="CG40" s="295" t="s">
        <v>884</v>
      </c>
      <c r="CH40" s="295" t="s">
        <v>884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884</v>
      </c>
      <c r="CX40" s="295" t="s">
        <v>884</v>
      </c>
      <c r="CY40" s="295" t="s">
        <v>884</v>
      </c>
      <c r="CZ40" s="295" t="s">
        <v>884</v>
      </c>
      <c r="DA40" s="295" t="s">
        <v>884</v>
      </c>
      <c r="DB40" s="295" t="s">
        <v>884</v>
      </c>
      <c r="DC40" s="295" t="s">
        <v>884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884</v>
      </c>
      <c r="DS40" s="295" t="s">
        <v>884</v>
      </c>
      <c r="DT40" s="292">
        <v>0</v>
      </c>
      <c r="DU40" s="295" t="s">
        <v>884</v>
      </c>
      <c r="DV40" s="295" t="s">
        <v>884</v>
      </c>
      <c r="DW40" s="295" t="s">
        <v>884</v>
      </c>
      <c r="DX40" s="295" t="s">
        <v>884</v>
      </c>
      <c r="DY40" s="292">
        <v>0</v>
      </c>
      <c r="DZ40" s="292">
        <f t="shared" si="11"/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884</v>
      </c>
      <c r="EL40" s="295" t="s">
        <v>884</v>
      </c>
      <c r="EM40" s="295" t="s">
        <v>884</v>
      </c>
      <c r="EN40" s="292">
        <v>0</v>
      </c>
      <c r="EO40" s="292">
        <v>0</v>
      </c>
      <c r="EP40" s="295" t="s">
        <v>884</v>
      </c>
      <c r="EQ40" s="295" t="s">
        <v>884</v>
      </c>
      <c r="ER40" s="295" t="s">
        <v>884</v>
      </c>
      <c r="ES40" s="292">
        <v>0</v>
      </c>
      <c r="ET40" s="292">
        <v>0</v>
      </c>
      <c r="EU40" s="292">
        <f t="shared" si="13"/>
        <v>593</v>
      </c>
      <c r="EV40" s="292">
        <v>0</v>
      </c>
      <c r="EW40" s="292">
        <v>0</v>
      </c>
      <c r="EX40" s="292">
        <v>0</v>
      </c>
      <c r="EY40" s="292">
        <v>23</v>
      </c>
      <c r="EZ40" s="292">
        <v>0</v>
      </c>
      <c r="FA40" s="292">
        <v>23</v>
      </c>
      <c r="FB40" s="292">
        <v>0</v>
      </c>
      <c r="FC40" s="292">
        <v>223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884</v>
      </c>
      <c r="FI40" s="295" t="s">
        <v>884</v>
      </c>
      <c r="FJ40" s="295" t="s">
        <v>884</v>
      </c>
      <c r="FK40" s="292">
        <v>0</v>
      </c>
      <c r="FL40" s="292">
        <v>0</v>
      </c>
      <c r="FM40" s="292">
        <v>0</v>
      </c>
      <c r="FN40" s="292">
        <v>0</v>
      </c>
      <c r="FO40" s="292">
        <v>324</v>
      </c>
    </row>
    <row r="41" spans="1:171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15"/>
        <v>1773</v>
      </c>
      <c r="E41" s="292">
        <f t="shared" si="16"/>
        <v>125</v>
      </c>
      <c r="F41" s="292">
        <f t="shared" si="17"/>
        <v>0</v>
      </c>
      <c r="G41" s="292">
        <f t="shared" si="18"/>
        <v>21</v>
      </c>
      <c r="H41" s="292">
        <f t="shared" si="19"/>
        <v>67</v>
      </c>
      <c r="I41" s="292">
        <f t="shared" si="20"/>
        <v>0</v>
      </c>
      <c r="J41" s="292">
        <f t="shared" si="21"/>
        <v>11</v>
      </c>
      <c r="K41" s="292">
        <f t="shared" si="22"/>
        <v>0</v>
      </c>
      <c r="L41" s="292">
        <f t="shared" si="23"/>
        <v>16</v>
      </c>
      <c r="M41" s="292">
        <f t="shared" si="24"/>
        <v>0</v>
      </c>
      <c r="N41" s="292">
        <f t="shared" si="25"/>
        <v>57</v>
      </c>
      <c r="O41" s="292">
        <f t="shared" si="26"/>
        <v>0</v>
      </c>
      <c r="P41" s="292">
        <f t="shared" si="27"/>
        <v>0</v>
      </c>
      <c r="Q41" s="292">
        <f t="shared" si="28"/>
        <v>0</v>
      </c>
      <c r="R41" s="292">
        <f t="shared" si="29"/>
        <v>1322</v>
      </c>
      <c r="S41" s="292">
        <f t="shared" si="30"/>
        <v>0</v>
      </c>
      <c r="T41" s="292">
        <f t="shared" si="31"/>
        <v>0</v>
      </c>
      <c r="U41" s="292">
        <f t="shared" si="32"/>
        <v>0</v>
      </c>
      <c r="V41" s="292">
        <f t="shared" si="33"/>
        <v>0</v>
      </c>
      <c r="W41" s="292">
        <f t="shared" si="34"/>
        <v>0</v>
      </c>
      <c r="X41" s="292">
        <f t="shared" si="35"/>
        <v>154</v>
      </c>
      <c r="Y41" s="292">
        <f t="shared" si="1"/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884</v>
      </c>
      <c r="AK41" s="295" t="s">
        <v>884</v>
      </c>
      <c r="AL41" s="292">
        <v>0</v>
      </c>
      <c r="AM41" s="295" t="s">
        <v>884</v>
      </c>
      <c r="AN41" s="295" t="s">
        <v>884</v>
      </c>
      <c r="AO41" s="292">
        <v>0</v>
      </c>
      <c r="AP41" s="295" t="s">
        <v>884</v>
      </c>
      <c r="AQ41" s="292">
        <v>0</v>
      </c>
      <c r="AR41" s="295" t="s">
        <v>884</v>
      </c>
      <c r="AS41" s="292">
        <v>0</v>
      </c>
      <c r="AT41" s="292">
        <f t="shared" si="3"/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884</v>
      </c>
      <c r="BF41" s="295" t="s">
        <v>884</v>
      </c>
      <c r="BG41" s="295" t="s">
        <v>884</v>
      </c>
      <c r="BH41" s="295" t="s">
        <v>884</v>
      </c>
      <c r="BI41" s="295" t="s">
        <v>884</v>
      </c>
      <c r="BJ41" s="295" t="s">
        <v>884</v>
      </c>
      <c r="BK41" s="295" t="s">
        <v>884</v>
      </c>
      <c r="BL41" s="295" t="s">
        <v>884</v>
      </c>
      <c r="BM41" s="295" t="s">
        <v>884</v>
      </c>
      <c r="BN41" s="292">
        <v>0</v>
      </c>
      <c r="BO41" s="292">
        <f t="shared" si="5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884</v>
      </c>
      <c r="CC41" s="295" t="s">
        <v>884</v>
      </c>
      <c r="CD41" s="295" t="s">
        <v>884</v>
      </c>
      <c r="CE41" s="295" t="s">
        <v>884</v>
      </c>
      <c r="CF41" s="295" t="s">
        <v>884</v>
      </c>
      <c r="CG41" s="295" t="s">
        <v>884</v>
      </c>
      <c r="CH41" s="295" t="s">
        <v>884</v>
      </c>
      <c r="CI41" s="292">
        <v>0</v>
      </c>
      <c r="CJ41" s="292">
        <f t="shared" si="7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884</v>
      </c>
      <c r="CX41" s="295" t="s">
        <v>884</v>
      </c>
      <c r="CY41" s="295" t="s">
        <v>884</v>
      </c>
      <c r="CZ41" s="295" t="s">
        <v>884</v>
      </c>
      <c r="DA41" s="295" t="s">
        <v>884</v>
      </c>
      <c r="DB41" s="295" t="s">
        <v>884</v>
      </c>
      <c r="DC41" s="295" t="s">
        <v>884</v>
      </c>
      <c r="DD41" s="292">
        <v>0</v>
      </c>
      <c r="DE41" s="292">
        <f t="shared" si="9"/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884</v>
      </c>
      <c r="DS41" s="295" t="s">
        <v>884</v>
      </c>
      <c r="DT41" s="292">
        <v>0</v>
      </c>
      <c r="DU41" s="295" t="s">
        <v>884</v>
      </c>
      <c r="DV41" s="295" t="s">
        <v>884</v>
      </c>
      <c r="DW41" s="295" t="s">
        <v>884</v>
      </c>
      <c r="DX41" s="295" t="s">
        <v>884</v>
      </c>
      <c r="DY41" s="292">
        <v>0</v>
      </c>
      <c r="DZ41" s="292">
        <f t="shared" si="11"/>
        <v>1322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884</v>
      </c>
      <c r="EL41" s="295" t="s">
        <v>884</v>
      </c>
      <c r="EM41" s="295" t="s">
        <v>884</v>
      </c>
      <c r="EN41" s="292">
        <v>1322</v>
      </c>
      <c r="EO41" s="292">
        <v>0</v>
      </c>
      <c r="EP41" s="295" t="s">
        <v>884</v>
      </c>
      <c r="EQ41" s="295" t="s">
        <v>884</v>
      </c>
      <c r="ER41" s="295" t="s">
        <v>884</v>
      </c>
      <c r="ES41" s="292">
        <v>0</v>
      </c>
      <c r="ET41" s="292">
        <v>0</v>
      </c>
      <c r="EU41" s="292">
        <f t="shared" si="13"/>
        <v>451</v>
      </c>
      <c r="EV41" s="292">
        <v>125</v>
      </c>
      <c r="EW41" s="292">
        <v>0</v>
      </c>
      <c r="EX41" s="292">
        <v>21</v>
      </c>
      <c r="EY41" s="292">
        <v>67</v>
      </c>
      <c r="EZ41" s="292">
        <v>0</v>
      </c>
      <c r="FA41" s="292">
        <v>11</v>
      </c>
      <c r="FB41" s="292">
        <v>0</v>
      </c>
      <c r="FC41" s="292">
        <v>16</v>
      </c>
      <c r="FD41" s="292">
        <v>0</v>
      </c>
      <c r="FE41" s="292">
        <v>57</v>
      </c>
      <c r="FF41" s="292">
        <v>0</v>
      </c>
      <c r="FG41" s="292">
        <v>0</v>
      </c>
      <c r="FH41" s="295" t="s">
        <v>884</v>
      </c>
      <c r="FI41" s="295" t="s">
        <v>884</v>
      </c>
      <c r="FJ41" s="295" t="s">
        <v>884</v>
      </c>
      <c r="FK41" s="292">
        <v>0</v>
      </c>
      <c r="FL41" s="292">
        <v>0</v>
      </c>
      <c r="FM41" s="292">
        <v>0</v>
      </c>
      <c r="FN41" s="292">
        <v>0</v>
      </c>
      <c r="FO41" s="292">
        <v>154</v>
      </c>
    </row>
    <row r="42" spans="1:171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15"/>
        <v>445</v>
      </c>
      <c r="E42" s="292">
        <f t="shared" si="16"/>
        <v>130</v>
      </c>
      <c r="F42" s="292">
        <f t="shared" si="17"/>
        <v>0</v>
      </c>
      <c r="G42" s="292">
        <f t="shared" si="18"/>
        <v>83</v>
      </c>
      <c r="H42" s="292">
        <f t="shared" si="19"/>
        <v>165</v>
      </c>
      <c r="I42" s="292">
        <f t="shared" si="20"/>
        <v>31</v>
      </c>
      <c r="J42" s="292">
        <f t="shared" si="21"/>
        <v>12</v>
      </c>
      <c r="K42" s="292">
        <f t="shared" si="22"/>
        <v>0</v>
      </c>
      <c r="L42" s="292">
        <f t="shared" si="23"/>
        <v>24</v>
      </c>
      <c r="M42" s="292">
        <f t="shared" si="24"/>
        <v>0</v>
      </c>
      <c r="N42" s="292">
        <f t="shared" si="25"/>
        <v>0</v>
      </c>
      <c r="O42" s="292">
        <f t="shared" si="26"/>
        <v>0</v>
      </c>
      <c r="P42" s="292">
        <f t="shared" si="27"/>
        <v>0</v>
      </c>
      <c r="Q42" s="292">
        <f t="shared" si="28"/>
        <v>0</v>
      </c>
      <c r="R42" s="292">
        <f t="shared" si="29"/>
        <v>0</v>
      </c>
      <c r="S42" s="292">
        <f t="shared" si="30"/>
        <v>0</v>
      </c>
      <c r="T42" s="292">
        <f t="shared" si="31"/>
        <v>0</v>
      </c>
      <c r="U42" s="292">
        <f t="shared" si="32"/>
        <v>0</v>
      </c>
      <c r="V42" s="292">
        <f t="shared" si="33"/>
        <v>0</v>
      </c>
      <c r="W42" s="292">
        <f t="shared" si="34"/>
        <v>0</v>
      </c>
      <c r="X42" s="292">
        <f t="shared" si="35"/>
        <v>0</v>
      </c>
      <c r="Y42" s="292">
        <f t="shared" si="1"/>
        <v>32</v>
      </c>
      <c r="Z42" s="292">
        <v>16</v>
      </c>
      <c r="AA42" s="292">
        <v>0</v>
      </c>
      <c r="AB42" s="292">
        <v>0</v>
      </c>
      <c r="AC42" s="292">
        <v>16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884</v>
      </c>
      <c r="AK42" s="295" t="s">
        <v>884</v>
      </c>
      <c r="AL42" s="292">
        <v>0</v>
      </c>
      <c r="AM42" s="295" t="s">
        <v>884</v>
      </c>
      <c r="AN42" s="295" t="s">
        <v>884</v>
      </c>
      <c r="AO42" s="292">
        <v>0</v>
      </c>
      <c r="AP42" s="295" t="s">
        <v>884</v>
      </c>
      <c r="AQ42" s="292">
        <v>0</v>
      </c>
      <c r="AR42" s="295" t="s">
        <v>884</v>
      </c>
      <c r="AS42" s="292">
        <v>0</v>
      </c>
      <c r="AT42" s="292">
        <f t="shared" si="3"/>
        <v>122</v>
      </c>
      <c r="AU42" s="292">
        <v>4</v>
      </c>
      <c r="AV42" s="292">
        <v>0</v>
      </c>
      <c r="AW42" s="292">
        <v>0</v>
      </c>
      <c r="AX42" s="292">
        <v>118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884</v>
      </c>
      <c r="BF42" s="295" t="s">
        <v>884</v>
      </c>
      <c r="BG42" s="295" t="s">
        <v>884</v>
      </c>
      <c r="BH42" s="295" t="s">
        <v>884</v>
      </c>
      <c r="BI42" s="295" t="s">
        <v>884</v>
      </c>
      <c r="BJ42" s="295" t="s">
        <v>884</v>
      </c>
      <c r="BK42" s="295" t="s">
        <v>884</v>
      </c>
      <c r="BL42" s="295" t="s">
        <v>884</v>
      </c>
      <c r="BM42" s="295" t="s">
        <v>884</v>
      </c>
      <c r="BN42" s="292">
        <v>0</v>
      </c>
      <c r="BO42" s="292">
        <f t="shared" si="5"/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884</v>
      </c>
      <c r="CC42" s="295" t="s">
        <v>884</v>
      </c>
      <c r="CD42" s="295" t="s">
        <v>884</v>
      </c>
      <c r="CE42" s="295" t="s">
        <v>884</v>
      </c>
      <c r="CF42" s="295" t="s">
        <v>884</v>
      </c>
      <c r="CG42" s="295" t="s">
        <v>884</v>
      </c>
      <c r="CH42" s="295" t="s">
        <v>884</v>
      </c>
      <c r="CI42" s="292">
        <v>0</v>
      </c>
      <c r="CJ42" s="292">
        <f t="shared" si="7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884</v>
      </c>
      <c r="CX42" s="295" t="s">
        <v>884</v>
      </c>
      <c r="CY42" s="295" t="s">
        <v>884</v>
      </c>
      <c r="CZ42" s="295" t="s">
        <v>884</v>
      </c>
      <c r="DA42" s="295" t="s">
        <v>884</v>
      </c>
      <c r="DB42" s="295" t="s">
        <v>884</v>
      </c>
      <c r="DC42" s="295" t="s">
        <v>884</v>
      </c>
      <c r="DD42" s="292">
        <v>0</v>
      </c>
      <c r="DE42" s="292">
        <f t="shared" si="9"/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884</v>
      </c>
      <c r="DS42" s="295" t="s">
        <v>884</v>
      </c>
      <c r="DT42" s="292">
        <v>0</v>
      </c>
      <c r="DU42" s="295" t="s">
        <v>884</v>
      </c>
      <c r="DV42" s="295" t="s">
        <v>884</v>
      </c>
      <c r="DW42" s="295" t="s">
        <v>884</v>
      </c>
      <c r="DX42" s="295" t="s">
        <v>884</v>
      </c>
      <c r="DY42" s="292">
        <v>0</v>
      </c>
      <c r="DZ42" s="292">
        <f t="shared" si="11"/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884</v>
      </c>
      <c r="EL42" s="295" t="s">
        <v>884</v>
      </c>
      <c r="EM42" s="295" t="s">
        <v>884</v>
      </c>
      <c r="EN42" s="292">
        <v>0</v>
      </c>
      <c r="EO42" s="292">
        <v>0</v>
      </c>
      <c r="EP42" s="295" t="s">
        <v>884</v>
      </c>
      <c r="EQ42" s="295" t="s">
        <v>884</v>
      </c>
      <c r="ER42" s="295" t="s">
        <v>884</v>
      </c>
      <c r="ES42" s="292">
        <v>0</v>
      </c>
      <c r="ET42" s="292">
        <v>0</v>
      </c>
      <c r="EU42" s="292">
        <f t="shared" si="13"/>
        <v>291</v>
      </c>
      <c r="EV42" s="292">
        <v>110</v>
      </c>
      <c r="EW42" s="292">
        <v>0</v>
      </c>
      <c r="EX42" s="292">
        <v>83</v>
      </c>
      <c r="EY42" s="292">
        <v>31</v>
      </c>
      <c r="EZ42" s="292">
        <v>31</v>
      </c>
      <c r="FA42" s="292">
        <v>12</v>
      </c>
      <c r="FB42" s="292">
        <v>0</v>
      </c>
      <c r="FC42" s="292">
        <v>24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884</v>
      </c>
      <c r="FI42" s="295" t="s">
        <v>884</v>
      </c>
      <c r="FJ42" s="295" t="s">
        <v>884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15"/>
        <v>1714</v>
      </c>
      <c r="E43" s="292">
        <f t="shared" si="16"/>
        <v>94</v>
      </c>
      <c r="F43" s="292">
        <f t="shared" si="17"/>
        <v>0</v>
      </c>
      <c r="G43" s="292">
        <f t="shared" si="18"/>
        <v>16</v>
      </c>
      <c r="H43" s="292">
        <f t="shared" si="19"/>
        <v>62</v>
      </c>
      <c r="I43" s="292">
        <f t="shared" si="20"/>
        <v>0</v>
      </c>
      <c r="J43" s="292">
        <f t="shared" si="21"/>
        <v>13</v>
      </c>
      <c r="K43" s="292">
        <f t="shared" si="22"/>
        <v>0</v>
      </c>
      <c r="L43" s="292">
        <f t="shared" si="23"/>
        <v>20</v>
      </c>
      <c r="M43" s="292">
        <f t="shared" si="24"/>
        <v>0</v>
      </c>
      <c r="N43" s="292">
        <f t="shared" si="25"/>
        <v>64</v>
      </c>
      <c r="O43" s="292">
        <f t="shared" si="26"/>
        <v>0</v>
      </c>
      <c r="P43" s="292">
        <f t="shared" si="27"/>
        <v>0</v>
      </c>
      <c r="Q43" s="292">
        <f t="shared" si="28"/>
        <v>0</v>
      </c>
      <c r="R43" s="292">
        <f t="shared" si="29"/>
        <v>1305</v>
      </c>
      <c r="S43" s="292">
        <f t="shared" si="30"/>
        <v>0</v>
      </c>
      <c r="T43" s="292">
        <f t="shared" si="31"/>
        <v>0</v>
      </c>
      <c r="U43" s="292">
        <f t="shared" si="32"/>
        <v>0</v>
      </c>
      <c r="V43" s="292">
        <f t="shared" si="33"/>
        <v>0</v>
      </c>
      <c r="W43" s="292">
        <f t="shared" si="34"/>
        <v>0</v>
      </c>
      <c r="X43" s="292">
        <f t="shared" si="35"/>
        <v>140</v>
      </c>
      <c r="Y43" s="292">
        <f t="shared" si="1"/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884</v>
      </c>
      <c r="AK43" s="295" t="s">
        <v>884</v>
      </c>
      <c r="AL43" s="292">
        <v>0</v>
      </c>
      <c r="AM43" s="295" t="s">
        <v>884</v>
      </c>
      <c r="AN43" s="295" t="s">
        <v>884</v>
      </c>
      <c r="AO43" s="292">
        <v>0</v>
      </c>
      <c r="AP43" s="295" t="s">
        <v>884</v>
      </c>
      <c r="AQ43" s="292">
        <v>0</v>
      </c>
      <c r="AR43" s="295" t="s">
        <v>884</v>
      </c>
      <c r="AS43" s="292">
        <v>0</v>
      </c>
      <c r="AT43" s="292">
        <f t="shared" si="3"/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884</v>
      </c>
      <c r="BF43" s="295" t="s">
        <v>884</v>
      </c>
      <c r="BG43" s="295" t="s">
        <v>884</v>
      </c>
      <c r="BH43" s="295" t="s">
        <v>884</v>
      </c>
      <c r="BI43" s="295" t="s">
        <v>884</v>
      </c>
      <c r="BJ43" s="295" t="s">
        <v>884</v>
      </c>
      <c r="BK43" s="295" t="s">
        <v>884</v>
      </c>
      <c r="BL43" s="295" t="s">
        <v>884</v>
      </c>
      <c r="BM43" s="295" t="s">
        <v>884</v>
      </c>
      <c r="BN43" s="292">
        <v>0</v>
      </c>
      <c r="BO43" s="292">
        <f t="shared" si="5"/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884</v>
      </c>
      <c r="CC43" s="295" t="s">
        <v>884</v>
      </c>
      <c r="CD43" s="295" t="s">
        <v>884</v>
      </c>
      <c r="CE43" s="295" t="s">
        <v>884</v>
      </c>
      <c r="CF43" s="295" t="s">
        <v>884</v>
      </c>
      <c r="CG43" s="295" t="s">
        <v>884</v>
      </c>
      <c r="CH43" s="295" t="s">
        <v>884</v>
      </c>
      <c r="CI43" s="292">
        <v>0</v>
      </c>
      <c r="CJ43" s="292">
        <f t="shared" si="7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884</v>
      </c>
      <c r="CX43" s="295" t="s">
        <v>884</v>
      </c>
      <c r="CY43" s="295" t="s">
        <v>884</v>
      </c>
      <c r="CZ43" s="295" t="s">
        <v>884</v>
      </c>
      <c r="DA43" s="295" t="s">
        <v>884</v>
      </c>
      <c r="DB43" s="295" t="s">
        <v>884</v>
      </c>
      <c r="DC43" s="295" t="s">
        <v>884</v>
      </c>
      <c r="DD43" s="292">
        <v>0</v>
      </c>
      <c r="DE43" s="292">
        <f t="shared" si="9"/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884</v>
      </c>
      <c r="DS43" s="295" t="s">
        <v>884</v>
      </c>
      <c r="DT43" s="292">
        <v>0</v>
      </c>
      <c r="DU43" s="295" t="s">
        <v>884</v>
      </c>
      <c r="DV43" s="295" t="s">
        <v>884</v>
      </c>
      <c r="DW43" s="295" t="s">
        <v>884</v>
      </c>
      <c r="DX43" s="295" t="s">
        <v>884</v>
      </c>
      <c r="DY43" s="292">
        <v>0</v>
      </c>
      <c r="DZ43" s="292">
        <f t="shared" si="11"/>
        <v>1305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884</v>
      </c>
      <c r="EL43" s="295" t="s">
        <v>884</v>
      </c>
      <c r="EM43" s="295" t="s">
        <v>884</v>
      </c>
      <c r="EN43" s="292">
        <v>1305</v>
      </c>
      <c r="EO43" s="292">
        <v>0</v>
      </c>
      <c r="EP43" s="295" t="s">
        <v>884</v>
      </c>
      <c r="EQ43" s="295" t="s">
        <v>884</v>
      </c>
      <c r="ER43" s="295" t="s">
        <v>884</v>
      </c>
      <c r="ES43" s="292">
        <v>0</v>
      </c>
      <c r="ET43" s="292">
        <v>0</v>
      </c>
      <c r="EU43" s="292">
        <f t="shared" si="13"/>
        <v>409</v>
      </c>
      <c r="EV43" s="292">
        <v>94</v>
      </c>
      <c r="EW43" s="292">
        <v>0</v>
      </c>
      <c r="EX43" s="292">
        <v>16</v>
      </c>
      <c r="EY43" s="292">
        <v>62</v>
      </c>
      <c r="EZ43" s="292">
        <v>0</v>
      </c>
      <c r="FA43" s="292">
        <v>13</v>
      </c>
      <c r="FB43" s="292">
        <v>0</v>
      </c>
      <c r="FC43" s="292">
        <v>20</v>
      </c>
      <c r="FD43" s="292">
        <v>0</v>
      </c>
      <c r="FE43" s="292">
        <v>64</v>
      </c>
      <c r="FF43" s="292">
        <v>0</v>
      </c>
      <c r="FG43" s="292">
        <v>0</v>
      </c>
      <c r="FH43" s="295" t="s">
        <v>884</v>
      </c>
      <c r="FI43" s="295" t="s">
        <v>884</v>
      </c>
      <c r="FJ43" s="295" t="s">
        <v>884</v>
      </c>
      <c r="FK43" s="292">
        <v>0</v>
      </c>
      <c r="FL43" s="292">
        <v>0</v>
      </c>
      <c r="FM43" s="292">
        <v>0</v>
      </c>
      <c r="FN43" s="292">
        <v>0</v>
      </c>
      <c r="FO43" s="292">
        <v>140</v>
      </c>
    </row>
    <row r="44" spans="1:171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15"/>
        <v>1655</v>
      </c>
      <c r="E44" s="292">
        <f t="shared" si="16"/>
        <v>2</v>
      </c>
      <c r="F44" s="292">
        <f t="shared" si="17"/>
        <v>8</v>
      </c>
      <c r="G44" s="292">
        <f t="shared" si="18"/>
        <v>72</v>
      </c>
      <c r="H44" s="292">
        <f t="shared" si="19"/>
        <v>290</v>
      </c>
      <c r="I44" s="292">
        <f t="shared" si="20"/>
        <v>155</v>
      </c>
      <c r="J44" s="292">
        <f t="shared" si="21"/>
        <v>33</v>
      </c>
      <c r="K44" s="292">
        <f t="shared" si="22"/>
        <v>0</v>
      </c>
      <c r="L44" s="292">
        <f t="shared" si="23"/>
        <v>124</v>
      </c>
      <c r="M44" s="292">
        <f t="shared" si="24"/>
        <v>0</v>
      </c>
      <c r="N44" s="292">
        <f t="shared" si="25"/>
        <v>2</v>
      </c>
      <c r="O44" s="292">
        <f t="shared" si="26"/>
        <v>0</v>
      </c>
      <c r="P44" s="292">
        <f t="shared" si="27"/>
        <v>0</v>
      </c>
      <c r="Q44" s="292">
        <f t="shared" si="28"/>
        <v>968</v>
      </c>
      <c r="R44" s="292">
        <f t="shared" si="29"/>
        <v>0</v>
      </c>
      <c r="S44" s="292">
        <f t="shared" si="30"/>
        <v>0</v>
      </c>
      <c r="T44" s="292">
        <f t="shared" si="31"/>
        <v>0</v>
      </c>
      <c r="U44" s="292">
        <f t="shared" si="32"/>
        <v>0</v>
      </c>
      <c r="V44" s="292">
        <f t="shared" si="33"/>
        <v>0</v>
      </c>
      <c r="W44" s="292">
        <f t="shared" si="34"/>
        <v>0</v>
      </c>
      <c r="X44" s="292">
        <f t="shared" si="35"/>
        <v>1</v>
      </c>
      <c r="Y44" s="292">
        <f t="shared" si="1"/>
        <v>1201</v>
      </c>
      <c r="Z44" s="292">
        <v>0</v>
      </c>
      <c r="AA44" s="292">
        <v>0</v>
      </c>
      <c r="AB44" s="292">
        <v>0</v>
      </c>
      <c r="AC44" s="292">
        <v>233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884</v>
      </c>
      <c r="AK44" s="295" t="s">
        <v>884</v>
      </c>
      <c r="AL44" s="292">
        <v>968</v>
      </c>
      <c r="AM44" s="295" t="s">
        <v>884</v>
      </c>
      <c r="AN44" s="295" t="s">
        <v>884</v>
      </c>
      <c r="AO44" s="292">
        <v>0</v>
      </c>
      <c r="AP44" s="295" t="s">
        <v>884</v>
      </c>
      <c r="AQ44" s="292">
        <v>0</v>
      </c>
      <c r="AR44" s="295" t="s">
        <v>884</v>
      </c>
      <c r="AS44" s="292">
        <v>0</v>
      </c>
      <c r="AT44" s="292">
        <f t="shared" si="3"/>
        <v>29</v>
      </c>
      <c r="AU44" s="292">
        <v>0</v>
      </c>
      <c r="AV44" s="292">
        <v>0</v>
      </c>
      <c r="AW44" s="292">
        <v>0</v>
      </c>
      <c r="AX44" s="292">
        <v>29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884</v>
      </c>
      <c r="BF44" s="295" t="s">
        <v>884</v>
      </c>
      <c r="BG44" s="295" t="s">
        <v>884</v>
      </c>
      <c r="BH44" s="295" t="s">
        <v>884</v>
      </c>
      <c r="BI44" s="295" t="s">
        <v>884</v>
      </c>
      <c r="BJ44" s="295" t="s">
        <v>884</v>
      </c>
      <c r="BK44" s="295" t="s">
        <v>884</v>
      </c>
      <c r="BL44" s="295" t="s">
        <v>884</v>
      </c>
      <c r="BM44" s="295" t="s">
        <v>884</v>
      </c>
      <c r="BN44" s="292">
        <v>0</v>
      </c>
      <c r="BO44" s="292">
        <f t="shared" si="5"/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884</v>
      </c>
      <c r="CC44" s="295" t="s">
        <v>884</v>
      </c>
      <c r="CD44" s="295" t="s">
        <v>884</v>
      </c>
      <c r="CE44" s="295" t="s">
        <v>884</v>
      </c>
      <c r="CF44" s="295" t="s">
        <v>884</v>
      </c>
      <c r="CG44" s="295" t="s">
        <v>884</v>
      </c>
      <c r="CH44" s="295" t="s">
        <v>884</v>
      </c>
      <c r="CI44" s="292">
        <v>0</v>
      </c>
      <c r="CJ44" s="292">
        <f t="shared" si="7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884</v>
      </c>
      <c r="CX44" s="295" t="s">
        <v>884</v>
      </c>
      <c r="CY44" s="295" t="s">
        <v>884</v>
      </c>
      <c r="CZ44" s="295" t="s">
        <v>884</v>
      </c>
      <c r="DA44" s="295" t="s">
        <v>884</v>
      </c>
      <c r="DB44" s="295" t="s">
        <v>884</v>
      </c>
      <c r="DC44" s="295" t="s">
        <v>884</v>
      </c>
      <c r="DD44" s="292">
        <v>0</v>
      </c>
      <c r="DE44" s="292">
        <f t="shared" si="9"/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884</v>
      </c>
      <c r="DS44" s="295" t="s">
        <v>884</v>
      </c>
      <c r="DT44" s="292">
        <v>0</v>
      </c>
      <c r="DU44" s="295" t="s">
        <v>884</v>
      </c>
      <c r="DV44" s="295" t="s">
        <v>884</v>
      </c>
      <c r="DW44" s="295" t="s">
        <v>884</v>
      </c>
      <c r="DX44" s="295" t="s">
        <v>884</v>
      </c>
      <c r="DY44" s="292">
        <v>0</v>
      </c>
      <c r="DZ44" s="292">
        <f t="shared" si="11"/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884</v>
      </c>
      <c r="EL44" s="295" t="s">
        <v>884</v>
      </c>
      <c r="EM44" s="295" t="s">
        <v>884</v>
      </c>
      <c r="EN44" s="292">
        <v>0</v>
      </c>
      <c r="EO44" s="292">
        <v>0</v>
      </c>
      <c r="EP44" s="295" t="s">
        <v>884</v>
      </c>
      <c r="EQ44" s="295" t="s">
        <v>884</v>
      </c>
      <c r="ER44" s="295" t="s">
        <v>884</v>
      </c>
      <c r="ES44" s="292">
        <v>0</v>
      </c>
      <c r="ET44" s="292">
        <v>0</v>
      </c>
      <c r="EU44" s="292">
        <f t="shared" si="13"/>
        <v>425</v>
      </c>
      <c r="EV44" s="292">
        <v>2</v>
      </c>
      <c r="EW44" s="292">
        <v>8</v>
      </c>
      <c r="EX44" s="292">
        <v>72</v>
      </c>
      <c r="EY44" s="292">
        <v>28</v>
      </c>
      <c r="EZ44" s="292">
        <v>155</v>
      </c>
      <c r="FA44" s="292">
        <v>33</v>
      </c>
      <c r="FB44" s="292">
        <v>0</v>
      </c>
      <c r="FC44" s="292">
        <v>124</v>
      </c>
      <c r="FD44" s="292">
        <v>0</v>
      </c>
      <c r="FE44" s="292">
        <v>2</v>
      </c>
      <c r="FF44" s="292">
        <v>0</v>
      </c>
      <c r="FG44" s="292">
        <v>0</v>
      </c>
      <c r="FH44" s="295" t="s">
        <v>884</v>
      </c>
      <c r="FI44" s="295" t="s">
        <v>884</v>
      </c>
      <c r="FJ44" s="295" t="s">
        <v>884</v>
      </c>
      <c r="FK44" s="292">
        <v>0</v>
      </c>
      <c r="FL44" s="292">
        <v>0</v>
      </c>
      <c r="FM44" s="292">
        <v>0</v>
      </c>
      <c r="FN44" s="292">
        <v>0</v>
      </c>
      <c r="FO44" s="292">
        <v>1</v>
      </c>
    </row>
    <row r="45" spans="1:171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15"/>
        <v>716</v>
      </c>
      <c r="E45" s="292">
        <f t="shared" si="16"/>
        <v>0</v>
      </c>
      <c r="F45" s="292">
        <f t="shared" si="17"/>
        <v>0</v>
      </c>
      <c r="G45" s="292">
        <f t="shared" si="18"/>
        <v>0</v>
      </c>
      <c r="H45" s="292">
        <f t="shared" si="19"/>
        <v>61</v>
      </c>
      <c r="I45" s="292">
        <f t="shared" si="20"/>
        <v>93</v>
      </c>
      <c r="J45" s="292">
        <f t="shared" si="21"/>
        <v>17</v>
      </c>
      <c r="K45" s="292">
        <f t="shared" si="22"/>
        <v>0</v>
      </c>
      <c r="L45" s="292">
        <f t="shared" si="23"/>
        <v>59</v>
      </c>
      <c r="M45" s="292">
        <f t="shared" si="24"/>
        <v>0</v>
      </c>
      <c r="N45" s="292">
        <f t="shared" si="25"/>
        <v>0</v>
      </c>
      <c r="O45" s="292">
        <f t="shared" si="26"/>
        <v>0</v>
      </c>
      <c r="P45" s="292">
        <f t="shared" si="27"/>
        <v>0</v>
      </c>
      <c r="Q45" s="292">
        <f t="shared" si="28"/>
        <v>0</v>
      </c>
      <c r="R45" s="292">
        <f t="shared" si="29"/>
        <v>0</v>
      </c>
      <c r="S45" s="292">
        <f t="shared" si="30"/>
        <v>0</v>
      </c>
      <c r="T45" s="292">
        <f t="shared" si="31"/>
        <v>486</v>
      </c>
      <c r="U45" s="292">
        <f t="shared" si="32"/>
        <v>0</v>
      </c>
      <c r="V45" s="292">
        <f t="shared" si="33"/>
        <v>0</v>
      </c>
      <c r="W45" s="292">
        <f t="shared" si="34"/>
        <v>0</v>
      </c>
      <c r="X45" s="292">
        <f t="shared" si="35"/>
        <v>0</v>
      </c>
      <c r="Y45" s="292">
        <f t="shared" si="1"/>
        <v>486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884</v>
      </c>
      <c r="AK45" s="295" t="s">
        <v>884</v>
      </c>
      <c r="AL45" s="292">
        <v>0</v>
      </c>
      <c r="AM45" s="295" t="s">
        <v>884</v>
      </c>
      <c r="AN45" s="295" t="s">
        <v>884</v>
      </c>
      <c r="AO45" s="292">
        <v>486</v>
      </c>
      <c r="AP45" s="295" t="s">
        <v>884</v>
      </c>
      <c r="AQ45" s="292">
        <v>0</v>
      </c>
      <c r="AR45" s="295" t="s">
        <v>884</v>
      </c>
      <c r="AS45" s="292">
        <v>0</v>
      </c>
      <c r="AT45" s="292">
        <f t="shared" si="3"/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884</v>
      </c>
      <c r="BF45" s="295" t="s">
        <v>884</v>
      </c>
      <c r="BG45" s="295" t="s">
        <v>884</v>
      </c>
      <c r="BH45" s="295" t="s">
        <v>884</v>
      </c>
      <c r="BI45" s="295" t="s">
        <v>884</v>
      </c>
      <c r="BJ45" s="295" t="s">
        <v>884</v>
      </c>
      <c r="BK45" s="295" t="s">
        <v>884</v>
      </c>
      <c r="BL45" s="295" t="s">
        <v>884</v>
      </c>
      <c r="BM45" s="295" t="s">
        <v>884</v>
      </c>
      <c r="BN45" s="292">
        <v>0</v>
      </c>
      <c r="BO45" s="292">
        <f t="shared" si="5"/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884</v>
      </c>
      <c r="CC45" s="295" t="s">
        <v>884</v>
      </c>
      <c r="CD45" s="295" t="s">
        <v>884</v>
      </c>
      <c r="CE45" s="295" t="s">
        <v>884</v>
      </c>
      <c r="CF45" s="295" t="s">
        <v>884</v>
      </c>
      <c r="CG45" s="295" t="s">
        <v>884</v>
      </c>
      <c r="CH45" s="295" t="s">
        <v>884</v>
      </c>
      <c r="CI45" s="292">
        <v>0</v>
      </c>
      <c r="CJ45" s="292">
        <f t="shared" si="7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884</v>
      </c>
      <c r="CX45" s="295" t="s">
        <v>884</v>
      </c>
      <c r="CY45" s="295" t="s">
        <v>884</v>
      </c>
      <c r="CZ45" s="295" t="s">
        <v>884</v>
      </c>
      <c r="DA45" s="295" t="s">
        <v>884</v>
      </c>
      <c r="DB45" s="295" t="s">
        <v>884</v>
      </c>
      <c r="DC45" s="295" t="s">
        <v>884</v>
      </c>
      <c r="DD45" s="292">
        <v>0</v>
      </c>
      <c r="DE45" s="292">
        <f t="shared" si="9"/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884</v>
      </c>
      <c r="DS45" s="295" t="s">
        <v>884</v>
      </c>
      <c r="DT45" s="292">
        <v>0</v>
      </c>
      <c r="DU45" s="295" t="s">
        <v>884</v>
      </c>
      <c r="DV45" s="295" t="s">
        <v>884</v>
      </c>
      <c r="DW45" s="295" t="s">
        <v>884</v>
      </c>
      <c r="DX45" s="295" t="s">
        <v>884</v>
      </c>
      <c r="DY45" s="292">
        <v>0</v>
      </c>
      <c r="DZ45" s="292">
        <f t="shared" si="11"/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884</v>
      </c>
      <c r="EL45" s="295" t="s">
        <v>884</v>
      </c>
      <c r="EM45" s="295" t="s">
        <v>884</v>
      </c>
      <c r="EN45" s="292">
        <v>0</v>
      </c>
      <c r="EO45" s="292">
        <v>0</v>
      </c>
      <c r="EP45" s="295" t="s">
        <v>884</v>
      </c>
      <c r="EQ45" s="295" t="s">
        <v>884</v>
      </c>
      <c r="ER45" s="295" t="s">
        <v>884</v>
      </c>
      <c r="ES45" s="292">
        <v>0</v>
      </c>
      <c r="ET45" s="292">
        <v>0</v>
      </c>
      <c r="EU45" s="292">
        <f t="shared" si="13"/>
        <v>230</v>
      </c>
      <c r="EV45" s="292">
        <v>0</v>
      </c>
      <c r="EW45" s="292">
        <v>0</v>
      </c>
      <c r="EX45" s="292">
        <v>0</v>
      </c>
      <c r="EY45" s="292">
        <v>61</v>
      </c>
      <c r="EZ45" s="292">
        <v>93</v>
      </c>
      <c r="FA45" s="292">
        <v>17</v>
      </c>
      <c r="FB45" s="292">
        <v>0</v>
      </c>
      <c r="FC45" s="292">
        <v>59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884</v>
      </c>
      <c r="FI45" s="295" t="s">
        <v>884</v>
      </c>
      <c r="FJ45" s="295" t="s">
        <v>884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15"/>
        <v>801</v>
      </c>
      <c r="E46" s="292">
        <f t="shared" si="16"/>
        <v>0</v>
      </c>
      <c r="F46" s="292">
        <f t="shared" si="17"/>
        <v>0</v>
      </c>
      <c r="G46" s="292">
        <f t="shared" si="18"/>
        <v>0</v>
      </c>
      <c r="H46" s="292">
        <f t="shared" si="19"/>
        <v>91</v>
      </c>
      <c r="I46" s="292">
        <f t="shared" si="20"/>
        <v>112</v>
      </c>
      <c r="J46" s="292">
        <f t="shared" si="21"/>
        <v>25</v>
      </c>
      <c r="K46" s="292">
        <f t="shared" si="22"/>
        <v>0</v>
      </c>
      <c r="L46" s="292">
        <f t="shared" si="23"/>
        <v>74</v>
      </c>
      <c r="M46" s="292">
        <f t="shared" si="24"/>
        <v>0</v>
      </c>
      <c r="N46" s="292">
        <f t="shared" si="25"/>
        <v>0</v>
      </c>
      <c r="O46" s="292">
        <f t="shared" si="26"/>
        <v>0</v>
      </c>
      <c r="P46" s="292">
        <f t="shared" si="27"/>
        <v>0</v>
      </c>
      <c r="Q46" s="292">
        <f t="shared" si="28"/>
        <v>0</v>
      </c>
      <c r="R46" s="292">
        <f t="shared" si="29"/>
        <v>0</v>
      </c>
      <c r="S46" s="292">
        <f t="shared" si="30"/>
        <v>0</v>
      </c>
      <c r="T46" s="292">
        <f t="shared" si="31"/>
        <v>499</v>
      </c>
      <c r="U46" s="292">
        <f t="shared" si="32"/>
        <v>0</v>
      </c>
      <c r="V46" s="292">
        <f t="shared" si="33"/>
        <v>0</v>
      </c>
      <c r="W46" s="292">
        <f t="shared" si="34"/>
        <v>0</v>
      </c>
      <c r="X46" s="292">
        <f t="shared" si="35"/>
        <v>0</v>
      </c>
      <c r="Y46" s="292">
        <f t="shared" si="1"/>
        <v>499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884</v>
      </c>
      <c r="AK46" s="295" t="s">
        <v>884</v>
      </c>
      <c r="AL46" s="292">
        <v>0</v>
      </c>
      <c r="AM46" s="295" t="s">
        <v>884</v>
      </c>
      <c r="AN46" s="295" t="s">
        <v>884</v>
      </c>
      <c r="AO46" s="292">
        <v>499</v>
      </c>
      <c r="AP46" s="295" t="s">
        <v>884</v>
      </c>
      <c r="AQ46" s="292">
        <v>0</v>
      </c>
      <c r="AR46" s="295" t="s">
        <v>884</v>
      </c>
      <c r="AS46" s="292">
        <v>0</v>
      </c>
      <c r="AT46" s="292">
        <f t="shared" si="3"/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884</v>
      </c>
      <c r="BF46" s="295" t="s">
        <v>884</v>
      </c>
      <c r="BG46" s="295" t="s">
        <v>884</v>
      </c>
      <c r="BH46" s="295" t="s">
        <v>884</v>
      </c>
      <c r="BI46" s="295" t="s">
        <v>884</v>
      </c>
      <c r="BJ46" s="295" t="s">
        <v>884</v>
      </c>
      <c r="BK46" s="295" t="s">
        <v>884</v>
      </c>
      <c r="BL46" s="295" t="s">
        <v>884</v>
      </c>
      <c r="BM46" s="295" t="s">
        <v>884</v>
      </c>
      <c r="BN46" s="292">
        <v>0</v>
      </c>
      <c r="BO46" s="292">
        <f t="shared" si="5"/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884</v>
      </c>
      <c r="CC46" s="295" t="s">
        <v>884</v>
      </c>
      <c r="CD46" s="295" t="s">
        <v>884</v>
      </c>
      <c r="CE46" s="295" t="s">
        <v>884</v>
      </c>
      <c r="CF46" s="295" t="s">
        <v>884</v>
      </c>
      <c r="CG46" s="295" t="s">
        <v>884</v>
      </c>
      <c r="CH46" s="295" t="s">
        <v>884</v>
      </c>
      <c r="CI46" s="292">
        <v>0</v>
      </c>
      <c r="CJ46" s="292">
        <f t="shared" si="7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884</v>
      </c>
      <c r="CX46" s="295" t="s">
        <v>884</v>
      </c>
      <c r="CY46" s="295" t="s">
        <v>884</v>
      </c>
      <c r="CZ46" s="295" t="s">
        <v>884</v>
      </c>
      <c r="DA46" s="295" t="s">
        <v>884</v>
      </c>
      <c r="DB46" s="295" t="s">
        <v>884</v>
      </c>
      <c r="DC46" s="295" t="s">
        <v>884</v>
      </c>
      <c r="DD46" s="292">
        <v>0</v>
      </c>
      <c r="DE46" s="292">
        <f t="shared" si="9"/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884</v>
      </c>
      <c r="DS46" s="295" t="s">
        <v>884</v>
      </c>
      <c r="DT46" s="292">
        <v>0</v>
      </c>
      <c r="DU46" s="295" t="s">
        <v>884</v>
      </c>
      <c r="DV46" s="295" t="s">
        <v>884</v>
      </c>
      <c r="DW46" s="295" t="s">
        <v>884</v>
      </c>
      <c r="DX46" s="295" t="s">
        <v>884</v>
      </c>
      <c r="DY46" s="292">
        <v>0</v>
      </c>
      <c r="DZ46" s="292">
        <f t="shared" si="11"/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884</v>
      </c>
      <c r="EL46" s="295" t="s">
        <v>884</v>
      </c>
      <c r="EM46" s="295" t="s">
        <v>884</v>
      </c>
      <c r="EN46" s="292">
        <v>0</v>
      </c>
      <c r="EO46" s="292">
        <v>0</v>
      </c>
      <c r="EP46" s="295" t="s">
        <v>884</v>
      </c>
      <c r="EQ46" s="295" t="s">
        <v>884</v>
      </c>
      <c r="ER46" s="295" t="s">
        <v>884</v>
      </c>
      <c r="ES46" s="292">
        <v>0</v>
      </c>
      <c r="ET46" s="292">
        <v>0</v>
      </c>
      <c r="EU46" s="292">
        <f t="shared" si="13"/>
        <v>302</v>
      </c>
      <c r="EV46" s="292">
        <v>0</v>
      </c>
      <c r="EW46" s="292">
        <v>0</v>
      </c>
      <c r="EX46" s="292">
        <v>0</v>
      </c>
      <c r="EY46" s="292">
        <v>91</v>
      </c>
      <c r="EZ46" s="292">
        <v>112</v>
      </c>
      <c r="FA46" s="292">
        <v>25</v>
      </c>
      <c r="FB46" s="292">
        <v>0</v>
      </c>
      <c r="FC46" s="292">
        <v>74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884</v>
      </c>
      <c r="FI46" s="295" t="s">
        <v>884</v>
      </c>
      <c r="FJ46" s="295" t="s">
        <v>884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15"/>
        <v>339</v>
      </c>
      <c r="E47" s="292">
        <f t="shared" si="16"/>
        <v>7</v>
      </c>
      <c r="F47" s="292">
        <f t="shared" si="17"/>
        <v>0</v>
      </c>
      <c r="G47" s="292">
        <f t="shared" si="18"/>
        <v>27</v>
      </c>
      <c r="H47" s="292">
        <f t="shared" si="19"/>
        <v>92</v>
      </c>
      <c r="I47" s="292">
        <f t="shared" si="20"/>
        <v>84</v>
      </c>
      <c r="J47" s="292">
        <f t="shared" si="21"/>
        <v>24</v>
      </c>
      <c r="K47" s="292">
        <f t="shared" si="22"/>
        <v>0</v>
      </c>
      <c r="L47" s="292">
        <f t="shared" si="23"/>
        <v>101</v>
      </c>
      <c r="M47" s="292">
        <f t="shared" si="24"/>
        <v>0</v>
      </c>
      <c r="N47" s="292">
        <f t="shared" si="25"/>
        <v>0</v>
      </c>
      <c r="O47" s="292">
        <f t="shared" si="26"/>
        <v>0</v>
      </c>
      <c r="P47" s="292">
        <f t="shared" si="27"/>
        <v>0</v>
      </c>
      <c r="Q47" s="292">
        <f t="shared" si="28"/>
        <v>0</v>
      </c>
      <c r="R47" s="292">
        <f t="shared" si="29"/>
        <v>0</v>
      </c>
      <c r="S47" s="292">
        <f t="shared" si="30"/>
        <v>0</v>
      </c>
      <c r="T47" s="292">
        <f t="shared" si="31"/>
        <v>0</v>
      </c>
      <c r="U47" s="292">
        <f t="shared" si="32"/>
        <v>0</v>
      </c>
      <c r="V47" s="292">
        <f t="shared" si="33"/>
        <v>0</v>
      </c>
      <c r="W47" s="292">
        <f t="shared" si="34"/>
        <v>0</v>
      </c>
      <c r="X47" s="292">
        <f t="shared" si="35"/>
        <v>4</v>
      </c>
      <c r="Y47" s="292">
        <f t="shared" si="1"/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884</v>
      </c>
      <c r="AK47" s="295" t="s">
        <v>884</v>
      </c>
      <c r="AL47" s="292">
        <v>0</v>
      </c>
      <c r="AM47" s="295" t="s">
        <v>884</v>
      </c>
      <c r="AN47" s="295" t="s">
        <v>884</v>
      </c>
      <c r="AO47" s="292">
        <v>0</v>
      </c>
      <c r="AP47" s="295" t="s">
        <v>884</v>
      </c>
      <c r="AQ47" s="292">
        <v>0</v>
      </c>
      <c r="AR47" s="295" t="s">
        <v>884</v>
      </c>
      <c r="AS47" s="292">
        <v>0</v>
      </c>
      <c r="AT47" s="292">
        <f t="shared" si="3"/>
        <v>53</v>
      </c>
      <c r="AU47" s="292">
        <v>0</v>
      </c>
      <c r="AV47" s="292">
        <v>0</v>
      </c>
      <c r="AW47" s="292">
        <v>0</v>
      </c>
      <c r="AX47" s="292">
        <v>53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884</v>
      </c>
      <c r="BF47" s="295" t="s">
        <v>884</v>
      </c>
      <c r="BG47" s="295" t="s">
        <v>884</v>
      </c>
      <c r="BH47" s="295" t="s">
        <v>884</v>
      </c>
      <c r="BI47" s="295" t="s">
        <v>884</v>
      </c>
      <c r="BJ47" s="295" t="s">
        <v>884</v>
      </c>
      <c r="BK47" s="295" t="s">
        <v>884</v>
      </c>
      <c r="BL47" s="295" t="s">
        <v>884</v>
      </c>
      <c r="BM47" s="295" t="s">
        <v>884</v>
      </c>
      <c r="BN47" s="292">
        <v>0</v>
      </c>
      <c r="BO47" s="292">
        <f t="shared" si="5"/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884</v>
      </c>
      <c r="CC47" s="295" t="s">
        <v>884</v>
      </c>
      <c r="CD47" s="295" t="s">
        <v>884</v>
      </c>
      <c r="CE47" s="295" t="s">
        <v>884</v>
      </c>
      <c r="CF47" s="295" t="s">
        <v>884</v>
      </c>
      <c r="CG47" s="295" t="s">
        <v>884</v>
      </c>
      <c r="CH47" s="295" t="s">
        <v>884</v>
      </c>
      <c r="CI47" s="292">
        <v>0</v>
      </c>
      <c r="CJ47" s="292">
        <f t="shared" si="7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884</v>
      </c>
      <c r="CX47" s="295" t="s">
        <v>884</v>
      </c>
      <c r="CY47" s="295" t="s">
        <v>884</v>
      </c>
      <c r="CZ47" s="295" t="s">
        <v>884</v>
      </c>
      <c r="DA47" s="295" t="s">
        <v>884</v>
      </c>
      <c r="DB47" s="295" t="s">
        <v>884</v>
      </c>
      <c r="DC47" s="295" t="s">
        <v>884</v>
      </c>
      <c r="DD47" s="292">
        <v>0</v>
      </c>
      <c r="DE47" s="292">
        <f t="shared" si="9"/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884</v>
      </c>
      <c r="DS47" s="295" t="s">
        <v>884</v>
      </c>
      <c r="DT47" s="292">
        <v>0</v>
      </c>
      <c r="DU47" s="295" t="s">
        <v>884</v>
      </c>
      <c r="DV47" s="295" t="s">
        <v>884</v>
      </c>
      <c r="DW47" s="295" t="s">
        <v>884</v>
      </c>
      <c r="DX47" s="295" t="s">
        <v>884</v>
      </c>
      <c r="DY47" s="292">
        <v>0</v>
      </c>
      <c r="DZ47" s="292">
        <f t="shared" si="11"/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884</v>
      </c>
      <c r="EL47" s="295" t="s">
        <v>884</v>
      </c>
      <c r="EM47" s="295" t="s">
        <v>884</v>
      </c>
      <c r="EN47" s="292">
        <v>0</v>
      </c>
      <c r="EO47" s="292">
        <v>0</v>
      </c>
      <c r="EP47" s="295" t="s">
        <v>884</v>
      </c>
      <c r="EQ47" s="295" t="s">
        <v>884</v>
      </c>
      <c r="ER47" s="295" t="s">
        <v>884</v>
      </c>
      <c r="ES47" s="292">
        <v>0</v>
      </c>
      <c r="ET47" s="292">
        <v>0</v>
      </c>
      <c r="EU47" s="292">
        <f t="shared" si="13"/>
        <v>286</v>
      </c>
      <c r="EV47" s="292">
        <v>7</v>
      </c>
      <c r="EW47" s="292">
        <v>0</v>
      </c>
      <c r="EX47" s="292">
        <v>27</v>
      </c>
      <c r="EY47" s="292">
        <v>39</v>
      </c>
      <c r="EZ47" s="292">
        <v>84</v>
      </c>
      <c r="FA47" s="292">
        <v>24</v>
      </c>
      <c r="FB47" s="292">
        <v>0</v>
      </c>
      <c r="FC47" s="292">
        <v>101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884</v>
      </c>
      <c r="FI47" s="295" t="s">
        <v>884</v>
      </c>
      <c r="FJ47" s="295" t="s">
        <v>884</v>
      </c>
      <c r="FK47" s="292">
        <v>0</v>
      </c>
      <c r="FL47" s="292">
        <v>0</v>
      </c>
      <c r="FM47" s="292">
        <v>0</v>
      </c>
      <c r="FN47" s="292">
        <v>0</v>
      </c>
      <c r="FO47" s="292">
        <v>4</v>
      </c>
    </row>
    <row r="48" spans="1:171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15"/>
        <v>473</v>
      </c>
      <c r="E48" s="292">
        <f t="shared" si="16"/>
        <v>36</v>
      </c>
      <c r="F48" s="292">
        <f t="shared" si="17"/>
        <v>1</v>
      </c>
      <c r="G48" s="292">
        <f t="shared" si="18"/>
        <v>54</v>
      </c>
      <c r="H48" s="292">
        <f t="shared" si="19"/>
        <v>72</v>
      </c>
      <c r="I48" s="292">
        <f t="shared" si="20"/>
        <v>126</v>
      </c>
      <c r="J48" s="292">
        <f t="shared" si="21"/>
        <v>39</v>
      </c>
      <c r="K48" s="292">
        <f t="shared" si="22"/>
        <v>0</v>
      </c>
      <c r="L48" s="292">
        <f t="shared" si="23"/>
        <v>83</v>
      </c>
      <c r="M48" s="292">
        <f t="shared" si="24"/>
        <v>0</v>
      </c>
      <c r="N48" s="292">
        <f t="shared" si="25"/>
        <v>0</v>
      </c>
      <c r="O48" s="292">
        <f t="shared" si="26"/>
        <v>0</v>
      </c>
      <c r="P48" s="292">
        <f t="shared" si="27"/>
        <v>0</v>
      </c>
      <c r="Q48" s="292">
        <f t="shared" si="28"/>
        <v>57</v>
      </c>
      <c r="R48" s="292">
        <f t="shared" si="29"/>
        <v>0</v>
      </c>
      <c r="S48" s="292">
        <f t="shared" si="30"/>
        <v>0</v>
      </c>
      <c r="T48" s="292">
        <f t="shared" si="31"/>
        <v>0</v>
      </c>
      <c r="U48" s="292">
        <f t="shared" si="32"/>
        <v>0</v>
      </c>
      <c r="V48" s="292">
        <f t="shared" si="33"/>
        <v>0</v>
      </c>
      <c r="W48" s="292">
        <f t="shared" si="34"/>
        <v>0</v>
      </c>
      <c r="X48" s="292">
        <f t="shared" si="35"/>
        <v>5</v>
      </c>
      <c r="Y48" s="292">
        <f t="shared" si="1"/>
        <v>57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884</v>
      </c>
      <c r="AK48" s="295" t="s">
        <v>884</v>
      </c>
      <c r="AL48" s="292">
        <v>57</v>
      </c>
      <c r="AM48" s="295" t="s">
        <v>884</v>
      </c>
      <c r="AN48" s="295" t="s">
        <v>884</v>
      </c>
      <c r="AO48" s="292">
        <v>0</v>
      </c>
      <c r="AP48" s="295" t="s">
        <v>884</v>
      </c>
      <c r="AQ48" s="292">
        <v>0</v>
      </c>
      <c r="AR48" s="295" t="s">
        <v>884</v>
      </c>
      <c r="AS48" s="292">
        <v>0</v>
      </c>
      <c r="AT48" s="292">
        <f t="shared" si="3"/>
        <v>30</v>
      </c>
      <c r="AU48" s="292">
        <v>0</v>
      </c>
      <c r="AV48" s="292">
        <v>0</v>
      </c>
      <c r="AW48" s="292">
        <v>0</v>
      </c>
      <c r="AX48" s="292">
        <v>30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884</v>
      </c>
      <c r="BF48" s="295" t="s">
        <v>884</v>
      </c>
      <c r="BG48" s="295" t="s">
        <v>884</v>
      </c>
      <c r="BH48" s="295" t="s">
        <v>884</v>
      </c>
      <c r="BI48" s="295" t="s">
        <v>884</v>
      </c>
      <c r="BJ48" s="295" t="s">
        <v>884</v>
      </c>
      <c r="BK48" s="295" t="s">
        <v>884</v>
      </c>
      <c r="BL48" s="295" t="s">
        <v>884</v>
      </c>
      <c r="BM48" s="295" t="s">
        <v>884</v>
      </c>
      <c r="BN48" s="292">
        <v>0</v>
      </c>
      <c r="BO48" s="292">
        <f t="shared" si="5"/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884</v>
      </c>
      <c r="CC48" s="295" t="s">
        <v>884</v>
      </c>
      <c r="CD48" s="295" t="s">
        <v>884</v>
      </c>
      <c r="CE48" s="295" t="s">
        <v>884</v>
      </c>
      <c r="CF48" s="295" t="s">
        <v>884</v>
      </c>
      <c r="CG48" s="295" t="s">
        <v>884</v>
      </c>
      <c r="CH48" s="295" t="s">
        <v>884</v>
      </c>
      <c r="CI48" s="292">
        <v>0</v>
      </c>
      <c r="CJ48" s="292">
        <f t="shared" si="7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884</v>
      </c>
      <c r="CX48" s="295" t="s">
        <v>884</v>
      </c>
      <c r="CY48" s="295" t="s">
        <v>884</v>
      </c>
      <c r="CZ48" s="295" t="s">
        <v>884</v>
      </c>
      <c r="DA48" s="295" t="s">
        <v>884</v>
      </c>
      <c r="DB48" s="295" t="s">
        <v>884</v>
      </c>
      <c r="DC48" s="295" t="s">
        <v>884</v>
      </c>
      <c r="DD48" s="292">
        <v>0</v>
      </c>
      <c r="DE48" s="292">
        <f t="shared" si="9"/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884</v>
      </c>
      <c r="DS48" s="295" t="s">
        <v>884</v>
      </c>
      <c r="DT48" s="292">
        <v>0</v>
      </c>
      <c r="DU48" s="295" t="s">
        <v>884</v>
      </c>
      <c r="DV48" s="295" t="s">
        <v>884</v>
      </c>
      <c r="DW48" s="295" t="s">
        <v>884</v>
      </c>
      <c r="DX48" s="295" t="s">
        <v>884</v>
      </c>
      <c r="DY48" s="292">
        <v>0</v>
      </c>
      <c r="DZ48" s="292">
        <f t="shared" si="11"/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884</v>
      </c>
      <c r="EL48" s="295" t="s">
        <v>884</v>
      </c>
      <c r="EM48" s="295" t="s">
        <v>884</v>
      </c>
      <c r="EN48" s="292">
        <v>0</v>
      </c>
      <c r="EO48" s="292">
        <v>0</v>
      </c>
      <c r="EP48" s="295" t="s">
        <v>884</v>
      </c>
      <c r="EQ48" s="295" t="s">
        <v>884</v>
      </c>
      <c r="ER48" s="295" t="s">
        <v>884</v>
      </c>
      <c r="ES48" s="292">
        <v>0</v>
      </c>
      <c r="ET48" s="292">
        <v>0</v>
      </c>
      <c r="EU48" s="292">
        <f t="shared" si="13"/>
        <v>386</v>
      </c>
      <c r="EV48" s="292">
        <v>36</v>
      </c>
      <c r="EW48" s="292">
        <v>1</v>
      </c>
      <c r="EX48" s="292">
        <v>54</v>
      </c>
      <c r="EY48" s="292">
        <v>42</v>
      </c>
      <c r="EZ48" s="292">
        <v>126</v>
      </c>
      <c r="FA48" s="292">
        <v>39</v>
      </c>
      <c r="FB48" s="292">
        <v>0</v>
      </c>
      <c r="FC48" s="292">
        <v>83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884</v>
      </c>
      <c r="FI48" s="295" t="s">
        <v>884</v>
      </c>
      <c r="FJ48" s="295" t="s">
        <v>884</v>
      </c>
      <c r="FK48" s="292">
        <v>0</v>
      </c>
      <c r="FL48" s="292">
        <v>0</v>
      </c>
      <c r="FM48" s="292">
        <v>0</v>
      </c>
      <c r="FN48" s="292">
        <v>0</v>
      </c>
      <c r="FO48" s="292">
        <v>5</v>
      </c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8">
    <sortCondition ref="A8:A48"/>
    <sortCondition ref="B8:B48"/>
    <sortCondition ref="C8:C48"/>
  </sortState>
  <mergeCells count="171"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7" man="1"/>
    <brk id="45" min="1" max="47" man="1"/>
    <brk id="66" min="1" max="47" man="1"/>
    <brk id="87" min="1" max="47" man="1"/>
    <brk id="108" min="1" max="47" man="1"/>
    <brk id="129" min="1" max="47" man="1"/>
    <brk id="150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45" t="s">
        <v>11</v>
      </c>
      <c r="B2" s="369" t="s">
        <v>12</v>
      </c>
      <c r="C2" s="347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71" t="s">
        <v>108</v>
      </c>
      <c r="CC2" s="372"/>
      <c r="CD2" s="372"/>
      <c r="CE2" s="372"/>
      <c r="CF2" s="372"/>
      <c r="CG2" s="372"/>
      <c r="CH2" s="372"/>
      <c r="CI2" s="372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46"/>
      <c r="B3" s="370"/>
      <c r="C3" s="348"/>
      <c r="D3" s="368" t="s">
        <v>3</v>
      </c>
      <c r="E3" s="367" t="s">
        <v>19</v>
      </c>
      <c r="F3" s="371" t="s">
        <v>111</v>
      </c>
      <c r="G3" s="372"/>
      <c r="H3" s="372"/>
      <c r="I3" s="372"/>
      <c r="J3" s="372"/>
      <c r="K3" s="372"/>
      <c r="L3" s="372"/>
      <c r="M3" s="373"/>
      <c r="N3" s="365" t="s">
        <v>112</v>
      </c>
      <c r="O3" s="365" t="s">
        <v>113</v>
      </c>
      <c r="P3" s="368" t="s">
        <v>3</v>
      </c>
      <c r="Q3" s="367" t="s">
        <v>114</v>
      </c>
      <c r="R3" s="367" t="s">
        <v>47</v>
      </c>
      <c r="S3" s="367" t="s">
        <v>48</v>
      </c>
      <c r="T3" s="367" t="s">
        <v>49</v>
      </c>
      <c r="U3" s="367" t="s">
        <v>50</v>
      </c>
      <c r="V3" s="367" t="s">
        <v>67</v>
      </c>
      <c r="W3" s="367" t="s">
        <v>52</v>
      </c>
      <c r="X3" s="368" t="s">
        <v>3</v>
      </c>
      <c r="Y3" s="367" t="s">
        <v>114</v>
      </c>
      <c r="Z3" s="367" t="s">
        <v>47</v>
      </c>
      <c r="AA3" s="367" t="s">
        <v>48</v>
      </c>
      <c r="AB3" s="367" t="s">
        <v>49</v>
      </c>
      <c r="AC3" s="367" t="s">
        <v>50</v>
      </c>
      <c r="AD3" s="367" t="s">
        <v>67</v>
      </c>
      <c r="AE3" s="367" t="s">
        <v>52</v>
      </c>
      <c r="AF3" s="368" t="s">
        <v>3</v>
      </c>
      <c r="AG3" s="367" t="s">
        <v>114</v>
      </c>
      <c r="AH3" s="367" t="s">
        <v>47</v>
      </c>
      <c r="AI3" s="367" t="s">
        <v>48</v>
      </c>
      <c r="AJ3" s="367" t="s">
        <v>49</v>
      </c>
      <c r="AK3" s="367" t="s">
        <v>50</v>
      </c>
      <c r="AL3" s="367" t="s">
        <v>67</v>
      </c>
      <c r="AM3" s="367" t="s">
        <v>52</v>
      </c>
      <c r="AN3" s="368" t="s">
        <v>3</v>
      </c>
      <c r="AO3" s="367" t="s">
        <v>114</v>
      </c>
      <c r="AP3" s="367" t="s">
        <v>47</v>
      </c>
      <c r="AQ3" s="367" t="s">
        <v>48</v>
      </c>
      <c r="AR3" s="367" t="s">
        <v>49</v>
      </c>
      <c r="AS3" s="367" t="s">
        <v>50</v>
      </c>
      <c r="AT3" s="367" t="s">
        <v>67</v>
      </c>
      <c r="AU3" s="367" t="s">
        <v>52</v>
      </c>
      <c r="AV3" s="368" t="s">
        <v>3</v>
      </c>
      <c r="AW3" s="367" t="s">
        <v>114</v>
      </c>
      <c r="AX3" s="367" t="s">
        <v>47</v>
      </c>
      <c r="AY3" s="367" t="s">
        <v>48</v>
      </c>
      <c r="AZ3" s="367" t="s">
        <v>49</v>
      </c>
      <c r="BA3" s="367" t="s">
        <v>50</v>
      </c>
      <c r="BB3" s="367" t="s">
        <v>67</v>
      </c>
      <c r="BC3" s="367" t="s">
        <v>52</v>
      </c>
      <c r="BD3" s="368" t="s">
        <v>3</v>
      </c>
      <c r="BE3" s="367" t="s">
        <v>114</v>
      </c>
      <c r="BF3" s="367" t="s">
        <v>47</v>
      </c>
      <c r="BG3" s="367" t="s">
        <v>48</v>
      </c>
      <c r="BH3" s="367" t="s">
        <v>49</v>
      </c>
      <c r="BI3" s="367" t="s">
        <v>50</v>
      </c>
      <c r="BJ3" s="367" t="s">
        <v>67</v>
      </c>
      <c r="BK3" s="367" t="s">
        <v>52</v>
      </c>
      <c r="BL3" s="368" t="s">
        <v>3</v>
      </c>
      <c r="BM3" s="367" t="s">
        <v>114</v>
      </c>
      <c r="BN3" s="367" t="s">
        <v>47</v>
      </c>
      <c r="BO3" s="367" t="s">
        <v>48</v>
      </c>
      <c r="BP3" s="367" t="s">
        <v>49</v>
      </c>
      <c r="BQ3" s="367" t="s">
        <v>50</v>
      </c>
      <c r="BR3" s="367" t="s">
        <v>67</v>
      </c>
      <c r="BS3" s="367" t="s">
        <v>52</v>
      </c>
      <c r="BT3" s="368" t="s">
        <v>3</v>
      </c>
      <c r="BU3" s="367" t="s">
        <v>114</v>
      </c>
      <c r="BV3" s="367" t="s">
        <v>47</v>
      </c>
      <c r="BW3" s="367" t="s">
        <v>48</v>
      </c>
      <c r="BX3" s="367" t="s">
        <v>49</v>
      </c>
      <c r="BY3" s="367" t="s">
        <v>50</v>
      </c>
      <c r="BZ3" s="367" t="s">
        <v>67</v>
      </c>
      <c r="CA3" s="367" t="s">
        <v>52</v>
      </c>
      <c r="CB3" s="368" t="s">
        <v>3</v>
      </c>
      <c r="CC3" s="367" t="s">
        <v>114</v>
      </c>
      <c r="CD3" s="367" t="s">
        <v>47</v>
      </c>
      <c r="CE3" s="367" t="s">
        <v>48</v>
      </c>
      <c r="CF3" s="367" t="s">
        <v>49</v>
      </c>
      <c r="CG3" s="367" t="s">
        <v>50</v>
      </c>
      <c r="CH3" s="367" t="s">
        <v>67</v>
      </c>
      <c r="CI3" s="367" t="s">
        <v>52</v>
      </c>
      <c r="CJ3" s="368" t="s">
        <v>3</v>
      </c>
      <c r="CK3" s="367" t="s">
        <v>114</v>
      </c>
      <c r="CL3" s="367" t="s">
        <v>47</v>
      </c>
      <c r="CM3" s="367" t="s">
        <v>48</v>
      </c>
      <c r="CN3" s="367" t="s">
        <v>49</v>
      </c>
      <c r="CO3" s="367" t="s">
        <v>50</v>
      </c>
      <c r="CP3" s="367" t="s">
        <v>67</v>
      </c>
      <c r="CQ3" s="367" t="s">
        <v>52</v>
      </c>
      <c r="CR3" s="368" t="s">
        <v>3</v>
      </c>
      <c r="CS3" s="367" t="s">
        <v>114</v>
      </c>
      <c r="CT3" s="367" t="s">
        <v>47</v>
      </c>
      <c r="CU3" s="367" t="s">
        <v>48</v>
      </c>
      <c r="CV3" s="367" t="s">
        <v>49</v>
      </c>
      <c r="CW3" s="367" t="s">
        <v>50</v>
      </c>
      <c r="CX3" s="367" t="s">
        <v>67</v>
      </c>
      <c r="CY3" s="367" t="s">
        <v>52</v>
      </c>
    </row>
    <row r="4" spans="1:103" s="175" customFormat="1" ht="25.5" customHeight="1">
      <c r="A4" s="346"/>
      <c r="B4" s="370"/>
      <c r="C4" s="348"/>
      <c r="D4" s="368"/>
      <c r="E4" s="368"/>
      <c r="F4" s="368" t="s">
        <v>3</v>
      </c>
      <c r="G4" s="365" t="s">
        <v>115</v>
      </c>
      <c r="H4" s="365" t="s">
        <v>20</v>
      </c>
      <c r="I4" s="365" t="s">
        <v>21</v>
      </c>
      <c r="J4" s="365" t="s">
        <v>22</v>
      </c>
      <c r="K4" s="365" t="s">
        <v>23</v>
      </c>
      <c r="L4" s="365" t="s">
        <v>24</v>
      </c>
      <c r="M4" s="365" t="s">
        <v>116</v>
      </c>
      <c r="N4" s="366"/>
      <c r="O4" s="366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68"/>
      <c r="BC4" s="368"/>
      <c r="BD4" s="368"/>
      <c r="BE4" s="368"/>
      <c r="BF4" s="368"/>
      <c r="BG4" s="368"/>
      <c r="BH4" s="368"/>
      <c r="BI4" s="368"/>
      <c r="BJ4" s="368"/>
      <c r="BK4" s="368"/>
      <c r="BL4" s="368"/>
      <c r="BM4" s="368"/>
      <c r="BN4" s="368"/>
      <c r="BO4" s="368"/>
      <c r="BP4" s="368"/>
      <c r="BQ4" s="368"/>
      <c r="BR4" s="368"/>
      <c r="BS4" s="368"/>
      <c r="BT4" s="368"/>
      <c r="BU4" s="368"/>
      <c r="BV4" s="368"/>
      <c r="BW4" s="368"/>
      <c r="BX4" s="368"/>
      <c r="BY4" s="368"/>
      <c r="BZ4" s="368"/>
      <c r="CA4" s="368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</row>
    <row r="5" spans="1:103" s="175" customFormat="1" ht="22.5" customHeight="1">
      <c r="A5" s="346"/>
      <c r="B5" s="370"/>
      <c r="C5" s="348"/>
      <c r="D5" s="288"/>
      <c r="E5" s="368"/>
      <c r="F5" s="368"/>
      <c r="G5" s="366"/>
      <c r="H5" s="366"/>
      <c r="I5" s="366"/>
      <c r="J5" s="366"/>
      <c r="K5" s="366"/>
      <c r="L5" s="366"/>
      <c r="M5" s="366"/>
      <c r="N5" s="366"/>
      <c r="O5" s="366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</row>
    <row r="6" spans="1:103" s="176" customFormat="1" ht="13.5" customHeight="1">
      <c r="A6" s="346"/>
      <c r="B6" s="370"/>
      <c r="C6" s="348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兵庫県</v>
      </c>
      <c r="B7" s="303" t="str">
        <f>ごみ処理概要!B7</f>
        <v>28000</v>
      </c>
      <c r="C7" s="304" t="s">
        <v>3</v>
      </c>
      <c r="D7" s="305">
        <f t="shared" ref="D7:D48" si="0">SUM(E7,F7,N7,O7)</f>
        <v>0</v>
      </c>
      <c r="E7" s="305">
        <f t="shared" ref="E7:E48" si="1">X7</f>
        <v>0</v>
      </c>
      <c r="F7" s="305">
        <f t="shared" ref="F7:F48" si="2">SUM(G7:M7)</f>
        <v>0</v>
      </c>
      <c r="G7" s="305">
        <f t="shared" ref="G7:G48" si="3">AF7</f>
        <v>0</v>
      </c>
      <c r="H7" s="305">
        <f t="shared" ref="H7:H48" si="4">AN7</f>
        <v>0</v>
      </c>
      <c r="I7" s="305">
        <f t="shared" ref="I7:I48" si="5">AV7</f>
        <v>0</v>
      </c>
      <c r="J7" s="305">
        <f t="shared" ref="J7:J48" si="6">BD7</f>
        <v>0</v>
      </c>
      <c r="K7" s="305">
        <f t="shared" ref="K7:K48" si="7">BL7</f>
        <v>0</v>
      </c>
      <c r="L7" s="305">
        <f t="shared" ref="L7:L48" si="8">BT7</f>
        <v>0</v>
      </c>
      <c r="M7" s="305">
        <f t="shared" ref="M7:M48" si="9">CB7</f>
        <v>0</v>
      </c>
      <c r="N7" s="305">
        <f t="shared" ref="N7:N48" si="10">CJ7</f>
        <v>0</v>
      </c>
      <c r="O7" s="305">
        <f t="shared" ref="O7:O48" si="11">CR7</f>
        <v>0</v>
      </c>
      <c r="P7" s="305">
        <f t="shared" ref="P7:P48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48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48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48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48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48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48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48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48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48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48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847</v>
      </c>
      <c r="C37" s="290" t="s">
        <v>848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850</v>
      </c>
      <c r="C38" s="290" t="s">
        <v>851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853</v>
      </c>
      <c r="C39" s="290" t="s">
        <v>854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856</v>
      </c>
      <c r="C40" s="290" t="s">
        <v>857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859</v>
      </c>
      <c r="C41" s="290" t="s">
        <v>860</v>
      </c>
      <c r="D41" s="292">
        <f t="shared" si="0"/>
        <v>0</v>
      </c>
      <c r="E41" s="292">
        <f t="shared" si="1"/>
        <v>0</v>
      </c>
      <c r="F41" s="292">
        <f t="shared" si="2"/>
        <v>0</v>
      </c>
      <c r="G41" s="292">
        <f t="shared" si="3"/>
        <v>0</v>
      </c>
      <c r="H41" s="292">
        <f t="shared" si="4"/>
        <v>0</v>
      </c>
      <c r="I41" s="292">
        <f t="shared" si="5"/>
        <v>0</v>
      </c>
      <c r="J41" s="292">
        <f t="shared" si="6"/>
        <v>0</v>
      </c>
      <c r="K41" s="292">
        <f t="shared" si="7"/>
        <v>0</v>
      </c>
      <c r="L41" s="292">
        <f t="shared" si="8"/>
        <v>0</v>
      </c>
      <c r="M41" s="292">
        <f t="shared" si="9"/>
        <v>0</v>
      </c>
      <c r="N41" s="292">
        <f t="shared" si="10"/>
        <v>0</v>
      </c>
      <c r="O41" s="292">
        <f t="shared" si="11"/>
        <v>0</v>
      </c>
      <c r="P41" s="292">
        <f t="shared" si="12"/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 t="shared" si="13"/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 t="shared" si="14"/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 t="shared" si="15"/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 t="shared" si="16"/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 t="shared" si="17"/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 t="shared" si="18"/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 t="shared" si="19"/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 t="shared" si="20"/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 t="shared" si="21"/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 t="shared" si="22"/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862</v>
      </c>
      <c r="C42" s="290" t="s">
        <v>863</v>
      </c>
      <c r="D42" s="292">
        <f t="shared" si="0"/>
        <v>0</v>
      </c>
      <c r="E42" s="292">
        <f t="shared" si="1"/>
        <v>0</v>
      </c>
      <c r="F42" s="292">
        <f t="shared" si="2"/>
        <v>0</v>
      </c>
      <c r="G42" s="292">
        <f t="shared" si="3"/>
        <v>0</v>
      </c>
      <c r="H42" s="292">
        <f t="shared" si="4"/>
        <v>0</v>
      </c>
      <c r="I42" s="292">
        <f t="shared" si="5"/>
        <v>0</v>
      </c>
      <c r="J42" s="292">
        <f t="shared" si="6"/>
        <v>0</v>
      </c>
      <c r="K42" s="292">
        <f t="shared" si="7"/>
        <v>0</v>
      </c>
      <c r="L42" s="292">
        <f t="shared" si="8"/>
        <v>0</v>
      </c>
      <c r="M42" s="292">
        <f t="shared" si="9"/>
        <v>0</v>
      </c>
      <c r="N42" s="292">
        <f t="shared" si="10"/>
        <v>0</v>
      </c>
      <c r="O42" s="292">
        <f t="shared" si="11"/>
        <v>0</v>
      </c>
      <c r="P42" s="292">
        <f t="shared" si="12"/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 t="shared" si="13"/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 t="shared" si="14"/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 t="shared" si="15"/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 t="shared" si="16"/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 t="shared" si="17"/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 t="shared" si="18"/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 t="shared" si="19"/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 t="shared" si="20"/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 t="shared" si="21"/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 t="shared" si="22"/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865</v>
      </c>
      <c r="C43" s="290" t="s">
        <v>866</v>
      </c>
      <c r="D43" s="292">
        <f t="shared" si="0"/>
        <v>0</v>
      </c>
      <c r="E43" s="292">
        <f t="shared" si="1"/>
        <v>0</v>
      </c>
      <c r="F43" s="292">
        <f t="shared" si="2"/>
        <v>0</v>
      </c>
      <c r="G43" s="292">
        <f t="shared" si="3"/>
        <v>0</v>
      </c>
      <c r="H43" s="292">
        <f t="shared" si="4"/>
        <v>0</v>
      </c>
      <c r="I43" s="292">
        <f t="shared" si="5"/>
        <v>0</v>
      </c>
      <c r="J43" s="292">
        <f t="shared" si="6"/>
        <v>0</v>
      </c>
      <c r="K43" s="292">
        <f t="shared" si="7"/>
        <v>0</v>
      </c>
      <c r="L43" s="292">
        <f t="shared" si="8"/>
        <v>0</v>
      </c>
      <c r="M43" s="292">
        <f t="shared" si="9"/>
        <v>0</v>
      </c>
      <c r="N43" s="292">
        <f t="shared" si="10"/>
        <v>0</v>
      </c>
      <c r="O43" s="292">
        <f t="shared" si="11"/>
        <v>0</v>
      </c>
      <c r="P43" s="292">
        <f t="shared" si="12"/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 t="shared" si="13"/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 t="shared" si="14"/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 t="shared" si="15"/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 t="shared" si="16"/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 t="shared" si="17"/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 t="shared" si="18"/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 t="shared" si="19"/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 t="shared" si="20"/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 t="shared" si="21"/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 t="shared" si="22"/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868</v>
      </c>
      <c r="C44" s="290" t="s">
        <v>869</v>
      </c>
      <c r="D44" s="292">
        <f t="shared" si="0"/>
        <v>0</v>
      </c>
      <c r="E44" s="292">
        <f t="shared" si="1"/>
        <v>0</v>
      </c>
      <c r="F44" s="292">
        <f t="shared" si="2"/>
        <v>0</v>
      </c>
      <c r="G44" s="292">
        <f t="shared" si="3"/>
        <v>0</v>
      </c>
      <c r="H44" s="292">
        <f t="shared" si="4"/>
        <v>0</v>
      </c>
      <c r="I44" s="292">
        <f t="shared" si="5"/>
        <v>0</v>
      </c>
      <c r="J44" s="292">
        <f t="shared" si="6"/>
        <v>0</v>
      </c>
      <c r="K44" s="292">
        <f t="shared" si="7"/>
        <v>0</v>
      </c>
      <c r="L44" s="292">
        <f t="shared" si="8"/>
        <v>0</v>
      </c>
      <c r="M44" s="292">
        <f t="shared" si="9"/>
        <v>0</v>
      </c>
      <c r="N44" s="292">
        <f t="shared" si="10"/>
        <v>0</v>
      </c>
      <c r="O44" s="292">
        <f t="shared" si="11"/>
        <v>0</v>
      </c>
      <c r="P44" s="292">
        <f t="shared" si="12"/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 t="shared" si="13"/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 t="shared" si="14"/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 t="shared" si="15"/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 t="shared" si="16"/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 t="shared" si="17"/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 t="shared" si="18"/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 t="shared" si="19"/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 t="shared" si="20"/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 t="shared" si="21"/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 t="shared" si="22"/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871</v>
      </c>
      <c r="C45" s="290" t="s">
        <v>872</v>
      </c>
      <c r="D45" s="292">
        <f t="shared" si="0"/>
        <v>0</v>
      </c>
      <c r="E45" s="292">
        <f t="shared" si="1"/>
        <v>0</v>
      </c>
      <c r="F45" s="292">
        <f t="shared" si="2"/>
        <v>0</v>
      </c>
      <c r="G45" s="292">
        <f t="shared" si="3"/>
        <v>0</v>
      </c>
      <c r="H45" s="292">
        <f t="shared" si="4"/>
        <v>0</v>
      </c>
      <c r="I45" s="292">
        <f t="shared" si="5"/>
        <v>0</v>
      </c>
      <c r="J45" s="292">
        <f t="shared" si="6"/>
        <v>0</v>
      </c>
      <c r="K45" s="292">
        <f t="shared" si="7"/>
        <v>0</v>
      </c>
      <c r="L45" s="292">
        <f t="shared" si="8"/>
        <v>0</v>
      </c>
      <c r="M45" s="292">
        <f t="shared" si="9"/>
        <v>0</v>
      </c>
      <c r="N45" s="292">
        <f t="shared" si="10"/>
        <v>0</v>
      </c>
      <c r="O45" s="292">
        <f t="shared" si="11"/>
        <v>0</v>
      </c>
      <c r="P45" s="292">
        <f t="shared" si="12"/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 t="shared" si="13"/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 t="shared" si="14"/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 t="shared" si="15"/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 t="shared" si="16"/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 t="shared" si="17"/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 t="shared" si="18"/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 t="shared" si="19"/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 t="shared" si="20"/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 t="shared" si="21"/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 t="shared" si="22"/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874</v>
      </c>
      <c r="C46" s="290" t="s">
        <v>875</v>
      </c>
      <c r="D46" s="292">
        <f t="shared" si="0"/>
        <v>0</v>
      </c>
      <c r="E46" s="292">
        <f t="shared" si="1"/>
        <v>0</v>
      </c>
      <c r="F46" s="292">
        <f t="shared" si="2"/>
        <v>0</v>
      </c>
      <c r="G46" s="292">
        <f t="shared" si="3"/>
        <v>0</v>
      </c>
      <c r="H46" s="292">
        <f t="shared" si="4"/>
        <v>0</v>
      </c>
      <c r="I46" s="292">
        <f t="shared" si="5"/>
        <v>0</v>
      </c>
      <c r="J46" s="292">
        <f t="shared" si="6"/>
        <v>0</v>
      </c>
      <c r="K46" s="292">
        <f t="shared" si="7"/>
        <v>0</v>
      </c>
      <c r="L46" s="292">
        <f t="shared" si="8"/>
        <v>0</v>
      </c>
      <c r="M46" s="292">
        <f t="shared" si="9"/>
        <v>0</v>
      </c>
      <c r="N46" s="292">
        <f t="shared" si="10"/>
        <v>0</v>
      </c>
      <c r="O46" s="292">
        <f t="shared" si="11"/>
        <v>0</v>
      </c>
      <c r="P46" s="292">
        <f t="shared" si="12"/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 t="shared" si="13"/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 t="shared" si="14"/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 t="shared" si="15"/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 t="shared" si="16"/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 t="shared" si="17"/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 t="shared" si="18"/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 t="shared" si="19"/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 t="shared" si="20"/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 t="shared" si="21"/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 t="shared" si="22"/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877</v>
      </c>
      <c r="C47" s="290" t="s">
        <v>878</v>
      </c>
      <c r="D47" s="292">
        <f t="shared" si="0"/>
        <v>0</v>
      </c>
      <c r="E47" s="292">
        <f t="shared" si="1"/>
        <v>0</v>
      </c>
      <c r="F47" s="292">
        <f t="shared" si="2"/>
        <v>0</v>
      </c>
      <c r="G47" s="292">
        <f t="shared" si="3"/>
        <v>0</v>
      </c>
      <c r="H47" s="292">
        <f t="shared" si="4"/>
        <v>0</v>
      </c>
      <c r="I47" s="292">
        <f t="shared" si="5"/>
        <v>0</v>
      </c>
      <c r="J47" s="292">
        <f t="shared" si="6"/>
        <v>0</v>
      </c>
      <c r="K47" s="292">
        <f t="shared" si="7"/>
        <v>0</v>
      </c>
      <c r="L47" s="292">
        <f t="shared" si="8"/>
        <v>0</v>
      </c>
      <c r="M47" s="292">
        <f t="shared" si="9"/>
        <v>0</v>
      </c>
      <c r="N47" s="292">
        <f t="shared" si="10"/>
        <v>0</v>
      </c>
      <c r="O47" s="292">
        <f t="shared" si="11"/>
        <v>0</v>
      </c>
      <c r="P47" s="292">
        <f t="shared" si="12"/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 t="shared" si="13"/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 t="shared" si="14"/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 t="shared" si="15"/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 t="shared" si="16"/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 t="shared" si="17"/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 t="shared" si="18"/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 t="shared" si="19"/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 t="shared" si="20"/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 t="shared" si="21"/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 t="shared" si="22"/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880</v>
      </c>
      <c r="C48" s="290" t="s">
        <v>881</v>
      </c>
      <c r="D48" s="292">
        <f t="shared" si="0"/>
        <v>0</v>
      </c>
      <c r="E48" s="292">
        <f t="shared" si="1"/>
        <v>0</v>
      </c>
      <c r="F48" s="292">
        <f t="shared" si="2"/>
        <v>0</v>
      </c>
      <c r="G48" s="292">
        <f t="shared" si="3"/>
        <v>0</v>
      </c>
      <c r="H48" s="292">
        <f t="shared" si="4"/>
        <v>0</v>
      </c>
      <c r="I48" s="292">
        <f t="shared" si="5"/>
        <v>0</v>
      </c>
      <c r="J48" s="292">
        <f t="shared" si="6"/>
        <v>0</v>
      </c>
      <c r="K48" s="292">
        <f t="shared" si="7"/>
        <v>0</v>
      </c>
      <c r="L48" s="292">
        <f t="shared" si="8"/>
        <v>0</v>
      </c>
      <c r="M48" s="292">
        <f t="shared" si="9"/>
        <v>0</v>
      </c>
      <c r="N48" s="292">
        <f t="shared" si="10"/>
        <v>0</v>
      </c>
      <c r="O48" s="292">
        <f t="shared" si="11"/>
        <v>0</v>
      </c>
      <c r="P48" s="292">
        <f t="shared" si="12"/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 t="shared" si="13"/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 t="shared" si="14"/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 t="shared" si="15"/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 t="shared" si="16"/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 t="shared" si="17"/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 t="shared" si="18"/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 t="shared" si="19"/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 t="shared" si="20"/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 t="shared" si="21"/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 t="shared" si="22"/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8">
    <sortCondition ref="A8:A48"/>
    <sortCondition ref="B8:B48"/>
    <sortCondition ref="C8:C48"/>
  </sortState>
  <mergeCells count="105"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7" man="1"/>
    <brk id="31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98" t="s">
        <v>119</v>
      </c>
      <c r="I5" s="399"/>
      <c r="J5" s="399"/>
      <c r="K5" s="399"/>
      <c r="L5" s="402" t="s">
        <v>120</v>
      </c>
      <c r="M5" s="403" t="s">
        <v>121</v>
      </c>
      <c r="N5" s="404"/>
      <c r="O5" s="405"/>
      <c r="P5" s="40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400"/>
      <c r="I6" s="401"/>
      <c r="J6" s="401"/>
      <c r="K6" s="401"/>
      <c r="L6" s="380"/>
      <c r="M6" s="182" t="s">
        <v>124</v>
      </c>
      <c r="N6" s="2" t="s">
        <v>125</v>
      </c>
      <c r="O6" s="3" t="s">
        <v>126</v>
      </c>
      <c r="P6" s="40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93" t="s">
        <v>132</v>
      </c>
      <c r="I7" s="393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28000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80" t="s">
        <v>139</v>
      </c>
      <c r="C8" s="381"/>
      <c r="D8" s="381"/>
      <c r="E8" s="123">
        <f ca="1">SUM(E6:E7)</f>
        <v>0</v>
      </c>
      <c r="F8" s="56"/>
      <c r="H8" s="408"/>
      <c r="I8" s="394"/>
      <c r="J8" s="382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28100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85" t="s">
        <v>146</v>
      </c>
      <c r="C9" s="381"/>
      <c r="D9" s="381"/>
      <c r="E9" s="123">
        <f ca="1">Y8</f>
        <v>0</v>
      </c>
      <c r="F9" s="56"/>
      <c r="H9" s="408"/>
      <c r="I9" s="394"/>
      <c r="J9" s="383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28201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408"/>
      <c r="I10" s="394"/>
      <c r="J10" s="383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28202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86"/>
      <c r="C11" s="386"/>
      <c r="D11" s="386"/>
      <c r="E11" s="34" t="s">
        <v>157</v>
      </c>
      <c r="F11" s="34" t="s">
        <v>158</v>
      </c>
      <c r="H11" s="408"/>
      <c r="I11" s="394"/>
      <c r="J11" s="383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28203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87" t="s">
        <v>164</v>
      </c>
      <c r="C12" s="390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408"/>
      <c r="I12" s="394"/>
      <c r="J12" s="383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28204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88"/>
      <c r="C13" s="391"/>
      <c r="D13" s="10" t="s">
        <v>172</v>
      </c>
      <c r="E13" s="40">
        <f t="shared" ca="1" si="3"/>
        <v>0</v>
      </c>
      <c r="F13" s="40">
        <f t="shared" ca="1" si="4"/>
        <v>0</v>
      </c>
      <c r="H13" s="408"/>
      <c r="I13" s="394"/>
      <c r="J13" s="383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28205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88"/>
      <c r="C14" s="391"/>
      <c r="D14" s="10" t="s">
        <v>178</v>
      </c>
      <c r="E14" s="40">
        <f t="shared" ca="1" si="3"/>
        <v>0</v>
      </c>
      <c r="F14" s="40">
        <f t="shared" ca="1" si="4"/>
        <v>0</v>
      </c>
      <c r="H14" s="408"/>
      <c r="I14" s="394"/>
      <c r="J14" s="384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28206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88"/>
      <c r="C15" s="391"/>
      <c r="D15" s="10" t="s">
        <v>184</v>
      </c>
      <c r="E15" s="40">
        <f t="shared" ca="1" si="3"/>
        <v>0</v>
      </c>
      <c r="F15" s="40">
        <f t="shared" ca="1" si="4"/>
        <v>0</v>
      </c>
      <c r="H15" s="408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28207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88"/>
      <c r="C16" s="391"/>
      <c r="D16" s="10" t="s">
        <v>190</v>
      </c>
      <c r="E16" s="40">
        <f t="shared" ca="1" si="3"/>
        <v>0</v>
      </c>
      <c r="F16" s="40">
        <f t="shared" ca="1" si="4"/>
        <v>0</v>
      </c>
      <c r="H16" s="408"/>
      <c r="I16" s="393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28208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88"/>
      <c r="C17" s="391"/>
      <c r="D17" s="10" t="s">
        <v>196</v>
      </c>
      <c r="E17" s="40">
        <f t="shared" ca="1" si="3"/>
        <v>0</v>
      </c>
      <c r="F17" s="40">
        <f t="shared" ca="1" si="4"/>
        <v>0</v>
      </c>
      <c r="H17" s="408"/>
      <c r="I17" s="394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28209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88"/>
      <c r="C18" s="392"/>
      <c r="D18" s="59" t="s">
        <v>201</v>
      </c>
      <c r="E18" s="124">
        <f ca="1">SUM(E12:E17)</f>
        <v>0</v>
      </c>
      <c r="F18" s="124">
        <f ca="1">SUM(F12:F17)</f>
        <v>0</v>
      </c>
      <c r="H18" s="408"/>
      <c r="I18" s="394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28210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88"/>
      <c r="C19" s="395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408"/>
      <c r="I19" s="394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28212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88"/>
      <c r="C20" s="396"/>
      <c r="D20" s="10" t="s">
        <v>214</v>
      </c>
      <c r="E20" s="125">
        <f t="shared" ca="1" si="10"/>
        <v>0</v>
      </c>
      <c r="F20" s="40">
        <f t="shared" ca="1" si="11"/>
        <v>0</v>
      </c>
      <c r="H20" s="408"/>
      <c r="I20" s="394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28213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88"/>
      <c r="C21" s="396"/>
      <c r="D21" s="10" t="s">
        <v>220</v>
      </c>
      <c r="E21" s="125">
        <f t="shared" ca="1" si="10"/>
        <v>0</v>
      </c>
      <c r="F21" s="40">
        <f t="shared" ca="1" si="11"/>
        <v>0</v>
      </c>
      <c r="H21" s="408"/>
      <c r="I21" s="394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28214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88"/>
      <c r="C22" s="396"/>
      <c r="D22" s="10" t="s">
        <v>225</v>
      </c>
      <c r="E22" s="125">
        <f t="shared" ca="1" si="10"/>
        <v>0</v>
      </c>
      <c r="F22" s="40">
        <f t="shared" ca="1" si="11"/>
        <v>0</v>
      </c>
      <c r="H22" s="408"/>
      <c r="I22" s="394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28215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88"/>
      <c r="C23" s="396"/>
      <c r="D23" s="10" t="s">
        <v>230</v>
      </c>
      <c r="E23" s="125">
        <f t="shared" ca="1" si="10"/>
        <v>0</v>
      </c>
      <c r="F23" s="40">
        <f t="shared" ca="1" si="11"/>
        <v>0</v>
      </c>
      <c r="H23" s="408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28216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88"/>
      <c r="C24" s="396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28217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88"/>
      <c r="C25" s="397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28218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89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28219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74" t="s">
        <v>68</v>
      </c>
      <c r="I27" s="375"/>
      <c r="J27" s="375"/>
      <c r="K27" s="376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28220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28221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28222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28223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28224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77" t="s">
        <v>284</v>
      </c>
      <c r="C32" s="378"/>
      <c r="D32" s="379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28225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28226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28227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28228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28229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28301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28365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28381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28382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28442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28443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28446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28464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28481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28501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28585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28586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5:K6"/>
    <mergeCell ref="L5:L6"/>
    <mergeCell ref="M5:O5"/>
    <mergeCell ref="P5:P6"/>
    <mergeCell ref="H7:H23"/>
    <mergeCell ref="I7:I14"/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>
      <c r="A3" s="195"/>
    </row>
    <row r="4" spans="1:16" s="71" customFormat="1" ht="21.75" customHeight="1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11" t="s">
        <v>626</v>
      </c>
      <c r="C8" s="411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12">
        <f ca="1">INDIRECT(B47&amp;"!O24")</f>
        <v>0</v>
      </c>
      <c r="P37" s="412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2018-02-26T02:21:24Z</dcterms:modified>
</cp:coreProperties>
</file>