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し尿処理状況!$2:$7</definedName>
    <definedName name="_xlnm.Print_Area" localSheetId="0">水洗化人口等!$2:$7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N20" i="2" s="1"/>
  <c r="AC21" i="2"/>
  <c r="N21" i="2" s="1"/>
  <c r="AC22" i="2"/>
  <c r="AC23" i="2"/>
  <c r="AC24" i="2"/>
  <c r="AC25" i="2"/>
  <c r="AC26" i="2"/>
  <c r="AC27" i="2"/>
  <c r="AC28" i="2"/>
  <c r="N28" i="2" s="1"/>
  <c r="AC29" i="2"/>
  <c r="N29" i="2" s="1"/>
  <c r="AC30" i="2"/>
  <c r="AC31" i="2"/>
  <c r="N31" i="2" s="1"/>
  <c r="AC32" i="2"/>
  <c r="AC33" i="2"/>
  <c r="AC34" i="2"/>
  <c r="AC35" i="2"/>
  <c r="AC36" i="2"/>
  <c r="AC37" i="2"/>
  <c r="N37" i="2" s="1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N52" i="2" s="1"/>
  <c r="AC53" i="2"/>
  <c r="N53" i="2" s="1"/>
  <c r="AC54" i="2"/>
  <c r="AC55" i="2"/>
  <c r="AC56" i="2"/>
  <c r="AC57" i="2"/>
  <c r="AC58" i="2"/>
  <c r="AC59" i="2"/>
  <c r="AC60" i="2"/>
  <c r="N60" i="2" s="1"/>
  <c r="AC61" i="2"/>
  <c r="N61" i="2" s="1"/>
  <c r="N23" i="2"/>
  <c r="N36" i="2"/>
  <c r="N55" i="2"/>
  <c r="V8" i="2"/>
  <c r="V9" i="2"/>
  <c r="V10" i="2"/>
  <c r="V11" i="2"/>
  <c r="N11" i="2" s="1"/>
  <c r="V12" i="2"/>
  <c r="V13" i="2"/>
  <c r="V14" i="2"/>
  <c r="V15" i="2"/>
  <c r="V16" i="2"/>
  <c r="V17" i="2"/>
  <c r="V18" i="2"/>
  <c r="V19" i="2"/>
  <c r="N19" i="2" s="1"/>
  <c r="V20" i="2"/>
  <c r="V21" i="2"/>
  <c r="V22" i="2"/>
  <c r="V23" i="2"/>
  <c r="V24" i="2"/>
  <c r="V25" i="2"/>
  <c r="V26" i="2"/>
  <c r="V27" i="2"/>
  <c r="N27" i="2" s="1"/>
  <c r="V28" i="2"/>
  <c r="V29" i="2"/>
  <c r="V30" i="2"/>
  <c r="V31" i="2"/>
  <c r="V32" i="2"/>
  <c r="V33" i="2"/>
  <c r="V34" i="2"/>
  <c r="V35" i="2"/>
  <c r="N35" i="2" s="1"/>
  <c r="V36" i="2"/>
  <c r="V37" i="2"/>
  <c r="V38" i="2"/>
  <c r="V39" i="2"/>
  <c r="V40" i="2"/>
  <c r="V41" i="2"/>
  <c r="V42" i="2"/>
  <c r="V43" i="2"/>
  <c r="N43" i="2" s="1"/>
  <c r="V44" i="2"/>
  <c r="V45" i="2"/>
  <c r="V46" i="2"/>
  <c r="V47" i="2"/>
  <c r="V48" i="2"/>
  <c r="V49" i="2"/>
  <c r="V50" i="2"/>
  <c r="V51" i="2"/>
  <c r="N51" i="2" s="1"/>
  <c r="V52" i="2"/>
  <c r="V53" i="2"/>
  <c r="V54" i="2"/>
  <c r="V55" i="2"/>
  <c r="V56" i="2"/>
  <c r="V57" i="2"/>
  <c r="V58" i="2"/>
  <c r="V59" i="2"/>
  <c r="N59" i="2" s="1"/>
  <c r="V60" i="2"/>
  <c r="V61" i="2"/>
  <c r="N12" i="2"/>
  <c r="N13" i="2"/>
  <c r="N44" i="2"/>
  <c r="N45" i="2"/>
  <c r="O8" i="2"/>
  <c r="O9" i="2"/>
  <c r="N10" i="2"/>
  <c r="O10" i="2"/>
  <c r="O11" i="2"/>
  <c r="O12" i="2"/>
  <c r="O13" i="2"/>
  <c r="N14" i="2"/>
  <c r="O14" i="2"/>
  <c r="N15" i="2"/>
  <c r="O15" i="2"/>
  <c r="O16" i="2"/>
  <c r="O17" i="2"/>
  <c r="N18" i="2"/>
  <c r="O18" i="2"/>
  <c r="O19" i="2"/>
  <c r="O20" i="2"/>
  <c r="O21" i="2"/>
  <c r="N22" i="2"/>
  <c r="O22" i="2"/>
  <c r="O23" i="2"/>
  <c r="O24" i="2"/>
  <c r="O25" i="2"/>
  <c r="N26" i="2"/>
  <c r="O26" i="2"/>
  <c r="O27" i="2"/>
  <c r="O28" i="2"/>
  <c r="O29" i="2"/>
  <c r="N30" i="2"/>
  <c r="O30" i="2"/>
  <c r="O31" i="2"/>
  <c r="O32" i="2"/>
  <c r="O33" i="2"/>
  <c r="N34" i="2"/>
  <c r="O34" i="2"/>
  <c r="O35" i="2"/>
  <c r="O36" i="2"/>
  <c r="O37" i="2"/>
  <c r="N38" i="2"/>
  <c r="O38" i="2"/>
  <c r="N39" i="2"/>
  <c r="O39" i="2"/>
  <c r="O40" i="2"/>
  <c r="O41" i="2"/>
  <c r="N42" i="2"/>
  <c r="O42" i="2"/>
  <c r="O43" i="2"/>
  <c r="O44" i="2"/>
  <c r="O45" i="2"/>
  <c r="N46" i="2"/>
  <c r="O46" i="2"/>
  <c r="N47" i="2"/>
  <c r="O47" i="2"/>
  <c r="O48" i="2"/>
  <c r="O49" i="2"/>
  <c r="N50" i="2"/>
  <c r="O50" i="2"/>
  <c r="O51" i="2"/>
  <c r="O52" i="2"/>
  <c r="O53" i="2"/>
  <c r="N54" i="2"/>
  <c r="O54" i="2"/>
  <c r="O55" i="2"/>
  <c r="O56" i="2"/>
  <c r="O57" i="2"/>
  <c r="N58" i="2"/>
  <c r="O58" i="2"/>
  <c r="O59" i="2"/>
  <c r="O60" i="2"/>
  <c r="O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D10" i="2" s="1"/>
  <c r="E11" i="2"/>
  <c r="E12" i="2"/>
  <c r="E13" i="2"/>
  <c r="E14" i="2"/>
  <c r="D14" i="2" s="1"/>
  <c r="E15" i="2"/>
  <c r="E16" i="2"/>
  <c r="E17" i="2"/>
  <c r="E18" i="2"/>
  <c r="D18" i="2" s="1"/>
  <c r="E19" i="2"/>
  <c r="E20" i="2"/>
  <c r="E21" i="2"/>
  <c r="E22" i="2"/>
  <c r="D22" i="2" s="1"/>
  <c r="E23" i="2"/>
  <c r="E24" i="2"/>
  <c r="E25" i="2"/>
  <c r="E26" i="2"/>
  <c r="D26" i="2" s="1"/>
  <c r="E27" i="2"/>
  <c r="E28" i="2"/>
  <c r="E29" i="2"/>
  <c r="E30" i="2"/>
  <c r="D30" i="2" s="1"/>
  <c r="E31" i="2"/>
  <c r="E32" i="2"/>
  <c r="E33" i="2"/>
  <c r="E34" i="2"/>
  <c r="D34" i="2" s="1"/>
  <c r="E35" i="2"/>
  <c r="E36" i="2"/>
  <c r="E37" i="2"/>
  <c r="E38" i="2"/>
  <c r="D38" i="2" s="1"/>
  <c r="E39" i="2"/>
  <c r="E40" i="2"/>
  <c r="E41" i="2"/>
  <c r="E42" i="2"/>
  <c r="D42" i="2" s="1"/>
  <c r="E43" i="2"/>
  <c r="E44" i="2"/>
  <c r="E45" i="2"/>
  <c r="E46" i="2"/>
  <c r="D46" i="2" s="1"/>
  <c r="E47" i="2"/>
  <c r="E48" i="2"/>
  <c r="E49" i="2"/>
  <c r="E50" i="2"/>
  <c r="D50" i="2" s="1"/>
  <c r="E51" i="2"/>
  <c r="E52" i="2"/>
  <c r="E53" i="2"/>
  <c r="E54" i="2"/>
  <c r="D54" i="2" s="1"/>
  <c r="E55" i="2"/>
  <c r="E56" i="2"/>
  <c r="E57" i="2"/>
  <c r="E58" i="2"/>
  <c r="D58" i="2" s="1"/>
  <c r="E59" i="2"/>
  <c r="E60" i="2"/>
  <c r="E61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I8" i="1"/>
  <c r="J8" i="1"/>
  <c r="I9" i="1"/>
  <c r="I10" i="1"/>
  <c r="I11" i="1"/>
  <c r="I12" i="1"/>
  <c r="I13" i="1"/>
  <c r="J13" i="1"/>
  <c r="I14" i="1"/>
  <c r="I15" i="1"/>
  <c r="I16" i="1"/>
  <c r="I17" i="1"/>
  <c r="I18" i="1"/>
  <c r="J18" i="1"/>
  <c r="I19" i="1"/>
  <c r="I20" i="1"/>
  <c r="I21" i="1"/>
  <c r="I22" i="1"/>
  <c r="I23" i="1"/>
  <c r="J23" i="1"/>
  <c r="I24" i="1"/>
  <c r="J24" i="1"/>
  <c r="I25" i="1"/>
  <c r="I26" i="1"/>
  <c r="I27" i="1"/>
  <c r="I28" i="1"/>
  <c r="I29" i="1"/>
  <c r="J29" i="1"/>
  <c r="I30" i="1"/>
  <c r="J30" i="1"/>
  <c r="I31" i="1"/>
  <c r="I32" i="1"/>
  <c r="I33" i="1"/>
  <c r="I34" i="1"/>
  <c r="I35" i="1"/>
  <c r="J35" i="1"/>
  <c r="I36" i="1"/>
  <c r="J36" i="1"/>
  <c r="I37" i="1"/>
  <c r="I38" i="1"/>
  <c r="I39" i="1"/>
  <c r="I40" i="1"/>
  <c r="I41" i="1"/>
  <c r="J41" i="1"/>
  <c r="I42" i="1"/>
  <c r="I43" i="1"/>
  <c r="I44" i="1"/>
  <c r="I45" i="1"/>
  <c r="I46" i="1"/>
  <c r="I47" i="1"/>
  <c r="J47" i="1"/>
  <c r="I48" i="1"/>
  <c r="J48" i="1"/>
  <c r="I49" i="1"/>
  <c r="I50" i="1"/>
  <c r="I51" i="1"/>
  <c r="I52" i="1"/>
  <c r="I53" i="1"/>
  <c r="J53" i="1"/>
  <c r="I54" i="1"/>
  <c r="I55" i="1"/>
  <c r="I56" i="1"/>
  <c r="I57" i="1"/>
  <c r="I58" i="1"/>
  <c r="J58" i="1"/>
  <c r="I59" i="1"/>
  <c r="I60" i="1"/>
  <c r="I61" i="1"/>
  <c r="E8" i="1"/>
  <c r="D8" i="1" s="1"/>
  <c r="F8" i="1" s="1"/>
  <c r="E9" i="1"/>
  <c r="D9" i="1" s="1"/>
  <c r="F9" i="1" s="1"/>
  <c r="E10" i="1"/>
  <c r="D11" i="1"/>
  <c r="F11" i="1" s="1"/>
  <c r="E11" i="1"/>
  <c r="E12" i="1"/>
  <c r="D12" i="1" s="1"/>
  <c r="F12" i="1" s="1"/>
  <c r="E13" i="1"/>
  <c r="D13" i="1" s="1"/>
  <c r="F13" i="1" s="1"/>
  <c r="E14" i="1"/>
  <c r="D15" i="1"/>
  <c r="F15" i="1" s="1"/>
  <c r="E15" i="1"/>
  <c r="E16" i="1"/>
  <c r="E17" i="1"/>
  <c r="D17" i="1" s="1"/>
  <c r="F17" i="1" s="1"/>
  <c r="E18" i="1"/>
  <c r="D18" i="1" s="1"/>
  <c r="F18" i="1" s="1"/>
  <c r="D19" i="1"/>
  <c r="F19" i="1" s="1"/>
  <c r="E19" i="1"/>
  <c r="E20" i="1"/>
  <c r="E21" i="1"/>
  <c r="D21" i="1" s="1"/>
  <c r="F21" i="1" s="1"/>
  <c r="E22" i="1"/>
  <c r="D22" i="1" s="1"/>
  <c r="F22" i="1" s="1"/>
  <c r="D23" i="1"/>
  <c r="F23" i="1" s="1"/>
  <c r="E23" i="1"/>
  <c r="E24" i="1"/>
  <c r="D24" i="1" s="1"/>
  <c r="F24" i="1" s="1"/>
  <c r="E25" i="1"/>
  <c r="D25" i="1" s="1"/>
  <c r="F25" i="1" s="1"/>
  <c r="E26" i="1"/>
  <c r="D27" i="1"/>
  <c r="F27" i="1" s="1"/>
  <c r="E27" i="1"/>
  <c r="E28" i="1"/>
  <c r="D28" i="1" s="1"/>
  <c r="F28" i="1" s="1"/>
  <c r="E29" i="1"/>
  <c r="D29" i="1" s="1"/>
  <c r="F29" i="1"/>
  <c r="E30" i="1"/>
  <c r="D30" i="1" s="1"/>
  <c r="F30" i="1" s="1"/>
  <c r="D31" i="1"/>
  <c r="F31" i="1" s="1"/>
  <c r="E31" i="1"/>
  <c r="E32" i="1"/>
  <c r="E33" i="1"/>
  <c r="D33" i="1" s="1"/>
  <c r="F33" i="1" s="1"/>
  <c r="E34" i="1"/>
  <c r="D34" i="1" s="1"/>
  <c r="F34" i="1" s="1"/>
  <c r="D35" i="1"/>
  <c r="F35" i="1" s="1"/>
  <c r="E35" i="1"/>
  <c r="E36" i="1"/>
  <c r="D36" i="1" s="1"/>
  <c r="F36" i="1" s="1"/>
  <c r="E37" i="1"/>
  <c r="D37" i="1" s="1"/>
  <c r="F37" i="1" s="1"/>
  <c r="E38" i="1"/>
  <c r="D39" i="1"/>
  <c r="F39" i="1" s="1"/>
  <c r="E39" i="1"/>
  <c r="E40" i="1"/>
  <c r="D40" i="1" s="1"/>
  <c r="F40" i="1" s="1"/>
  <c r="E41" i="1"/>
  <c r="D41" i="1" s="1"/>
  <c r="F41" i="1" s="1"/>
  <c r="E42" i="1"/>
  <c r="D43" i="1"/>
  <c r="F43" i="1" s="1"/>
  <c r="E43" i="1"/>
  <c r="E44" i="1"/>
  <c r="E45" i="1"/>
  <c r="D45" i="1" s="1"/>
  <c r="J45" i="1" s="1"/>
  <c r="F45" i="1"/>
  <c r="E46" i="1"/>
  <c r="D46" i="1" s="1"/>
  <c r="F46" i="1" s="1"/>
  <c r="D47" i="1"/>
  <c r="F47" i="1" s="1"/>
  <c r="E47" i="1"/>
  <c r="E48" i="1"/>
  <c r="D48" i="1" s="1"/>
  <c r="F48" i="1" s="1"/>
  <c r="E49" i="1"/>
  <c r="D49" i="1" s="1"/>
  <c r="F49" i="1" s="1"/>
  <c r="E50" i="1"/>
  <c r="D51" i="1"/>
  <c r="F51" i="1" s="1"/>
  <c r="E51" i="1"/>
  <c r="E52" i="1"/>
  <c r="D52" i="1" s="1"/>
  <c r="F52" i="1" s="1"/>
  <c r="E53" i="1"/>
  <c r="D53" i="1" s="1"/>
  <c r="F53" i="1" s="1"/>
  <c r="E54" i="1"/>
  <c r="D55" i="1"/>
  <c r="F55" i="1" s="1"/>
  <c r="E55" i="1"/>
  <c r="E56" i="1"/>
  <c r="E57" i="1"/>
  <c r="D57" i="1" s="1"/>
  <c r="F57" i="1" s="1"/>
  <c r="E58" i="1"/>
  <c r="D58" i="1" s="1"/>
  <c r="F58" i="1" s="1"/>
  <c r="D59" i="1"/>
  <c r="F59" i="1" s="1"/>
  <c r="E59" i="1"/>
  <c r="E60" i="1"/>
  <c r="E61" i="1"/>
  <c r="D61" i="1" s="1"/>
  <c r="J61" i="1" s="1"/>
  <c r="F61" i="1"/>
  <c r="N57" i="2" l="1"/>
  <c r="N49" i="2"/>
  <c r="N41" i="2"/>
  <c r="N33" i="2"/>
  <c r="N25" i="2"/>
  <c r="N17" i="2"/>
  <c r="N9" i="2"/>
  <c r="N56" i="2"/>
  <c r="N48" i="2"/>
  <c r="N40" i="2"/>
  <c r="N32" i="2"/>
  <c r="N24" i="2"/>
  <c r="N16" i="2"/>
  <c r="N8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D61" i="2"/>
  <c r="D57" i="2"/>
  <c r="D53" i="2"/>
  <c r="D49" i="2"/>
  <c r="D45" i="2"/>
  <c r="D41" i="2"/>
  <c r="D37" i="2"/>
  <c r="D33" i="2"/>
  <c r="D29" i="2"/>
  <c r="D25" i="2"/>
  <c r="D21" i="2"/>
  <c r="D17" i="2"/>
  <c r="D13" i="2"/>
  <c r="D9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J52" i="1"/>
  <c r="J46" i="1"/>
  <c r="J40" i="1"/>
  <c r="J34" i="1"/>
  <c r="J28" i="1"/>
  <c r="J22" i="1"/>
  <c r="J12" i="1"/>
  <c r="D60" i="1"/>
  <c r="D54" i="1"/>
  <c r="D42" i="1"/>
  <c r="D32" i="1"/>
  <c r="D20" i="1"/>
  <c r="D14" i="1"/>
  <c r="J59" i="1"/>
  <c r="J57" i="1"/>
  <c r="J55" i="1"/>
  <c r="J51" i="1"/>
  <c r="J49" i="1"/>
  <c r="J43" i="1"/>
  <c r="J39" i="1"/>
  <c r="J37" i="1"/>
  <c r="J33" i="1"/>
  <c r="J31" i="1"/>
  <c r="J27" i="1"/>
  <c r="J25" i="1"/>
  <c r="J21" i="1"/>
  <c r="J19" i="1"/>
  <c r="J17" i="1"/>
  <c r="J15" i="1"/>
  <c r="J11" i="1"/>
  <c r="J9" i="1"/>
  <c r="D56" i="1"/>
  <c r="D50" i="1"/>
  <c r="D44" i="1"/>
  <c r="D38" i="1"/>
  <c r="D26" i="1"/>
  <c r="D16" i="1"/>
  <c r="D10" i="1"/>
  <c r="C1" i="1"/>
  <c r="B1" i="1"/>
  <c r="F10" i="1" l="1"/>
  <c r="J10" i="1"/>
  <c r="F44" i="1"/>
  <c r="J44" i="1"/>
  <c r="F42" i="1"/>
  <c r="J42" i="1"/>
  <c r="F16" i="1"/>
  <c r="J16" i="1"/>
  <c r="F50" i="1"/>
  <c r="J50" i="1"/>
  <c r="F14" i="1"/>
  <c r="J14" i="1"/>
  <c r="F54" i="1"/>
  <c r="J54" i="1"/>
  <c r="F26" i="1"/>
  <c r="J26" i="1"/>
  <c r="F56" i="1"/>
  <c r="J56" i="1"/>
  <c r="F20" i="1"/>
  <c r="J20" i="1"/>
  <c r="F60" i="1"/>
  <c r="J60" i="1"/>
  <c r="F38" i="1"/>
  <c r="J38" i="1"/>
  <c r="F32" i="1"/>
  <c r="J32" i="1"/>
  <c r="A7" i="2"/>
  <c r="AB2" i="4" l="1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C7" i="2"/>
  <c r="E7" i="2"/>
  <c r="AF7" i="2"/>
  <c r="AT7" i="2"/>
  <c r="E7" i="1"/>
  <c r="I7" i="1"/>
  <c r="H7" i="2"/>
  <c r="O7" i="2"/>
  <c r="AD2" i="4"/>
  <c r="AG2" i="4"/>
  <c r="K7" i="2"/>
  <c r="V7" i="2"/>
  <c r="AJ7" i="2"/>
  <c r="AD15" i="4"/>
  <c r="H8" i="4" l="1"/>
  <c r="D7" i="1"/>
  <c r="J7" i="1" s="1"/>
  <c r="N7" i="2"/>
  <c r="D7" i="2"/>
  <c r="AD27" i="4"/>
  <c r="AD50" i="4"/>
  <c r="AD43" i="4"/>
  <c r="AD21" i="4"/>
  <c r="AD40" i="4"/>
  <c r="AD52" i="4"/>
  <c r="AD22" i="4"/>
  <c r="AD7" i="4"/>
  <c r="AD25" i="4"/>
  <c r="AD10" i="4"/>
  <c r="AD9" i="4"/>
  <c r="AD39" i="4"/>
  <c r="AD36" i="4"/>
  <c r="AD51" i="4"/>
  <c r="AD13" i="4"/>
  <c r="AD26" i="4"/>
  <c r="AD38" i="4"/>
  <c r="AD37" i="4"/>
  <c r="AD49" i="4"/>
  <c r="AD47" i="4"/>
  <c r="AD23" i="4"/>
  <c r="AD17" i="4"/>
  <c r="AD44" i="4"/>
  <c r="AD20" i="4"/>
  <c r="AD30" i="4"/>
  <c r="AD14" i="4"/>
  <c r="AD19" i="4"/>
  <c r="AD48" i="4"/>
  <c r="AD28" i="4"/>
  <c r="AD53" i="4"/>
  <c r="AD46" i="4"/>
  <c r="AD12" i="4"/>
  <c r="AD45" i="4"/>
  <c r="AD16" i="4"/>
  <c r="AD31" i="4"/>
  <c r="AD32" i="4"/>
  <c r="AD33" i="4"/>
  <c r="AD29" i="4"/>
  <c r="AD42" i="4"/>
  <c r="AD18" i="4"/>
  <c r="AD41" i="4"/>
  <c r="AD34" i="4"/>
  <c r="AD8" i="4"/>
  <c r="AD24" i="4"/>
  <c r="AD35" i="4"/>
  <c r="AD11" i="4"/>
  <c r="D12" i="4" l="1"/>
  <c r="L8" i="4"/>
  <c r="L15" i="4" s="1"/>
  <c r="I7" i="4"/>
  <c r="D8" i="4"/>
  <c r="L7" i="4"/>
  <c r="I28" i="4"/>
  <c r="H11" i="4"/>
  <c r="I29" i="4"/>
  <c r="I12" i="4"/>
  <c r="I21" i="4"/>
  <c r="I20" i="4"/>
  <c r="I19" i="4"/>
  <c r="H9" i="4"/>
  <c r="I32" i="4"/>
  <c r="C17" i="4"/>
  <c r="I33" i="4"/>
  <c r="J31" i="4"/>
  <c r="I11" i="4"/>
  <c r="J11" i="4" s="1"/>
  <c r="I35" i="4"/>
  <c r="H12" i="4"/>
  <c r="H7" i="4"/>
  <c r="H13" i="4" s="1"/>
  <c r="H15" i="4" s="1"/>
  <c r="I14" i="4"/>
  <c r="J14" i="4" s="1"/>
  <c r="H14" i="4"/>
  <c r="I31" i="4"/>
  <c r="H10" i="4"/>
  <c r="J10" i="4" s="1"/>
  <c r="H21" i="4"/>
  <c r="J21" i="4" s="1"/>
  <c r="I34" i="4"/>
  <c r="J27" i="4"/>
  <c r="M7" i="4"/>
  <c r="M15" i="4" s="1"/>
  <c r="M8" i="4"/>
  <c r="I9" i="4"/>
  <c r="D15" i="4"/>
  <c r="J29" i="4"/>
  <c r="L9" i="4"/>
  <c r="M9" i="4"/>
  <c r="D10" i="4"/>
  <c r="D11" i="4"/>
  <c r="D13" i="4" s="1"/>
  <c r="I8" i="4"/>
  <c r="J8" i="4" s="1"/>
  <c r="D7" i="4"/>
  <c r="H20" i="4"/>
  <c r="H22" i="4" s="1"/>
  <c r="J30" i="4"/>
  <c r="I27" i="4"/>
  <c r="H19" i="4"/>
  <c r="I30" i="4"/>
  <c r="J28" i="4"/>
  <c r="I10" i="4"/>
  <c r="L7" i="1"/>
  <c r="N7" i="1"/>
  <c r="Q7" i="1"/>
  <c r="F7" i="1"/>
  <c r="J9" i="4"/>
  <c r="J12" i="4"/>
  <c r="J20" i="4"/>
  <c r="I22" i="4"/>
  <c r="D9" i="4"/>
  <c r="D24" i="4" s="1"/>
  <c r="I36" i="4"/>
  <c r="J19" i="4"/>
  <c r="J36" i="4"/>
  <c r="I13" i="4" l="1"/>
  <c r="I15" i="4" s="1"/>
  <c r="J7" i="4"/>
  <c r="J13" i="4" s="1"/>
  <c r="K9" i="4" s="1"/>
  <c r="J22" i="4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<sst xmlns="http://schemas.openxmlformats.org/spreadsheetml/2006/main" count="971" uniqueCount="418">
  <si>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</si>
  <si>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</si>
  <si>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</si>
  <si>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</si>
  <si>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</si>
  <si>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</si>
  <si>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</si>
  <si>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</si>
  <si>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</si>
  <si>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</si>
  <si>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</si>
  <si>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</si>
  <si>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</si>
  <si>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</si>
  <si>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</si>
  <si>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</si>
  <si>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</si>
  <si>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</si>
  <si>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</si>
  <si>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</si>
  <si>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</si>
  <si>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</si>
  <si>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</si>
  <si>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</si>
  <si>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</si>
  <si>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</si>
  <si>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</si>
  <si>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</si>
  <si>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</si>
  <si>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</si>
  <si>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</si>
  <si>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</si>
  <si>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</si>
  <si>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</si>
  <si>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</si>
  <si>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</si>
  <si>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</si>
  <si>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</si>
  <si>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</si>
  <si>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</si>
  <si>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</si>
  <si>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</si>
  <si>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</si>
  <si>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</si>
  <si>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</si>
  <si>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</si>
  <si>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</si>
  <si>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</si>
  <si>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</si>
  <si>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</si>
  <si>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</si>
  <si>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</si>
  <si>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</si>
  <si>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</si>
  <si>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</si>
  <si>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</si>
  <si>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</si>
  <si>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</si>
  <si>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</si>
  <si>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</si>
  <si>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</si>
  <si>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</si>
  <si>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</si>
  <si>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</si>
  <si>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</si>
  <si>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</si>
  <si>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</si>
  <si>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</si>
  <si>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</si>
  <si>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</si>
  <si>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</si>
  <si>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</si>
  <si>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</si>
  <si>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</si>
  <si>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</si>
  <si>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</si>
  <si>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</si>
  <si>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</si>
  <si>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</si>
  <si>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</si>
  <si>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</si>
  <si>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</si>
  <si>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</si>
  <si>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</si>
  <si>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</si>
  <si>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</si>
  <si>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</si>
  <si>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</si>
  <si>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</si>
  <si>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</si>
  <si>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</si>
  <si>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</si>
  <si>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</si>
  <si>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</si>
  <si>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</si>
  <si>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</si>
  <si>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</si>
  <si>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</si>
  <si>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</si>
  <si>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</si>
  <si>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</si>
  <si>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</si>
  <si>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</si>
  <si>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</si>
  <si>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</si>
  <si>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</si>
  <si>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</si>
  <si>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</si>
  <si>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</si>
  <si>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</si>
  <si>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</si>
  <si>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</si>
  <si>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</si>
  <si>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</si>
  <si>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</si>
  <si>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</si>
  <si>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</si>
  <si>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</si>
  <si>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</si>
  <si>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</si>
  <si>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</si>
  <si>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</si>
  <si>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</si>
  <si>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</si>
  <si>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</si>
  <si>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</si>
  <si>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</si>
  <si>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</si>
  <si>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</si>
  <si>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</si>
  <si>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</si>
  <si>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</si>
  <si>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</si>
  <si>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</si>
  <si>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</si>
  <si>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</si>
  <si>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</si>
  <si>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</si>
  <si>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</si>
  <si>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</si>
  <si>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</si>
  <si>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</si>
  <si>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</si>
  <si>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</si>
  <si>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</si>
  <si>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</si>
  <si>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</si>
  <si>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</si>
  <si>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</si>
  <si>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</si>
  <si>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</si>
  <si>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</si>
  <si>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</si>
  <si>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</si>
  <si>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</si>
  <si>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</si>
  <si>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</si>
  <si>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</si>
  <si>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</si>
  <si>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</si>
  <si>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</si>
  <si>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</si>
  <si>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</si>
  <si>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</si>
  <si>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</si>
  <si>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</si>
  <si>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</si>
  <si>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</si>
  <si>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</si>
  <si>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</si>
  <si>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</si>
  <si>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</si>
  <si>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</si>
  <si>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</si>
  <si>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</si>
  <si>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</si>
  <si>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</si>
  <si>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</si>
  <si>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</si>
  <si>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</si>
  <si>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</si>
  <si>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</si>
  <si>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</si>
  <si>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</si>
  <si>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</si>
  <si>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</si>
  <si>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</si>
  <si>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</si>
  <si>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</si>
  <si>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</si>
  <si>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</si>
  <si>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</si>
  <si>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</si>
  <si>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</si>
  <si>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</si>
  <si>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</si>
  <si>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</si>
  <si>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</si>
  <si>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</si>
  <si>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</si>
  <si>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</si>
  <si>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</si>
  <si>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</si>
  <si>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</si>
  <si>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</si>
  <si>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</si>
  <si>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</si>
  <si>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</si>
  <si>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</si>
  <si>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</si>
  <si>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</si>
  <si>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</si>
  <si>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</si>
  <si>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</si>
  <si>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</si>
  <si>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</si>
  <si>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</si>
  <si>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</si>
  <si>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</si>
  <si>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</si>
  <si>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</si>
  <si>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</si>
  <si>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</si>
  <si>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</si>
  <si>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</si>
  <si>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</si>
  <si>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</si>
  <si>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</si>
  <si>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</si>
  <si>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</si>
  <si>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</si>
  <si>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</si>
  <si>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</si>
  <si>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</si>
  <si>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</si>
  <si>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</si>
  <si>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</si>
  <si>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</si>
  <si>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</si>
  <si>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</si>
  <si>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</si>
  <si>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</si>
  <si>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</si>
  <si>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</si>
  <si>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</si>
  <si>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</si>
  <si>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</si>
  <si>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</si>
  <si>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</si>
  <si>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</si>
  <si>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</si>
  <si>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23000</t>
  </si>
  <si>
    <t>水洗化人口等（平成28年度実績）</t>
    <phoneticPr fontId="3"/>
  </si>
  <si>
    <t>し尿処理の状況（平成28年度実績）</t>
    <phoneticPr fontId="3"/>
  </si>
  <si>
    <t>23100</t>
  </si>
  <si>
    <t>名古屋市</t>
  </si>
  <si>
    <t>○</t>
  </si>
  <si>
    <t>231100</t>
    <phoneticPr fontId="3"/>
  </si>
  <si>
    <t>23201</t>
  </si>
  <si>
    <t>豊橋市</t>
  </si>
  <si>
    <t>231201</t>
    <phoneticPr fontId="3"/>
  </si>
  <si>
    <t>23202</t>
  </si>
  <si>
    <t>岡崎市</t>
  </si>
  <si>
    <t>231202</t>
    <phoneticPr fontId="3"/>
  </si>
  <si>
    <t>23203</t>
  </si>
  <si>
    <t>一宮市</t>
  </si>
  <si>
    <t>231203</t>
    <phoneticPr fontId="3"/>
  </si>
  <si>
    <t>23204</t>
  </si>
  <si>
    <t>瀬戸市</t>
  </si>
  <si>
    <t>231204</t>
    <phoneticPr fontId="3"/>
  </si>
  <si>
    <t>23205</t>
  </si>
  <si>
    <t>半田市</t>
  </si>
  <si>
    <t>231205</t>
    <phoneticPr fontId="3"/>
  </si>
  <si>
    <t>23206</t>
  </si>
  <si>
    <t>春日井市</t>
  </si>
  <si>
    <t>231206</t>
    <phoneticPr fontId="3"/>
  </si>
  <si>
    <t>23207</t>
  </si>
  <si>
    <t>豊川市</t>
  </si>
  <si>
    <t>231207</t>
    <phoneticPr fontId="3"/>
  </si>
  <si>
    <t>23208</t>
  </si>
  <si>
    <t>津島市</t>
  </si>
  <si>
    <t>231208</t>
    <phoneticPr fontId="3"/>
  </si>
  <si>
    <t>23209</t>
  </si>
  <si>
    <t>碧南市</t>
  </si>
  <si>
    <t>231209</t>
    <phoneticPr fontId="3"/>
  </si>
  <si>
    <t>23210</t>
  </si>
  <si>
    <t>刈谷市</t>
  </si>
  <si>
    <t>231210</t>
    <phoneticPr fontId="3"/>
  </si>
  <si>
    <t>23211</t>
  </si>
  <si>
    <t>豊田市</t>
  </si>
  <si>
    <t>231211</t>
    <phoneticPr fontId="3"/>
  </si>
  <si>
    <t>23212</t>
  </si>
  <si>
    <t>安城市</t>
  </si>
  <si>
    <t>231212</t>
    <phoneticPr fontId="3"/>
  </si>
  <si>
    <t>23213</t>
  </si>
  <si>
    <t>西尾市</t>
  </si>
  <si>
    <t>231213</t>
    <phoneticPr fontId="3"/>
  </si>
  <si>
    <t>23214</t>
  </si>
  <si>
    <t>蒲郡市</t>
  </si>
  <si>
    <t>231214</t>
    <phoneticPr fontId="3"/>
  </si>
  <si>
    <t>23215</t>
  </si>
  <si>
    <t>犬山市</t>
  </si>
  <si>
    <t>231215</t>
    <phoneticPr fontId="3"/>
  </si>
  <si>
    <t>23216</t>
  </si>
  <si>
    <t>常滑市</t>
  </si>
  <si>
    <t>231216</t>
    <phoneticPr fontId="3"/>
  </si>
  <si>
    <t>23217</t>
  </si>
  <si>
    <t>江南市</t>
  </si>
  <si>
    <t>231217</t>
    <phoneticPr fontId="3"/>
  </si>
  <si>
    <t>23219</t>
  </si>
  <si>
    <t>小牧市</t>
  </si>
  <si>
    <t>231219</t>
    <phoneticPr fontId="3"/>
  </si>
  <si>
    <t>23220</t>
  </si>
  <si>
    <t>稲沢市</t>
  </si>
  <si>
    <t>231220</t>
    <phoneticPr fontId="3"/>
  </si>
  <si>
    <t>23221</t>
  </si>
  <si>
    <t>新城市</t>
  </si>
  <si>
    <t>231221</t>
    <phoneticPr fontId="3"/>
  </si>
  <si>
    <t>23222</t>
  </si>
  <si>
    <t>東海市</t>
  </si>
  <si>
    <t>231222</t>
    <phoneticPr fontId="3"/>
  </si>
  <si>
    <t>23223</t>
  </si>
  <si>
    <t>大府市</t>
  </si>
  <si>
    <t>231223</t>
    <phoneticPr fontId="3"/>
  </si>
  <si>
    <t>23224</t>
  </si>
  <si>
    <t>知多市</t>
  </si>
  <si>
    <t>231224</t>
    <phoneticPr fontId="3"/>
  </si>
  <si>
    <t>23225</t>
  </si>
  <si>
    <t>知立市</t>
  </si>
  <si>
    <t>231225</t>
    <phoneticPr fontId="3"/>
  </si>
  <si>
    <t>23226</t>
  </si>
  <si>
    <t>尾張旭市</t>
  </si>
  <si>
    <t>231226</t>
    <phoneticPr fontId="3"/>
  </si>
  <si>
    <t>23227</t>
  </si>
  <si>
    <t>高浜市</t>
  </si>
  <si>
    <t>231227</t>
    <phoneticPr fontId="3"/>
  </si>
  <si>
    <t>23228</t>
  </si>
  <si>
    <t>岩倉市</t>
  </si>
  <si>
    <t>231228</t>
    <phoneticPr fontId="3"/>
  </si>
  <si>
    <t>23229</t>
  </si>
  <si>
    <t>豊明市</t>
  </si>
  <si>
    <t>231229</t>
    <phoneticPr fontId="3"/>
  </si>
  <si>
    <t>23230</t>
  </si>
  <si>
    <t>日進市</t>
  </si>
  <si>
    <t>231230</t>
    <phoneticPr fontId="3"/>
  </si>
  <si>
    <t>23231</t>
  </si>
  <si>
    <t>田原市</t>
  </si>
  <si>
    <t>231231</t>
    <phoneticPr fontId="3"/>
  </si>
  <si>
    <t>23232</t>
  </si>
  <si>
    <t>愛西市</t>
  </si>
  <si>
    <t>231232</t>
    <phoneticPr fontId="3"/>
  </si>
  <si>
    <t>23233</t>
  </si>
  <si>
    <t>清須市</t>
  </si>
  <si>
    <t>231233</t>
    <phoneticPr fontId="3"/>
  </si>
  <si>
    <t>23234</t>
  </si>
  <si>
    <t>北名古屋市</t>
  </si>
  <si>
    <t>231234</t>
    <phoneticPr fontId="3"/>
  </si>
  <si>
    <t>23235</t>
  </si>
  <si>
    <t>弥富市</t>
  </si>
  <si>
    <t>231235</t>
    <phoneticPr fontId="3"/>
  </si>
  <si>
    <t>23236</t>
  </si>
  <si>
    <t>みよし市</t>
  </si>
  <si>
    <t>231236</t>
    <phoneticPr fontId="3"/>
  </si>
  <si>
    <t>23237</t>
  </si>
  <si>
    <t>あま市</t>
  </si>
  <si>
    <t>231237</t>
    <phoneticPr fontId="3"/>
  </si>
  <si>
    <t>23238</t>
  </si>
  <si>
    <t>長久手市</t>
  </si>
  <si>
    <t>231238</t>
    <phoneticPr fontId="3"/>
  </si>
  <si>
    <t>23302</t>
  </si>
  <si>
    <t>東郷町</t>
  </si>
  <si>
    <t>231302</t>
    <phoneticPr fontId="3"/>
  </si>
  <si>
    <t>23342</t>
  </si>
  <si>
    <t>豊山町</t>
  </si>
  <si>
    <t>231342</t>
    <phoneticPr fontId="3"/>
  </si>
  <si>
    <t>23361</t>
  </si>
  <si>
    <t>大口町</t>
  </si>
  <si>
    <t>231361</t>
    <phoneticPr fontId="3"/>
  </si>
  <si>
    <t>23362</t>
  </si>
  <si>
    <t>扶桑町</t>
  </si>
  <si>
    <t>231362</t>
    <phoneticPr fontId="3"/>
  </si>
  <si>
    <t>23424</t>
  </si>
  <si>
    <t>大治町</t>
  </si>
  <si>
    <t>231424</t>
    <phoneticPr fontId="3"/>
  </si>
  <si>
    <t>23425</t>
  </si>
  <si>
    <t>蟹江町</t>
  </si>
  <si>
    <t>231425</t>
    <phoneticPr fontId="3"/>
  </si>
  <si>
    <t>23427</t>
  </si>
  <si>
    <t>飛島村</t>
  </si>
  <si>
    <t>231427</t>
    <phoneticPr fontId="3"/>
  </si>
  <si>
    <t>23441</t>
  </si>
  <si>
    <t>阿久比町</t>
  </si>
  <si>
    <t>231441</t>
    <phoneticPr fontId="3"/>
  </si>
  <si>
    <t>23442</t>
  </si>
  <si>
    <t>東浦町</t>
  </si>
  <si>
    <t>231442</t>
    <phoneticPr fontId="3"/>
  </si>
  <si>
    <t>23445</t>
  </si>
  <si>
    <t>南知多町</t>
  </si>
  <si>
    <t>231445</t>
    <phoneticPr fontId="3"/>
  </si>
  <si>
    <t>23446</t>
  </si>
  <si>
    <t>美浜町</t>
  </si>
  <si>
    <t>231446</t>
    <phoneticPr fontId="3"/>
  </si>
  <si>
    <t>23447</t>
  </si>
  <si>
    <t>武豊町</t>
  </si>
  <si>
    <t>231447</t>
    <phoneticPr fontId="3"/>
  </si>
  <si>
    <t>23501</t>
  </si>
  <si>
    <t>幸田町</t>
  </si>
  <si>
    <t>231501</t>
    <phoneticPr fontId="3"/>
  </si>
  <si>
    <t>23561</t>
  </si>
  <si>
    <t>設楽町</t>
  </si>
  <si>
    <t>231561</t>
    <phoneticPr fontId="3"/>
  </si>
  <si>
    <t>23562</t>
  </si>
  <si>
    <t>東栄町</t>
  </si>
  <si>
    <t>231562</t>
    <phoneticPr fontId="3"/>
  </si>
  <si>
    <t>23563</t>
  </si>
  <si>
    <t>豊根村</t>
  </si>
  <si>
    <t>231563</t>
    <phoneticPr fontId="3"/>
  </si>
  <si>
    <t>23000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</si>
</sst>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6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NumberFormat="1" applyFont="1" applyBorder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 activeCell="A14" sqref="A14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16384" width="9" style="81"/>
  </cols>
  <sheetData>
    <row r="1" spans="1:27" s="78" customFormat="1" ht="17.25">
      <c r="A1" s="56" t="s">
        <v>252</v>
      </c>
      <c r="B1" s="79">
        <f>COUNTA(A:A) - 3</f>
        <v>54</v>
      </c>
      <c r="C1" s="79">
        <f>SUBTOTAL(3,A:A ) - 2</f>
        <v>55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</row>
    <row r="2" spans="1:27" s="76" customFormat="1" ht="13.5" customHeight="1">
      <c r="A2" s="120" t="s">
        <v>193</v>
      </c>
      <c r="B2" s="122" t="s">
        <v>194</v>
      </c>
      <c r="C2" s="123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6" t="s">
        <v>198</v>
      </c>
      <c r="T2" s="127"/>
      <c r="U2" s="127"/>
      <c r="V2" s="128"/>
      <c r="W2" s="132" t="s">
        <v>199</v>
      </c>
      <c r="X2" s="127"/>
      <c r="Y2" s="127"/>
      <c r="Z2" s="128"/>
    </row>
    <row r="3" spans="1:27" s="76" customFormat="1" ht="13.5" customHeight="1">
      <c r="A3" s="121"/>
      <c r="B3" s="121"/>
      <c r="C3" s="124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9"/>
      <c r="T3" s="130"/>
      <c r="U3" s="130"/>
      <c r="V3" s="131"/>
      <c r="W3" s="129"/>
      <c r="X3" s="130"/>
      <c r="Y3" s="130"/>
      <c r="Z3" s="131"/>
    </row>
    <row r="4" spans="1:27" s="76" customFormat="1" ht="18.75" customHeight="1">
      <c r="A4" s="121"/>
      <c r="B4" s="121"/>
      <c r="C4" s="124"/>
      <c r="D4" s="64"/>
      <c r="E4" s="125" t="s">
        <v>200</v>
      </c>
      <c r="F4" s="118" t="s">
        <v>203</v>
      </c>
      <c r="G4" s="118" t="s">
        <v>246</v>
      </c>
      <c r="H4" s="118" t="s">
        <v>204</v>
      </c>
      <c r="I4" s="125" t="s">
        <v>200</v>
      </c>
      <c r="J4" s="118" t="s">
        <v>205</v>
      </c>
      <c r="K4" s="118" t="s">
        <v>206</v>
      </c>
      <c r="L4" s="118" t="s">
        <v>207</v>
      </c>
      <c r="M4" s="118" t="s">
        <v>247</v>
      </c>
      <c r="N4" s="118" t="s">
        <v>208</v>
      </c>
      <c r="O4" s="134" t="s">
        <v>209</v>
      </c>
      <c r="P4" s="67"/>
      <c r="Q4" s="118" t="s">
        <v>210</v>
      </c>
      <c r="R4" s="68"/>
      <c r="S4" s="118" t="s">
        <v>211</v>
      </c>
      <c r="T4" s="118" t="s">
        <v>249</v>
      </c>
      <c r="U4" s="120" t="s">
        <v>212</v>
      </c>
      <c r="V4" s="120" t="s">
        <v>213</v>
      </c>
      <c r="W4" s="118" t="s">
        <v>211</v>
      </c>
      <c r="X4" s="118" t="s">
        <v>248</v>
      </c>
      <c r="Y4" s="120" t="s">
        <v>212</v>
      </c>
      <c r="Z4" s="120" t="s">
        <v>213</v>
      </c>
    </row>
    <row r="5" spans="1:27" s="76" customFormat="1" ht="22.5" customHeight="1">
      <c r="A5" s="121"/>
      <c r="B5" s="121"/>
      <c r="C5" s="124"/>
      <c r="D5" s="64"/>
      <c r="E5" s="125"/>
      <c r="F5" s="119"/>
      <c r="G5" s="119"/>
      <c r="H5" s="119"/>
      <c r="I5" s="125"/>
      <c r="J5" s="119"/>
      <c r="K5" s="119"/>
      <c r="L5" s="119"/>
      <c r="M5" s="119"/>
      <c r="N5" s="119"/>
      <c r="O5" s="119"/>
      <c r="P5" s="69" t="s">
        <v>214</v>
      </c>
      <c r="Q5" s="119"/>
      <c r="R5" s="70"/>
      <c r="S5" s="119"/>
      <c r="T5" s="119"/>
      <c r="U5" s="133"/>
      <c r="V5" s="133"/>
      <c r="W5" s="119"/>
      <c r="X5" s="119"/>
      <c r="Y5" s="133"/>
      <c r="Z5" s="133"/>
    </row>
    <row r="6" spans="1:27" s="77" customFormat="1" ht="13.5" customHeight="1">
      <c r="A6" s="121"/>
      <c r="B6" s="121"/>
      <c r="C6" s="124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</row>
    <row r="7" spans="1:27" s="75" customFormat="1" ht="13.5" customHeight="1">
      <c r="A7" s="109" t="s">
        <v>31</v>
      </c>
      <c r="B7" s="116" t="s">
        <v>251</v>
      </c>
      <c r="C7" s="109" t="s">
        <v>200</v>
      </c>
      <c r="D7" s="110">
        <f>+SUM(E7,+I7)</f>
        <v>7528190</v>
      </c>
      <c r="E7" s="110">
        <f>+SUM(G7,+H7)</f>
        <v>140601</v>
      </c>
      <c r="F7" s="111">
        <f>IF(D7&gt;0,E7/D7*100,"-")</f>
        <v>1.8676600882815124</v>
      </c>
      <c r="G7" s="108">
        <f>SUM(G$8:G$1000)</f>
        <v>140510</v>
      </c>
      <c r="H7" s="108">
        <f>SUM(H$8:H$1000)</f>
        <v>91</v>
      </c>
      <c r="I7" s="110">
        <f>+SUM(K7,+M7,+O7)</f>
        <v>7387589</v>
      </c>
      <c r="J7" s="111">
        <f>IF(D7&gt;0,I7/D7*100,"-")</f>
        <v>98.132339911718489</v>
      </c>
      <c r="K7" s="108">
        <f>SUM(K$8:K$1000)</f>
        <v>5470871</v>
      </c>
      <c r="L7" s="111">
        <f>IF(D7&gt;0,K7/D7*100,"-")</f>
        <v>72.671797603407995</v>
      </c>
      <c r="M7" s="108">
        <f>SUM(M$8:M$1000)</f>
        <v>11017</v>
      </c>
      <c r="N7" s="111">
        <f>IF(D7&gt;0,M7/D7*100,"-")</f>
        <v>0.14634327773342595</v>
      </c>
      <c r="O7" s="108">
        <f>SUM(O$8:O$1000)</f>
        <v>1905701</v>
      </c>
      <c r="P7" s="108">
        <f>SUM(P$8:P$1000)</f>
        <v>1005482</v>
      </c>
      <c r="Q7" s="111">
        <f>IF(D7&gt;0,O7/D7*100,"-")</f>
        <v>25.314199030577072</v>
      </c>
      <c r="R7" s="108">
        <f>SUM(R$8:R$1000)</f>
        <v>215183</v>
      </c>
      <c r="S7" s="112">
        <f t="shared" ref="S7:Z7" si="0">COUNTIF(S$8:S$1000,"○")</f>
        <v>31</v>
      </c>
      <c r="T7" s="112">
        <f t="shared" si="0"/>
        <v>13</v>
      </c>
      <c r="U7" s="112">
        <f t="shared" si="0"/>
        <v>1</v>
      </c>
      <c r="V7" s="112">
        <f t="shared" si="0"/>
        <v>9</v>
      </c>
      <c r="W7" s="112">
        <f t="shared" si="0"/>
        <v>25</v>
      </c>
      <c r="X7" s="112">
        <f t="shared" si="0"/>
        <v>0</v>
      </c>
      <c r="Y7" s="112">
        <f t="shared" si="0"/>
        <v>0</v>
      </c>
      <c r="Z7" s="112">
        <f t="shared" si="0"/>
        <v>29</v>
      </c>
    </row>
    <row r="8" spans="1:27" s="105" customFormat="1" ht="13.5" customHeight="1">
      <c r="A8" s="101" t="s">
        <v>31</v>
      </c>
      <c r="B8" s="102" t="s">
        <v>254</v>
      </c>
      <c r="C8" s="101" t="s">
        <v>255</v>
      </c>
      <c r="D8" s="103">
        <f t="shared" ref="D8:D61" si="1">+SUM(E8,+I8)</f>
        <v>2276121</v>
      </c>
      <c r="E8" s="103">
        <f t="shared" ref="E8:E61" si="2">+SUM(G8,+H8)</f>
        <v>5430</v>
      </c>
      <c r="F8" s="104">
        <f t="shared" ref="F8:F61" si="3">IF(D8&gt;0,E8/D8*100,"-")</f>
        <v>0.23856376704050444</v>
      </c>
      <c r="G8" s="103">
        <v>5430</v>
      </c>
      <c r="H8" s="103">
        <v>0</v>
      </c>
      <c r="I8" s="103">
        <f t="shared" ref="I8:I61" si="4">+SUM(K8,+M8,+O8)</f>
        <v>2270691</v>
      </c>
      <c r="J8" s="104">
        <f t="shared" ref="J8:J61" si="5">IF(D8&gt;0,I8/D8*100,"-")</f>
        <v>99.761436232959497</v>
      </c>
      <c r="K8" s="103">
        <v>2253300</v>
      </c>
      <c r="L8" s="104">
        <f t="shared" ref="L8:L61" si="6">IF(D8&gt;0,K8/D8*100,"-")</f>
        <v>98.997373162498832</v>
      </c>
      <c r="M8" s="103">
        <v>0</v>
      </c>
      <c r="N8" s="104">
        <f t="shared" ref="N8:N61" si="7">IF(D8&gt;0,M8/D8*100,"-")</f>
        <v>0</v>
      </c>
      <c r="O8" s="103">
        <v>17391</v>
      </c>
      <c r="P8" s="103">
        <v>4897</v>
      </c>
      <c r="Q8" s="104">
        <f t="shared" ref="Q8:Q61" si="8">IF(D8&gt;0,O8/D8*100,"-")</f>
        <v>0.76406307046066535</v>
      </c>
      <c r="R8" s="103">
        <v>71446</v>
      </c>
      <c r="S8" s="101"/>
      <c r="T8" s="101"/>
      <c r="U8" s="101" t="s">
        <v>256</v>
      </c>
      <c r="V8" s="101"/>
      <c r="W8" s="101" t="s">
        <v>256</v>
      </c>
      <c r="X8" s="101"/>
      <c r="Y8" s="101"/>
      <c r="Z8" s="101"/>
      <c r="AA8" s="117" t="s">
        <v>257</v>
      </c>
    </row>
    <row r="9" spans="1:27" s="105" customFormat="1" ht="13.5" customHeight="1">
      <c r="A9" s="101" t="s">
        <v>31</v>
      </c>
      <c r="B9" s="102" t="s">
        <v>258</v>
      </c>
      <c r="C9" s="101" t="s">
        <v>259</v>
      </c>
      <c r="D9" s="103">
        <f t="shared" si="1"/>
        <v>377999</v>
      </c>
      <c r="E9" s="103">
        <f t="shared" si="2"/>
        <v>3852</v>
      </c>
      <c r="F9" s="104">
        <f t="shared" si="3"/>
        <v>1.0190503149479231</v>
      </c>
      <c r="G9" s="103">
        <v>3852</v>
      </c>
      <c r="H9" s="103">
        <v>0</v>
      </c>
      <c r="I9" s="103">
        <f t="shared" si="4"/>
        <v>374147</v>
      </c>
      <c r="J9" s="104">
        <f t="shared" si="5"/>
        <v>98.980949685052082</v>
      </c>
      <c r="K9" s="103">
        <v>274938</v>
      </c>
      <c r="L9" s="104">
        <f t="shared" si="6"/>
        <v>72.735113055854654</v>
      </c>
      <c r="M9" s="103">
        <v>1517</v>
      </c>
      <c r="N9" s="104">
        <f t="shared" si="7"/>
        <v>0.40132381302596043</v>
      </c>
      <c r="O9" s="103">
        <v>97692</v>
      </c>
      <c r="P9" s="103">
        <v>57477</v>
      </c>
      <c r="Q9" s="104">
        <f t="shared" si="8"/>
        <v>25.844512816171473</v>
      </c>
      <c r="R9" s="103">
        <v>14557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17" t="s">
        <v>260</v>
      </c>
    </row>
    <row r="10" spans="1:27" s="105" customFormat="1" ht="13.5" customHeight="1">
      <c r="A10" s="101" t="s">
        <v>31</v>
      </c>
      <c r="B10" s="102" t="s">
        <v>261</v>
      </c>
      <c r="C10" s="101" t="s">
        <v>262</v>
      </c>
      <c r="D10" s="103">
        <f t="shared" si="1"/>
        <v>384263</v>
      </c>
      <c r="E10" s="103">
        <f t="shared" si="2"/>
        <v>3035</v>
      </c>
      <c r="F10" s="104">
        <f t="shared" si="3"/>
        <v>0.78982363641568409</v>
      </c>
      <c r="G10" s="103">
        <v>3035</v>
      </c>
      <c r="H10" s="103">
        <v>0</v>
      </c>
      <c r="I10" s="103">
        <f t="shared" si="4"/>
        <v>381228</v>
      </c>
      <c r="J10" s="104">
        <f t="shared" si="5"/>
        <v>99.21017636358431</v>
      </c>
      <c r="K10" s="103">
        <v>318967</v>
      </c>
      <c r="L10" s="104">
        <f t="shared" si="6"/>
        <v>83.007471445338226</v>
      </c>
      <c r="M10" s="103">
        <v>0</v>
      </c>
      <c r="N10" s="104">
        <f t="shared" si="7"/>
        <v>0</v>
      </c>
      <c r="O10" s="103">
        <v>62261</v>
      </c>
      <c r="P10" s="103">
        <v>28448</v>
      </c>
      <c r="Q10" s="104">
        <f t="shared" si="8"/>
        <v>16.202704918246098</v>
      </c>
      <c r="R10" s="103">
        <v>9668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17" t="s">
        <v>263</v>
      </c>
    </row>
    <row r="11" spans="1:27" s="105" customFormat="1" ht="13.5" customHeight="1">
      <c r="A11" s="101" t="s">
        <v>31</v>
      </c>
      <c r="B11" s="102" t="s">
        <v>264</v>
      </c>
      <c r="C11" s="101" t="s">
        <v>265</v>
      </c>
      <c r="D11" s="103">
        <f t="shared" si="1"/>
        <v>386191</v>
      </c>
      <c r="E11" s="103">
        <f t="shared" si="2"/>
        <v>19742</v>
      </c>
      <c r="F11" s="104">
        <f t="shared" si="3"/>
        <v>5.1119782698198559</v>
      </c>
      <c r="G11" s="103">
        <v>19742</v>
      </c>
      <c r="H11" s="103">
        <v>0</v>
      </c>
      <c r="I11" s="103">
        <f t="shared" si="4"/>
        <v>366449</v>
      </c>
      <c r="J11" s="104">
        <f t="shared" si="5"/>
        <v>94.888021730180142</v>
      </c>
      <c r="K11" s="103">
        <v>183893</v>
      </c>
      <c r="L11" s="104">
        <f t="shared" si="6"/>
        <v>47.617111740045729</v>
      </c>
      <c r="M11" s="103">
        <v>0</v>
      </c>
      <c r="N11" s="104">
        <f t="shared" si="7"/>
        <v>0</v>
      </c>
      <c r="O11" s="103">
        <v>182556</v>
      </c>
      <c r="P11" s="103">
        <v>78802</v>
      </c>
      <c r="Q11" s="104">
        <f t="shared" si="8"/>
        <v>47.270909990134413</v>
      </c>
      <c r="R11" s="103">
        <v>5373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17" t="s">
        <v>266</v>
      </c>
    </row>
    <row r="12" spans="1:27" s="105" customFormat="1" ht="13.5" customHeight="1">
      <c r="A12" s="101" t="s">
        <v>31</v>
      </c>
      <c r="B12" s="102" t="s">
        <v>267</v>
      </c>
      <c r="C12" s="101" t="s">
        <v>268</v>
      </c>
      <c r="D12" s="103">
        <f t="shared" si="1"/>
        <v>130516</v>
      </c>
      <c r="E12" s="103">
        <f t="shared" si="2"/>
        <v>6683</v>
      </c>
      <c r="F12" s="104">
        <f t="shared" si="3"/>
        <v>5.12044500291152</v>
      </c>
      <c r="G12" s="103">
        <v>6613</v>
      </c>
      <c r="H12" s="103">
        <v>70</v>
      </c>
      <c r="I12" s="103">
        <f t="shared" si="4"/>
        <v>123833</v>
      </c>
      <c r="J12" s="104">
        <f t="shared" si="5"/>
        <v>94.879554997088476</v>
      </c>
      <c r="K12" s="103">
        <v>67272</v>
      </c>
      <c r="L12" s="104">
        <f t="shared" si="6"/>
        <v>51.543105826105609</v>
      </c>
      <c r="M12" s="103">
        <v>0</v>
      </c>
      <c r="N12" s="104">
        <f t="shared" si="7"/>
        <v>0</v>
      </c>
      <c r="O12" s="103">
        <v>56561</v>
      </c>
      <c r="P12" s="103">
        <v>28793</v>
      </c>
      <c r="Q12" s="104">
        <f t="shared" si="8"/>
        <v>43.336449170982867</v>
      </c>
      <c r="R12" s="103">
        <v>3515</v>
      </c>
      <c r="S12" s="101"/>
      <c r="T12" s="101" t="s">
        <v>256</v>
      </c>
      <c r="U12" s="101"/>
      <c r="V12" s="101"/>
      <c r="W12" s="101"/>
      <c r="X12" s="101"/>
      <c r="Y12" s="101"/>
      <c r="Z12" s="101" t="s">
        <v>256</v>
      </c>
      <c r="AA12" s="117" t="s">
        <v>269</v>
      </c>
    </row>
    <row r="13" spans="1:27" s="105" customFormat="1" ht="13.5" customHeight="1">
      <c r="A13" s="101" t="s">
        <v>31</v>
      </c>
      <c r="B13" s="102" t="s">
        <v>270</v>
      </c>
      <c r="C13" s="101" t="s">
        <v>271</v>
      </c>
      <c r="D13" s="103">
        <f t="shared" si="1"/>
        <v>118960</v>
      </c>
      <c r="E13" s="103">
        <f t="shared" si="2"/>
        <v>3009</v>
      </c>
      <c r="F13" s="104">
        <f t="shared" si="3"/>
        <v>2.5294216543375927</v>
      </c>
      <c r="G13" s="103">
        <v>3009</v>
      </c>
      <c r="H13" s="103">
        <v>0</v>
      </c>
      <c r="I13" s="103">
        <f t="shared" si="4"/>
        <v>115951</v>
      </c>
      <c r="J13" s="104">
        <f t="shared" si="5"/>
        <v>97.470578345662403</v>
      </c>
      <c r="K13" s="103">
        <v>87278</v>
      </c>
      <c r="L13" s="104">
        <f t="shared" si="6"/>
        <v>73.3675184936113</v>
      </c>
      <c r="M13" s="103">
        <v>0</v>
      </c>
      <c r="N13" s="104">
        <f t="shared" si="7"/>
        <v>0</v>
      </c>
      <c r="O13" s="103">
        <v>28673</v>
      </c>
      <c r="P13" s="103">
        <v>13647</v>
      </c>
      <c r="Q13" s="104">
        <f t="shared" si="8"/>
        <v>24.103059852051111</v>
      </c>
      <c r="R13" s="103">
        <v>3202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17" t="s">
        <v>272</v>
      </c>
    </row>
    <row r="14" spans="1:27" s="105" customFormat="1" ht="13.5" customHeight="1">
      <c r="A14" s="101" t="s">
        <v>31</v>
      </c>
      <c r="B14" s="102" t="s">
        <v>273</v>
      </c>
      <c r="C14" s="101" t="s">
        <v>274</v>
      </c>
      <c r="D14" s="103">
        <f t="shared" si="1"/>
        <v>311748</v>
      </c>
      <c r="E14" s="103">
        <f t="shared" si="2"/>
        <v>4005</v>
      </c>
      <c r="F14" s="104">
        <f t="shared" si="3"/>
        <v>1.2846914815812773</v>
      </c>
      <c r="G14" s="103">
        <v>4005</v>
      </c>
      <c r="H14" s="103">
        <v>0</v>
      </c>
      <c r="I14" s="103">
        <f t="shared" si="4"/>
        <v>307743</v>
      </c>
      <c r="J14" s="104">
        <f t="shared" si="5"/>
        <v>98.715308518418723</v>
      </c>
      <c r="K14" s="103">
        <v>201292</v>
      </c>
      <c r="L14" s="104">
        <f t="shared" si="6"/>
        <v>64.568818404608848</v>
      </c>
      <c r="M14" s="103">
        <v>0</v>
      </c>
      <c r="N14" s="104">
        <f t="shared" si="7"/>
        <v>0</v>
      </c>
      <c r="O14" s="103">
        <v>106451</v>
      </c>
      <c r="P14" s="103">
        <v>65993</v>
      </c>
      <c r="Q14" s="104">
        <f t="shared" si="8"/>
        <v>34.146490113809875</v>
      </c>
      <c r="R14" s="103">
        <v>6406</v>
      </c>
      <c r="S14" s="101"/>
      <c r="T14" s="101" t="s">
        <v>256</v>
      </c>
      <c r="U14" s="101"/>
      <c r="V14" s="101"/>
      <c r="W14" s="101" t="s">
        <v>256</v>
      </c>
      <c r="X14" s="101"/>
      <c r="Y14" s="101"/>
      <c r="Z14" s="101"/>
      <c r="AA14" s="117" t="s">
        <v>275</v>
      </c>
    </row>
    <row r="15" spans="1:27" s="105" customFormat="1" ht="13.5" customHeight="1">
      <c r="A15" s="101" t="s">
        <v>31</v>
      </c>
      <c r="B15" s="102" t="s">
        <v>276</v>
      </c>
      <c r="C15" s="101" t="s">
        <v>277</v>
      </c>
      <c r="D15" s="103">
        <f t="shared" si="1"/>
        <v>185690</v>
      </c>
      <c r="E15" s="103">
        <f t="shared" si="2"/>
        <v>3182</v>
      </c>
      <c r="F15" s="104">
        <f t="shared" si="3"/>
        <v>1.7136087026765039</v>
      </c>
      <c r="G15" s="103">
        <v>3182</v>
      </c>
      <c r="H15" s="103">
        <v>0</v>
      </c>
      <c r="I15" s="103">
        <f t="shared" si="4"/>
        <v>182508</v>
      </c>
      <c r="J15" s="104">
        <f t="shared" si="5"/>
        <v>98.28639129732349</v>
      </c>
      <c r="K15" s="103">
        <v>134880</v>
      </c>
      <c r="L15" s="104">
        <f t="shared" si="6"/>
        <v>72.637191017286867</v>
      </c>
      <c r="M15" s="103">
        <v>0</v>
      </c>
      <c r="N15" s="104">
        <f t="shared" si="7"/>
        <v>0</v>
      </c>
      <c r="O15" s="103">
        <v>47628</v>
      </c>
      <c r="P15" s="103">
        <v>30468</v>
      </c>
      <c r="Q15" s="104">
        <f t="shared" si="8"/>
        <v>25.64920028003662</v>
      </c>
      <c r="R15" s="103">
        <v>5162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17" t="s">
        <v>278</v>
      </c>
    </row>
    <row r="16" spans="1:27" s="105" customFormat="1" ht="13.5" customHeight="1">
      <c r="A16" s="101" t="s">
        <v>31</v>
      </c>
      <c r="B16" s="102" t="s">
        <v>279</v>
      </c>
      <c r="C16" s="101" t="s">
        <v>280</v>
      </c>
      <c r="D16" s="103">
        <f t="shared" si="1"/>
        <v>63815</v>
      </c>
      <c r="E16" s="103">
        <f t="shared" si="2"/>
        <v>4145</v>
      </c>
      <c r="F16" s="104">
        <f t="shared" si="3"/>
        <v>6.4953380866567416</v>
      </c>
      <c r="G16" s="103">
        <v>4145</v>
      </c>
      <c r="H16" s="103">
        <v>0</v>
      </c>
      <c r="I16" s="103">
        <f t="shared" si="4"/>
        <v>59670</v>
      </c>
      <c r="J16" s="104">
        <f t="shared" si="5"/>
        <v>93.504661913343256</v>
      </c>
      <c r="K16" s="103">
        <v>15811</v>
      </c>
      <c r="L16" s="104">
        <f t="shared" si="6"/>
        <v>24.776306511008382</v>
      </c>
      <c r="M16" s="103">
        <v>1414</v>
      </c>
      <c r="N16" s="104">
        <f t="shared" si="7"/>
        <v>2.2157799890307919</v>
      </c>
      <c r="O16" s="103">
        <v>42445</v>
      </c>
      <c r="P16" s="103">
        <v>22315</v>
      </c>
      <c r="Q16" s="104">
        <f t="shared" si="8"/>
        <v>66.512575413304091</v>
      </c>
      <c r="R16" s="103">
        <v>1043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17" t="s">
        <v>281</v>
      </c>
    </row>
    <row r="17" spans="1:27" s="105" customFormat="1" ht="13.5" customHeight="1">
      <c r="A17" s="101" t="s">
        <v>31</v>
      </c>
      <c r="B17" s="102" t="s">
        <v>282</v>
      </c>
      <c r="C17" s="101" t="s">
        <v>283</v>
      </c>
      <c r="D17" s="103">
        <f t="shared" si="1"/>
        <v>72025</v>
      </c>
      <c r="E17" s="103">
        <f t="shared" si="2"/>
        <v>1425</v>
      </c>
      <c r="F17" s="104">
        <f t="shared" si="3"/>
        <v>1.9784796945505032</v>
      </c>
      <c r="G17" s="103">
        <v>1425</v>
      </c>
      <c r="H17" s="103">
        <v>0</v>
      </c>
      <c r="I17" s="103">
        <f t="shared" si="4"/>
        <v>70600</v>
      </c>
      <c r="J17" s="104">
        <f t="shared" si="5"/>
        <v>98.021520305449499</v>
      </c>
      <c r="K17" s="103">
        <v>43167</v>
      </c>
      <c r="L17" s="104">
        <f t="shared" si="6"/>
        <v>59.933356473446722</v>
      </c>
      <c r="M17" s="103">
        <v>0</v>
      </c>
      <c r="N17" s="104">
        <f t="shared" si="7"/>
        <v>0</v>
      </c>
      <c r="O17" s="103">
        <v>27433</v>
      </c>
      <c r="P17" s="103">
        <v>13278</v>
      </c>
      <c r="Q17" s="104">
        <f t="shared" si="8"/>
        <v>38.088163832002778</v>
      </c>
      <c r="R17" s="103">
        <v>3580</v>
      </c>
      <c r="S17" s="101"/>
      <c r="T17" s="101" t="s">
        <v>256</v>
      </c>
      <c r="U17" s="101"/>
      <c r="V17" s="101"/>
      <c r="W17" s="101"/>
      <c r="X17" s="101"/>
      <c r="Y17" s="101"/>
      <c r="Z17" s="101" t="s">
        <v>256</v>
      </c>
      <c r="AA17" s="117" t="s">
        <v>284</v>
      </c>
    </row>
    <row r="18" spans="1:27" s="105" customFormat="1" ht="13.5" customHeight="1">
      <c r="A18" s="101" t="s">
        <v>31</v>
      </c>
      <c r="B18" s="102" t="s">
        <v>285</v>
      </c>
      <c r="C18" s="101" t="s">
        <v>286</v>
      </c>
      <c r="D18" s="103">
        <f t="shared" si="1"/>
        <v>150061</v>
      </c>
      <c r="E18" s="103">
        <f t="shared" si="2"/>
        <v>1528</v>
      </c>
      <c r="F18" s="104">
        <f t="shared" si="3"/>
        <v>1.0182525772852373</v>
      </c>
      <c r="G18" s="103">
        <v>1528</v>
      </c>
      <c r="H18" s="103">
        <v>0</v>
      </c>
      <c r="I18" s="103">
        <f t="shared" si="4"/>
        <v>148533</v>
      </c>
      <c r="J18" s="104">
        <f t="shared" si="5"/>
        <v>98.981747422714761</v>
      </c>
      <c r="K18" s="103">
        <v>112761</v>
      </c>
      <c r="L18" s="104">
        <f t="shared" si="6"/>
        <v>75.143441667055399</v>
      </c>
      <c r="M18" s="103">
        <v>0</v>
      </c>
      <c r="N18" s="104">
        <f t="shared" si="7"/>
        <v>0</v>
      </c>
      <c r="O18" s="103">
        <v>35772</v>
      </c>
      <c r="P18" s="103">
        <v>21870</v>
      </c>
      <c r="Q18" s="104">
        <f t="shared" si="8"/>
        <v>23.838305755659363</v>
      </c>
      <c r="R18" s="103">
        <v>4036</v>
      </c>
      <c r="S18" s="101"/>
      <c r="T18" s="101" t="s">
        <v>256</v>
      </c>
      <c r="U18" s="101"/>
      <c r="V18" s="101"/>
      <c r="W18" s="101"/>
      <c r="X18" s="101"/>
      <c r="Y18" s="101"/>
      <c r="Z18" s="101" t="s">
        <v>256</v>
      </c>
      <c r="AA18" s="117" t="s">
        <v>287</v>
      </c>
    </row>
    <row r="19" spans="1:27" s="105" customFormat="1" ht="13.5" customHeight="1">
      <c r="A19" s="101" t="s">
        <v>31</v>
      </c>
      <c r="B19" s="102" t="s">
        <v>288</v>
      </c>
      <c r="C19" s="101" t="s">
        <v>289</v>
      </c>
      <c r="D19" s="103">
        <f t="shared" si="1"/>
        <v>424716</v>
      </c>
      <c r="E19" s="103">
        <f t="shared" si="2"/>
        <v>4672</v>
      </c>
      <c r="F19" s="104">
        <f t="shared" si="3"/>
        <v>1.1000291959803727</v>
      </c>
      <c r="G19" s="103">
        <v>4672</v>
      </c>
      <c r="H19" s="103">
        <v>0</v>
      </c>
      <c r="I19" s="103">
        <f t="shared" si="4"/>
        <v>420044</v>
      </c>
      <c r="J19" s="104">
        <f t="shared" si="5"/>
        <v>98.899970804019631</v>
      </c>
      <c r="K19" s="103">
        <v>313100</v>
      </c>
      <c r="L19" s="104">
        <f t="shared" si="6"/>
        <v>73.719850441236019</v>
      </c>
      <c r="M19" s="103">
        <v>858</v>
      </c>
      <c r="N19" s="104">
        <f t="shared" si="7"/>
        <v>0.20201734806317631</v>
      </c>
      <c r="O19" s="103">
        <v>106086</v>
      </c>
      <c r="P19" s="103">
        <v>62011</v>
      </c>
      <c r="Q19" s="104">
        <f t="shared" si="8"/>
        <v>24.978103014720425</v>
      </c>
      <c r="R19" s="103">
        <v>15017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17" t="s">
        <v>290</v>
      </c>
    </row>
    <row r="20" spans="1:27" s="105" customFormat="1" ht="13.5" customHeight="1">
      <c r="A20" s="101" t="s">
        <v>31</v>
      </c>
      <c r="B20" s="102" t="s">
        <v>291</v>
      </c>
      <c r="C20" s="101" t="s">
        <v>292</v>
      </c>
      <c r="D20" s="103">
        <f t="shared" si="1"/>
        <v>186806</v>
      </c>
      <c r="E20" s="103">
        <f t="shared" si="2"/>
        <v>2996</v>
      </c>
      <c r="F20" s="104">
        <f t="shared" si="3"/>
        <v>1.6038028757106304</v>
      </c>
      <c r="G20" s="103">
        <v>2996</v>
      </c>
      <c r="H20" s="103">
        <v>0</v>
      </c>
      <c r="I20" s="103">
        <f t="shared" si="4"/>
        <v>183810</v>
      </c>
      <c r="J20" s="104">
        <f t="shared" si="5"/>
        <v>98.396197124289372</v>
      </c>
      <c r="K20" s="103">
        <v>134037</v>
      </c>
      <c r="L20" s="104">
        <f t="shared" si="6"/>
        <v>71.751977987859064</v>
      </c>
      <c r="M20" s="103">
        <v>0</v>
      </c>
      <c r="N20" s="104">
        <f t="shared" si="7"/>
        <v>0</v>
      </c>
      <c r="O20" s="103">
        <v>49773</v>
      </c>
      <c r="P20" s="103">
        <v>15023</v>
      </c>
      <c r="Q20" s="104">
        <f t="shared" si="8"/>
        <v>26.644219136430308</v>
      </c>
      <c r="R20" s="103">
        <v>6253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17" t="s">
        <v>293</v>
      </c>
    </row>
    <row r="21" spans="1:27" s="105" customFormat="1" ht="13.5" customHeight="1">
      <c r="A21" s="101" t="s">
        <v>31</v>
      </c>
      <c r="B21" s="102" t="s">
        <v>294</v>
      </c>
      <c r="C21" s="101" t="s">
        <v>295</v>
      </c>
      <c r="D21" s="103">
        <f t="shared" si="1"/>
        <v>171546</v>
      </c>
      <c r="E21" s="103">
        <f t="shared" si="2"/>
        <v>5352</v>
      </c>
      <c r="F21" s="104">
        <f t="shared" si="3"/>
        <v>3.1198628939176665</v>
      </c>
      <c r="G21" s="103">
        <v>5352</v>
      </c>
      <c r="H21" s="103">
        <v>0</v>
      </c>
      <c r="I21" s="103">
        <f t="shared" si="4"/>
        <v>166194</v>
      </c>
      <c r="J21" s="104">
        <f t="shared" si="5"/>
        <v>96.88013710608233</v>
      </c>
      <c r="K21" s="103">
        <v>114893</v>
      </c>
      <c r="L21" s="104">
        <f t="shared" si="6"/>
        <v>66.975038765112558</v>
      </c>
      <c r="M21" s="103">
        <v>0</v>
      </c>
      <c r="N21" s="104">
        <f t="shared" si="7"/>
        <v>0</v>
      </c>
      <c r="O21" s="103">
        <v>51301</v>
      </c>
      <c r="P21" s="103">
        <v>11100</v>
      </c>
      <c r="Q21" s="104">
        <f t="shared" si="8"/>
        <v>29.905098340969772</v>
      </c>
      <c r="R21" s="103">
        <v>7722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17" t="s">
        <v>296</v>
      </c>
    </row>
    <row r="22" spans="1:27" s="105" customFormat="1" ht="13.5" customHeight="1">
      <c r="A22" s="101" t="s">
        <v>31</v>
      </c>
      <c r="B22" s="102" t="s">
        <v>297</v>
      </c>
      <c r="C22" s="101" t="s">
        <v>298</v>
      </c>
      <c r="D22" s="103">
        <f t="shared" si="1"/>
        <v>80946</v>
      </c>
      <c r="E22" s="103">
        <f t="shared" si="2"/>
        <v>9326</v>
      </c>
      <c r="F22" s="104">
        <f t="shared" si="3"/>
        <v>11.521261087638672</v>
      </c>
      <c r="G22" s="103">
        <v>9326</v>
      </c>
      <c r="H22" s="103">
        <v>0</v>
      </c>
      <c r="I22" s="103">
        <f t="shared" si="4"/>
        <v>71620</v>
      </c>
      <c r="J22" s="104">
        <f t="shared" si="5"/>
        <v>88.478738912361337</v>
      </c>
      <c r="K22" s="103">
        <v>45538</v>
      </c>
      <c r="L22" s="104">
        <f t="shared" si="6"/>
        <v>56.257257925036441</v>
      </c>
      <c r="M22" s="103">
        <v>0</v>
      </c>
      <c r="N22" s="104">
        <f t="shared" si="7"/>
        <v>0</v>
      </c>
      <c r="O22" s="103">
        <v>26082</v>
      </c>
      <c r="P22" s="103">
        <v>11281</v>
      </c>
      <c r="Q22" s="104">
        <f t="shared" si="8"/>
        <v>32.221480987324888</v>
      </c>
      <c r="R22" s="103">
        <v>2457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17" t="s">
        <v>299</v>
      </c>
    </row>
    <row r="23" spans="1:27" s="105" customFormat="1" ht="13.5" customHeight="1">
      <c r="A23" s="101" t="s">
        <v>31</v>
      </c>
      <c r="B23" s="102" t="s">
        <v>300</v>
      </c>
      <c r="C23" s="101" t="s">
        <v>301</v>
      </c>
      <c r="D23" s="103">
        <f t="shared" si="1"/>
        <v>74728</v>
      </c>
      <c r="E23" s="103">
        <f t="shared" si="2"/>
        <v>2308</v>
      </c>
      <c r="F23" s="104">
        <f t="shared" si="3"/>
        <v>3.0885344181565144</v>
      </c>
      <c r="G23" s="103">
        <v>2308</v>
      </c>
      <c r="H23" s="103">
        <v>0</v>
      </c>
      <c r="I23" s="103">
        <f t="shared" si="4"/>
        <v>72420</v>
      </c>
      <c r="J23" s="104">
        <f t="shared" si="5"/>
        <v>96.911465581843487</v>
      </c>
      <c r="K23" s="103">
        <v>40415</v>
      </c>
      <c r="L23" s="104">
        <f t="shared" si="6"/>
        <v>54.082806979980738</v>
      </c>
      <c r="M23" s="103">
        <v>0</v>
      </c>
      <c r="N23" s="104">
        <f t="shared" si="7"/>
        <v>0</v>
      </c>
      <c r="O23" s="103">
        <v>32005</v>
      </c>
      <c r="P23" s="103">
        <v>19803</v>
      </c>
      <c r="Q23" s="104">
        <f t="shared" si="8"/>
        <v>42.828658601862756</v>
      </c>
      <c r="R23" s="103">
        <v>1984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17" t="s">
        <v>302</v>
      </c>
    </row>
    <row r="24" spans="1:27" s="105" customFormat="1" ht="13.5" customHeight="1">
      <c r="A24" s="101" t="s">
        <v>31</v>
      </c>
      <c r="B24" s="102" t="s">
        <v>303</v>
      </c>
      <c r="C24" s="101" t="s">
        <v>304</v>
      </c>
      <c r="D24" s="103">
        <f t="shared" si="1"/>
        <v>58454</v>
      </c>
      <c r="E24" s="103">
        <f t="shared" si="2"/>
        <v>4961</v>
      </c>
      <c r="F24" s="104">
        <f t="shared" si="3"/>
        <v>8.4870154309371468</v>
      </c>
      <c r="G24" s="103">
        <v>4961</v>
      </c>
      <c r="H24" s="103">
        <v>0</v>
      </c>
      <c r="I24" s="103">
        <f t="shared" si="4"/>
        <v>53493</v>
      </c>
      <c r="J24" s="104">
        <f t="shared" si="5"/>
        <v>91.512984569062851</v>
      </c>
      <c r="K24" s="103">
        <v>16965</v>
      </c>
      <c r="L24" s="104">
        <f t="shared" si="6"/>
        <v>29.022821363807438</v>
      </c>
      <c r="M24" s="103">
        <v>0</v>
      </c>
      <c r="N24" s="104">
        <f t="shared" si="7"/>
        <v>0</v>
      </c>
      <c r="O24" s="103">
        <v>36528</v>
      </c>
      <c r="P24" s="103">
        <v>22373</v>
      </c>
      <c r="Q24" s="104">
        <f t="shared" si="8"/>
        <v>62.490163205255413</v>
      </c>
      <c r="R24" s="103">
        <v>991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17" t="s">
        <v>305</v>
      </c>
    </row>
    <row r="25" spans="1:27" s="105" customFormat="1" ht="13.5" customHeight="1">
      <c r="A25" s="101" t="s">
        <v>31</v>
      </c>
      <c r="B25" s="102" t="s">
        <v>306</v>
      </c>
      <c r="C25" s="101" t="s">
        <v>307</v>
      </c>
      <c r="D25" s="103">
        <f t="shared" si="1"/>
        <v>101059</v>
      </c>
      <c r="E25" s="103">
        <f t="shared" si="2"/>
        <v>2308</v>
      </c>
      <c r="F25" s="104">
        <f t="shared" si="3"/>
        <v>2.2838144054463232</v>
      </c>
      <c r="G25" s="103">
        <v>2308</v>
      </c>
      <c r="H25" s="103">
        <v>0</v>
      </c>
      <c r="I25" s="103">
        <f t="shared" si="4"/>
        <v>98751</v>
      </c>
      <c r="J25" s="104">
        <f t="shared" si="5"/>
        <v>97.716185594553679</v>
      </c>
      <c r="K25" s="103">
        <v>22540</v>
      </c>
      <c r="L25" s="104">
        <f t="shared" si="6"/>
        <v>22.303802729098841</v>
      </c>
      <c r="M25" s="103">
        <v>0</v>
      </c>
      <c r="N25" s="104">
        <f t="shared" si="7"/>
        <v>0</v>
      </c>
      <c r="O25" s="103">
        <v>76211</v>
      </c>
      <c r="P25" s="103">
        <v>47335</v>
      </c>
      <c r="Q25" s="104">
        <f t="shared" si="8"/>
        <v>75.41238286545483</v>
      </c>
      <c r="R25" s="103">
        <v>1575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17" t="s">
        <v>308</v>
      </c>
    </row>
    <row r="26" spans="1:27" s="105" customFormat="1" ht="13.5" customHeight="1">
      <c r="A26" s="101" t="s">
        <v>31</v>
      </c>
      <c r="B26" s="102" t="s">
        <v>309</v>
      </c>
      <c r="C26" s="101" t="s">
        <v>310</v>
      </c>
      <c r="D26" s="103">
        <f t="shared" si="1"/>
        <v>153335</v>
      </c>
      <c r="E26" s="103">
        <f t="shared" si="2"/>
        <v>4033</v>
      </c>
      <c r="F26" s="104">
        <f t="shared" si="3"/>
        <v>2.6301888022956272</v>
      </c>
      <c r="G26" s="103">
        <v>4033</v>
      </c>
      <c r="H26" s="103">
        <v>0</v>
      </c>
      <c r="I26" s="103">
        <f t="shared" si="4"/>
        <v>149302</v>
      </c>
      <c r="J26" s="104">
        <f t="shared" si="5"/>
        <v>97.369811197704365</v>
      </c>
      <c r="K26" s="103">
        <v>115082</v>
      </c>
      <c r="L26" s="104">
        <f t="shared" si="6"/>
        <v>75.052662471060088</v>
      </c>
      <c r="M26" s="103">
        <v>0</v>
      </c>
      <c r="N26" s="104">
        <f t="shared" si="7"/>
        <v>0</v>
      </c>
      <c r="O26" s="103">
        <v>34220</v>
      </c>
      <c r="P26" s="103">
        <v>8853</v>
      </c>
      <c r="Q26" s="104">
        <f t="shared" si="8"/>
        <v>22.317148726644277</v>
      </c>
      <c r="R26" s="103">
        <v>8153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17" t="s">
        <v>311</v>
      </c>
    </row>
    <row r="27" spans="1:27" s="105" customFormat="1" ht="13.5" customHeight="1">
      <c r="A27" s="101" t="s">
        <v>31</v>
      </c>
      <c r="B27" s="102" t="s">
        <v>312</v>
      </c>
      <c r="C27" s="101" t="s">
        <v>313</v>
      </c>
      <c r="D27" s="103">
        <f t="shared" si="1"/>
        <v>137918</v>
      </c>
      <c r="E27" s="103">
        <f t="shared" si="2"/>
        <v>6805</v>
      </c>
      <c r="F27" s="104">
        <f t="shared" si="3"/>
        <v>4.9340912716251681</v>
      </c>
      <c r="G27" s="103">
        <v>6805</v>
      </c>
      <c r="H27" s="103">
        <v>0</v>
      </c>
      <c r="I27" s="103">
        <f t="shared" si="4"/>
        <v>131113</v>
      </c>
      <c r="J27" s="104">
        <f t="shared" si="5"/>
        <v>95.065908728374822</v>
      </c>
      <c r="K27" s="103">
        <v>55771</v>
      </c>
      <c r="L27" s="104">
        <f t="shared" si="6"/>
        <v>40.43779637175713</v>
      </c>
      <c r="M27" s="103">
        <v>557</v>
      </c>
      <c r="N27" s="104">
        <f t="shared" si="7"/>
        <v>0.40386316506909908</v>
      </c>
      <c r="O27" s="103">
        <v>74785</v>
      </c>
      <c r="P27" s="103">
        <v>45129</v>
      </c>
      <c r="Q27" s="104">
        <f t="shared" si="8"/>
        <v>54.224249191548601</v>
      </c>
      <c r="R27" s="103">
        <v>2641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17" t="s">
        <v>314</v>
      </c>
    </row>
    <row r="28" spans="1:27" s="105" customFormat="1" ht="13.5" customHeight="1">
      <c r="A28" s="101" t="s">
        <v>31</v>
      </c>
      <c r="B28" s="102" t="s">
        <v>315</v>
      </c>
      <c r="C28" s="101" t="s">
        <v>316</v>
      </c>
      <c r="D28" s="103">
        <f t="shared" si="1"/>
        <v>48122</v>
      </c>
      <c r="E28" s="103">
        <f t="shared" si="2"/>
        <v>2338</v>
      </c>
      <c r="F28" s="104">
        <f t="shared" si="3"/>
        <v>4.8584846847595697</v>
      </c>
      <c r="G28" s="103">
        <v>2338</v>
      </c>
      <c r="H28" s="103">
        <v>0</v>
      </c>
      <c r="I28" s="103">
        <f t="shared" si="4"/>
        <v>45784</v>
      </c>
      <c r="J28" s="104">
        <f t="shared" si="5"/>
        <v>95.141515315240426</v>
      </c>
      <c r="K28" s="103">
        <v>14474</v>
      </c>
      <c r="L28" s="104">
        <f t="shared" si="6"/>
        <v>30.077719130543201</v>
      </c>
      <c r="M28" s="103">
        <v>0</v>
      </c>
      <c r="N28" s="104">
        <f t="shared" si="7"/>
        <v>0</v>
      </c>
      <c r="O28" s="103">
        <v>31310</v>
      </c>
      <c r="P28" s="103">
        <v>16580</v>
      </c>
      <c r="Q28" s="104">
        <f t="shared" si="8"/>
        <v>65.063796184697225</v>
      </c>
      <c r="R28" s="103">
        <v>730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17" t="s">
        <v>317</v>
      </c>
    </row>
    <row r="29" spans="1:27" s="105" customFormat="1" ht="13.5" customHeight="1">
      <c r="A29" s="101" t="s">
        <v>31</v>
      </c>
      <c r="B29" s="102" t="s">
        <v>318</v>
      </c>
      <c r="C29" s="101" t="s">
        <v>319</v>
      </c>
      <c r="D29" s="103">
        <f t="shared" si="1"/>
        <v>114223</v>
      </c>
      <c r="E29" s="103">
        <f t="shared" si="2"/>
        <v>1411</v>
      </c>
      <c r="F29" s="104">
        <f t="shared" si="3"/>
        <v>1.2353028724512578</v>
      </c>
      <c r="G29" s="103">
        <v>1411</v>
      </c>
      <c r="H29" s="103">
        <v>0</v>
      </c>
      <c r="I29" s="103">
        <f t="shared" si="4"/>
        <v>112812</v>
      </c>
      <c r="J29" s="104">
        <f t="shared" si="5"/>
        <v>98.764697127548743</v>
      </c>
      <c r="K29" s="103">
        <v>88771</v>
      </c>
      <c r="L29" s="104">
        <f t="shared" si="6"/>
        <v>77.717272353203825</v>
      </c>
      <c r="M29" s="103">
        <v>0</v>
      </c>
      <c r="N29" s="104">
        <f t="shared" si="7"/>
        <v>0</v>
      </c>
      <c r="O29" s="103">
        <v>24041</v>
      </c>
      <c r="P29" s="103">
        <v>15448</v>
      </c>
      <c r="Q29" s="104">
        <f t="shared" si="8"/>
        <v>21.047424774344922</v>
      </c>
      <c r="R29" s="103">
        <v>1495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17" t="s">
        <v>320</v>
      </c>
    </row>
    <row r="30" spans="1:27" s="105" customFormat="1" ht="13.5" customHeight="1">
      <c r="A30" s="101" t="s">
        <v>31</v>
      </c>
      <c r="B30" s="102" t="s">
        <v>321</v>
      </c>
      <c r="C30" s="101" t="s">
        <v>322</v>
      </c>
      <c r="D30" s="103">
        <f t="shared" si="1"/>
        <v>91009</v>
      </c>
      <c r="E30" s="103">
        <f t="shared" si="2"/>
        <v>2458</v>
      </c>
      <c r="F30" s="104">
        <f t="shared" si="3"/>
        <v>2.7008317858673316</v>
      </c>
      <c r="G30" s="103">
        <v>2458</v>
      </c>
      <c r="H30" s="103">
        <v>0</v>
      </c>
      <c r="I30" s="103">
        <f t="shared" si="4"/>
        <v>88551</v>
      </c>
      <c r="J30" s="104">
        <f t="shared" si="5"/>
        <v>97.299168214132663</v>
      </c>
      <c r="K30" s="103">
        <v>70977</v>
      </c>
      <c r="L30" s="104">
        <f t="shared" si="6"/>
        <v>77.988990099880226</v>
      </c>
      <c r="M30" s="103">
        <v>0</v>
      </c>
      <c r="N30" s="104">
        <f t="shared" si="7"/>
        <v>0</v>
      </c>
      <c r="O30" s="103">
        <v>17574</v>
      </c>
      <c r="P30" s="103">
        <v>13415</v>
      </c>
      <c r="Q30" s="104">
        <f t="shared" si="8"/>
        <v>19.310178114252434</v>
      </c>
      <c r="R30" s="103">
        <v>2216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17" t="s">
        <v>323</v>
      </c>
    </row>
    <row r="31" spans="1:27" s="105" customFormat="1" ht="13.5" customHeight="1">
      <c r="A31" s="101" t="s">
        <v>31</v>
      </c>
      <c r="B31" s="102" t="s">
        <v>324</v>
      </c>
      <c r="C31" s="101" t="s">
        <v>325</v>
      </c>
      <c r="D31" s="103">
        <f t="shared" si="1"/>
        <v>86113</v>
      </c>
      <c r="E31" s="103">
        <f t="shared" si="2"/>
        <v>640</v>
      </c>
      <c r="F31" s="104">
        <f t="shared" si="3"/>
        <v>0.74320950379152972</v>
      </c>
      <c r="G31" s="103">
        <v>640</v>
      </c>
      <c r="H31" s="103">
        <v>0</v>
      </c>
      <c r="I31" s="103">
        <f t="shared" si="4"/>
        <v>85473</v>
      </c>
      <c r="J31" s="104">
        <f t="shared" si="5"/>
        <v>99.256790496208467</v>
      </c>
      <c r="K31" s="103">
        <v>80848</v>
      </c>
      <c r="L31" s="104">
        <f t="shared" si="6"/>
        <v>93.885940566464996</v>
      </c>
      <c r="M31" s="103">
        <v>0</v>
      </c>
      <c r="N31" s="104">
        <f t="shared" si="7"/>
        <v>0</v>
      </c>
      <c r="O31" s="103">
        <v>4625</v>
      </c>
      <c r="P31" s="103">
        <v>682</v>
      </c>
      <c r="Q31" s="104">
        <f t="shared" si="8"/>
        <v>5.3708499297434766</v>
      </c>
      <c r="R31" s="103">
        <v>1937</v>
      </c>
      <c r="S31" s="101" t="s">
        <v>256</v>
      </c>
      <c r="T31" s="101"/>
      <c r="U31" s="101"/>
      <c r="V31" s="101"/>
      <c r="W31" s="101"/>
      <c r="X31" s="101"/>
      <c r="Y31" s="101"/>
      <c r="Z31" s="101" t="s">
        <v>256</v>
      </c>
      <c r="AA31" s="117" t="s">
        <v>326</v>
      </c>
    </row>
    <row r="32" spans="1:27" s="105" customFormat="1" ht="13.5" customHeight="1">
      <c r="A32" s="101" t="s">
        <v>31</v>
      </c>
      <c r="B32" s="102" t="s">
        <v>327</v>
      </c>
      <c r="C32" s="101" t="s">
        <v>328</v>
      </c>
      <c r="D32" s="103">
        <f t="shared" si="1"/>
        <v>71258</v>
      </c>
      <c r="E32" s="103">
        <f t="shared" si="2"/>
        <v>1752</v>
      </c>
      <c r="F32" s="104">
        <f t="shared" si="3"/>
        <v>2.45867130708131</v>
      </c>
      <c r="G32" s="103">
        <v>1752</v>
      </c>
      <c r="H32" s="103">
        <v>0</v>
      </c>
      <c r="I32" s="103">
        <f t="shared" si="4"/>
        <v>69506</v>
      </c>
      <c r="J32" s="104">
        <f t="shared" si="5"/>
        <v>97.541328692918697</v>
      </c>
      <c r="K32" s="103">
        <v>38387</v>
      </c>
      <c r="L32" s="104">
        <f t="shared" si="6"/>
        <v>53.870442616969328</v>
      </c>
      <c r="M32" s="103">
        <v>0</v>
      </c>
      <c r="N32" s="104">
        <f t="shared" si="7"/>
        <v>0</v>
      </c>
      <c r="O32" s="103">
        <v>31119</v>
      </c>
      <c r="P32" s="103">
        <v>11203</v>
      </c>
      <c r="Q32" s="104">
        <f t="shared" si="8"/>
        <v>43.670886075949369</v>
      </c>
      <c r="R32" s="103">
        <v>4432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17" t="s">
        <v>329</v>
      </c>
    </row>
    <row r="33" spans="1:27" s="105" customFormat="1" ht="13.5" customHeight="1">
      <c r="A33" s="101" t="s">
        <v>31</v>
      </c>
      <c r="B33" s="102" t="s">
        <v>330</v>
      </c>
      <c r="C33" s="101" t="s">
        <v>331</v>
      </c>
      <c r="D33" s="103">
        <f t="shared" si="1"/>
        <v>82957</v>
      </c>
      <c r="E33" s="103">
        <f t="shared" si="2"/>
        <v>1108</v>
      </c>
      <c r="F33" s="104">
        <f t="shared" si="3"/>
        <v>1.335631712815073</v>
      </c>
      <c r="G33" s="103">
        <v>1108</v>
      </c>
      <c r="H33" s="103">
        <v>0</v>
      </c>
      <c r="I33" s="103">
        <f t="shared" si="4"/>
        <v>81849</v>
      </c>
      <c r="J33" s="104">
        <f t="shared" si="5"/>
        <v>98.664368287184928</v>
      </c>
      <c r="K33" s="103">
        <v>54466</v>
      </c>
      <c r="L33" s="104">
        <f t="shared" si="6"/>
        <v>65.655701146377041</v>
      </c>
      <c r="M33" s="103">
        <v>0</v>
      </c>
      <c r="N33" s="104">
        <f t="shared" si="7"/>
        <v>0</v>
      </c>
      <c r="O33" s="103">
        <v>27383</v>
      </c>
      <c r="P33" s="103">
        <v>10748</v>
      </c>
      <c r="Q33" s="104">
        <f t="shared" si="8"/>
        <v>33.008667140807887</v>
      </c>
      <c r="R33" s="103">
        <v>1174</v>
      </c>
      <c r="S33" s="101" t="s">
        <v>256</v>
      </c>
      <c r="T33" s="101"/>
      <c r="U33" s="101"/>
      <c r="V33" s="101"/>
      <c r="W33" s="101"/>
      <c r="X33" s="101"/>
      <c r="Y33" s="101"/>
      <c r="Z33" s="101" t="s">
        <v>256</v>
      </c>
      <c r="AA33" s="117" t="s">
        <v>332</v>
      </c>
    </row>
    <row r="34" spans="1:27" s="105" customFormat="1" ht="13.5" customHeight="1">
      <c r="A34" s="101" t="s">
        <v>31</v>
      </c>
      <c r="B34" s="102" t="s">
        <v>333</v>
      </c>
      <c r="C34" s="101" t="s">
        <v>334</v>
      </c>
      <c r="D34" s="103">
        <f t="shared" si="1"/>
        <v>47277</v>
      </c>
      <c r="E34" s="103">
        <f t="shared" si="2"/>
        <v>1279</v>
      </c>
      <c r="F34" s="104">
        <f t="shared" si="3"/>
        <v>2.7053324026482222</v>
      </c>
      <c r="G34" s="103">
        <v>1279</v>
      </c>
      <c r="H34" s="103">
        <v>0</v>
      </c>
      <c r="I34" s="103">
        <f t="shared" si="4"/>
        <v>45998</v>
      </c>
      <c r="J34" s="104">
        <f t="shared" si="5"/>
        <v>97.294667597351776</v>
      </c>
      <c r="K34" s="103">
        <v>29433</v>
      </c>
      <c r="L34" s="104">
        <f t="shared" si="6"/>
        <v>62.256488355860142</v>
      </c>
      <c r="M34" s="103">
        <v>0</v>
      </c>
      <c r="N34" s="104">
        <f t="shared" si="7"/>
        <v>0</v>
      </c>
      <c r="O34" s="103">
        <v>16565</v>
      </c>
      <c r="P34" s="103">
        <v>6970</v>
      </c>
      <c r="Q34" s="104">
        <f t="shared" si="8"/>
        <v>35.038179241491633</v>
      </c>
      <c r="R34" s="103">
        <v>2764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17" t="s">
        <v>335</v>
      </c>
    </row>
    <row r="35" spans="1:27" s="105" customFormat="1" ht="13.5" customHeight="1">
      <c r="A35" s="101" t="s">
        <v>31</v>
      </c>
      <c r="B35" s="102" t="s">
        <v>336</v>
      </c>
      <c r="C35" s="101" t="s">
        <v>337</v>
      </c>
      <c r="D35" s="103">
        <f t="shared" si="1"/>
        <v>47980</v>
      </c>
      <c r="E35" s="103">
        <f t="shared" si="2"/>
        <v>1252</v>
      </c>
      <c r="F35" s="104">
        <f t="shared" si="3"/>
        <v>2.6094205919132971</v>
      </c>
      <c r="G35" s="103">
        <v>1252</v>
      </c>
      <c r="H35" s="103">
        <v>0</v>
      </c>
      <c r="I35" s="103">
        <f t="shared" si="4"/>
        <v>46728</v>
      </c>
      <c r="J35" s="104">
        <f t="shared" si="5"/>
        <v>97.390579408086708</v>
      </c>
      <c r="K35" s="103">
        <v>28237</v>
      </c>
      <c r="L35" s="104">
        <f t="shared" si="6"/>
        <v>58.851604835348056</v>
      </c>
      <c r="M35" s="103">
        <v>0</v>
      </c>
      <c r="N35" s="104">
        <f t="shared" si="7"/>
        <v>0</v>
      </c>
      <c r="O35" s="103">
        <v>18491</v>
      </c>
      <c r="P35" s="103">
        <v>6190</v>
      </c>
      <c r="Q35" s="104">
        <f t="shared" si="8"/>
        <v>38.538974572738645</v>
      </c>
      <c r="R35" s="103">
        <v>2235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17" t="s">
        <v>338</v>
      </c>
    </row>
    <row r="36" spans="1:27" s="105" customFormat="1" ht="13.5" customHeight="1">
      <c r="A36" s="101" t="s">
        <v>31</v>
      </c>
      <c r="B36" s="102" t="s">
        <v>339</v>
      </c>
      <c r="C36" s="101" t="s">
        <v>340</v>
      </c>
      <c r="D36" s="103">
        <f t="shared" si="1"/>
        <v>68788</v>
      </c>
      <c r="E36" s="103">
        <f t="shared" si="2"/>
        <v>582</v>
      </c>
      <c r="F36" s="104">
        <f t="shared" si="3"/>
        <v>0.84607780426818635</v>
      </c>
      <c r="G36" s="103">
        <v>582</v>
      </c>
      <c r="H36" s="103">
        <v>0</v>
      </c>
      <c r="I36" s="103">
        <f t="shared" si="4"/>
        <v>68206</v>
      </c>
      <c r="J36" s="104">
        <f t="shared" si="5"/>
        <v>99.153922195731809</v>
      </c>
      <c r="K36" s="103">
        <v>49750</v>
      </c>
      <c r="L36" s="104">
        <f t="shared" si="6"/>
        <v>72.323661103680877</v>
      </c>
      <c r="M36" s="103">
        <v>0</v>
      </c>
      <c r="N36" s="104">
        <f t="shared" si="7"/>
        <v>0</v>
      </c>
      <c r="O36" s="103">
        <v>18456</v>
      </c>
      <c r="P36" s="103">
        <v>4241</v>
      </c>
      <c r="Q36" s="104">
        <f t="shared" si="8"/>
        <v>26.830261092050939</v>
      </c>
      <c r="R36" s="103">
        <v>2551</v>
      </c>
      <c r="S36" s="101"/>
      <c r="T36" s="101" t="s">
        <v>256</v>
      </c>
      <c r="U36" s="101"/>
      <c r="V36" s="101"/>
      <c r="W36" s="101" t="s">
        <v>256</v>
      </c>
      <c r="X36" s="101"/>
      <c r="Y36" s="101"/>
      <c r="Z36" s="101"/>
      <c r="AA36" s="117" t="s">
        <v>341</v>
      </c>
    </row>
    <row r="37" spans="1:27" s="105" customFormat="1" ht="13.5" customHeight="1">
      <c r="A37" s="101" t="s">
        <v>31</v>
      </c>
      <c r="B37" s="102" t="s">
        <v>342</v>
      </c>
      <c r="C37" s="101" t="s">
        <v>343</v>
      </c>
      <c r="D37" s="103">
        <f t="shared" si="1"/>
        <v>88808</v>
      </c>
      <c r="E37" s="103">
        <f t="shared" si="2"/>
        <v>682</v>
      </c>
      <c r="F37" s="104">
        <f t="shared" si="3"/>
        <v>0.7679488334384289</v>
      </c>
      <c r="G37" s="103">
        <v>682</v>
      </c>
      <c r="H37" s="103">
        <v>0</v>
      </c>
      <c r="I37" s="103">
        <f t="shared" si="4"/>
        <v>88126</v>
      </c>
      <c r="J37" s="104">
        <f t="shared" si="5"/>
        <v>99.232051166561575</v>
      </c>
      <c r="K37" s="103">
        <v>62386</v>
      </c>
      <c r="L37" s="104">
        <f t="shared" si="6"/>
        <v>70.248175840014412</v>
      </c>
      <c r="M37" s="103">
        <v>0</v>
      </c>
      <c r="N37" s="104">
        <f t="shared" si="7"/>
        <v>0</v>
      </c>
      <c r="O37" s="103">
        <v>25740</v>
      </c>
      <c r="P37" s="103">
        <v>14581</v>
      </c>
      <c r="Q37" s="104">
        <f t="shared" si="8"/>
        <v>28.98387532654716</v>
      </c>
      <c r="R37" s="103">
        <v>1310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17" t="s">
        <v>344</v>
      </c>
    </row>
    <row r="38" spans="1:27" s="105" customFormat="1" ht="13.5" customHeight="1">
      <c r="A38" s="101" t="s">
        <v>31</v>
      </c>
      <c r="B38" s="102" t="s">
        <v>345</v>
      </c>
      <c r="C38" s="101" t="s">
        <v>346</v>
      </c>
      <c r="D38" s="103">
        <f t="shared" si="1"/>
        <v>63174</v>
      </c>
      <c r="E38" s="103">
        <f t="shared" si="2"/>
        <v>1678</v>
      </c>
      <c r="F38" s="104">
        <f t="shared" si="3"/>
        <v>2.6561560135498778</v>
      </c>
      <c r="G38" s="103">
        <v>1678</v>
      </c>
      <c r="H38" s="103">
        <v>0</v>
      </c>
      <c r="I38" s="103">
        <f t="shared" si="4"/>
        <v>61496</v>
      </c>
      <c r="J38" s="104">
        <f t="shared" si="5"/>
        <v>97.343843986450125</v>
      </c>
      <c r="K38" s="103">
        <v>30810</v>
      </c>
      <c r="L38" s="104">
        <f t="shared" si="6"/>
        <v>48.77006363377339</v>
      </c>
      <c r="M38" s="103">
        <v>316</v>
      </c>
      <c r="N38" s="104">
        <f t="shared" si="7"/>
        <v>0.5002057808592143</v>
      </c>
      <c r="O38" s="103">
        <v>30370</v>
      </c>
      <c r="P38" s="103">
        <v>28377</v>
      </c>
      <c r="Q38" s="104">
        <f t="shared" si="8"/>
        <v>48.073574571817517</v>
      </c>
      <c r="R38" s="103">
        <v>1430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17" t="s">
        <v>347</v>
      </c>
    </row>
    <row r="39" spans="1:27" s="105" customFormat="1" ht="13.5" customHeight="1">
      <c r="A39" s="101" t="s">
        <v>31</v>
      </c>
      <c r="B39" s="102" t="s">
        <v>348</v>
      </c>
      <c r="C39" s="101" t="s">
        <v>349</v>
      </c>
      <c r="D39" s="103">
        <f t="shared" si="1"/>
        <v>64289</v>
      </c>
      <c r="E39" s="103">
        <f t="shared" si="2"/>
        <v>4350</v>
      </c>
      <c r="F39" s="104">
        <f t="shared" si="3"/>
        <v>6.7663208324907842</v>
      </c>
      <c r="G39" s="103">
        <v>4350</v>
      </c>
      <c r="H39" s="103">
        <v>0</v>
      </c>
      <c r="I39" s="103">
        <f t="shared" si="4"/>
        <v>59939</v>
      </c>
      <c r="J39" s="104">
        <f t="shared" si="5"/>
        <v>93.233679167509223</v>
      </c>
      <c r="K39" s="103">
        <v>8757</v>
      </c>
      <c r="L39" s="104">
        <f t="shared" si="6"/>
        <v>13.621303800027999</v>
      </c>
      <c r="M39" s="103">
        <v>3321</v>
      </c>
      <c r="N39" s="104">
        <f t="shared" si="7"/>
        <v>5.1657359734946882</v>
      </c>
      <c r="O39" s="103">
        <v>47861</v>
      </c>
      <c r="P39" s="103">
        <v>36235</v>
      </c>
      <c r="Q39" s="104">
        <f t="shared" si="8"/>
        <v>74.44663939398653</v>
      </c>
      <c r="R39" s="103">
        <v>725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17" t="s">
        <v>350</v>
      </c>
    </row>
    <row r="40" spans="1:27" s="105" customFormat="1" ht="13.5" customHeight="1">
      <c r="A40" s="101" t="s">
        <v>31</v>
      </c>
      <c r="B40" s="102" t="s">
        <v>351</v>
      </c>
      <c r="C40" s="101" t="s">
        <v>352</v>
      </c>
      <c r="D40" s="103">
        <f t="shared" si="1"/>
        <v>67372</v>
      </c>
      <c r="E40" s="103">
        <f t="shared" si="2"/>
        <v>2328</v>
      </c>
      <c r="F40" s="104">
        <f t="shared" si="3"/>
        <v>3.4554414296740483</v>
      </c>
      <c r="G40" s="103">
        <v>2328</v>
      </c>
      <c r="H40" s="103">
        <v>0</v>
      </c>
      <c r="I40" s="103">
        <f t="shared" si="4"/>
        <v>65044</v>
      </c>
      <c r="J40" s="104">
        <f t="shared" si="5"/>
        <v>96.544558570325961</v>
      </c>
      <c r="K40" s="103">
        <v>16183</v>
      </c>
      <c r="L40" s="104">
        <f t="shared" si="6"/>
        <v>24.020364543133645</v>
      </c>
      <c r="M40" s="103">
        <v>0</v>
      </c>
      <c r="N40" s="104">
        <f t="shared" si="7"/>
        <v>0</v>
      </c>
      <c r="O40" s="103">
        <v>48861</v>
      </c>
      <c r="P40" s="103">
        <v>37838</v>
      </c>
      <c r="Q40" s="104">
        <f t="shared" si="8"/>
        <v>72.524194027192294</v>
      </c>
      <c r="R40" s="103">
        <v>1480</v>
      </c>
      <c r="S40" s="101" t="s">
        <v>256</v>
      </c>
      <c r="T40" s="101"/>
      <c r="U40" s="101"/>
      <c r="V40" s="101"/>
      <c r="W40" s="101"/>
      <c r="X40" s="101"/>
      <c r="Y40" s="101"/>
      <c r="Z40" s="101" t="s">
        <v>256</v>
      </c>
      <c r="AA40" s="117" t="s">
        <v>353</v>
      </c>
    </row>
    <row r="41" spans="1:27" s="105" customFormat="1" ht="13.5" customHeight="1">
      <c r="A41" s="101" t="s">
        <v>31</v>
      </c>
      <c r="B41" s="102" t="s">
        <v>354</v>
      </c>
      <c r="C41" s="101" t="s">
        <v>355</v>
      </c>
      <c r="D41" s="103">
        <f t="shared" si="1"/>
        <v>84906</v>
      </c>
      <c r="E41" s="103">
        <f t="shared" si="2"/>
        <v>2716</v>
      </c>
      <c r="F41" s="104">
        <f t="shared" si="3"/>
        <v>3.1988316491178481</v>
      </c>
      <c r="G41" s="103">
        <v>2716</v>
      </c>
      <c r="H41" s="103">
        <v>0</v>
      </c>
      <c r="I41" s="103">
        <f t="shared" si="4"/>
        <v>82190</v>
      </c>
      <c r="J41" s="104">
        <f t="shared" si="5"/>
        <v>96.801168350882151</v>
      </c>
      <c r="K41" s="103">
        <v>26085</v>
      </c>
      <c r="L41" s="104">
        <f t="shared" si="6"/>
        <v>30.722210444491555</v>
      </c>
      <c r="M41" s="103">
        <v>0</v>
      </c>
      <c r="N41" s="104">
        <f t="shared" si="7"/>
        <v>0</v>
      </c>
      <c r="O41" s="103">
        <v>56105</v>
      </c>
      <c r="P41" s="103">
        <v>39091</v>
      </c>
      <c r="Q41" s="104">
        <f t="shared" si="8"/>
        <v>66.078957906390599</v>
      </c>
      <c r="R41" s="103">
        <v>1642</v>
      </c>
      <c r="S41" s="101" t="s">
        <v>256</v>
      </c>
      <c r="T41" s="101"/>
      <c r="U41" s="101"/>
      <c r="V41" s="101"/>
      <c r="W41" s="101"/>
      <c r="X41" s="101"/>
      <c r="Y41" s="101"/>
      <c r="Z41" s="101" t="s">
        <v>256</v>
      </c>
      <c r="AA41" s="117" t="s">
        <v>356</v>
      </c>
    </row>
    <row r="42" spans="1:27" s="105" customFormat="1" ht="13.5" customHeight="1">
      <c r="A42" s="101" t="s">
        <v>31</v>
      </c>
      <c r="B42" s="102" t="s">
        <v>357</v>
      </c>
      <c r="C42" s="101" t="s">
        <v>358</v>
      </c>
      <c r="D42" s="103">
        <f t="shared" si="1"/>
        <v>44251</v>
      </c>
      <c r="E42" s="103">
        <f t="shared" si="2"/>
        <v>2155</v>
      </c>
      <c r="F42" s="104">
        <f t="shared" si="3"/>
        <v>4.8699464418883194</v>
      </c>
      <c r="G42" s="103">
        <v>2155</v>
      </c>
      <c r="H42" s="103">
        <v>0</v>
      </c>
      <c r="I42" s="103">
        <f t="shared" si="4"/>
        <v>42096</v>
      </c>
      <c r="J42" s="104">
        <f t="shared" si="5"/>
        <v>95.130053558111683</v>
      </c>
      <c r="K42" s="103">
        <v>12574</v>
      </c>
      <c r="L42" s="104">
        <f t="shared" si="6"/>
        <v>28.415177058145581</v>
      </c>
      <c r="M42" s="103">
        <v>561</v>
      </c>
      <c r="N42" s="104">
        <f t="shared" si="7"/>
        <v>1.2677679600461007</v>
      </c>
      <c r="O42" s="103">
        <v>28961</v>
      </c>
      <c r="P42" s="103">
        <v>17142</v>
      </c>
      <c r="Q42" s="104">
        <f t="shared" si="8"/>
        <v>65.447108539920009</v>
      </c>
      <c r="R42" s="103">
        <v>1384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17" t="s">
        <v>359</v>
      </c>
    </row>
    <row r="43" spans="1:27" s="105" customFormat="1" ht="13.5" customHeight="1">
      <c r="A43" s="101" t="s">
        <v>31</v>
      </c>
      <c r="B43" s="102" t="s">
        <v>360</v>
      </c>
      <c r="C43" s="101" t="s">
        <v>361</v>
      </c>
      <c r="D43" s="103">
        <f t="shared" si="1"/>
        <v>60668</v>
      </c>
      <c r="E43" s="103">
        <f t="shared" si="2"/>
        <v>194</v>
      </c>
      <c r="F43" s="104">
        <f t="shared" si="3"/>
        <v>0.31977319179798247</v>
      </c>
      <c r="G43" s="103">
        <v>194</v>
      </c>
      <c r="H43" s="103">
        <v>0</v>
      </c>
      <c r="I43" s="103">
        <f t="shared" si="4"/>
        <v>60474</v>
      </c>
      <c r="J43" s="104">
        <f t="shared" si="5"/>
        <v>99.680226808202022</v>
      </c>
      <c r="K43" s="103">
        <v>43638</v>
      </c>
      <c r="L43" s="104">
        <f t="shared" si="6"/>
        <v>71.929188369486383</v>
      </c>
      <c r="M43" s="103">
        <v>2110</v>
      </c>
      <c r="N43" s="104">
        <f t="shared" si="7"/>
        <v>3.4779455396584691</v>
      </c>
      <c r="O43" s="103">
        <v>14726</v>
      </c>
      <c r="P43" s="103">
        <v>11404</v>
      </c>
      <c r="Q43" s="104">
        <f t="shared" si="8"/>
        <v>24.273092899057165</v>
      </c>
      <c r="R43" s="103">
        <v>1722</v>
      </c>
      <c r="S43" s="101"/>
      <c r="T43" s="101" t="s">
        <v>256</v>
      </c>
      <c r="U43" s="101"/>
      <c r="V43" s="101"/>
      <c r="W43" s="101"/>
      <c r="X43" s="101"/>
      <c r="Y43" s="101"/>
      <c r="Z43" s="101" t="s">
        <v>256</v>
      </c>
      <c r="AA43" s="117" t="s">
        <v>362</v>
      </c>
    </row>
    <row r="44" spans="1:27" s="105" customFormat="1" ht="13.5" customHeight="1">
      <c r="A44" s="101" t="s">
        <v>31</v>
      </c>
      <c r="B44" s="102" t="s">
        <v>363</v>
      </c>
      <c r="C44" s="101" t="s">
        <v>364</v>
      </c>
      <c r="D44" s="103">
        <f t="shared" si="1"/>
        <v>88643</v>
      </c>
      <c r="E44" s="103">
        <f t="shared" si="2"/>
        <v>3514</v>
      </c>
      <c r="F44" s="104">
        <f t="shared" si="3"/>
        <v>3.9642160125447017</v>
      </c>
      <c r="G44" s="103">
        <v>3514</v>
      </c>
      <c r="H44" s="103">
        <v>0</v>
      </c>
      <c r="I44" s="103">
        <f t="shared" si="4"/>
        <v>85129</v>
      </c>
      <c r="J44" s="104">
        <f t="shared" si="5"/>
        <v>96.035783987455304</v>
      </c>
      <c r="K44" s="103">
        <v>13170</v>
      </c>
      <c r="L44" s="104">
        <f t="shared" si="6"/>
        <v>14.857349142064235</v>
      </c>
      <c r="M44" s="103">
        <v>0</v>
      </c>
      <c r="N44" s="104">
        <f t="shared" si="7"/>
        <v>0</v>
      </c>
      <c r="O44" s="103">
        <v>71959</v>
      </c>
      <c r="P44" s="103">
        <v>30818</v>
      </c>
      <c r="Q44" s="104">
        <f t="shared" si="8"/>
        <v>81.178434845391067</v>
      </c>
      <c r="R44" s="103">
        <v>1849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17" t="s">
        <v>365</v>
      </c>
    </row>
    <row r="45" spans="1:27" s="105" customFormat="1" ht="13.5" customHeight="1">
      <c r="A45" s="101" t="s">
        <v>31</v>
      </c>
      <c r="B45" s="102" t="s">
        <v>366</v>
      </c>
      <c r="C45" s="101" t="s">
        <v>367</v>
      </c>
      <c r="D45" s="103">
        <f t="shared" si="1"/>
        <v>56181</v>
      </c>
      <c r="E45" s="103">
        <f t="shared" si="2"/>
        <v>230</v>
      </c>
      <c r="F45" s="104">
        <f t="shared" si="3"/>
        <v>0.40939107527455898</v>
      </c>
      <c r="G45" s="103">
        <v>230</v>
      </c>
      <c r="H45" s="103">
        <v>0</v>
      </c>
      <c r="I45" s="103">
        <f t="shared" si="4"/>
        <v>55951</v>
      </c>
      <c r="J45" s="104">
        <f t="shared" si="5"/>
        <v>99.590608924725444</v>
      </c>
      <c r="K45" s="103">
        <v>48303</v>
      </c>
      <c r="L45" s="104">
        <f t="shared" si="6"/>
        <v>85.977465691247929</v>
      </c>
      <c r="M45" s="103">
        <v>0</v>
      </c>
      <c r="N45" s="104">
        <f t="shared" si="7"/>
        <v>0</v>
      </c>
      <c r="O45" s="103">
        <v>7648</v>
      </c>
      <c r="P45" s="103">
        <v>1110</v>
      </c>
      <c r="Q45" s="104">
        <f t="shared" si="8"/>
        <v>13.613143233477508</v>
      </c>
      <c r="R45" s="103">
        <v>849</v>
      </c>
      <c r="S45" s="101"/>
      <c r="T45" s="101" t="s">
        <v>256</v>
      </c>
      <c r="U45" s="101"/>
      <c r="V45" s="101"/>
      <c r="W45" s="101"/>
      <c r="X45" s="101"/>
      <c r="Y45" s="101"/>
      <c r="Z45" s="101" t="s">
        <v>256</v>
      </c>
      <c r="AA45" s="117" t="s">
        <v>368</v>
      </c>
    </row>
    <row r="46" spans="1:27" s="105" customFormat="1" ht="13.5" customHeight="1">
      <c r="A46" s="101" t="s">
        <v>31</v>
      </c>
      <c r="B46" s="102" t="s">
        <v>369</v>
      </c>
      <c r="C46" s="101" t="s">
        <v>370</v>
      </c>
      <c r="D46" s="103">
        <f t="shared" si="1"/>
        <v>43107</v>
      </c>
      <c r="E46" s="103">
        <f t="shared" si="2"/>
        <v>877</v>
      </c>
      <c r="F46" s="104">
        <f t="shared" si="3"/>
        <v>2.0344723594775789</v>
      </c>
      <c r="G46" s="103">
        <v>877</v>
      </c>
      <c r="H46" s="103">
        <v>0</v>
      </c>
      <c r="I46" s="103">
        <f t="shared" si="4"/>
        <v>42230</v>
      </c>
      <c r="J46" s="104">
        <f t="shared" si="5"/>
        <v>97.965527640522424</v>
      </c>
      <c r="K46" s="103">
        <v>31568</v>
      </c>
      <c r="L46" s="104">
        <f t="shared" si="6"/>
        <v>73.231725705801836</v>
      </c>
      <c r="M46" s="103">
        <v>0</v>
      </c>
      <c r="N46" s="104">
        <f t="shared" si="7"/>
        <v>0</v>
      </c>
      <c r="O46" s="103">
        <v>10662</v>
      </c>
      <c r="P46" s="103">
        <v>1988</v>
      </c>
      <c r="Q46" s="104">
        <f t="shared" si="8"/>
        <v>24.733801934720578</v>
      </c>
      <c r="R46" s="103">
        <v>1013</v>
      </c>
      <c r="S46" s="101" t="s">
        <v>256</v>
      </c>
      <c r="T46" s="101"/>
      <c r="U46" s="101"/>
      <c r="V46" s="101"/>
      <c r="W46" s="101"/>
      <c r="X46" s="101"/>
      <c r="Y46" s="101"/>
      <c r="Z46" s="101" t="s">
        <v>256</v>
      </c>
      <c r="AA46" s="117" t="s">
        <v>371</v>
      </c>
    </row>
    <row r="47" spans="1:27" s="105" customFormat="1" ht="13.5" customHeight="1">
      <c r="A47" s="101" t="s">
        <v>31</v>
      </c>
      <c r="B47" s="102" t="s">
        <v>372</v>
      </c>
      <c r="C47" s="101" t="s">
        <v>373</v>
      </c>
      <c r="D47" s="103">
        <f t="shared" si="1"/>
        <v>15467</v>
      </c>
      <c r="E47" s="103">
        <f t="shared" si="2"/>
        <v>89</v>
      </c>
      <c r="F47" s="104">
        <f t="shared" si="3"/>
        <v>0.57541863321911157</v>
      </c>
      <c r="G47" s="103">
        <v>89</v>
      </c>
      <c r="H47" s="103">
        <v>0</v>
      </c>
      <c r="I47" s="103">
        <f t="shared" si="4"/>
        <v>15378</v>
      </c>
      <c r="J47" s="104">
        <f t="shared" si="5"/>
        <v>99.424581366780885</v>
      </c>
      <c r="K47" s="103">
        <v>7552</v>
      </c>
      <c r="L47" s="104">
        <f t="shared" si="6"/>
        <v>48.826533910907095</v>
      </c>
      <c r="M47" s="103">
        <v>0</v>
      </c>
      <c r="N47" s="104">
        <f t="shared" si="7"/>
        <v>0</v>
      </c>
      <c r="O47" s="103">
        <v>7826</v>
      </c>
      <c r="P47" s="103">
        <v>4417</v>
      </c>
      <c r="Q47" s="104">
        <f t="shared" si="8"/>
        <v>50.598047455873797</v>
      </c>
      <c r="R47" s="103">
        <v>422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17" t="s">
        <v>374</v>
      </c>
    </row>
    <row r="48" spans="1:27" s="105" customFormat="1" ht="13.5" customHeight="1">
      <c r="A48" s="101" t="s">
        <v>31</v>
      </c>
      <c r="B48" s="102" t="s">
        <v>375</v>
      </c>
      <c r="C48" s="101" t="s">
        <v>376</v>
      </c>
      <c r="D48" s="103">
        <f t="shared" si="1"/>
        <v>23757</v>
      </c>
      <c r="E48" s="103">
        <f t="shared" si="2"/>
        <v>828</v>
      </c>
      <c r="F48" s="104">
        <f t="shared" si="3"/>
        <v>3.4852885465336532</v>
      </c>
      <c r="G48" s="103">
        <v>828</v>
      </c>
      <c r="H48" s="103">
        <v>0</v>
      </c>
      <c r="I48" s="103">
        <f t="shared" si="4"/>
        <v>22929</v>
      </c>
      <c r="J48" s="104">
        <f t="shared" si="5"/>
        <v>96.514711453466347</v>
      </c>
      <c r="K48" s="103">
        <v>16030</v>
      </c>
      <c r="L48" s="104">
        <f t="shared" si="6"/>
        <v>67.474849518036791</v>
      </c>
      <c r="M48" s="103">
        <v>0</v>
      </c>
      <c r="N48" s="104">
        <f t="shared" si="7"/>
        <v>0</v>
      </c>
      <c r="O48" s="103">
        <v>6899</v>
      </c>
      <c r="P48" s="103">
        <v>3017</v>
      </c>
      <c r="Q48" s="104">
        <f t="shared" si="8"/>
        <v>29.039861935429556</v>
      </c>
      <c r="R48" s="103">
        <v>477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17" t="s">
        <v>377</v>
      </c>
    </row>
    <row r="49" spans="1:27" s="105" customFormat="1" ht="13.5" customHeight="1">
      <c r="A49" s="101" t="s">
        <v>31</v>
      </c>
      <c r="B49" s="102" t="s">
        <v>378</v>
      </c>
      <c r="C49" s="101" t="s">
        <v>379</v>
      </c>
      <c r="D49" s="103">
        <f t="shared" si="1"/>
        <v>34597</v>
      </c>
      <c r="E49" s="103">
        <f t="shared" si="2"/>
        <v>1111</v>
      </c>
      <c r="F49" s="104">
        <f t="shared" si="3"/>
        <v>3.2112610920021969</v>
      </c>
      <c r="G49" s="103">
        <v>1111</v>
      </c>
      <c r="H49" s="103">
        <v>0</v>
      </c>
      <c r="I49" s="103">
        <f t="shared" si="4"/>
        <v>33486</v>
      </c>
      <c r="J49" s="104">
        <f t="shared" si="5"/>
        <v>96.788738907997811</v>
      </c>
      <c r="K49" s="103">
        <v>8850</v>
      </c>
      <c r="L49" s="104">
        <f t="shared" si="6"/>
        <v>25.580252623059803</v>
      </c>
      <c r="M49" s="103">
        <v>0</v>
      </c>
      <c r="N49" s="104">
        <f t="shared" si="7"/>
        <v>0</v>
      </c>
      <c r="O49" s="103">
        <v>24636</v>
      </c>
      <c r="P49" s="103">
        <v>8923</v>
      </c>
      <c r="Q49" s="104">
        <f t="shared" si="8"/>
        <v>71.208486284938004</v>
      </c>
      <c r="R49" s="103">
        <v>352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17" t="s">
        <v>380</v>
      </c>
    </row>
    <row r="50" spans="1:27" s="105" customFormat="1" ht="13.5" customHeight="1">
      <c r="A50" s="101" t="s">
        <v>31</v>
      </c>
      <c r="B50" s="102" t="s">
        <v>381</v>
      </c>
      <c r="C50" s="101" t="s">
        <v>382</v>
      </c>
      <c r="D50" s="103">
        <f t="shared" si="1"/>
        <v>32312</v>
      </c>
      <c r="E50" s="103">
        <f t="shared" si="2"/>
        <v>653</v>
      </c>
      <c r="F50" s="104">
        <f t="shared" si="3"/>
        <v>2.0209210200544692</v>
      </c>
      <c r="G50" s="103">
        <v>653</v>
      </c>
      <c r="H50" s="103">
        <v>0</v>
      </c>
      <c r="I50" s="103">
        <f t="shared" si="4"/>
        <v>31659</v>
      </c>
      <c r="J50" s="104">
        <f t="shared" si="5"/>
        <v>97.979078979945527</v>
      </c>
      <c r="K50" s="103">
        <v>2749</v>
      </c>
      <c r="L50" s="104">
        <f t="shared" si="6"/>
        <v>8.5076751671205741</v>
      </c>
      <c r="M50" s="103">
        <v>0</v>
      </c>
      <c r="N50" s="104">
        <f t="shared" si="7"/>
        <v>0</v>
      </c>
      <c r="O50" s="103">
        <v>28910</v>
      </c>
      <c r="P50" s="103">
        <v>18064</v>
      </c>
      <c r="Q50" s="104">
        <f t="shared" si="8"/>
        <v>89.47140381282496</v>
      </c>
      <c r="R50" s="103">
        <v>700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17" t="s">
        <v>383</v>
      </c>
    </row>
    <row r="51" spans="1:27" s="105" customFormat="1" ht="13.5" customHeight="1">
      <c r="A51" s="101" t="s">
        <v>31</v>
      </c>
      <c r="B51" s="102" t="s">
        <v>384</v>
      </c>
      <c r="C51" s="101" t="s">
        <v>385</v>
      </c>
      <c r="D51" s="103">
        <f t="shared" si="1"/>
        <v>37817</v>
      </c>
      <c r="E51" s="103">
        <f t="shared" si="2"/>
        <v>874</v>
      </c>
      <c r="F51" s="104">
        <f t="shared" si="3"/>
        <v>2.3111299151175397</v>
      </c>
      <c r="G51" s="103">
        <v>874</v>
      </c>
      <c r="H51" s="103">
        <v>0</v>
      </c>
      <c r="I51" s="103">
        <f t="shared" si="4"/>
        <v>36943</v>
      </c>
      <c r="J51" s="104">
        <f t="shared" si="5"/>
        <v>97.688870084882467</v>
      </c>
      <c r="K51" s="103">
        <v>16705</v>
      </c>
      <c r="L51" s="104">
        <f t="shared" si="6"/>
        <v>44.17325541423169</v>
      </c>
      <c r="M51" s="103">
        <v>363</v>
      </c>
      <c r="N51" s="104">
        <f t="shared" si="7"/>
        <v>0.95988576566094619</v>
      </c>
      <c r="O51" s="103">
        <v>19875</v>
      </c>
      <c r="P51" s="103">
        <v>12419</v>
      </c>
      <c r="Q51" s="104">
        <f t="shared" si="8"/>
        <v>52.55572890498982</v>
      </c>
      <c r="R51" s="103">
        <v>1112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17" t="s">
        <v>386</v>
      </c>
    </row>
    <row r="52" spans="1:27" s="105" customFormat="1" ht="13.5" customHeight="1">
      <c r="A52" s="101" t="s">
        <v>31</v>
      </c>
      <c r="B52" s="102" t="s">
        <v>387</v>
      </c>
      <c r="C52" s="101" t="s">
        <v>388</v>
      </c>
      <c r="D52" s="103">
        <f t="shared" si="1"/>
        <v>4646</v>
      </c>
      <c r="E52" s="103">
        <f t="shared" si="2"/>
        <v>40</v>
      </c>
      <c r="F52" s="104">
        <f t="shared" si="3"/>
        <v>0.86095566078346963</v>
      </c>
      <c r="G52" s="103">
        <v>40</v>
      </c>
      <c r="H52" s="103">
        <v>0</v>
      </c>
      <c r="I52" s="103">
        <f t="shared" si="4"/>
        <v>4606</v>
      </c>
      <c r="J52" s="104">
        <f t="shared" si="5"/>
        <v>99.139044339216525</v>
      </c>
      <c r="K52" s="103">
        <v>0</v>
      </c>
      <c r="L52" s="104">
        <f t="shared" si="6"/>
        <v>0</v>
      </c>
      <c r="M52" s="103">
        <v>0</v>
      </c>
      <c r="N52" s="104">
        <f t="shared" si="7"/>
        <v>0</v>
      </c>
      <c r="O52" s="103">
        <v>4606</v>
      </c>
      <c r="P52" s="103">
        <v>4606</v>
      </c>
      <c r="Q52" s="104">
        <f t="shared" si="8"/>
        <v>99.139044339216525</v>
      </c>
      <c r="R52" s="103">
        <v>269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17" t="s">
        <v>389</v>
      </c>
    </row>
    <row r="53" spans="1:27" s="105" customFormat="1" ht="13.5" customHeight="1">
      <c r="A53" s="101" t="s">
        <v>31</v>
      </c>
      <c r="B53" s="102" t="s">
        <v>390</v>
      </c>
      <c r="C53" s="101" t="s">
        <v>391</v>
      </c>
      <c r="D53" s="103">
        <f t="shared" si="1"/>
        <v>28689</v>
      </c>
      <c r="E53" s="103">
        <f t="shared" si="2"/>
        <v>702</v>
      </c>
      <c r="F53" s="104">
        <f t="shared" si="3"/>
        <v>2.4469308794311408</v>
      </c>
      <c r="G53" s="103">
        <v>702</v>
      </c>
      <c r="H53" s="103">
        <v>0</v>
      </c>
      <c r="I53" s="103">
        <f t="shared" si="4"/>
        <v>27987</v>
      </c>
      <c r="J53" s="104">
        <f t="shared" si="5"/>
        <v>97.553069120568864</v>
      </c>
      <c r="K53" s="103">
        <v>21235</v>
      </c>
      <c r="L53" s="104">
        <f t="shared" si="6"/>
        <v>74.017916274530307</v>
      </c>
      <c r="M53" s="103">
        <v>0</v>
      </c>
      <c r="N53" s="104">
        <f t="shared" si="7"/>
        <v>0</v>
      </c>
      <c r="O53" s="103">
        <v>6752</v>
      </c>
      <c r="P53" s="103">
        <v>2827</v>
      </c>
      <c r="Q53" s="104">
        <f t="shared" si="8"/>
        <v>23.53515284603855</v>
      </c>
      <c r="R53" s="103">
        <v>301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17" t="s">
        <v>392</v>
      </c>
    </row>
    <row r="54" spans="1:27" s="105" customFormat="1" ht="13.5" customHeight="1">
      <c r="A54" s="101" t="s">
        <v>31</v>
      </c>
      <c r="B54" s="102" t="s">
        <v>393</v>
      </c>
      <c r="C54" s="101" t="s">
        <v>394</v>
      </c>
      <c r="D54" s="103">
        <f t="shared" si="1"/>
        <v>50299</v>
      </c>
      <c r="E54" s="103">
        <f t="shared" si="2"/>
        <v>400</v>
      </c>
      <c r="F54" s="104">
        <f t="shared" si="3"/>
        <v>0.79524443825920998</v>
      </c>
      <c r="G54" s="103">
        <v>400</v>
      </c>
      <c r="H54" s="103">
        <v>0</v>
      </c>
      <c r="I54" s="103">
        <f t="shared" si="4"/>
        <v>49899</v>
      </c>
      <c r="J54" s="104">
        <f t="shared" si="5"/>
        <v>99.204755561740782</v>
      </c>
      <c r="K54" s="103">
        <v>40799</v>
      </c>
      <c r="L54" s="104">
        <f t="shared" si="6"/>
        <v>81.112944591343762</v>
      </c>
      <c r="M54" s="103">
        <v>0</v>
      </c>
      <c r="N54" s="104">
        <f t="shared" si="7"/>
        <v>0</v>
      </c>
      <c r="O54" s="103">
        <v>9100</v>
      </c>
      <c r="P54" s="103">
        <v>4095</v>
      </c>
      <c r="Q54" s="104">
        <f t="shared" si="8"/>
        <v>18.091810970397027</v>
      </c>
      <c r="R54" s="103">
        <v>1400</v>
      </c>
      <c r="S54" s="101"/>
      <c r="T54" s="101" t="s">
        <v>256</v>
      </c>
      <c r="U54" s="101"/>
      <c r="V54" s="101"/>
      <c r="W54" s="101"/>
      <c r="X54" s="101"/>
      <c r="Y54" s="101"/>
      <c r="Z54" s="101" t="s">
        <v>256</v>
      </c>
      <c r="AA54" s="117" t="s">
        <v>395</v>
      </c>
    </row>
    <row r="55" spans="1:27" s="105" customFormat="1" ht="13.5" customHeight="1">
      <c r="A55" s="101" t="s">
        <v>31</v>
      </c>
      <c r="B55" s="102" t="s">
        <v>396</v>
      </c>
      <c r="C55" s="101" t="s">
        <v>397</v>
      </c>
      <c r="D55" s="103">
        <f t="shared" si="1"/>
        <v>18762</v>
      </c>
      <c r="E55" s="103">
        <f t="shared" si="2"/>
        <v>2344</v>
      </c>
      <c r="F55" s="104">
        <f t="shared" si="3"/>
        <v>12.493337597271079</v>
      </c>
      <c r="G55" s="103">
        <v>2344</v>
      </c>
      <c r="H55" s="103">
        <v>0</v>
      </c>
      <c r="I55" s="103">
        <f t="shared" si="4"/>
        <v>16418</v>
      </c>
      <c r="J55" s="104">
        <f t="shared" si="5"/>
        <v>87.506662402728921</v>
      </c>
      <c r="K55" s="103">
        <v>0</v>
      </c>
      <c r="L55" s="104">
        <f t="shared" si="6"/>
        <v>0</v>
      </c>
      <c r="M55" s="103">
        <v>0</v>
      </c>
      <c r="N55" s="104">
        <f t="shared" si="7"/>
        <v>0</v>
      </c>
      <c r="O55" s="103">
        <v>16418</v>
      </c>
      <c r="P55" s="103">
        <v>4700</v>
      </c>
      <c r="Q55" s="104">
        <f t="shared" si="8"/>
        <v>87.506662402728921</v>
      </c>
      <c r="R55" s="103">
        <v>476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17" t="s">
        <v>398</v>
      </c>
    </row>
    <row r="56" spans="1:27" s="105" customFormat="1" ht="13.5" customHeight="1">
      <c r="A56" s="101" t="s">
        <v>31</v>
      </c>
      <c r="B56" s="102" t="s">
        <v>399</v>
      </c>
      <c r="C56" s="101" t="s">
        <v>400</v>
      </c>
      <c r="D56" s="103">
        <f t="shared" si="1"/>
        <v>22562</v>
      </c>
      <c r="E56" s="103">
        <f t="shared" si="2"/>
        <v>962</v>
      </c>
      <c r="F56" s="104">
        <f t="shared" si="3"/>
        <v>4.2638064001418314</v>
      </c>
      <c r="G56" s="103">
        <v>941</v>
      </c>
      <c r="H56" s="103">
        <v>21</v>
      </c>
      <c r="I56" s="103">
        <f t="shared" si="4"/>
        <v>21600</v>
      </c>
      <c r="J56" s="104">
        <f t="shared" si="5"/>
        <v>95.736193599858169</v>
      </c>
      <c r="K56" s="103">
        <v>0</v>
      </c>
      <c r="L56" s="104">
        <f t="shared" si="6"/>
        <v>0</v>
      </c>
      <c r="M56" s="103">
        <v>0</v>
      </c>
      <c r="N56" s="104">
        <f t="shared" si="7"/>
        <v>0</v>
      </c>
      <c r="O56" s="103">
        <v>21600</v>
      </c>
      <c r="P56" s="103">
        <v>11054</v>
      </c>
      <c r="Q56" s="104">
        <f t="shared" si="8"/>
        <v>95.736193599858169</v>
      </c>
      <c r="R56" s="103">
        <v>232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17" t="s">
        <v>401</v>
      </c>
    </row>
    <row r="57" spans="1:27" s="105" customFormat="1" ht="13.5" customHeight="1">
      <c r="A57" s="101" t="s">
        <v>31</v>
      </c>
      <c r="B57" s="102" t="s">
        <v>402</v>
      </c>
      <c r="C57" s="101" t="s">
        <v>403</v>
      </c>
      <c r="D57" s="103">
        <f t="shared" si="1"/>
        <v>43062</v>
      </c>
      <c r="E57" s="103">
        <f t="shared" si="2"/>
        <v>1013</v>
      </c>
      <c r="F57" s="104">
        <f t="shared" si="3"/>
        <v>2.3524220890808603</v>
      </c>
      <c r="G57" s="103">
        <v>1013</v>
      </c>
      <c r="H57" s="103">
        <v>0</v>
      </c>
      <c r="I57" s="103">
        <f t="shared" si="4"/>
        <v>42049</v>
      </c>
      <c r="J57" s="104">
        <f t="shared" si="5"/>
        <v>97.647577910919139</v>
      </c>
      <c r="K57" s="103">
        <v>27929</v>
      </c>
      <c r="L57" s="104">
        <f t="shared" si="6"/>
        <v>64.85764711346431</v>
      </c>
      <c r="M57" s="103">
        <v>0</v>
      </c>
      <c r="N57" s="104">
        <f t="shared" si="7"/>
        <v>0</v>
      </c>
      <c r="O57" s="103">
        <v>14120</v>
      </c>
      <c r="P57" s="103">
        <v>2972</v>
      </c>
      <c r="Q57" s="104">
        <f t="shared" si="8"/>
        <v>32.789930797454829</v>
      </c>
      <c r="R57" s="103">
        <v>787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17" t="s">
        <v>404</v>
      </c>
    </row>
    <row r="58" spans="1:27" s="105" customFormat="1" ht="13.5" customHeight="1">
      <c r="A58" s="101" t="s">
        <v>31</v>
      </c>
      <c r="B58" s="102" t="s">
        <v>405</v>
      </c>
      <c r="C58" s="101" t="s">
        <v>406</v>
      </c>
      <c r="D58" s="103">
        <f t="shared" si="1"/>
        <v>40437</v>
      </c>
      <c r="E58" s="103">
        <f t="shared" si="2"/>
        <v>285</v>
      </c>
      <c r="F58" s="104">
        <f t="shared" si="3"/>
        <v>0.70480005935158396</v>
      </c>
      <c r="G58" s="103">
        <v>285</v>
      </c>
      <c r="H58" s="103">
        <v>0</v>
      </c>
      <c r="I58" s="103">
        <f t="shared" si="4"/>
        <v>40152</v>
      </c>
      <c r="J58" s="104">
        <f t="shared" si="5"/>
        <v>99.295199940648416</v>
      </c>
      <c r="K58" s="103">
        <v>26656</v>
      </c>
      <c r="L58" s="104">
        <f t="shared" si="6"/>
        <v>65.91982590202042</v>
      </c>
      <c r="M58" s="103">
        <v>0</v>
      </c>
      <c r="N58" s="104">
        <f t="shared" si="7"/>
        <v>0</v>
      </c>
      <c r="O58" s="103">
        <v>13496</v>
      </c>
      <c r="P58" s="103">
        <v>12164</v>
      </c>
      <c r="Q58" s="104">
        <f t="shared" si="8"/>
        <v>33.375374038627989</v>
      </c>
      <c r="R58" s="103">
        <v>863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17" t="s">
        <v>407</v>
      </c>
    </row>
    <row r="59" spans="1:27" s="105" customFormat="1" ht="13.5" customHeight="1">
      <c r="A59" s="101" t="s">
        <v>31</v>
      </c>
      <c r="B59" s="102" t="s">
        <v>408</v>
      </c>
      <c r="C59" s="101" t="s">
        <v>409</v>
      </c>
      <c r="D59" s="103">
        <f t="shared" si="1"/>
        <v>5134</v>
      </c>
      <c r="E59" s="103">
        <f t="shared" si="2"/>
        <v>462</v>
      </c>
      <c r="F59" s="104">
        <f t="shared" si="3"/>
        <v>8.998831320607712</v>
      </c>
      <c r="G59" s="103">
        <v>462</v>
      </c>
      <c r="H59" s="103">
        <v>0</v>
      </c>
      <c r="I59" s="103">
        <f t="shared" si="4"/>
        <v>4672</v>
      </c>
      <c r="J59" s="104">
        <f t="shared" si="5"/>
        <v>91.001168679392279</v>
      </c>
      <c r="K59" s="103">
        <v>0</v>
      </c>
      <c r="L59" s="104">
        <f t="shared" si="6"/>
        <v>0</v>
      </c>
      <c r="M59" s="103">
        <v>0</v>
      </c>
      <c r="N59" s="104">
        <f t="shared" si="7"/>
        <v>0</v>
      </c>
      <c r="O59" s="103">
        <v>4672</v>
      </c>
      <c r="P59" s="103">
        <v>1871</v>
      </c>
      <c r="Q59" s="104">
        <f t="shared" si="8"/>
        <v>91.001168679392279</v>
      </c>
      <c r="R59" s="103">
        <v>41</v>
      </c>
      <c r="S59" s="101"/>
      <c r="T59" s="101"/>
      <c r="U59" s="101"/>
      <c r="V59" s="101" t="s">
        <v>256</v>
      </c>
      <c r="W59" s="101"/>
      <c r="X59" s="101"/>
      <c r="Y59" s="101"/>
      <c r="Z59" s="101" t="s">
        <v>256</v>
      </c>
      <c r="AA59" s="117" t="s">
        <v>410</v>
      </c>
    </row>
    <row r="60" spans="1:27" s="105" customFormat="1" ht="13.5" customHeight="1">
      <c r="A60" s="101" t="s">
        <v>31</v>
      </c>
      <c r="B60" s="102" t="s">
        <v>411</v>
      </c>
      <c r="C60" s="101" t="s">
        <v>412</v>
      </c>
      <c r="D60" s="103">
        <f t="shared" si="1"/>
        <v>3434</v>
      </c>
      <c r="E60" s="103">
        <f t="shared" si="2"/>
        <v>310</v>
      </c>
      <c r="F60" s="104">
        <f t="shared" si="3"/>
        <v>9.0273733255678508</v>
      </c>
      <c r="G60" s="103">
        <v>310</v>
      </c>
      <c r="H60" s="103">
        <v>0</v>
      </c>
      <c r="I60" s="103">
        <f t="shared" si="4"/>
        <v>3124</v>
      </c>
      <c r="J60" s="104">
        <f t="shared" si="5"/>
        <v>90.972626674432149</v>
      </c>
      <c r="K60" s="103">
        <v>1649</v>
      </c>
      <c r="L60" s="104">
        <f t="shared" si="6"/>
        <v>48.019801980198018</v>
      </c>
      <c r="M60" s="103">
        <v>0</v>
      </c>
      <c r="N60" s="104">
        <f t="shared" si="7"/>
        <v>0</v>
      </c>
      <c r="O60" s="103">
        <v>1475</v>
      </c>
      <c r="P60" s="103">
        <v>554</v>
      </c>
      <c r="Q60" s="104">
        <f t="shared" si="8"/>
        <v>42.952824694234131</v>
      </c>
      <c r="R60" s="103">
        <v>23</v>
      </c>
      <c r="S60" s="101"/>
      <c r="T60" s="101"/>
      <c r="U60" s="101"/>
      <c r="V60" s="101" t="s">
        <v>256</v>
      </c>
      <c r="W60" s="101"/>
      <c r="X60" s="101"/>
      <c r="Y60" s="101"/>
      <c r="Z60" s="101" t="s">
        <v>256</v>
      </c>
      <c r="AA60" s="117" t="s">
        <v>413</v>
      </c>
    </row>
    <row r="61" spans="1:27" s="105" customFormat="1" ht="13.5" customHeight="1">
      <c r="A61" s="101" t="s">
        <v>31</v>
      </c>
      <c r="B61" s="102" t="s">
        <v>414</v>
      </c>
      <c r="C61" s="101" t="s">
        <v>415</v>
      </c>
      <c r="D61" s="103">
        <f t="shared" si="1"/>
        <v>1192</v>
      </c>
      <c r="E61" s="103">
        <f t="shared" si="2"/>
        <v>187</v>
      </c>
      <c r="F61" s="104">
        <f t="shared" si="3"/>
        <v>15.687919463087249</v>
      </c>
      <c r="G61" s="103">
        <v>187</v>
      </c>
      <c r="H61" s="103">
        <v>0</v>
      </c>
      <c r="I61" s="103">
        <f t="shared" si="4"/>
        <v>1005</v>
      </c>
      <c r="J61" s="104">
        <f t="shared" si="5"/>
        <v>84.312080536912745</v>
      </c>
      <c r="K61" s="103">
        <v>0</v>
      </c>
      <c r="L61" s="104">
        <f t="shared" si="6"/>
        <v>0</v>
      </c>
      <c r="M61" s="103">
        <v>0</v>
      </c>
      <c r="N61" s="104">
        <f t="shared" si="7"/>
        <v>0</v>
      </c>
      <c r="O61" s="103">
        <v>1005</v>
      </c>
      <c r="P61" s="103">
        <v>842</v>
      </c>
      <c r="Q61" s="104">
        <f t="shared" si="8"/>
        <v>84.312080536912745</v>
      </c>
      <c r="R61" s="103">
        <v>9</v>
      </c>
      <c r="S61" s="101"/>
      <c r="T61" s="101"/>
      <c r="U61" s="101"/>
      <c r="V61" s="101" t="s">
        <v>256</v>
      </c>
      <c r="W61" s="101"/>
      <c r="X61" s="101"/>
      <c r="Y61" s="101"/>
      <c r="Z61" s="101" t="s">
        <v>256</v>
      </c>
      <c r="AA61" s="117" t="s">
        <v>416</v>
      </c>
    </row>
    <row r="62" spans="1:27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</row>
    <row r="63" spans="1:27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</row>
    <row r="64" spans="1:27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</row>
    <row r="65" spans="1:26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</row>
    <row r="66" spans="1:26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</row>
    <row r="67" spans="1:26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</row>
    <row r="68" spans="1:26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</row>
    <row r="69" spans="1:26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</row>
    <row r="70" spans="1:26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</row>
    <row r="71" spans="1:26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</row>
    <row r="72" spans="1:26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</row>
    <row r="73" spans="1:26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</row>
    <row r="74" spans="1:26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</row>
    <row r="75" spans="1:26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</row>
    <row r="76" spans="1:26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</row>
    <row r="77" spans="1:26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</row>
    <row r="78" spans="1:26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</row>
    <row r="79" spans="1:26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</row>
    <row r="80" spans="1:26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</row>
    <row r="81" spans="1:26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</row>
    <row r="82" spans="1:26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</row>
    <row r="83" spans="1:26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</row>
    <row r="84" spans="1:26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</row>
    <row r="85" spans="1:26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</row>
    <row r="86" spans="1:26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</row>
    <row r="87" spans="1:26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</row>
    <row r="88" spans="1:26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</row>
    <row r="89" spans="1:26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</row>
    <row r="90" spans="1:26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</row>
    <row r="91" spans="1:26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</row>
    <row r="92" spans="1:26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</row>
    <row r="93" spans="1:26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</row>
    <row r="94" spans="1:26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</row>
    <row r="95" spans="1:26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</row>
    <row r="96" spans="1:26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</row>
    <row r="97" spans="1:26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</row>
    <row r="98" spans="1:26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</row>
    <row r="99" spans="1:26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</row>
    <row r="100" spans="1:26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</row>
    <row r="101" spans="1:26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</row>
    <row r="102" spans="1:26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</row>
    <row r="103" spans="1:26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</row>
    <row r="104" spans="1:26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</row>
    <row r="105" spans="1:26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</row>
    <row r="106" spans="1:26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</row>
    <row r="107" spans="1:26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</row>
    <row r="108" spans="1:26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</row>
    <row r="109" spans="1:26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</row>
    <row r="110" spans="1:26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</row>
    <row r="111" spans="1:26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</row>
    <row r="112" spans="1:26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</row>
    <row r="113" spans="1:26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</row>
    <row r="114" spans="1:26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</row>
    <row r="115" spans="1:26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</row>
    <row r="116" spans="1:26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</row>
    <row r="117" spans="1:26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</row>
    <row r="118" spans="1:26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</row>
    <row r="119" spans="1:26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</row>
    <row r="120" spans="1:26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</row>
    <row r="121" spans="1:26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</row>
    <row r="122" spans="1:26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</row>
    <row r="123" spans="1:26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</row>
    <row r="124" spans="1:26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</row>
    <row r="125" spans="1:26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</row>
    <row r="126" spans="1:26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</row>
    <row r="127" spans="1:26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</row>
    <row r="128" spans="1:26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</row>
    <row r="129" spans="1:26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</row>
    <row r="130" spans="1:26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</row>
    <row r="131" spans="1:26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</row>
    <row r="132" spans="1:26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</row>
    <row r="133" spans="1:26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</row>
    <row r="134" spans="1:26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</row>
    <row r="135" spans="1:26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</row>
    <row r="136" spans="1:26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</row>
    <row r="137" spans="1:26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</row>
    <row r="138" spans="1:26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</row>
    <row r="139" spans="1:26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</row>
    <row r="140" spans="1:26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</row>
    <row r="141" spans="1:26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</row>
    <row r="142" spans="1:26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</row>
    <row r="143" spans="1:26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</row>
    <row r="144" spans="1:26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</row>
    <row r="145" spans="1:26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</row>
    <row r="146" spans="1:26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</row>
    <row r="147" spans="1:26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</row>
    <row r="148" spans="1:26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</row>
    <row r="149" spans="1:26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</row>
    <row r="150" spans="1:26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</row>
    <row r="151" spans="1:26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</row>
    <row r="152" spans="1:26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</row>
    <row r="153" spans="1:26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</row>
    <row r="154" spans="1:26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</row>
    <row r="155" spans="1:26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</row>
    <row r="156" spans="1:26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</row>
    <row r="157" spans="1:26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</row>
    <row r="158" spans="1:26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</row>
    <row r="159" spans="1:26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</row>
    <row r="160" spans="1:26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</row>
    <row r="161" spans="1:26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</row>
    <row r="162" spans="1:26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</row>
    <row r="163" spans="1:26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</row>
    <row r="164" spans="1:26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</row>
    <row r="165" spans="1:26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</row>
    <row r="166" spans="1:26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</row>
    <row r="167" spans="1:26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</row>
    <row r="168" spans="1:26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</row>
    <row r="169" spans="1:26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</row>
    <row r="170" spans="1:26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</row>
    <row r="171" spans="1:26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</row>
    <row r="172" spans="1:26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</row>
    <row r="173" spans="1:26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</row>
    <row r="174" spans="1:26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</row>
    <row r="175" spans="1:26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</row>
    <row r="176" spans="1:26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</row>
    <row r="177" spans="1:26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</row>
    <row r="178" spans="1:26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</row>
    <row r="179" spans="1:26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</row>
    <row r="180" spans="1:26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</row>
    <row r="181" spans="1:26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</row>
    <row r="182" spans="1:26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</row>
    <row r="183" spans="1:26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</row>
    <row r="184" spans="1:26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</row>
    <row r="185" spans="1:26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</row>
    <row r="186" spans="1:26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</row>
    <row r="187" spans="1:26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</row>
    <row r="188" spans="1:26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</row>
    <row r="189" spans="1:26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</row>
    <row r="190" spans="1:26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</row>
    <row r="191" spans="1:26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</row>
    <row r="192" spans="1:26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</row>
    <row r="193" spans="1:26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</row>
    <row r="194" spans="1:26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</row>
    <row r="195" spans="1:26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</row>
    <row r="196" spans="1:26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</row>
    <row r="197" spans="1:26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</row>
    <row r="198" spans="1:26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</row>
    <row r="199" spans="1:26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</row>
    <row r="200" spans="1:26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</row>
    <row r="201" spans="1:26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</row>
    <row r="202" spans="1:26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</row>
    <row r="203" spans="1:26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</row>
    <row r="204" spans="1:26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</row>
    <row r="205" spans="1:26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</row>
    <row r="206" spans="1:26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</row>
    <row r="207" spans="1:26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</row>
    <row r="208" spans="1:26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</row>
    <row r="209" spans="1:26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</row>
    <row r="210" spans="1:26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</row>
    <row r="211" spans="1:26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</row>
    <row r="212" spans="1:26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</row>
    <row r="213" spans="1:26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</row>
    <row r="214" spans="1:26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</row>
    <row r="215" spans="1:26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</row>
    <row r="216" spans="1:26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</row>
    <row r="217" spans="1:26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</row>
    <row r="218" spans="1:26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</row>
    <row r="219" spans="1:26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</row>
    <row r="220" spans="1:26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</row>
    <row r="221" spans="1:26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</row>
    <row r="222" spans="1:26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</row>
    <row r="223" spans="1:26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</row>
    <row r="224" spans="1:26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</row>
    <row r="225" spans="1:26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</row>
    <row r="226" spans="1:26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</row>
    <row r="227" spans="1:26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</row>
    <row r="228" spans="1:26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</row>
    <row r="229" spans="1:26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</row>
    <row r="230" spans="1:26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</row>
    <row r="231" spans="1:26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</row>
    <row r="232" spans="1:26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</row>
    <row r="233" spans="1:26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</row>
    <row r="234" spans="1:26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</row>
    <row r="235" spans="1:26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</row>
    <row r="236" spans="1:26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</row>
    <row r="237" spans="1:26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</row>
    <row r="238" spans="1:26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</row>
    <row r="239" spans="1:26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</row>
    <row r="240" spans="1:26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</row>
    <row r="241" spans="1:26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</row>
    <row r="242" spans="1:26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</row>
    <row r="243" spans="1:26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</row>
    <row r="244" spans="1:26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</row>
    <row r="245" spans="1:26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</row>
    <row r="246" spans="1:26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</row>
    <row r="247" spans="1:26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</row>
    <row r="248" spans="1:26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</row>
    <row r="249" spans="1:26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</row>
    <row r="250" spans="1:26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</row>
    <row r="251" spans="1:26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</row>
    <row r="252" spans="1:26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</row>
    <row r="253" spans="1:26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</row>
    <row r="254" spans="1:26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</row>
    <row r="255" spans="1:26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</row>
    <row r="256" spans="1:26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</row>
    <row r="257" spans="1:26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</row>
    <row r="258" spans="1:26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</row>
    <row r="259" spans="1:26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</row>
    <row r="260" spans="1:26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</row>
    <row r="261" spans="1:26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</row>
    <row r="262" spans="1:26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</row>
    <row r="263" spans="1:26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</row>
    <row r="264" spans="1:26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</row>
    <row r="265" spans="1:26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</row>
    <row r="266" spans="1:26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</row>
    <row r="267" spans="1:26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</row>
    <row r="268" spans="1:26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</row>
    <row r="269" spans="1:26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</row>
    <row r="270" spans="1:26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</row>
    <row r="271" spans="1:26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</row>
    <row r="272" spans="1:26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</row>
    <row r="273" spans="1:26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</row>
    <row r="274" spans="1:26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</row>
    <row r="275" spans="1:26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</row>
    <row r="276" spans="1:26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</row>
    <row r="277" spans="1:26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</row>
    <row r="278" spans="1:26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</row>
    <row r="279" spans="1:26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</row>
    <row r="280" spans="1:26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</row>
    <row r="281" spans="1:26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</row>
    <row r="282" spans="1:26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</row>
    <row r="283" spans="1:26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</row>
    <row r="284" spans="1:26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</row>
    <row r="285" spans="1:26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</row>
    <row r="286" spans="1:26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</row>
    <row r="287" spans="1:26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</row>
    <row r="288" spans="1:26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</row>
    <row r="289" spans="1:26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</row>
    <row r="290" spans="1:26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</row>
    <row r="291" spans="1:26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</row>
    <row r="292" spans="1:26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</row>
    <row r="293" spans="1:26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</row>
    <row r="294" spans="1:26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</row>
    <row r="295" spans="1:26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</row>
    <row r="296" spans="1:26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</row>
    <row r="297" spans="1:26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</row>
    <row r="298" spans="1:26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</row>
    <row r="299" spans="1:26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</row>
    <row r="300" spans="1:26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</row>
    <row r="301" spans="1:26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</row>
    <row r="302" spans="1:26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</row>
    <row r="303" spans="1:26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</row>
    <row r="304" spans="1:26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</row>
    <row r="305" spans="1:26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</row>
    <row r="306" spans="1:26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</row>
    <row r="307" spans="1:26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</row>
    <row r="308" spans="1:26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</row>
    <row r="309" spans="1:26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</row>
    <row r="310" spans="1:26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</row>
    <row r="311" spans="1:26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</row>
    <row r="312" spans="1:26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</row>
    <row r="313" spans="1:26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</row>
    <row r="314" spans="1:26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</row>
    <row r="315" spans="1:26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</row>
    <row r="316" spans="1:26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</row>
    <row r="317" spans="1:26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</row>
    <row r="318" spans="1:26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</row>
    <row r="319" spans="1:26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</row>
    <row r="320" spans="1:26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</row>
    <row r="321" spans="1:26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</row>
    <row r="322" spans="1:26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</row>
    <row r="323" spans="1:26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</row>
    <row r="324" spans="1:26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</row>
    <row r="325" spans="1:26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</row>
    <row r="326" spans="1:26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</row>
    <row r="327" spans="1:26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</row>
    <row r="328" spans="1:26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</row>
    <row r="329" spans="1:26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</row>
    <row r="330" spans="1:26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</row>
    <row r="331" spans="1:26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</row>
    <row r="332" spans="1:26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</row>
    <row r="333" spans="1:26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</row>
    <row r="334" spans="1:26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</row>
    <row r="335" spans="1:26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</row>
    <row r="336" spans="1:26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</row>
    <row r="337" spans="1:26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</row>
    <row r="338" spans="1:26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</row>
    <row r="339" spans="1:26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</row>
    <row r="340" spans="1:26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</row>
    <row r="341" spans="1:26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</row>
    <row r="342" spans="1:26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</row>
    <row r="343" spans="1:26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</row>
    <row r="344" spans="1:26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</row>
    <row r="345" spans="1:26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</row>
    <row r="346" spans="1:26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</row>
    <row r="347" spans="1:26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</row>
    <row r="348" spans="1:26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</row>
    <row r="349" spans="1:26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</row>
    <row r="350" spans="1:26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</row>
    <row r="351" spans="1:26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</row>
    <row r="352" spans="1:26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</row>
    <row r="353" spans="1:26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</row>
    <row r="354" spans="1:26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</row>
    <row r="355" spans="1:26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</row>
    <row r="356" spans="1:26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</row>
    <row r="357" spans="1:26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</row>
    <row r="358" spans="1:26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</row>
    <row r="359" spans="1:26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</row>
    <row r="360" spans="1:26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</row>
    <row r="361" spans="1:26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</row>
    <row r="362" spans="1:26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</row>
    <row r="363" spans="1:26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</row>
    <row r="364" spans="1:26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</row>
    <row r="365" spans="1:26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</row>
    <row r="366" spans="1:26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</row>
    <row r="367" spans="1:26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</row>
    <row r="368" spans="1:26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</row>
    <row r="369" spans="1:26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</row>
    <row r="370" spans="1:26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</row>
    <row r="371" spans="1:26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</row>
    <row r="372" spans="1:26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</row>
    <row r="373" spans="1:26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</row>
    <row r="374" spans="1:26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</row>
    <row r="375" spans="1:26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</row>
    <row r="376" spans="1:26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</row>
    <row r="377" spans="1:26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</row>
    <row r="378" spans="1:26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</row>
    <row r="379" spans="1:26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</row>
    <row r="380" spans="1:26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</row>
    <row r="381" spans="1:26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</row>
    <row r="382" spans="1:26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</row>
    <row r="383" spans="1:26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</row>
    <row r="384" spans="1:26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</row>
    <row r="385" spans="1:26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</row>
    <row r="386" spans="1:26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</row>
    <row r="387" spans="1:26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</row>
    <row r="388" spans="1:26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</row>
    <row r="389" spans="1:26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</row>
    <row r="390" spans="1:26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</row>
    <row r="391" spans="1:26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</row>
    <row r="392" spans="1:26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</row>
    <row r="393" spans="1:26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</row>
    <row r="394" spans="1:26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</row>
    <row r="395" spans="1:26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</row>
    <row r="396" spans="1:26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</row>
    <row r="397" spans="1:26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</row>
    <row r="398" spans="1:26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</row>
    <row r="399" spans="1:26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</row>
    <row r="400" spans="1:26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</row>
    <row r="401" spans="1:26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</row>
    <row r="402" spans="1:26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</row>
    <row r="403" spans="1:26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</row>
    <row r="404" spans="1:26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</row>
    <row r="405" spans="1:26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</row>
    <row r="406" spans="1:26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</row>
    <row r="407" spans="1:26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</row>
    <row r="408" spans="1:26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</row>
    <row r="409" spans="1:26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</row>
    <row r="410" spans="1:26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</row>
    <row r="411" spans="1:26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</row>
    <row r="412" spans="1:26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</row>
    <row r="413" spans="1:26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</row>
    <row r="414" spans="1:26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</row>
    <row r="415" spans="1:26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</row>
    <row r="416" spans="1:26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</row>
    <row r="417" spans="1:26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</row>
    <row r="418" spans="1:26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</row>
    <row r="419" spans="1:26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</row>
    <row r="420" spans="1:26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</row>
    <row r="421" spans="1:26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</row>
    <row r="422" spans="1:26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</row>
    <row r="423" spans="1:26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</row>
    <row r="424" spans="1:26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</row>
    <row r="425" spans="1:26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</row>
    <row r="426" spans="1:26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</row>
    <row r="427" spans="1:26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</row>
    <row r="428" spans="1:26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</row>
    <row r="429" spans="1:26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</row>
    <row r="430" spans="1:26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</row>
    <row r="431" spans="1:26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</row>
    <row r="432" spans="1:26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</row>
    <row r="433" spans="1:26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</row>
    <row r="434" spans="1:26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</row>
    <row r="435" spans="1:26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</row>
    <row r="436" spans="1:26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</row>
    <row r="437" spans="1:26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</row>
    <row r="438" spans="1:26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</row>
    <row r="439" spans="1:26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</row>
    <row r="440" spans="1:26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</row>
    <row r="441" spans="1:26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</row>
    <row r="442" spans="1:26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</row>
    <row r="443" spans="1:26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</row>
    <row r="444" spans="1:26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</row>
    <row r="445" spans="1:26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</row>
    <row r="446" spans="1:26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</row>
    <row r="447" spans="1:26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</row>
    <row r="448" spans="1:26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</row>
    <row r="449" spans="1:26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</row>
    <row r="450" spans="1:26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</row>
    <row r="451" spans="1:26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</row>
    <row r="452" spans="1:26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</row>
    <row r="453" spans="1:26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</row>
    <row r="454" spans="1:26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</row>
    <row r="455" spans="1:26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</row>
    <row r="456" spans="1:26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</row>
    <row r="457" spans="1:26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</row>
    <row r="458" spans="1:26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</row>
    <row r="459" spans="1:26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</row>
    <row r="460" spans="1:26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</row>
    <row r="461" spans="1:26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</row>
    <row r="462" spans="1:26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</row>
    <row r="463" spans="1:26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</row>
    <row r="464" spans="1:26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</row>
    <row r="465" spans="1:26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</row>
    <row r="466" spans="1:26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</row>
    <row r="467" spans="1:26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</row>
    <row r="468" spans="1:26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</row>
    <row r="469" spans="1:26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</row>
    <row r="470" spans="1:26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</row>
    <row r="471" spans="1:26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</row>
    <row r="472" spans="1:26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</row>
    <row r="473" spans="1:26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</row>
    <row r="474" spans="1:26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</row>
    <row r="475" spans="1:26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</row>
    <row r="476" spans="1:26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</row>
    <row r="477" spans="1:26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</row>
    <row r="478" spans="1:26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</row>
    <row r="479" spans="1:26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</row>
    <row r="480" spans="1:26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</row>
    <row r="481" spans="1:26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</row>
    <row r="482" spans="1:26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</row>
    <row r="483" spans="1:26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</row>
    <row r="484" spans="1:26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</row>
    <row r="485" spans="1:26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</row>
    <row r="486" spans="1:26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</row>
    <row r="487" spans="1:26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</row>
    <row r="488" spans="1:26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</row>
    <row r="489" spans="1:26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</row>
    <row r="490" spans="1:26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</row>
    <row r="491" spans="1:26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</row>
    <row r="492" spans="1:26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</row>
    <row r="493" spans="1:26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</row>
    <row r="494" spans="1:26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</row>
    <row r="495" spans="1:26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</row>
    <row r="496" spans="1:26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</row>
    <row r="497" spans="1:26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</row>
    <row r="498" spans="1:26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</row>
    <row r="499" spans="1:26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</row>
    <row r="500" spans="1:26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</row>
    <row r="501" spans="1:26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</row>
    <row r="502" spans="1:26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</row>
    <row r="503" spans="1:26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</row>
    <row r="504" spans="1:26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</row>
    <row r="505" spans="1:26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</row>
    <row r="506" spans="1:26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</row>
    <row r="507" spans="1:26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</row>
    <row r="508" spans="1:26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</row>
    <row r="509" spans="1:26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</row>
    <row r="510" spans="1:26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</row>
    <row r="511" spans="1:26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</row>
    <row r="512" spans="1:26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</row>
    <row r="513" spans="1:26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</row>
    <row r="514" spans="1:26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</row>
    <row r="515" spans="1:26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</row>
    <row r="516" spans="1:26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</row>
    <row r="517" spans="1:26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</row>
    <row r="518" spans="1:26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</row>
    <row r="519" spans="1:26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</row>
    <row r="520" spans="1:26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</row>
    <row r="521" spans="1:26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</row>
    <row r="522" spans="1:26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</row>
    <row r="523" spans="1:26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</row>
    <row r="524" spans="1:26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</row>
    <row r="525" spans="1:26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</row>
    <row r="526" spans="1:26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</row>
    <row r="527" spans="1:26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</row>
    <row r="528" spans="1:26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</row>
    <row r="529" spans="1:26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</row>
    <row r="530" spans="1:26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</row>
    <row r="531" spans="1:26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</row>
    <row r="532" spans="1:26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</row>
    <row r="533" spans="1:26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</row>
    <row r="534" spans="1:26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</row>
    <row r="535" spans="1:26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</row>
    <row r="536" spans="1:26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</row>
    <row r="537" spans="1:26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</row>
    <row r="538" spans="1:26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</row>
    <row r="539" spans="1:26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</row>
    <row r="540" spans="1:26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</row>
    <row r="541" spans="1:26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</row>
    <row r="542" spans="1:26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</row>
    <row r="543" spans="1:26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</row>
    <row r="544" spans="1:26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</row>
    <row r="545" spans="1:26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</row>
    <row r="546" spans="1:26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</row>
    <row r="547" spans="1:26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</row>
    <row r="548" spans="1:26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</row>
    <row r="549" spans="1:26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</row>
    <row r="550" spans="1:26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</row>
    <row r="551" spans="1:26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</row>
    <row r="552" spans="1:26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</row>
    <row r="553" spans="1:26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</row>
    <row r="554" spans="1:26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</row>
    <row r="555" spans="1:26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</row>
    <row r="556" spans="1:26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</row>
    <row r="557" spans="1:26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</row>
    <row r="558" spans="1:26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</row>
    <row r="559" spans="1:26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</row>
    <row r="560" spans="1:26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</row>
    <row r="561" spans="1:26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</row>
    <row r="562" spans="1:26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</row>
    <row r="563" spans="1:26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</row>
    <row r="564" spans="1:26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</row>
    <row r="565" spans="1:26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</row>
    <row r="566" spans="1:26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</row>
    <row r="567" spans="1:26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</row>
    <row r="568" spans="1:26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</row>
    <row r="569" spans="1:26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</row>
    <row r="570" spans="1:26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</row>
    <row r="571" spans="1:26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</row>
    <row r="572" spans="1:26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</row>
    <row r="573" spans="1:26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</row>
    <row r="574" spans="1:26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</row>
    <row r="575" spans="1:26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</row>
    <row r="576" spans="1:26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</row>
    <row r="577" spans="1:26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</row>
    <row r="578" spans="1:26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</row>
    <row r="579" spans="1:26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</row>
    <row r="580" spans="1:26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</row>
    <row r="581" spans="1:26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</row>
    <row r="582" spans="1:26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</row>
    <row r="583" spans="1:26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</row>
    <row r="584" spans="1:26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</row>
    <row r="585" spans="1:26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</row>
    <row r="586" spans="1:26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</row>
    <row r="587" spans="1:26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</row>
    <row r="588" spans="1:26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</row>
    <row r="589" spans="1:26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</row>
    <row r="590" spans="1:26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</row>
    <row r="591" spans="1:26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</row>
    <row r="592" spans="1:26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</row>
    <row r="593" spans="1:26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</row>
    <row r="594" spans="1:26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</row>
    <row r="595" spans="1:26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</row>
    <row r="596" spans="1:26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</row>
    <row r="597" spans="1:26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</row>
    <row r="598" spans="1:26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</row>
    <row r="599" spans="1:26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</row>
    <row r="600" spans="1:26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</row>
    <row r="601" spans="1:26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</row>
    <row r="602" spans="1:26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</row>
    <row r="603" spans="1:26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</row>
    <row r="604" spans="1:26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</row>
    <row r="605" spans="1:26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</row>
    <row r="606" spans="1:26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</row>
    <row r="607" spans="1:26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</row>
    <row r="608" spans="1:26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</row>
    <row r="609" spans="1:26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</row>
    <row r="610" spans="1:26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</row>
    <row r="611" spans="1:26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</row>
    <row r="612" spans="1:26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</row>
    <row r="613" spans="1:26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</row>
    <row r="614" spans="1:26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</row>
    <row r="615" spans="1:26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</row>
    <row r="616" spans="1:26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</row>
    <row r="617" spans="1:26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</row>
    <row r="618" spans="1:26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</row>
    <row r="619" spans="1:26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</row>
    <row r="620" spans="1:26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</row>
    <row r="621" spans="1:26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</row>
    <row r="622" spans="1:26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</row>
    <row r="623" spans="1:26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</row>
    <row r="624" spans="1:26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</row>
    <row r="625" spans="1:26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</row>
    <row r="626" spans="1:26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</row>
    <row r="627" spans="1:26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</row>
    <row r="628" spans="1:26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</row>
    <row r="629" spans="1:26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</row>
    <row r="630" spans="1:26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</row>
    <row r="631" spans="1:26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</row>
    <row r="632" spans="1:26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</row>
    <row r="633" spans="1:26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</row>
    <row r="634" spans="1:26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</row>
    <row r="635" spans="1:26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</row>
    <row r="636" spans="1:26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</row>
    <row r="637" spans="1:26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</row>
    <row r="638" spans="1:26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</row>
    <row r="639" spans="1:26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</row>
    <row r="640" spans="1:26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</row>
    <row r="641" spans="1:26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</row>
    <row r="642" spans="1:26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</row>
    <row r="643" spans="1:26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</row>
    <row r="644" spans="1:26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</row>
    <row r="645" spans="1:26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</row>
    <row r="646" spans="1:26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</row>
    <row r="647" spans="1:26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</row>
    <row r="648" spans="1:26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</row>
    <row r="649" spans="1:26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</row>
    <row r="650" spans="1:26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</row>
    <row r="651" spans="1:26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</row>
    <row r="652" spans="1:26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</row>
    <row r="653" spans="1:26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</row>
    <row r="654" spans="1:26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</row>
    <row r="655" spans="1:26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</row>
    <row r="656" spans="1:26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</row>
    <row r="657" spans="1:26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</row>
    <row r="658" spans="1:26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</row>
    <row r="659" spans="1:26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</row>
    <row r="660" spans="1:26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</row>
    <row r="661" spans="1:26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</row>
    <row r="662" spans="1:26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</row>
    <row r="663" spans="1:26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</row>
    <row r="664" spans="1:26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</row>
    <row r="665" spans="1:26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</row>
    <row r="666" spans="1:26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</row>
    <row r="667" spans="1:26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</row>
    <row r="668" spans="1:26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</row>
    <row r="669" spans="1:26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</row>
    <row r="670" spans="1:26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</row>
    <row r="671" spans="1:26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</row>
    <row r="672" spans="1:26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</row>
    <row r="673" spans="1:26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</row>
    <row r="674" spans="1:26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</row>
    <row r="675" spans="1:26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</row>
    <row r="676" spans="1:26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</row>
    <row r="677" spans="1:26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</row>
    <row r="678" spans="1:26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</row>
    <row r="679" spans="1:26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</row>
    <row r="680" spans="1:26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</row>
    <row r="681" spans="1:26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</row>
    <row r="682" spans="1:26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</row>
    <row r="683" spans="1:26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</row>
    <row r="684" spans="1:26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</row>
    <row r="685" spans="1:26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</row>
    <row r="686" spans="1:26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</row>
    <row r="687" spans="1:26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</row>
    <row r="688" spans="1:26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</row>
    <row r="689" spans="1:26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</row>
    <row r="690" spans="1:26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</row>
    <row r="691" spans="1:26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</row>
    <row r="692" spans="1:26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</row>
    <row r="693" spans="1:26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</row>
    <row r="694" spans="1:26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</row>
    <row r="695" spans="1:26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</row>
    <row r="696" spans="1:26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</row>
    <row r="697" spans="1:26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</row>
    <row r="698" spans="1:26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</row>
    <row r="699" spans="1:26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</row>
    <row r="700" spans="1:26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</row>
    <row r="701" spans="1:26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</row>
    <row r="702" spans="1:26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</row>
    <row r="703" spans="1:26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</row>
    <row r="704" spans="1:26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</row>
    <row r="705" spans="1:26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</row>
    <row r="706" spans="1:26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</row>
    <row r="707" spans="1:26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</row>
    <row r="708" spans="1:26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</row>
    <row r="709" spans="1:26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</row>
    <row r="710" spans="1:26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</row>
    <row r="711" spans="1:26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</row>
    <row r="712" spans="1:26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</row>
    <row r="713" spans="1:26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</row>
    <row r="714" spans="1:26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</row>
    <row r="715" spans="1:26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</row>
    <row r="716" spans="1:26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</row>
    <row r="717" spans="1:26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</row>
    <row r="718" spans="1:26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</row>
    <row r="719" spans="1:26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</row>
    <row r="720" spans="1:26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</row>
    <row r="721" spans="1:26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</row>
    <row r="722" spans="1:26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</row>
    <row r="723" spans="1:26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</row>
    <row r="724" spans="1:26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</row>
    <row r="725" spans="1:26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</row>
    <row r="726" spans="1:26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</row>
    <row r="727" spans="1:26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</row>
    <row r="728" spans="1:26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</row>
    <row r="729" spans="1:26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</row>
    <row r="730" spans="1:26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</row>
    <row r="731" spans="1:26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</row>
    <row r="732" spans="1:26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</row>
    <row r="733" spans="1:26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</row>
    <row r="734" spans="1:26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</row>
    <row r="735" spans="1:26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</row>
    <row r="736" spans="1:26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</row>
    <row r="737" spans="1:26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</row>
    <row r="738" spans="1:26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</row>
    <row r="739" spans="1:26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</row>
    <row r="740" spans="1:26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</row>
    <row r="741" spans="1:26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</row>
    <row r="742" spans="1:26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</row>
    <row r="743" spans="1:26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</row>
    <row r="744" spans="1:26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</row>
    <row r="745" spans="1:26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</row>
    <row r="746" spans="1:26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</row>
    <row r="747" spans="1:26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</row>
    <row r="748" spans="1:26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</row>
    <row r="749" spans="1:26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</row>
    <row r="750" spans="1:26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</row>
    <row r="751" spans="1:26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</row>
    <row r="752" spans="1:26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</row>
    <row r="753" spans="1:26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</row>
    <row r="754" spans="1:26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</row>
    <row r="755" spans="1:26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</row>
    <row r="756" spans="1:26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</row>
    <row r="757" spans="1:26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</row>
    <row r="758" spans="1:26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</row>
    <row r="759" spans="1:26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</row>
    <row r="760" spans="1:26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</row>
    <row r="761" spans="1:26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</row>
    <row r="762" spans="1:26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</row>
    <row r="763" spans="1:26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</row>
    <row r="764" spans="1:26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</row>
    <row r="765" spans="1:26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</row>
    <row r="766" spans="1:26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</row>
    <row r="767" spans="1:26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</row>
    <row r="768" spans="1:26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</row>
    <row r="769" spans="1:26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</row>
    <row r="770" spans="1:26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</row>
    <row r="771" spans="1:26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</row>
    <row r="772" spans="1:26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</row>
    <row r="773" spans="1:26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</row>
    <row r="774" spans="1:26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</row>
    <row r="775" spans="1:26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</row>
    <row r="776" spans="1:26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</row>
    <row r="777" spans="1:26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</row>
    <row r="778" spans="1:26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</row>
    <row r="779" spans="1:26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</row>
    <row r="780" spans="1:26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</row>
    <row r="781" spans="1:26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</row>
    <row r="782" spans="1:26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</row>
    <row r="783" spans="1:26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</row>
    <row r="784" spans="1:26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</row>
    <row r="785" spans="1:26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</row>
    <row r="786" spans="1:26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</row>
    <row r="787" spans="1:26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</row>
    <row r="788" spans="1:26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</row>
    <row r="789" spans="1:26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</row>
    <row r="790" spans="1:26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</row>
    <row r="791" spans="1:26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</row>
    <row r="792" spans="1:26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</row>
    <row r="793" spans="1:26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</row>
    <row r="794" spans="1:26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</row>
    <row r="795" spans="1:26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</row>
    <row r="796" spans="1:26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</row>
    <row r="797" spans="1:26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</row>
    <row r="798" spans="1:26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</row>
    <row r="799" spans="1:26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</row>
    <row r="800" spans="1:26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</row>
    <row r="801" spans="1:26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</row>
    <row r="802" spans="1:26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</row>
    <row r="803" spans="1:26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</row>
    <row r="804" spans="1:26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</row>
    <row r="805" spans="1:26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</row>
    <row r="806" spans="1:26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</row>
    <row r="807" spans="1:26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</row>
    <row r="808" spans="1:26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</row>
    <row r="809" spans="1:26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</row>
    <row r="810" spans="1:26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</row>
    <row r="811" spans="1:26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</row>
    <row r="812" spans="1:26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</row>
    <row r="813" spans="1:26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</row>
    <row r="814" spans="1:26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</row>
    <row r="815" spans="1:26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</row>
    <row r="816" spans="1:26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</row>
    <row r="817" spans="1:26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</row>
    <row r="818" spans="1:26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</row>
    <row r="819" spans="1:26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</row>
    <row r="820" spans="1:26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</row>
    <row r="821" spans="1:26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</row>
    <row r="822" spans="1:26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</row>
    <row r="823" spans="1:26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</row>
    <row r="824" spans="1:26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</row>
    <row r="825" spans="1:26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</row>
    <row r="826" spans="1:26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</row>
    <row r="827" spans="1:26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</row>
    <row r="828" spans="1:26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</row>
    <row r="829" spans="1:26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</row>
    <row r="830" spans="1:26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</row>
    <row r="831" spans="1:26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</row>
    <row r="832" spans="1:26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</row>
    <row r="833" spans="1:26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</row>
    <row r="834" spans="1:26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</row>
    <row r="835" spans="1:26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</row>
    <row r="836" spans="1:26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</row>
    <row r="837" spans="1:26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</row>
    <row r="838" spans="1:26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</row>
    <row r="839" spans="1:26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</row>
    <row r="840" spans="1:26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</row>
    <row r="841" spans="1:26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</row>
    <row r="842" spans="1:26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</row>
    <row r="843" spans="1:26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</row>
    <row r="844" spans="1:26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</row>
    <row r="845" spans="1:26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</row>
    <row r="846" spans="1:26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</row>
    <row r="847" spans="1:26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</row>
    <row r="848" spans="1:26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</row>
    <row r="849" spans="1:26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</row>
    <row r="850" spans="1:26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</row>
    <row r="851" spans="1:26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</row>
    <row r="852" spans="1:26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</row>
    <row r="853" spans="1:26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</row>
    <row r="854" spans="1:26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</row>
    <row r="855" spans="1:26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</row>
    <row r="856" spans="1:26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</row>
    <row r="857" spans="1:26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</row>
    <row r="858" spans="1:26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</row>
    <row r="859" spans="1:26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</row>
    <row r="860" spans="1:26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</row>
    <row r="861" spans="1:26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</row>
    <row r="862" spans="1:26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</row>
    <row r="863" spans="1:26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</row>
    <row r="864" spans="1:26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</row>
    <row r="865" spans="1:26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</row>
    <row r="866" spans="1:26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</row>
    <row r="867" spans="1:26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</row>
    <row r="868" spans="1:26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</row>
    <row r="869" spans="1:26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</row>
    <row r="870" spans="1:26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</row>
    <row r="871" spans="1:26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</row>
    <row r="872" spans="1:26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</row>
    <row r="873" spans="1:26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</row>
    <row r="874" spans="1:26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</row>
    <row r="875" spans="1:26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</row>
    <row r="876" spans="1:26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</row>
    <row r="877" spans="1:26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</row>
    <row r="878" spans="1:26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</row>
    <row r="879" spans="1:26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</row>
    <row r="880" spans="1:26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</row>
    <row r="881" spans="1:26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</row>
    <row r="882" spans="1:26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</row>
    <row r="883" spans="1:26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</row>
    <row r="884" spans="1:26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</row>
    <row r="885" spans="1:26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</row>
    <row r="886" spans="1:26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</row>
    <row r="887" spans="1:26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</row>
    <row r="888" spans="1:26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</row>
    <row r="889" spans="1:26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</row>
    <row r="890" spans="1:26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</row>
    <row r="891" spans="1:26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</row>
    <row r="892" spans="1:26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</row>
    <row r="893" spans="1:26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</row>
    <row r="894" spans="1:26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</row>
    <row r="895" spans="1:26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</row>
    <row r="896" spans="1:26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</row>
    <row r="897" spans="1:26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</row>
    <row r="898" spans="1:26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</row>
    <row r="899" spans="1:26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</row>
    <row r="900" spans="1:26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</row>
    <row r="901" spans="1:26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</row>
    <row r="902" spans="1:26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</row>
    <row r="903" spans="1:26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</row>
    <row r="904" spans="1:26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</row>
    <row r="905" spans="1:26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</row>
    <row r="906" spans="1:26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</row>
    <row r="907" spans="1:26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</row>
    <row r="908" spans="1:26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</row>
    <row r="909" spans="1:26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</row>
    <row r="910" spans="1:26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</row>
    <row r="911" spans="1:26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</row>
    <row r="912" spans="1:26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</row>
    <row r="913" spans="1:26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</row>
    <row r="914" spans="1:26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</row>
    <row r="915" spans="1:26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</row>
    <row r="916" spans="1:26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</row>
    <row r="917" spans="1:26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</row>
    <row r="918" spans="1:26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</row>
    <row r="919" spans="1:26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</row>
    <row r="920" spans="1:26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</row>
    <row r="921" spans="1:26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</row>
    <row r="922" spans="1:26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</row>
    <row r="923" spans="1:26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</row>
    <row r="924" spans="1:26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</row>
    <row r="925" spans="1:26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</row>
    <row r="926" spans="1:26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</row>
    <row r="927" spans="1:26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</row>
    <row r="928" spans="1:26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</row>
    <row r="929" spans="1:26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</row>
    <row r="930" spans="1:26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</row>
    <row r="931" spans="1:26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</row>
    <row r="932" spans="1:26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</row>
    <row r="933" spans="1:26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</row>
    <row r="934" spans="1:26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</row>
    <row r="935" spans="1:26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</row>
    <row r="936" spans="1:26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</row>
    <row r="937" spans="1:26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</row>
    <row r="938" spans="1:26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</row>
    <row r="939" spans="1:26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</row>
    <row r="940" spans="1:26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</row>
    <row r="941" spans="1:26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</row>
    <row r="942" spans="1:26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</row>
    <row r="943" spans="1:26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</row>
    <row r="944" spans="1:26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</row>
    <row r="945" spans="1:26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</row>
    <row r="946" spans="1:26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</row>
    <row r="947" spans="1:26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</row>
    <row r="948" spans="1:26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</row>
    <row r="949" spans="1:26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</row>
    <row r="950" spans="1:26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</row>
    <row r="951" spans="1:26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</row>
    <row r="952" spans="1:26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</row>
    <row r="953" spans="1:26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</row>
    <row r="954" spans="1:26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</row>
    <row r="955" spans="1:26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</row>
    <row r="956" spans="1:26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</row>
    <row r="957" spans="1:26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</row>
    <row r="958" spans="1:26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</row>
    <row r="959" spans="1:26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</row>
    <row r="960" spans="1:26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</row>
    <row r="961" spans="1:26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</row>
    <row r="962" spans="1:26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</row>
    <row r="963" spans="1:26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</row>
    <row r="964" spans="1:26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</row>
    <row r="965" spans="1:26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</row>
    <row r="966" spans="1:26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</row>
    <row r="967" spans="1:26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</row>
    <row r="968" spans="1:26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</row>
    <row r="969" spans="1:26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</row>
    <row r="970" spans="1:26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</row>
    <row r="971" spans="1:26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</row>
    <row r="972" spans="1:26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</row>
    <row r="973" spans="1:26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</row>
    <row r="974" spans="1:26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</row>
    <row r="975" spans="1:26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</row>
    <row r="976" spans="1:26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</row>
    <row r="977" spans="1:26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</row>
    <row r="978" spans="1:26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</row>
    <row r="979" spans="1:26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</row>
    <row r="980" spans="1:26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</row>
    <row r="981" spans="1:26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</row>
    <row r="982" spans="1:26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</row>
    <row r="983" spans="1:26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</row>
    <row r="984" spans="1:26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</row>
    <row r="985" spans="1:26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</row>
    <row r="986" spans="1:26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</row>
    <row r="987" spans="1:26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</row>
    <row r="988" spans="1:26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</row>
    <row r="989" spans="1:26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</row>
    <row r="990" spans="1:26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</row>
    <row r="991" spans="1:26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</row>
    <row r="992" spans="1:26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</row>
    <row r="993" spans="1:26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</row>
    <row r="994" spans="1:26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</row>
    <row r="995" spans="1:26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</row>
    <row r="996" spans="1:26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</row>
    <row r="997" spans="1:26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</row>
    <row r="998" spans="1:26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</row>
    <row r="999" spans="1:26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</row>
    <row r="1000" spans="1:26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34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A40" sqref="A40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6" t="s">
        <v>193</v>
      </c>
      <c r="B2" s="143" t="s">
        <v>194</v>
      </c>
      <c r="C2" s="147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5" t="s">
        <v>219</v>
      </c>
      <c r="AG2" s="136"/>
      <c r="AH2" s="136"/>
      <c r="AI2" s="137"/>
      <c r="AJ2" s="135" t="s">
        <v>220</v>
      </c>
      <c r="AK2" s="136"/>
      <c r="AL2" s="136"/>
      <c r="AM2" s="136"/>
      <c r="AN2" s="136"/>
      <c r="AO2" s="136"/>
      <c r="AP2" s="136"/>
      <c r="AQ2" s="136"/>
      <c r="AR2" s="136"/>
      <c r="AS2" s="137"/>
      <c r="AT2" s="145" t="s">
        <v>221</v>
      </c>
      <c r="AU2" s="143"/>
      <c r="AV2" s="143"/>
      <c r="AW2" s="143"/>
      <c r="AX2" s="143"/>
      <c r="AY2" s="143"/>
      <c r="AZ2" s="135" t="s">
        <v>222</v>
      </c>
      <c r="BA2" s="136"/>
      <c r="BB2" s="136"/>
      <c r="BC2" s="137"/>
    </row>
    <row r="3" spans="1:55" s="100" customFormat="1" ht="13.5" customHeight="1">
      <c r="A3" s="144"/>
      <c r="B3" s="144"/>
      <c r="C3" s="144"/>
      <c r="D3" s="91" t="s">
        <v>200</v>
      </c>
      <c r="E3" s="138" t="s">
        <v>223</v>
      </c>
      <c r="F3" s="136"/>
      <c r="G3" s="137"/>
      <c r="H3" s="139" t="s">
        <v>224</v>
      </c>
      <c r="I3" s="140"/>
      <c r="J3" s="141"/>
      <c r="K3" s="138" t="s">
        <v>225</v>
      </c>
      <c r="L3" s="140"/>
      <c r="M3" s="141"/>
      <c r="N3" s="91" t="s">
        <v>200</v>
      </c>
      <c r="O3" s="138" t="s">
        <v>226</v>
      </c>
      <c r="P3" s="148"/>
      <c r="Q3" s="148"/>
      <c r="R3" s="148"/>
      <c r="S3" s="148"/>
      <c r="T3" s="148"/>
      <c r="U3" s="149"/>
      <c r="V3" s="138" t="s">
        <v>227</v>
      </c>
      <c r="W3" s="148"/>
      <c r="X3" s="148"/>
      <c r="Y3" s="148"/>
      <c r="Z3" s="148"/>
      <c r="AA3" s="148"/>
      <c r="AB3" s="149"/>
      <c r="AC3" s="92" t="s">
        <v>228</v>
      </c>
      <c r="AD3" s="88"/>
      <c r="AE3" s="89"/>
      <c r="AF3" s="142" t="s">
        <v>200</v>
      </c>
      <c r="AG3" s="143" t="s">
        <v>229</v>
      </c>
      <c r="AH3" s="143" t="s">
        <v>230</v>
      </c>
      <c r="AI3" s="143" t="s">
        <v>231</v>
      </c>
      <c r="AJ3" s="144" t="s">
        <v>200</v>
      </c>
      <c r="AK3" s="143" t="s">
        <v>232</v>
      </c>
      <c r="AL3" s="143" t="s">
        <v>233</v>
      </c>
      <c r="AM3" s="143" t="s">
        <v>234</v>
      </c>
      <c r="AN3" s="143" t="s">
        <v>230</v>
      </c>
      <c r="AO3" s="143" t="s">
        <v>231</v>
      </c>
      <c r="AP3" s="143" t="s">
        <v>235</v>
      </c>
      <c r="AQ3" s="143" t="s">
        <v>236</v>
      </c>
      <c r="AR3" s="143" t="s">
        <v>237</v>
      </c>
      <c r="AS3" s="143" t="s">
        <v>238</v>
      </c>
      <c r="AT3" s="142" t="s">
        <v>200</v>
      </c>
      <c r="AU3" s="143" t="s">
        <v>232</v>
      </c>
      <c r="AV3" s="143" t="s">
        <v>233</v>
      </c>
      <c r="AW3" s="143" t="s">
        <v>234</v>
      </c>
      <c r="AX3" s="143" t="s">
        <v>230</v>
      </c>
      <c r="AY3" s="143" t="s">
        <v>231</v>
      </c>
      <c r="AZ3" s="142" t="s">
        <v>200</v>
      </c>
      <c r="BA3" s="143" t="s">
        <v>229</v>
      </c>
      <c r="BB3" s="143" t="s">
        <v>230</v>
      </c>
      <c r="BC3" s="143" t="s">
        <v>231</v>
      </c>
    </row>
    <row r="4" spans="1:55" s="100" customFormat="1" ht="18.75" customHeight="1">
      <c r="A4" s="144"/>
      <c r="B4" s="144"/>
      <c r="C4" s="144"/>
      <c r="D4" s="91"/>
      <c r="E4" s="91" t="s">
        <v>200</v>
      </c>
      <c r="F4" s="152" t="s">
        <v>239</v>
      </c>
      <c r="G4" s="152" t="s">
        <v>240</v>
      </c>
      <c r="H4" s="91" t="s">
        <v>200</v>
      </c>
      <c r="I4" s="152" t="s">
        <v>239</v>
      </c>
      <c r="J4" s="152" t="s">
        <v>240</v>
      </c>
      <c r="K4" s="91" t="s">
        <v>200</v>
      </c>
      <c r="L4" s="152" t="s">
        <v>239</v>
      </c>
      <c r="M4" s="152" t="s">
        <v>240</v>
      </c>
      <c r="N4" s="91"/>
      <c r="O4" s="91" t="s">
        <v>200</v>
      </c>
      <c r="P4" s="152" t="s">
        <v>229</v>
      </c>
      <c r="Q4" s="150" t="s">
        <v>230</v>
      </c>
      <c r="R4" s="150" t="s">
        <v>231</v>
      </c>
      <c r="S4" s="152" t="s">
        <v>241</v>
      </c>
      <c r="T4" s="152" t="s">
        <v>242</v>
      </c>
      <c r="U4" s="152" t="s">
        <v>243</v>
      </c>
      <c r="V4" s="91" t="s">
        <v>200</v>
      </c>
      <c r="W4" s="152" t="s">
        <v>229</v>
      </c>
      <c r="X4" s="150" t="s">
        <v>230</v>
      </c>
      <c r="Y4" s="150" t="s">
        <v>231</v>
      </c>
      <c r="Z4" s="152" t="s">
        <v>241</v>
      </c>
      <c r="AA4" s="152" t="s">
        <v>242</v>
      </c>
      <c r="AB4" s="152" t="s">
        <v>243</v>
      </c>
      <c r="AC4" s="91" t="s">
        <v>200</v>
      </c>
      <c r="AD4" s="152" t="s">
        <v>239</v>
      </c>
      <c r="AE4" s="152" t="s">
        <v>240</v>
      </c>
      <c r="AF4" s="142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2"/>
      <c r="AU4" s="144"/>
      <c r="AV4" s="144"/>
      <c r="AW4" s="144"/>
      <c r="AX4" s="144"/>
      <c r="AY4" s="144"/>
      <c r="AZ4" s="142"/>
      <c r="BA4" s="144"/>
      <c r="BB4" s="144"/>
      <c r="BC4" s="144"/>
    </row>
    <row r="5" spans="1:55" s="52" customFormat="1" ht="22.5" customHeight="1">
      <c r="A5" s="144"/>
      <c r="B5" s="144"/>
      <c r="C5" s="144"/>
      <c r="D5" s="93"/>
      <c r="E5" s="93"/>
      <c r="F5" s="153"/>
      <c r="G5" s="153"/>
      <c r="H5" s="93"/>
      <c r="I5" s="153"/>
      <c r="J5" s="153"/>
      <c r="K5" s="93"/>
      <c r="L5" s="153"/>
      <c r="M5" s="153"/>
      <c r="N5" s="93"/>
      <c r="O5" s="93"/>
      <c r="P5" s="153"/>
      <c r="Q5" s="151"/>
      <c r="R5" s="151"/>
      <c r="S5" s="153"/>
      <c r="T5" s="153"/>
      <c r="U5" s="153"/>
      <c r="V5" s="93"/>
      <c r="W5" s="153"/>
      <c r="X5" s="151"/>
      <c r="Y5" s="151"/>
      <c r="Z5" s="153"/>
      <c r="AA5" s="153"/>
      <c r="AB5" s="153"/>
      <c r="AC5" s="93"/>
      <c r="AD5" s="153"/>
      <c r="AE5" s="153"/>
      <c r="AF5" s="90"/>
      <c r="AG5" s="90"/>
      <c r="AH5" s="90"/>
      <c r="AI5" s="90"/>
      <c r="AJ5" s="90"/>
      <c r="AK5" s="90"/>
      <c r="AL5" s="144"/>
      <c r="AM5" s="90"/>
      <c r="AN5" s="90"/>
      <c r="AO5" s="90"/>
      <c r="AP5" s="90"/>
      <c r="AQ5" s="90"/>
      <c r="AR5" s="90"/>
      <c r="AS5" s="90"/>
      <c r="AT5" s="90"/>
      <c r="AU5" s="90"/>
      <c r="AV5" s="144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4"/>
      <c r="B6" s="144"/>
      <c r="C6" s="144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愛知県</v>
      </c>
      <c r="B7" s="107" t="str">
        <f>水洗化人口等!B7</f>
        <v>23000</v>
      </c>
      <c r="C7" s="106" t="s">
        <v>200</v>
      </c>
      <c r="D7" s="108">
        <f>SUM(E7,+H7,+K7)</f>
        <v>1182318</v>
      </c>
      <c r="E7" s="108">
        <f>SUM(F7:G7)</f>
        <v>17458</v>
      </c>
      <c r="F7" s="108">
        <f>SUM(F$8:F$1000)</f>
        <v>17458</v>
      </c>
      <c r="G7" s="108">
        <f>SUM(G$8:G$1000)</f>
        <v>0</v>
      </c>
      <c r="H7" s="108">
        <f>SUM(I7:J7)</f>
        <v>70441</v>
      </c>
      <c r="I7" s="108">
        <f>SUM(I$8:I$1000)</f>
        <v>46330</v>
      </c>
      <c r="J7" s="108">
        <f>SUM(J$8:J$1000)</f>
        <v>24111</v>
      </c>
      <c r="K7" s="108">
        <f>SUM(L7:M7)</f>
        <v>1094419</v>
      </c>
      <c r="L7" s="108">
        <f>SUM(L$8:L$1000)</f>
        <v>45976</v>
      </c>
      <c r="M7" s="108">
        <f>SUM(M$8:M$1000)</f>
        <v>1048443</v>
      </c>
      <c r="N7" s="108">
        <f>SUM(O7,+V7,+AC7)</f>
        <v>1182367</v>
      </c>
      <c r="O7" s="108">
        <f>SUM(P7:U7)</f>
        <v>109764</v>
      </c>
      <c r="P7" s="108">
        <f t="shared" ref="P7:U7" si="0">SUM(P$8:P$1000)</f>
        <v>87797</v>
      </c>
      <c r="Q7" s="108">
        <f t="shared" si="0"/>
        <v>0</v>
      </c>
      <c r="R7" s="108">
        <f t="shared" si="0"/>
        <v>0</v>
      </c>
      <c r="S7" s="108">
        <f t="shared" si="0"/>
        <v>21967</v>
      </c>
      <c r="T7" s="108">
        <f t="shared" si="0"/>
        <v>0</v>
      </c>
      <c r="U7" s="108">
        <f t="shared" si="0"/>
        <v>0</v>
      </c>
      <c r="V7" s="108">
        <f>SUM(W7:AB7)</f>
        <v>1072554</v>
      </c>
      <c r="W7" s="108">
        <f t="shared" ref="W7:AB7" si="1">SUM(W$8:W$1000)</f>
        <v>987710</v>
      </c>
      <c r="X7" s="108">
        <f t="shared" si="1"/>
        <v>0</v>
      </c>
      <c r="Y7" s="108">
        <f t="shared" si="1"/>
        <v>0</v>
      </c>
      <c r="Z7" s="108">
        <f t="shared" si="1"/>
        <v>84570</v>
      </c>
      <c r="AA7" s="108">
        <f t="shared" si="1"/>
        <v>0</v>
      </c>
      <c r="AB7" s="108">
        <f t="shared" si="1"/>
        <v>274</v>
      </c>
      <c r="AC7" s="108">
        <f>SUM(AD7:AE7)</f>
        <v>49</v>
      </c>
      <c r="AD7" s="108">
        <f>SUM(AD$8:AD$1000)</f>
        <v>49</v>
      </c>
      <c r="AE7" s="108">
        <f>SUM(AE$8:AE$1000)</f>
        <v>0</v>
      </c>
      <c r="AF7" s="108">
        <f>SUM(AG7:AI7)</f>
        <v>30013</v>
      </c>
      <c r="AG7" s="108">
        <f>SUM(AG$8:AG$1000)</f>
        <v>30013</v>
      </c>
      <c r="AH7" s="108">
        <f>SUM(AH$8:AH$1000)</f>
        <v>0</v>
      </c>
      <c r="AI7" s="108">
        <f>SUM(AI$8:AI$1000)</f>
        <v>0</v>
      </c>
      <c r="AJ7" s="108">
        <f>SUM(AK7:AS7)</f>
        <v>49064</v>
      </c>
      <c r="AK7" s="108">
        <f t="shared" ref="AK7:AS7" si="2">SUM(AK$8:AK$1000)</f>
        <v>19380</v>
      </c>
      <c r="AL7" s="108">
        <f t="shared" si="2"/>
        <v>545</v>
      </c>
      <c r="AM7" s="108">
        <f t="shared" si="2"/>
        <v>24411</v>
      </c>
      <c r="AN7" s="108">
        <f t="shared" si="2"/>
        <v>1246</v>
      </c>
      <c r="AO7" s="108">
        <f t="shared" si="2"/>
        <v>0</v>
      </c>
      <c r="AP7" s="108">
        <f t="shared" si="2"/>
        <v>0</v>
      </c>
      <c r="AQ7" s="108">
        <f t="shared" si="2"/>
        <v>1149</v>
      </c>
      <c r="AR7" s="108">
        <f t="shared" si="2"/>
        <v>37</v>
      </c>
      <c r="AS7" s="108">
        <f t="shared" si="2"/>
        <v>2296</v>
      </c>
      <c r="AT7" s="108">
        <f>SUM(AU7:AY7)</f>
        <v>2329</v>
      </c>
      <c r="AU7" s="108">
        <f>SUM(AU$8:AU$1000)</f>
        <v>874</v>
      </c>
      <c r="AV7" s="108">
        <f>SUM(AV$8:AV$1000)</f>
        <v>0</v>
      </c>
      <c r="AW7" s="108">
        <f>SUM(AW$8:AW$1000)</f>
        <v>1455</v>
      </c>
      <c r="AX7" s="108">
        <f>SUM(AX$8:AX$1000)</f>
        <v>0</v>
      </c>
      <c r="AY7" s="108">
        <f>SUM(AY$8:AY$1000)</f>
        <v>0</v>
      </c>
      <c r="AZ7" s="108">
        <f>SUM(BA7:BC7)</f>
        <v>789</v>
      </c>
      <c r="BA7" s="108">
        <f>SUM(BA$8:BA$1000)</f>
        <v>789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31</v>
      </c>
      <c r="B8" s="113" t="s">
        <v>254</v>
      </c>
      <c r="C8" s="101" t="s">
        <v>255</v>
      </c>
      <c r="D8" s="103">
        <f t="shared" ref="D8:D61" si="3">SUM(E8,+H8,+K8)</f>
        <v>39566</v>
      </c>
      <c r="E8" s="103">
        <f t="shared" ref="E8:E61" si="4">SUM(F8:G8)</f>
        <v>15622</v>
      </c>
      <c r="F8" s="103">
        <v>15622</v>
      </c>
      <c r="G8" s="103">
        <v>0</v>
      </c>
      <c r="H8" s="103">
        <f t="shared" ref="H8:H61" si="5">SUM(I8:J8)</f>
        <v>0</v>
      </c>
      <c r="I8" s="103">
        <v>0</v>
      </c>
      <c r="J8" s="103">
        <v>0</v>
      </c>
      <c r="K8" s="103">
        <f t="shared" ref="K8:K61" si="6">SUM(L8:M8)</f>
        <v>23944</v>
      </c>
      <c r="L8" s="103">
        <v>0</v>
      </c>
      <c r="M8" s="103">
        <v>23944</v>
      </c>
      <c r="N8" s="103">
        <f t="shared" ref="N8:N61" si="7">SUM(O8,+V8,+AC8)</f>
        <v>39566</v>
      </c>
      <c r="O8" s="103">
        <f t="shared" ref="O8:O61" si="8">SUM(P8:U8)</f>
        <v>15622</v>
      </c>
      <c r="P8" s="103">
        <v>0</v>
      </c>
      <c r="Q8" s="103">
        <v>0</v>
      </c>
      <c r="R8" s="103">
        <v>0</v>
      </c>
      <c r="S8" s="103">
        <v>15622</v>
      </c>
      <c r="T8" s="103">
        <v>0</v>
      </c>
      <c r="U8" s="103">
        <v>0</v>
      </c>
      <c r="V8" s="103">
        <f t="shared" ref="V8:V61" si="9">SUM(W8:AB8)</f>
        <v>23944</v>
      </c>
      <c r="W8" s="103">
        <v>0</v>
      </c>
      <c r="X8" s="103">
        <v>0</v>
      </c>
      <c r="Y8" s="103">
        <v>0</v>
      </c>
      <c r="Z8" s="103">
        <v>23944</v>
      </c>
      <c r="AA8" s="103">
        <v>0</v>
      </c>
      <c r="AB8" s="103">
        <v>0</v>
      </c>
      <c r="AC8" s="103">
        <f t="shared" ref="AC8:AC61" si="10">SUM(AD8:AE8)</f>
        <v>0</v>
      </c>
      <c r="AD8" s="103">
        <v>0</v>
      </c>
      <c r="AE8" s="103">
        <v>0</v>
      </c>
      <c r="AF8" s="103">
        <f t="shared" ref="AF8:AF61" si="11">SUM(AG8:AI8)</f>
        <v>0</v>
      </c>
      <c r="AG8" s="103">
        <v>0</v>
      </c>
      <c r="AH8" s="103">
        <v>0</v>
      </c>
      <c r="AI8" s="103">
        <v>0</v>
      </c>
      <c r="AJ8" s="103">
        <f t="shared" ref="AJ8:AJ61" si="12"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 t="shared" ref="AT8:AT61" si="13"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ref="AZ8:AZ61" si="14"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31</v>
      </c>
      <c r="B9" s="113" t="s">
        <v>258</v>
      </c>
      <c r="C9" s="101" t="s">
        <v>259</v>
      </c>
      <c r="D9" s="103">
        <f t="shared" si="3"/>
        <v>51007</v>
      </c>
      <c r="E9" s="103">
        <f t="shared" si="4"/>
        <v>0</v>
      </c>
      <c r="F9" s="103">
        <v>0</v>
      </c>
      <c r="G9" s="103">
        <v>0</v>
      </c>
      <c r="H9" s="103">
        <f t="shared" si="5"/>
        <v>0</v>
      </c>
      <c r="I9" s="103">
        <v>0</v>
      </c>
      <c r="J9" s="103">
        <v>0</v>
      </c>
      <c r="K9" s="103">
        <f t="shared" si="6"/>
        <v>51007</v>
      </c>
      <c r="L9" s="103">
        <v>1875</v>
      </c>
      <c r="M9" s="103">
        <v>49132</v>
      </c>
      <c r="N9" s="103">
        <f t="shared" si="7"/>
        <v>51007</v>
      </c>
      <c r="O9" s="103">
        <f t="shared" si="8"/>
        <v>1875</v>
      </c>
      <c r="P9" s="103">
        <v>1875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9"/>
        <v>49132</v>
      </c>
      <c r="W9" s="103">
        <v>49132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10"/>
        <v>0</v>
      </c>
      <c r="AD9" s="103">
        <v>0</v>
      </c>
      <c r="AE9" s="103">
        <v>0</v>
      </c>
      <c r="AF9" s="103">
        <f t="shared" si="11"/>
        <v>3987</v>
      </c>
      <c r="AG9" s="103">
        <v>3987</v>
      </c>
      <c r="AH9" s="103">
        <v>0</v>
      </c>
      <c r="AI9" s="103">
        <v>0</v>
      </c>
      <c r="AJ9" s="103">
        <f t="shared" si="12"/>
        <v>3987</v>
      </c>
      <c r="AK9" s="103">
        <v>0</v>
      </c>
      <c r="AL9" s="103">
        <v>0</v>
      </c>
      <c r="AM9" s="103">
        <v>3987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212</v>
      </c>
      <c r="AU9" s="103">
        <v>0</v>
      </c>
      <c r="AV9" s="103">
        <v>0</v>
      </c>
      <c r="AW9" s="103">
        <v>212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31</v>
      </c>
      <c r="B10" s="113" t="s">
        <v>261</v>
      </c>
      <c r="C10" s="101" t="s">
        <v>262</v>
      </c>
      <c r="D10" s="103">
        <f t="shared" si="3"/>
        <v>46544</v>
      </c>
      <c r="E10" s="103">
        <f t="shared" si="4"/>
        <v>0</v>
      </c>
      <c r="F10" s="103">
        <v>0</v>
      </c>
      <c r="G10" s="103">
        <v>0</v>
      </c>
      <c r="H10" s="103">
        <f t="shared" si="5"/>
        <v>0</v>
      </c>
      <c r="I10" s="103">
        <v>0</v>
      </c>
      <c r="J10" s="103">
        <v>0</v>
      </c>
      <c r="K10" s="103">
        <f t="shared" si="6"/>
        <v>46544</v>
      </c>
      <c r="L10" s="103">
        <v>2966</v>
      </c>
      <c r="M10" s="103">
        <v>43578</v>
      </c>
      <c r="N10" s="103">
        <f t="shared" si="7"/>
        <v>46544</v>
      </c>
      <c r="O10" s="103">
        <f t="shared" si="8"/>
        <v>2966</v>
      </c>
      <c r="P10" s="103">
        <v>2966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9"/>
        <v>43578</v>
      </c>
      <c r="W10" s="103">
        <v>43578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10"/>
        <v>0</v>
      </c>
      <c r="AD10" s="103">
        <v>0</v>
      </c>
      <c r="AE10" s="103">
        <v>0</v>
      </c>
      <c r="AF10" s="103">
        <f t="shared" si="11"/>
        <v>1925</v>
      </c>
      <c r="AG10" s="103">
        <v>1925</v>
      </c>
      <c r="AH10" s="103">
        <v>0</v>
      </c>
      <c r="AI10" s="103">
        <v>0</v>
      </c>
      <c r="AJ10" s="103">
        <f t="shared" si="12"/>
        <v>1925</v>
      </c>
      <c r="AK10" s="103">
        <v>0</v>
      </c>
      <c r="AL10" s="103">
        <v>0</v>
      </c>
      <c r="AM10" s="103">
        <v>1925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23</v>
      </c>
      <c r="AU10" s="103">
        <v>0</v>
      </c>
      <c r="AV10" s="103">
        <v>0</v>
      </c>
      <c r="AW10" s="103">
        <v>23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31</v>
      </c>
      <c r="B11" s="113" t="s">
        <v>264</v>
      </c>
      <c r="C11" s="101" t="s">
        <v>265</v>
      </c>
      <c r="D11" s="103">
        <f t="shared" si="3"/>
        <v>74357</v>
      </c>
      <c r="E11" s="103">
        <f t="shared" si="4"/>
        <v>0</v>
      </c>
      <c r="F11" s="103">
        <v>0</v>
      </c>
      <c r="G11" s="103">
        <v>0</v>
      </c>
      <c r="H11" s="103">
        <f t="shared" si="5"/>
        <v>0</v>
      </c>
      <c r="I11" s="103">
        <v>0</v>
      </c>
      <c r="J11" s="103">
        <v>0</v>
      </c>
      <c r="K11" s="103">
        <f t="shared" si="6"/>
        <v>74357</v>
      </c>
      <c r="L11" s="103">
        <v>11977</v>
      </c>
      <c r="M11" s="103">
        <v>62380</v>
      </c>
      <c r="N11" s="103">
        <f t="shared" si="7"/>
        <v>74357</v>
      </c>
      <c r="O11" s="103">
        <f t="shared" si="8"/>
        <v>11977</v>
      </c>
      <c r="P11" s="103">
        <v>11762</v>
      </c>
      <c r="Q11" s="103">
        <v>0</v>
      </c>
      <c r="R11" s="103">
        <v>0</v>
      </c>
      <c r="S11" s="103">
        <v>215</v>
      </c>
      <c r="T11" s="103">
        <v>0</v>
      </c>
      <c r="U11" s="103">
        <v>0</v>
      </c>
      <c r="V11" s="103">
        <f t="shared" si="9"/>
        <v>62380</v>
      </c>
      <c r="W11" s="103">
        <v>61997</v>
      </c>
      <c r="X11" s="103">
        <v>0</v>
      </c>
      <c r="Y11" s="103">
        <v>0</v>
      </c>
      <c r="Z11" s="103">
        <v>383</v>
      </c>
      <c r="AA11" s="103">
        <v>0</v>
      </c>
      <c r="AB11" s="103">
        <v>0</v>
      </c>
      <c r="AC11" s="103">
        <f t="shared" si="10"/>
        <v>0</v>
      </c>
      <c r="AD11" s="103">
        <v>0</v>
      </c>
      <c r="AE11" s="103">
        <v>0</v>
      </c>
      <c r="AF11" s="103">
        <f t="shared" si="11"/>
        <v>2861</v>
      </c>
      <c r="AG11" s="103">
        <v>2861</v>
      </c>
      <c r="AH11" s="103">
        <v>0</v>
      </c>
      <c r="AI11" s="103">
        <v>0</v>
      </c>
      <c r="AJ11" s="103">
        <f t="shared" si="12"/>
        <v>2861</v>
      </c>
      <c r="AK11" s="103">
        <v>0</v>
      </c>
      <c r="AL11" s="103">
        <v>0</v>
      </c>
      <c r="AM11" s="103">
        <v>2861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415</v>
      </c>
      <c r="AU11" s="103">
        <v>0</v>
      </c>
      <c r="AV11" s="103">
        <v>0</v>
      </c>
      <c r="AW11" s="103">
        <v>415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31</v>
      </c>
      <c r="B12" s="113" t="s">
        <v>267</v>
      </c>
      <c r="C12" s="101" t="s">
        <v>268</v>
      </c>
      <c r="D12" s="103">
        <f t="shared" si="3"/>
        <v>34870</v>
      </c>
      <c r="E12" s="103">
        <f t="shared" si="4"/>
        <v>0</v>
      </c>
      <c r="F12" s="103">
        <v>0</v>
      </c>
      <c r="G12" s="103">
        <v>0</v>
      </c>
      <c r="H12" s="103">
        <f t="shared" si="5"/>
        <v>3390</v>
      </c>
      <c r="I12" s="103">
        <v>3390</v>
      </c>
      <c r="J12" s="103">
        <v>0</v>
      </c>
      <c r="K12" s="103">
        <f t="shared" si="6"/>
        <v>31480</v>
      </c>
      <c r="L12" s="103">
        <v>0</v>
      </c>
      <c r="M12" s="103">
        <v>31480</v>
      </c>
      <c r="N12" s="103">
        <f t="shared" si="7"/>
        <v>34906</v>
      </c>
      <c r="O12" s="103">
        <f t="shared" si="8"/>
        <v>3390</v>
      </c>
      <c r="P12" s="103">
        <v>3390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9"/>
        <v>31480</v>
      </c>
      <c r="W12" s="103">
        <v>31480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10"/>
        <v>36</v>
      </c>
      <c r="AD12" s="103">
        <v>36</v>
      </c>
      <c r="AE12" s="103">
        <v>0</v>
      </c>
      <c r="AF12" s="103">
        <f t="shared" si="11"/>
        <v>706</v>
      </c>
      <c r="AG12" s="103">
        <v>706</v>
      </c>
      <c r="AH12" s="103">
        <v>0</v>
      </c>
      <c r="AI12" s="103">
        <v>0</v>
      </c>
      <c r="AJ12" s="103">
        <f t="shared" si="12"/>
        <v>706</v>
      </c>
      <c r="AK12" s="103">
        <v>0</v>
      </c>
      <c r="AL12" s="103">
        <v>0</v>
      </c>
      <c r="AM12" s="103">
        <v>0</v>
      </c>
      <c r="AN12" s="103">
        <v>706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31</v>
      </c>
      <c r="B13" s="113" t="s">
        <v>270</v>
      </c>
      <c r="C13" s="101" t="s">
        <v>271</v>
      </c>
      <c r="D13" s="103">
        <f t="shared" si="3"/>
        <v>21177</v>
      </c>
      <c r="E13" s="103">
        <f t="shared" si="4"/>
        <v>0</v>
      </c>
      <c r="F13" s="103">
        <v>0</v>
      </c>
      <c r="G13" s="103">
        <v>0</v>
      </c>
      <c r="H13" s="103">
        <f t="shared" si="5"/>
        <v>2090</v>
      </c>
      <c r="I13" s="103">
        <v>2090</v>
      </c>
      <c r="J13" s="103">
        <v>0</v>
      </c>
      <c r="K13" s="103">
        <f t="shared" si="6"/>
        <v>19087</v>
      </c>
      <c r="L13" s="103">
        <v>0</v>
      </c>
      <c r="M13" s="103">
        <v>19087</v>
      </c>
      <c r="N13" s="103">
        <f t="shared" si="7"/>
        <v>21177</v>
      </c>
      <c r="O13" s="103">
        <f t="shared" si="8"/>
        <v>2090</v>
      </c>
      <c r="P13" s="103">
        <v>2090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9"/>
        <v>19087</v>
      </c>
      <c r="W13" s="103">
        <v>19087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10"/>
        <v>0</v>
      </c>
      <c r="AD13" s="103">
        <v>0</v>
      </c>
      <c r="AE13" s="103">
        <v>0</v>
      </c>
      <c r="AF13" s="103">
        <f t="shared" si="11"/>
        <v>67</v>
      </c>
      <c r="AG13" s="103">
        <v>67</v>
      </c>
      <c r="AH13" s="103">
        <v>0</v>
      </c>
      <c r="AI13" s="103">
        <v>0</v>
      </c>
      <c r="AJ13" s="103">
        <f t="shared" si="12"/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67</v>
      </c>
      <c r="AU13" s="103">
        <v>67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31</v>
      </c>
      <c r="B14" s="113" t="s">
        <v>273</v>
      </c>
      <c r="C14" s="101" t="s">
        <v>274</v>
      </c>
      <c r="D14" s="103">
        <f t="shared" si="3"/>
        <v>52815</v>
      </c>
      <c r="E14" s="103">
        <f t="shared" si="4"/>
        <v>700</v>
      </c>
      <c r="F14" s="103">
        <v>700</v>
      </c>
      <c r="G14" s="103">
        <v>0</v>
      </c>
      <c r="H14" s="103">
        <f t="shared" si="5"/>
        <v>5681</v>
      </c>
      <c r="I14" s="103">
        <v>5681</v>
      </c>
      <c r="J14" s="103">
        <v>0</v>
      </c>
      <c r="K14" s="103">
        <f t="shared" si="6"/>
        <v>46434</v>
      </c>
      <c r="L14" s="103">
        <v>0</v>
      </c>
      <c r="M14" s="103">
        <v>46434</v>
      </c>
      <c r="N14" s="103">
        <f t="shared" si="7"/>
        <v>52815</v>
      </c>
      <c r="O14" s="103">
        <f t="shared" si="8"/>
        <v>6381</v>
      </c>
      <c r="P14" s="103">
        <v>6381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9"/>
        <v>46434</v>
      </c>
      <c r="W14" s="103">
        <v>46434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10"/>
        <v>0</v>
      </c>
      <c r="AD14" s="103">
        <v>0</v>
      </c>
      <c r="AE14" s="103">
        <v>0</v>
      </c>
      <c r="AF14" s="103">
        <f t="shared" si="11"/>
        <v>146</v>
      </c>
      <c r="AG14" s="103">
        <v>146</v>
      </c>
      <c r="AH14" s="103">
        <v>0</v>
      </c>
      <c r="AI14" s="103">
        <v>0</v>
      </c>
      <c r="AJ14" s="103">
        <f t="shared" si="12"/>
        <v>446</v>
      </c>
      <c r="AK14" s="103">
        <v>446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146</v>
      </c>
      <c r="AU14" s="103">
        <v>146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31</v>
      </c>
      <c r="B15" s="113" t="s">
        <v>276</v>
      </c>
      <c r="C15" s="101" t="s">
        <v>277</v>
      </c>
      <c r="D15" s="103">
        <f t="shared" si="3"/>
        <v>22182</v>
      </c>
      <c r="E15" s="103">
        <f t="shared" si="4"/>
        <v>0</v>
      </c>
      <c r="F15" s="103">
        <v>0</v>
      </c>
      <c r="G15" s="103">
        <v>0</v>
      </c>
      <c r="H15" s="103">
        <f t="shared" si="5"/>
        <v>0</v>
      </c>
      <c r="I15" s="103">
        <v>0</v>
      </c>
      <c r="J15" s="103">
        <v>0</v>
      </c>
      <c r="K15" s="103">
        <f t="shared" si="6"/>
        <v>22182</v>
      </c>
      <c r="L15" s="103">
        <v>1351</v>
      </c>
      <c r="M15" s="103">
        <v>20831</v>
      </c>
      <c r="N15" s="103">
        <f t="shared" si="7"/>
        <v>22182</v>
      </c>
      <c r="O15" s="103">
        <f t="shared" si="8"/>
        <v>1351</v>
      </c>
      <c r="P15" s="103">
        <v>1351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9"/>
        <v>20831</v>
      </c>
      <c r="W15" s="103">
        <v>20831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10"/>
        <v>0</v>
      </c>
      <c r="AD15" s="103">
        <v>0</v>
      </c>
      <c r="AE15" s="103">
        <v>0</v>
      </c>
      <c r="AF15" s="103">
        <f t="shared" si="11"/>
        <v>1294</v>
      </c>
      <c r="AG15" s="103">
        <v>1294</v>
      </c>
      <c r="AH15" s="103">
        <v>0</v>
      </c>
      <c r="AI15" s="103">
        <v>0</v>
      </c>
      <c r="AJ15" s="103">
        <f t="shared" si="12"/>
        <v>1294</v>
      </c>
      <c r="AK15" s="103">
        <v>0</v>
      </c>
      <c r="AL15" s="103">
        <v>0</v>
      </c>
      <c r="AM15" s="103">
        <v>1294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31</v>
      </c>
      <c r="B16" s="113" t="s">
        <v>279</v>
      </c>
      <c r="C16" s="101" t="s">
        <v>280</v>
      </c>
      <c r="D16" s="103">
        <f t="shared" si="3"/>
        <v>22398</v>
      </c>
      <c r="E16" s="103">
        <f t="shared" si="4"/>
        <v>0</v>
      </c>
      <c r="F16" s="103">
        <v>0</v>
      </c>
      <c r="G16" s="103">
        <v>0</v>
      </c>
      <c r="H16" s="103">
        <f t="shared" si="5"/>
        <v>0</v>
      </c>
      <c r="I16" s="103">
        <v>0</v>
      </c>
      <c r="J16" s="103">
        <v>0</v>
      </c>
      <c r="K16" s="103">
        <f t="shared" si="6"/>
        <v>22398</v>
      </c>
      <c r="L16" s="103">
        <v>1529</v>
      </c>
      <c r="M16" s="103">
        <v>20869</v>
      </c>
      <c r="N16" s="103">
        <f t="shared" si="7"/>
        <v>22398</v>
      </c>
      <c r="O16" s="103">
        <f t="shared" si="8"/>
        <v>1529</v>
      </c>
      <c r="P16" s="103">
        <v>1529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9"/>
        <v>20869</v>
      </c>
      <c r="W16" s="103">
        <v>20869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10"/>
        <v>0</v>
      </c>
      <c r="AD16" s="103">
        <v>0</v>
      </c>
      <c r="AE16" s="103">
        <v>0</v>
      </c>
      <c r="AF16" s="103">
        <f t="shared" si="11"/>
        <v>785</v>
      </c>
      <c r="AG16" s="103">
        <v>785</v>
      </c>
      <c r="AH16" s="103">
        <v>0</v>
      </c>
      <c r="AI16" s="103">
        <v>0</v>
      </c>
      <c r="AJ16" s="103">
        <f t="shared" si="12"/>
        <v>16326</v>
      </c>
      <c r="AK16" s="103">
        <v>15635</v>
      </c>
      <c r="AL16" s="103">
        <v>0</v>
      </c>
      <c r="AM16" s="103">
        <v>691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145</v>
      </c>
      <c r="AU16" s="103">
        <v>94</v>
      </c>
      <c r="AV16" s="103">
        <v>0</v>
      </c>
      <c r="AW16" s="103">
        <v>51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31</v>
      </c>
      <c r="B17" s="113" t="s">
        <v>282</v>
      </c>
      <c r="C17" s="101" t="s">
        <v>283</v>
      </c>
      <c r="D17" s="103">
        <f t="shared" si="3"/>
        <v>18538</v>
      </c>
      <c r="E17" s="103">
        <f t="shared" si="4"/>
        <v>0</v>
      </c>
      <c r="F17" s="103">
        <v>0</v>
      </c>
      <c r="G17" s="103">
        <v>0</v>
      </c>
      <c r="H17" s="103">
        <f t="shared" si="5"/>
        <v>0</v>
      </c>
      <c r="I17" s="103">
        <v>0</v>
      </c>
      <c r="J17" s="103">
        <v>0</v>
      </c>
      <c r="K17" s="103">
        <f t="shared" si="6"/>
        <v>18538</v>
      </c>
      <c r="L17" s="103">
        <v>1624</v>
      </c>
      <c r="M17" s="103">
        <v>16914</v>
      </c>
      <c r="N17" s="103">
        <f t="shared" si="7"/>
        <v>18538</v>
      </c>
      <c r="O17" s="103">
        <f t="shared" si="8"/>
        <v>1624</v>
      </c>
      <c r="P17" s="103">
        <v>0</v>
      </c>
      <c r="Q17" s="103">
        <v>0</v>
      </c>
      <c r="R17" s="103">
        <v>0</v>
      </c>
      <c r="S17" s="103">
        <v>1624</v>
      </c>
      <c r="T17" s="103">
        <v>0</v>
      </c>
      <c r="U17" s="103">
        <v>0</v>
      </c>
      <c r="V17" s="103">
        <f t="shared" si="9"/>
        <v>16914</v>
      </c>
      <c r="W17" s="103">
        <v>0</v>
      </c>
      <c r="X17" s="103">
        <v>0</v>
      </c>
      <c r="Y17" s="103">
        <v>0</v>
      </c>
      <c r="Z17" s="103">
        <v>16914</v>
      </c>
      <c r="AA17" s="103">
        <v>0</v>
      </c>
      <c r="AB17" s="103">
        <v>0</v>
      </c>
      <c r="AC17" s="103">
        <f t="shared" si="10"/>
        <v>0</v>
      </c>
      <c r="AD17" s="103">
        <v>0</v>
      </c>
      <c r="AE17" s="103">
        <v>0</v>
      </c>
      <c r="AF17" s="103">
        <f t="shared" si="11"/>
        <v>0</v>
      </c>
      <c r="AG17" s="103">
        <v>0</v>
      </c>
      <c r="AH17" s="103">
        <v>0</v>
      </c>
      <c r="AI17" s="103">
        <v>0</v>
      </c>
      <c r="AJ17" s="103">
        <f t="shared" si="12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31</v>
      </c>
      <c r="B18" s="113" t="s">
        <v>285</v>
      </c>
      <c r="C18" s="101" t="s">
        <v>286</v>
      </c>
      <c r="D18" s="103">
        <f t="shared" si="3"/>
        <v>22790</v>
      </c>
      <c r="E18" s="103">
        <f t="shared" si="4"/>
        <v>0</v>
      </c>
      <c r="F18" s="103">
        <v>0</v>
      </c>
      <c r="G18" s="103">
        <v>0</v>
      </c>
      <c r="H18" s="103">
        <f t="shared" si="5"/>
        <v>1118</v>
      </c>
      <c r="I18" s="103">
        <v>1118</v>
      </c>
      <c r="J18" s="103">
        <v>0</v>
      </c>
      <c r="K18" s="103">
        <f t="shared" si="6"/>
        <v>21672</v>
      </c>
      <c r="L18" s="103">
        <v>0</v>
      </c>
      <c r="M18" s="103">
        <v>21672</v>
      </c>
      <c r="N18" s="103">
        <f t="shared" si="7"/>
        <v>22790</v>
      </c>
      <c r="O18" s="103">
        <f t="shared" si="8"/>
        <v>1118</v>
      </c>
      <c r="P18" s="103">
        <v>671</v>
      </c>
      <c r="Q18" s="103">
        <v>0</v>
      </c>
      <c r="R18" s="103">
        <v>0</v>
      </c>
      <c r="S18" s="103">
        <v>447</v>
      </c>
      <c r="T18" s="103">
        <v>0</v>
      </c>
      <c r="U18" s="103">
        <v>0</v>
      </c>
      <c r="V18" s="103">
        <f t="shared" si="9"/>
        <v>21672</v>
      </c>
      <c r="W18" s="103">
        <v>13003</v>
      </c>
      <c r="X18" s="103">
        <v>0</v>
      </c>
      <c r="Y18" s="103">
        <v>0</v>
      </c>
      <c r="Z18" s="103">
        <v>8669</v>
      </c>
      <c r="AA18" s="103">
        <v>0</v>
      </c>
      <c r="AB18" s="103">
        <v>0</v>
      </c>
      <c r="AC18" s="103">
        <f t="shared" si="10"/>
        <v>0</v>
      </c>
      <c r="AD18" s="103">
        <v>0</v>
      </c>
      <c r="AE18" s="103">
        <v>0</v>
      </c>
      <c r="AF18" s="103">
        <f t="shared" si="11"/>
        <v>148</v>
      </c>
      <c r="AG18" s="103">
        <v>148</v>
      </c>
      <c r="AH18" s="103">
        <v>0</v>
      </c>
      <c r="AI18" s="103">
        <v>0</v>
      </c>
      <c r="AJ18" s="103">
        <f t="shared" si="12"/>
        <v>189</v>
      </c>
      <c r="AK18" s="103">
        <v>189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148</v>
      </c>
      <c r="AU18" s="103">
        <v>148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31</v>
      </c>
      <c r="B19" s="113" t="s">
        <v>288</v>
      </c>
      <c r="C19" s="101" t="s">
        <v>289</v>
      </c>
      <c r="D19" s="103">
        <f t="shared" si="3"/>
        <v>108810</v>
      </c>
      <c r="E19" s="103">
        <f t="shared" si="4"/>
        <v>399</v>
      </c>
      <c r="F19" s="103">
        <v>399</v>
      </c>
      <c r="G19" s="103">
        <v>0</v>
      </c>
      <c r="H19" s="103">
        <f t="shared" si="5"/>
        <v>6191</v>
      </c>
      <c r="I19" s="103">
        <v>6191</v>
      </c>
      <c r="J19" s="103">
        <v>0</v>
      </c>
      <c r="K19" s="103">
        <f t="shared" si="6"/>
        <v>102220</v>
      </c>
      <c r="L19" s="103">
        <v>0</v>
      </c>
      <c r="M19" s="103">
        <v>102220</v>
      </c>
      <c r="N19" s="103">
        <f t="shared" si="7"/>
        <v>108810</v>
      </c>
      <c r="O19" s="103">
        <f t="shared" si="8"/>
        <v>6590</v>
      </c>
      <c r="P19" s="103">
        <v>6590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 t="shared" si="9"/>
        <v>102220</v>
      </c>
      <c r="W19" s="103">
        <v>102220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10"/>
        <v>0</v>
      </c>
      <c r="AD19" s="103">
        <v>0</v>
      </c>
      <c r="AE19" s="103">
        <v>0</v>
      </c>
      <c r="AF19" s="103">
        <f t="shared" si="11"/>
        <v>2216</v>
      </c>
      <c r="AG19" s="103">
        <v>2216</v>
      </c>
      <c r="AH19" s="103">
        <v>0</v>
      </c>
      <c r="AI19" s="103">
        <v>0</v>
      </c>
      <c r="AJ19" s="103">
        <f t="shared" si="12"/>
        <v>2497</v>
      </c>
      <c r="AK19" s="103">
        <v>301</v>
      </c>
      <c r="AL19" s="103">
        <v>0</v>
      </c>
      <c r="AM19" s="103">
        <v>1853</v>
      </c>
      <c r="AN19" s="103">
        <v>0</v>
      </c>
      <c r="AO19" s="103">
        <v>0</v>
      </c>
      <c r="AP19" s="103">
        <v>0</v>
      </c>
      <c r="AQ19" s="103">
        <v>343</v>
      </c>
      <c r="AR19" s="103">
        <v>0</v>
      </c>
      <c r="AS19" s="103">
        <v>0</v>
      </c>
      <c r="AT19" s="103">
        <f t="shared" si="13"/>
        <v>20</v>
      </c>
      <c r="AU19" s="103">
        <v>20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31</v>
      </c>
      <c r="B20" s="113" t="s">
        <v>291</v>
      </c>
      <c r="C20" s="101" t="s">
        <v>292</v>
      </c>
      <c r="D20" s="103">
        <f t="shared" si="3"/>
        <v>32475</v>
      </c>
      <c r="E20" s="103">
        <f t="shared" si="4"/>
        <v>0</v>
      </c>
      <c r="F20" s="103">
        <v>0</v>
      </c>
      <c r="G20" s="103">
        <v>0</v>
      </c>
      <c r="H20" s="103">
        <f t="shared" si="5"/>
        <v>0</v>
      </c>
      <c r="I20" s="103">
        <v>0</v>
      </c>
      <c r="J20" s="103">
        <v>0</v>
      </c>
      <c r="K20" s="103">
        <f t="shared" si="6"/>
        <v>32475</v>
      </c>
      <c r="L20" s="103">
        <v>1875</v>
      </c>
      <c r="M20" s="103">
        <v>30600</v>
      </c>
      <c r="N20" s="103">
        <f t="shared" si="7"/>
        <v>32475</v>
      </c>
      <c r="O20" s="103">
        <f t="shared" si="8"/>
        <v>1875</v>
      </c>
      <c r="P20" s="103">
        <v>1875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9"/>
        <v>30600</v>
      </c>
      <c r="W20" s="103">
        <v>30600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10"/>
        <v>0</v>
      </c>
      <c r="AD20" s="103">
        <v>0</v>
      </c>
      <c r="AE20" s="103">
        <v>0</v>
      </c>
      <c r="AF20" s="103">
        <f t="shared" si="11"/>
        <v>1260</v>
      </c>
      <c r="AG20" s="103">
        <v>1260</v>
      </c>
      <c r="AH20" s="103">
        <v>0</v>
      </c>
      <c r="AI20" s="103">
        <v>0</v>
      </c>
      <c r="AJ20" s="103">
        <f t="shared" si="12"/>
        <v>1260</v>
      </c>
      <c r="AK20" s="103">
        <v>0</v>
      </c>
      <c r="AL20" s="103">
        <v>0</v>
      </c>
      <c r="AM20" s="103">
        <v>1260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165</v>
      </c>
      <c r="AU20" s="103">
        <v>0</v>
      </c>
      <c r="AV20" s="103">
        <v>0</v>
      </c>
      <c r="AW20" s="103">
        <v>165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31</v>
      </c>
      <c r="B21" s="113" t="s">
        <v>294</v>
      </c>
      <c r="C21" s="101" t="s">
        <v>295</v>
      </c>
      <c r="D21" s="103">
        <f t="shared" si="3"/>
        <v>40446</v>
      </c>
      <c r="E21" s="103">
        <f t="shared" si="4"/>
        <v>0</v>
      </c>
      <c r="F21" s="103">
        <v>0</v>
      </c>
      <c r="G21" s="103">
        <v>0</v>
      </c>
      <c r="H21" s="103">
        <f t="shared" si="5"/>
        <v>2930</v>
      </c>
      <c r="I21" s="103">
        <v>2930</v>
      </c>
      <c r="J21" s="103">
        <v>0</v>
      </c>
      <c r="K21" s="103">
        <f t="shared" si="6"/>
        <v>37516</v>
      </c>
      <c r="L21" s="103">
        <v>0</v>
      </c>
      <c r="M21" s="103">
        <v>37516</v>
      </c>
      <c r="N21" s="103">
        <f t="shared" si="7"/>
        <v>40446</v>
      </c>
      <c r="O21" s="103">
        <f t="shared" si="8"/>
        <v>2930</v>
      </c>
      <c r="P21" s="103">
        <v>2930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9"/>
        <v>37516</v>
      </c>
      <c r="W21" s="103">
        <v>37516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10"/>
        <v>0</v>
      </c>
      <c r="AD21" s="103">
        <v>0</v>
      </c>
      <c r="AE21" s="103">
        <v>0</v>
      </c>
      <c r="AF21" s="103">
        <f t="shared" si="11"/>
        <v>1842</v>
      </c>
      <c r="AG21" s="103">
        <v>1842</v>
      </c>
      <c r="AH21" s="103">
        <v>0</v>
      </c>
      <c r="AI21" s="103">
        <v>0</v>
      </c>
      <c r="AJ21" s="103">
        <f t="shared" si="12"/>
        <v>1842</v>
      </c>
      <c r="AK21" s="103">
        <v>0</v>
      </c>
      <c r="AL21" s="103">
        <v>0</v>
      </c>
      <c r="AM21" s="103">
        <v>1842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31</v>
      </c>
      <c r="B22" s="113" t="s">
        <v>297</v>
      </c>
      <c r="C22" s="101" t="s">
        <v>298</v>
      </c>
      <c r="D22" s="103">
        <f t="shared" si="3"/>
        <v>16648</v>
      </c>
      <c r="E22" s="103">
        <f t="shared" si="4"/>
        <v>0</v>
      </c>
      <c r="F22" s="103">
        <v>0</v>
      </c>
      <c r="G22" s="103">
        <v>0</v>
      </c>
      <c r="H22" s="103">
        <f t="shared" si="5"/>
        <v>0</v>
      </c>
      <c r="I22" s="103">
        <v>0</v>
      </c>
      <c r="J22" s="103">
        <v>0</v>
      </c>
      <c r="K22" s="103">
        <f t="shared" si="6"/>
        <v>16648</v>
      </c>
      <c r="L22" s="103">
        <v>2634</v>
      </c>
      <c r="M22" s="103">
        <v>14014</v>
      </c>
      <c r="N22" s="103">
        <f t="shared" si="7"/>
        <v>16648</v>
      </c>
      <c r="O22" s="103">
        <f t="shared" si="8"/>
        <v>2634</v>
      </c>
      <c r="P22" s="103">
        <v>0</v>
      </c>
      <c r="Q22" s="103">
        <v>0</v>
      </c>
      <c r="R22" s="103">
        <v>0</v>
      </c>
      <c r="S22" s="103">
        <v>2634</v>
      </c>
      <c r="T22" s="103">
        <v>0</v>
      </c>
      <c r="U22" s="103">
        <v>0</v>
      </c>
      <c r="V22" s="103">
        <f t="shared" si="9"/>
        <v>14014</v>
      </c>
      <c r="W22" s="103">
        <v>0</v>
      </c>
      <c r="X22" s="103">
        <v>0</v>
      </c>
      <c r="Y22" s="103">
        <v>0</v>
      </c>
      <c r="Z22" s="103">
        <v>14014</v>
      </c>
      <c r="AA22" s="103">
        <v>0</v>
      </c>
      <c r="AB22" s="103">
        <v>0</v>
      </c>
      <c r="AC22" s="103">
        <f t="shared" si="10"/>
        <v>0</v>
      </c>
      <c r="AD22" s="103">
        <v>0</v>
      </c>
      <c r="AE22" s="103">
        <v>0</v>
      </c>
      <c r="AF22" s="103">
        <f t="shared" si="11"/>
        <v>0</v>
      </c>
      <c r="AG22" s="103">
        <v>0</v>
      </c>
      <c r="AH22" s="103">
        <v>0</v>
      </c>
      <c r="AI22" s="103">
        <v>0</v>
      </c>
      <c r="AJ22" s="103">
        <f t="shared" si="12"/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31</v>
      </c>
      <c r="B23" s="113" t="s">
        <v>300</v>
      </c>
      <c r="C23" s="101" t="s">
        <v>301</v>
      </c>
      <c r="D23" s="103">
        <f t="shared" si="3"/>
        <v>15335</v>
      </c>
      <c r="E23" s="103">
        <f t="shared" si="4"/>
        <v>0</v>
      </c>
      <c r="F23" s="103">
        <v>0</v>
      </c>
      <c r="G23" s="103">
        <v>0</v>
      </c>
      <c r="H23" s="103">
        <f t="shared" si="5"/>
        <v>1794</v>
      </c>
      <c r="I23" s="103">
        <v>1794</v>
      </c>
      <c r="J23" s="103">
        <v>0</v>
      </c>
      <c r="K23" s="103">
        <f t="shared" si="6"/>
        <v>13541</v>
      </c>
      <c r="L23" s="103">
        <v>0</v>
      </c>
      <c r="M23" s="103">
        <v>13541</v>
      </c>
      <c r="N23" s="103">
        <f t="shared" si="7"/>
        <v>15335</v>
      </c>
      <c r="O23" s="103">
        <f t="shared" si="8"/>
        <v>1794</v>
      </c>
      <c r="P23" s="103">
        <v>1794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9"/>
        <v>13541</v>
      </c>
      <c r="W23" s="103">
        <v>13541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10"/>
        <v>0</v>
      </c>
      <c r="AD23" s="103">
        <v>0</v>
      </c>
      <c r="AE23" s="103">
        <v>0</v>
      </c>
      <c r="AF23" s="103">
        <f t="shared" si="11"/>
        <v>500</v>
      </c>
      <c r="AG23" s="103">
        <v>500</v>
      </c>
      <c r="AH23" s="103">
        <v>0</v>
      </c>
      <c r="AI23" s="103">
        <v>0</v>
      </c>
      <c r="AJ23" s="103">
        <f t="shared" si="12"/>
        <v>500</v>
      </c>
      <c r="AK23" s="103">
        <v>0</v>
      </c>
      <c r="AL23" s="103">
        <v>0</v>
      </c>
      <c r="AM23" s="103">
        <v>48</v>
      </c>
      <c r="AN23" s="103">
        <v>38</v>
      </c>
      <c r="AO23" s="103">
        <v>0</v>
      </c>
      <c r="AP23" s="103">
        <v>0</v>
      </c>
      <c r="AQ23" s="103">
        <v>0</v>
      </c>
      <c r="AR23" s="103">
        <v>0</v>
      </c>
      <c r="AS23" s="103">
        <v>414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31</v>
      </c>
      <c r="B24" s="113" t="s">
        <v>303</v>
      </c>
      <c r="C24" s="101" t="s">
        <v>304</v>
      </c>
      <c r="D24" s="103">
        <f t="shared" si="3"/>
        <v>24575</v>
      </c>
      <c r="E24" s="103">
        <f t="shared" si="4"/>
        <v>0</v>
      </c>
      <c r="F24" s="103">
        <v>0</v>
      </c>
      <c r="G24" s="103">
        <v>0</v>
      </c>
      <c r="H24" s="103">
        <f t="shared" si="5"/>
        <v>2350</v>
      </c>
      <c r="I24" s="103">
        <v>2350</v>
      </c>
      <c r="J24" s="103">
        <v>0</v>
      </c>
      <c r="K24" s="103">
        <f t="shared" si="6"/>
        <v>22225</v>
      </c>
      <c r="L24" s="103">
        <v>0</v>
      </c>
      <c r="M24" s="103">
        <v>22225</v>
      </c>
      <c r="N24" s="103">
        <f t="shared" si="7"/>
        <v>24575</v>
      </c>
      <c r="O24" s="103">
        <f t="shared" si="8"/>
        <v>2350</v>
      </c>
      <c r="P24" s="103">
        <v>2350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9"/>
        <v>22225</v>
      </c>
      <c r="W24" s="103">
        <v>22225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10"/>
        <v>0</v>
      </c>
      <c r="AD24" s="103">
        <v>0</v>
      </c>
      <c r="AE24" s="103">
        <v>0</v>
      </c>
      <c r="AF24" s="103">
        <f t="shared" si="11"/>
        <v>78</v>
      </c>
      <c r="AG24" s="103">
        <v>78</v>
      </c>
      <c r="AH24" s="103">
        <v>0</v>
      </c>
      <c r="AI24" s="103">
        <v>0</v>
      </c>
      <c r="AJ24" s="103">
        <f t="shared" si="12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78</v>
      </c>
      <c r="AU24" s="103">
        <v>78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31</v>
      </c>
      <c r="B25" s="113" t="s">
        <v>306</v>
      </c>
      <c r="C25" s="101" t="s">
        <v>307</v>
      </c>
      <c r="D25" s="103">
        <f t="shared" si="3"/>
        <v>37224</v>
      </c>
      <c r="E25" s="103">
        <f t="shared" si="4"/>
        <v>0</v>
      </c>
      <c r="F25" s="103">
        <v>0</v>
      </c>
      <c r="G25" s="103">
        <v>0</v>
      </c>
      <c r="H25" s="103">
        <f t="shared" si="5"/>
        <v>0</v>
      </c>
      <c r="I25" s="103">
        <v>0</v>
      </c>
      <c r="J25" s="103">
        <v>0</v>
      </c>
      <c r="K25" s="103">
        <f t="shared" si="6"/>
        <v>37224</v>
      </c>
      <c r="L25" s="103">
        <v>2795</v>
      </c>
      <c r="M25" s="103">
        <v>34429</v>
      </c>
      <c r="N25" s="103">
        <f t="shared" si="7"/>
        <v>37224</v>
      </c>
      <c r="O25" s="103">
        <f t="shared" si="8"/>
        <v>2795</v>
      </c>
      <c r="P25" s="103">
        <v>2795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9"/>
        <v>34429</v>
      </c>
      <c r="W25" s="103">
        <v>34429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10"/>
        <v>0</v>
      </c>
      <c r="AD25" s="103">
        <v>0</v>
      </c>
      <c r="AE25" s="103">
        <v>0</v>
      </c>
      <c r="AF25" s="103">
        <f t="shared" si="11"/>
        <v>1213</v>
      </c>
      <c r="AG25" s="103">
        <v>1213</v>
      </c>
      <c r="AH25" s="103">
        <v>0</v>
      </c>
      <c r="AI25" s="103">
        <v>0</v>
      </c>
      <c r="AJ25" s="103">
        <f t="shared" si="12"/>
        <v>1213</v>
      </c>
      <c r="AK25" s="103">
        <v>0</v>
      </c>
      <c r="AL25" s="103">
        <v>0</v>
      </c>
      <c r="AM25" s="103">
        <v>116</v>
      </c>
      <c r="AN25" s="103">
        <v>92</v>
      </c>
      <c r="AO25" s="103">
        <v>0</v>
      </c>
      <c r="AP25" s="103">
        <v>0</v>
      </c>
      <c r="AQ25" s="103">
        <v>0</v>
      </c>
      <c r="AR25" s="103">
        <v>0</v>
      </c>
      <c r="AS25" s="103">
        <v>1005</v>
      </c>
      <c r="AT25" s="103">
        <f t="shared" si="13"/>
        <v>1</v>
      </c>
      <c r="AU25" s="103">
        <v>0</v>
      </c>
      <c r="AV25" s="103">
        <v>0</v>
      </c>
      <c r="AW25" s="103">
        <v>1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31</v>
      </c>
      <c r="B26" s="113" t="s">
        <v>309</v>
      </c>
      <c r="C26" s="101" t="s">
        <v>310</v>
      </c>
      <c r="D26" s="103">
        <f t="shared" si="3"/>
        <v>22705</v>
      </c>
      <c r="E26" s="103">
        <f t="shared" si="4"/>
        <v>0</v>
      </c>
      <c r="F26" s="103">
        <v>0</v>
      </c>
      <c r="G26" s="103">
        <v>0</v>
      </c>
      <c r="H26" s="103">
        <f t="shared" si="5"/>
        <v>0</v>
      </c>
      <c r="I26" s="103">
        <v>0</v>
      </c>
      <c r="J26" s="103">
        <v>0</v>
      </c>
      <c r="K26" s="103">
        <f t="shared" si="6"/>
        <v>22705</v>
      </c>
      <c r="L26" s="103">
        <v>3283</v>
      </c>
      <c r="M26" s="103">
        <v>19422</v>
      </c>
      <c r="N26" s="103">
        <f t="shared" si="7"/>
        <v>22705</v>
      </c>
      <c r="O26" s="103">
        <f t="shared" si="8"/>
        <v>3283</v>
      </c>
      <c r="P26" s="103">
        <v>3283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9"/>
        <v>19422</v>
      </c>
      <c r="W26" s="103">
        <v>19422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10"/>
        <v>0</v>
      </c>
      <c r="AD26" s="103">
        <v>0</v>
      </c>
      <c r="AE26" s="103">
        <v>0</v>
      </c>
      <c r="AF26" s="103">
        <f t="shared" si="11"/>
        <v>924</v>
      </c>
      <c r="AG26" s="103">
        <v>924</v>
      </c>
      <c r="AH26" s="103">
        <v>0</v>
      </c>
      <c r="AI26" s="103">
        <v>0</v>
      </c>
      <c r="AJ26" s="103">
        <f t="shared" si="12"/>
        <v>924</v>
      </c>
      <c r="AK26" s="103">
        <v>0</v>
      </c>
      <c r="AL26" s="103">
        <v>0</v>
      </c>
      <c r="AM26" s="103">
        <v>924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31</v>
      </c>
      <c r="B27" s="113" t="s">
        <v>312</v>
      </c>
      <c r="C27" s="101" t="s">
        <v>313</v>
      </c>
      <c r="D27" s="103">
        <f t="shared" si="3"/>
        <v>42245</v>
      </c>
      <c r="E27" s="103">
        <f t="shared" si="4"/>
        <v>0</v>
      </c>
      <c r="F27" s="103">
        <v>0</v>
      </c>
      <c r="G27" s="103">
        <v>0</v>
      </c>
      <c r="H27" s="103">
        <f t="shared" si="5"/>
        <v>0</v>
      </c>
      <c r="I27" s="103">
        <v>0</v>
      </c>
      <c r="J27" s="103">
        <v>0</v>
      </c>
      <c r="K27" s="103">
        <f t="shared" si="6"/>
        <v>42245</v>
      </c>
      <c r="L27" s="103">
        <v>3574</v>
      </c>
      <c r="M27" s="103">
        <v>38671</v>
      </c>
      <c r="N27" s="103">
        <f t="shared" si="7"/>
        <v>42245</v>
      </c>
      <c r="O27" s="103">
        <f t="shared" si="8"/>
        <v>3574</v>
      </c>
      <c r="P27" s="103">
        <v>3574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9"/>
        <v>38671</v>
      </c>
      <c r="W27" s="103">
        <v>38671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10"/>
        <v>0</v>
      </c>
      <c r="AD27" s="103">
        <v>0</v>
      </c>
      <c r="AE27" s="103">
        <v>0</v>
      </c>
      <c r="AF27" s="103">
        <f t="shared" si="11"/>
        <v>1832</v>
      </c>
      <c r="AG27" s="103">
        <v>1832</v>
      </c>
      <c r="AH27" s="103">
        <v>0</v>
      </c>
      <c r="AI27" s="103">
        <v>0</v>
      </c>
      <c r="AJ27" s="103">
        <f t="shared" si="12"/>
        <v>1832</v>
      </c>
      <c r="AK27" s="103">
        <v>0</v>
      </c>
      <c r="AL27" s="103">
        <v>0</v>
      </c>
      <c r="AM27" s="103">
        <v>1832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193</v>
      </c>
      <c r="AU27" s="103">
        <v>0</v>
      </c>
      <c r="AV27" s="103">
        <v>0</v>
      </c>
      <c r="AW27" s="103">
        <v>193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31</v>
      </c>
      <c r="B28" s="113" t="s">
        <v>315</v>
      </c>
      <c r="C28" s="101" t="s">
        <v>316</v>
      </c>
      <c r="D28" s="103">
        <f t="shared" si="3"/>
        <v>15550</v>
      </c>
      <c r="E28" s="103">
        <f t="shared" si="4"/>
        <v>0</v>
      </c>
      <c r="F28" s="103">
        <v>0</v>
      </c>
      <c r="G28" s="103">
        <v>0</v>
      </c>
      <c r="H28" s="103">
        <f t="shared" si="5"/>
        <v>1770</v>
      </c>
      <c r="I28" s="103">
        <v>1770</v>
      </c>
      <c r="J28" s="103">
        <v>0</v>
      </c>
      <c r="K28" s="103">
        <f t="shared" si="6"/>
        <v>13780</v>
      </c>
      <c r="L28" s="103">
        <v>0</v>
      </c>
      <c r="M28" s="103">
        <v>13780</v>
      </c>
      <c r="N28" s="103">
        <f t="shared" si="7"/>
        <v>15550</v>
      </c>
      <c r="O28" s="103">
        <f t="shared" si="8"/>
        <v>1770</v>
      </c>
      <c r="P28" s="103">
        <v>1770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9"/>
        <v>13780</v>
      </c>
      <c r="W28" s="103">
        <v>13780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10"/>
        <v>0</v>
      </c>
      <c r="AD28" s="103">
        <v>0</v>
      </c>
      <c r="AE28" s="103">
        <v>0</v>
      </c>
      <c r="AF28" s="103">
        <f t="shared" si="11"/>
        <v>645</v>
      </c>
      <c r="AG28" s="103">
        <v>645</v>
      </c>
      <c r="AH28" s="103">
        <v>0</v>
      </c>
      <c r="AI28" s="103">
        <v>0</v>
      </c>
      <c r="AJ28" s="103">
        <f t="shared" si="12"/>
        <v>645</v>
      </c>
      <c r="AK28" s="103">
        <v>0</v>
      </c>
      <c r="AL28" s="103">
        <v>0</v>
      </c>
      <c r="AM28" s="103">
        <v>645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75</v>
      </c>
      <c r="AU28" s="103">
        <v>0</v>
      </c>
      <c r="AV28" s="103">
        <v>0</v>
      </c>
      <c r="AW28" s="103">
        <v>75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31</v>
      </c>
      <c r="B29" s="113" t="s">
        <v>318</v>
      </c>
      <c r="C29" s="101" t="s">
        <v>319</v>
      </c>
      <c r="D29" s="103">
        <f t="shared" si="3"/>
        <v>20403</v>
      </c>
      <c r="E29" s="103">
        <f t="shared" si="4"/>
        <v>0</v>
      </c>
      <c r="F29" s="103">
        <v>0</v>
      </c>
      <c r="G29" s="103">
        <v>0</v>
      </c>
      <c r="H29" s="103">
        <f t="shared" si="5"/>
        <v>1952</v>
      </c>
      <c r="I29" s="103">
        <v>1952</v>
      </c>
      <c r="J29" s="103">
        <v>0</v>
      </c>
      <c r="K29" s="103">
        <f t="shared" si="6"/>
        <v>18451</v>
      </c>
      <c r="L29" s="103">
        <v>0</v>
      </c>
      <c r="M29" s="103">
        <v>18451</v>
      </c>
      <c r="N29" s="103">
        <f t="shared" si="7"/>
        <v>20403</v>
      </c>
      <c r="O29" s="103">
        <f t="shared" si="8"/>
        <v>1952</v>
      </c>
      <c r="P29" s="103">
        <v>1952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9"/>
        <v>18451</v>
      </c>
      <c r="W29" s="103">
        <v>18451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10"/>
        <v>0</v>
      </c>
      <c r="AD29" s="103">
        <v>0</v>
      </c>
      <c r="AE29" s="103">
        <v>0</v>
      </c>
      <c r="AF29" s="103">
        <f t="shared" si="11"/>
        <v>186</v>
      </c>
      <c r="AG29" s="103">
        <v>186</v>
      </c>
      <c r="AH29" s="103">
        <v>0</v>
      </c>
      <c r="AI29" s="103">
        <v>0</v>
      </c>
      <c r="AJ29" s="103">
        <f t="shared" si="12"/>
        <v>512</v>
      </c>
      <c r="AK29" s="103">
        <v>374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138</v>
      </c>
      <c r="AT29" s="103">
        <f t="shared" si="13"/>
        <v>48</v>
      </c>
      <c r="AU29" s="103">
        <v>48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31</v>
      </c>
      <c r="B30" s="113" t="s">
        <v>321</v>
      </c>
      <c r="C30" s="101" t="s">
        <v>322</v>
      </c>
      <c r="D30" s="103">
        <f t="shared" si="3"/>
        <v>15176</v>
      </c>
      <c r="E30" s="103">
        <f t="shared" si="4"/>
        <v>0</v>
      </c>
      <c r="F30" s="103">
        <v>0</v>
      </c>
      <c r="G30" s="103">
        <v>0</v>
      </c>
      <c r="H30" s="103">
        <f t="shared" si="5"/>
        <v>1421</v>
      </c>
      <c r="I30" s="103">
        <v>1421</v>
      </c>
      <c r="J30" s="103">
        <v>0</v>
      </c>
      <c r="K30" s="103">
        <f t="shared" si="6"/>
        <v>13755</v>
      </c>
      <c r="L30" s="103">
        <v>0</v>
      </c>
      <c r="M30" s="103">
        <v>13755</v>
      </c>
      <c r="N30" s="103">
        <f t="shared" si="7"/>
        <v>15176</v>
      </c>
      <c r="O30" s="103">
        <f t="shared" si="8"/>
        <v>1421</v>
      </c>
      <c r="P30" s="103">
        <v>1421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9"/>
        <v>13755</v>
      </c>
      <c r="W30" s="103">
        <v>13755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10"/>
        <v>0</v>
      </c>
      <c r="AD30" s="103">
        <v>0</v>
      </c>
      <c r="AE30" s="103">
        <v>0</v>
      </c>
      <c r="AF30" s="103">
        <f t="shared" si="11"/>
        <v>329</v>
      </c>
      <c r="AG30" s="103">
        <v>329</v>
      </c>
      <c r="AH30" s="103">
        <v>0</v>
      </c>
      <c r="AI30" s="103">
        <v>0</v>
      </c>
      <c r="AJ30" s="103">
        <f t="shared" si="12"/>
        <v>329</v>
      </c>
      <c r="AK30" s="103">
        <v>0</v>
      </c>
      <c r="AL30" s="103">
        <v>0</v>
      </c>
      <c r="AM30" s="103">
        <v>329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31</v>
      </c>
      <c r="B31" s="113" t="s">
        <v>324</v>
      </c>
      <c r="C31" s="101" t="s">
        <v>325</v>
      </c>
      <c r="D31" s="103">
        <f t="shared" si="3"/>
        <v>5555</v>
      </c>
      <c r="E31" s="103">
        <f t="shared" si="4"/>
        <v>0</v>
      </c>
      <c r="F31" s="103">
        <v>0</v>
      </c>
      <c r="G31" s="103">
        <v>0</v>
      </c>
      <c r="H31" s="103">
        <f t="shared" si="5"/>
        <v>840</v>
      </c>
      <c r="I31" s="103">
        <v>840</v>
      </c>
      <c r="J31" s="103">
        <v>0</v>
      </c>
      <c r="K31" s="103">
        <f t="shared" si="6"/>
        <v>4715</v>
      </c>
      <c r="L31" s="103">
        <v>0</v>
      </c>
      <c r="M31" s="103">
        <v>4715</v>
      </c>
      <c r="N31" s="103">
        <f t="shared" si="7"/>
        <v>5555</v>
      </c>
      <c r="O31" s="103">
        <f t="shared" si="8"/>
        <v>840</v>
      </c>
      <c r="P31" s="103">
        <v>840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9"/>
        <v>4715</v>
      </c>
      <c r="W31" s="103">
        <v>4715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10"/>
        <v>0</v>
      </c>
      <c r="AD31" s="103">
        <v>0</v>
      </c>
      <c r="AE31" s="103">
        <v>0</v>
      </c>
      <c r="AF31" s="103">
        <f t="shared" si="11"/>
        <v>50</v>
      </c>
      <c r="AG31" s="103">
        <v>50</v>
      </c>
      <c r="AH31" s="103">
        <v>0</v>
      </c>
      <c r="AI31" s="103">
        <v>0</v>
      </c>
      <c r="AJ31" s="103">
        <f t="shared" si="12"/>
        <v>139</v>
      </c>
      <c r="AK31" s="103">
        <v>102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37</v>
      </c>
      <c r="AT31" s="103">
        <f t="shared" si="13"/>
        <v>13</v>
      </c>
      <c r="AU31" s="103">
        <v>13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31</v>
      </c>
      <c r="B32" s="113" t="s">
        <v>327</v>
      </c>
      <c r="C32" s="101" t="s">
        <v>328</v>
      </c>
      <c r="D32" s="103">
        <f t="shared" si="3"/>
        <v>19008</v>
      </c>
      <c r="E32" s="103">
        <f t="shared" si="4"/>
        <v>0</v>
      </c>
      <c r="F32" s="103">
        <v>0</v>
      </c>
      <c r="G32" s="103">
        <v>0</v>
      </c>
      <c r="H32" s="103">
        <f t="shared" si="5"/>
        <v>886</v>
      </c>
      <c r="I32" s="103">
        <v>886</v>
      </c>
      <c r="J32" s="103">
        <v>0</v>
      </c>
      <c r="K32" s="103">
        <f t="shared" si="6"/>
        <v>18122</v>
      </c>
      <c r="L32" s="103">
        <v>0</v>
      </c>
      <c r="M32" s="103">
        <v>18122</v>
      </c>
      <c r="N32" s="103">
        <f t="shared" si="7"/>
        <v>19008</v>
      </c>
      <c r="O32" s="103">
        <f t="shared" si="8"/>
        <v>886</v>
      </c>
      <c r="P32" s="103">
        <v>886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9"/>
        <v>18122</v>
      </c>
      <c r="W32" s="103">
        <v>18122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10"/>
        <v>0</v>
      </c>
      <c r="AD32" s="103">
        <v>0</v>
      </c>
      <c r="AE32" s="103">
        <v>0</v>
      </c>
      <c r="AF32" s="103">
        <f t="shared" si="11"/>
        <v>125</v>
      </c>
      <c r="AG32" s="103">
        <v>125</v>
      </c>
      <c r="AH32" s="103">
        <v>0</v>
      </c>
      <c r="AI32" s="103">
        <v>0</v>
      </c>
      <c r="AJ32" s="103">
        <f t="shared" si="12"/>
        <v>226</v>
      </c>
      <c r="AK32" s="103">
        <v>106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120</v>
      </c>
      <c r="AR32" s="103">
        <v>0</v>
      </c>
      <c r="AS32" s="103">
        <v>0</v>
      </c>
      <c r="AT32" s="103">
        <f t="shared" si="13"/>
        <v>5</v>
      </c>
      <c r="AU32" s="103">
        <v>5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31</v>
      </c>
      <c r="B33" s="113" t="s">
        <v>330</v>
      </c>
      <c r="C33" s="101" t="s">
        <v>331</v>
      </c>
      <c r="D33" s="103">
        <f t="shared" si="3"/>
        <v>16643</v>
      </c>
      <c r="E33" s="103">
        <f t="shared" si="4"/>
        <v>0</v>
      </c>
      <c r="F33" s="103">
        <v>0</v>
      </c>
      <c r="G33" s="103">
        <v>0</v>
      </c>
      <c r="H33" s="103">
        <f t="shared" si="5"/>
        <v>590</v>
      </c>
      <c r="I33" s="103">
        <v>590</v>
      </c>
      <c r="J33" s="103">
        <v>0</v>
      </c>
      <c r="K33" s="103">
        <f t="shared" si="6"/>
        <v>16053</v>
      </c>
      <c r="L33" s="103">
        <v>0</v>
      </c>
      <c r="M33" s="103">
        <v>16053</v>
      </c>
      <c r="N33" s="103">
        <f t="shared" si="7"/>
        <v>16643</v>
      </c>
      <c r="O33" s="103">
        <f t="shared" si="8"/>
        <v>590</v>
      </c>
      <c r="P33" s="103">
        <v>590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 t="shared" si="9"/>
        <v>16053</v>
      </c>
      <c r="W33" s="103">
        <v>16053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 t="shared" si="10"/>
        <v>0</v>
      </c>
      <c r="AD33" s="103">
        <v>0</v>
      </c>
      <c r="AE33" s="103">
        <v>0</v>
      </c>
      <c r="AF33" s="103">
        <f t="shared" si="11"/>
        <v>32</v>
      </c>
      <c r="AG33" s="103">
        <v>32</v>
      </c>
      <c r="AH33" s="103">
        <v>0</v>
      </c>
      <c r="AI33" s="103">
        <v>0</v>
      </c>
      <c r="AJ33" s="103">
        <f t="shared" si="12"/>
        <v>5</v>
      </c>
      <c r="AK33" s="103">
        <v>5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32</v>
      </c>
      <c r="AU33" s="103">
        <v>32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31</v>
      </c>
      <c r="B34" s="113" t="s">
        <v>333</v>
      </c>
      <c r="C34" s="101" t="s">
        <v>334</v>
      </c>
      <c r="D34" s="103">
        <f t="shared" si="3"/>
        <v>13123</v>
      </c>
      <c r="E34" s="103">
        <f t="shared" si="4"/>
        <v>0</v>
      </c>
      <c r="F34" s="103">
        <v>0</v>
      </c>
      <c r="G34" s="103">
        <v>0</v>
      </c>
      <c r="H34" s="103">
        <f t="shared" si="5"/>
        <v>0</v>
      </c>
      <c r="I34" s="103">
        <v>0</v>
      </c>
      <c r="J34" s="103">
        <v>0</v>
      </c>
      <c r="K34" s="103">
        <f t="shared" si="6"/>
        <v>13123</v>
      </c>
      <c r="L34" s="103">
        <v>653</v>
      </c>
      <c r="M34" s="103">
        <v>12470</v>
      </c>
      <c r="N34" s="103">
        <f t="shared" si="7"/>
        <v>13123</v>
      </c>
      <c r="O34" s="103">
        <f t="shared" si="8"/>
        <v>653</v>
      </c>
      <c r="P34" s="103">
        <v>0</v>
      </c>
      <c r="Q34" s="103">
        <v>0</v>
      </c>
      <c r="R34" s="103">
        <v>0</v>
      </c>
      <c r="S34" s="103">
        <v>653</v>
      </c>
      <c r="T34" s="103">
        <v>0</v>
      </c>
      <c r="U34" s="103">
        <v>0</v>
      </c>
      <c r="V34" s="103">
        <f t="shared" si="9"/>
        <v>12470</v>
      </c>
      <c r="W34" s="103">
        <v>0</v>
      </c>
      <c r="X34" s="103">
        <v>0</v>
      </c>
      <c r="Y34" s="103">
        <v>0</v>
      </c>
      <c r="Z34" s="103">
        <v>12470</v>
      </c>
      <c r="AA34" s="103">
        <v>0</v>
      </c>
      <c r="AB34" s="103">
        <v>0</v>
      </c>
      <c r="AC34" s="103">
        <f t="shared" si="10"/>
        <v>0</v>
      </c>
      <c r="AD34" s="103">
        <v>0</v>
      </c>
      <c r="AE34" s="103">
        <v>0</v>
      </c>
      <c r="AF34" s="103">
        <f t="shared" si="11"/>
        <v>0</v>
      </c>
      <c r="AG34" s="103">
        <v>0</v>
      </c>
      <c r="AH34" s="103">
        <v>0</v>
      </c>
      <c r="AI34" s="103">
        <v>0</v>
      </c>
      <c r="AJ34" s="103">
        <f t="shared" si="12"/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31</v>
      </c>
      <c r="B35" s="113" t="s">
        <v>336</v>
      </c>
      <c r="C35" s="101" t="s">
        <v>337</v>
      </c>
      <c r="D35" s="103">
        <f t="shared" si="3"/>
        <v>9588</v>
      </c>
      <c r="E35" s="103">
        <f t="shared" si="4"/>
        <v>0</v>
      </c>
      <c r="F35" s="103">
        <v>0</v>
      </c>
      <c r="G35" s="103">
        <v>0</v>
      </c>
      <c r="H35" s="103">
        <f t="shared" si="5"/>
        <v>580</v>
      </c>
      <c r="I35" s="103">
        <v>580</v>
      </c>
      <c r="J35" s="103">
        <v>0</v>
      </c>
      <c r="K35" s="103">
        <f t="shared" si="6"/>
        <v>9008</v>
      </c>
      <c r="L35" s="103">
        <v>0</v>
      </c>
      <c r="M35" s="103">
        <v>9008</v>
      </c>
      <c r="N35" s="103">
        <f t="shared" si="7"/>
        <v>9588</v>
      </c>
      <c r="O35" s="103">
        <f t="shared" si="8"/>
        <v>580</v>
      </c>
      <c r="P35" s="103">
        <v>580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9"/>
        <v>9008</v>
      </c>
      <c r="W35" s="103">
        <v>9008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10"/>
        <v>0</v>
      </c>
      <c r="AD35" s="103">
        <v>0</v>
      </c>
      <c r="AE35" s="103">
        <v>0</v>
      </c>
      <c r="AF35" s="103">
        <f t="shared" si="11"/>
        <v>313</v>
      </c>
      <c r="AG35" s="103">
        <v>313</v>
      </c>
      <c r="AH35" s="103">
        <v>0</v>
      </c>
      <c r="AI35" s="103">
        <v>0</v>
      </c>
      <c r="AJ35" s="103">
        <f t="shared" si="12"/>
        <v>313</v>
      </c>
      <c r="AK35" s="103">
        <v>0</v>
      </c>
      <c r="AL35" s="103">
        <v>0</v>
      </c>
      <c r="AM35" s="103">
        <v>30</v>
      </c>
      <c r="AN35" s="103">
        <v>24</v>
      </c>
      <c r="AO35" s="103">
        <v>0</v>
      </c>
      <c r="AP35" s="103">
        <v>0</v>
      </c>
      <c r="AQ35" s="103">
        <v>0</v>
      </c>
      <c r="AR35" s="103">
        <v>0</v>
      </c>
      <c r="AS35" s="103">
        <v>259</v>
      </c>
      <c r="AT35" s="103">
        <f t="shared" si="13"/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31</v>
      </c>
      <c r="B36" s="113" t="s">
        <v>339</v>
      </c>
      <c r="C36" s="101" t="s">
        <v>340</v>
      </c>
      <c r="D36" s="103">
        <f t="shared" si="3"/>
        <v>8208</v>
      </c>
      <c r="E36" s="103">
        <f t="shared" si="4"/>
        <v>0</v>
      </c>
      <c r="F36" s="103">
        <v>0</v>
      </c>
      <c r="G36" s="103">
        <v>0</v>
      </c>
      <c r="H36" s="103">
        <f t="shared" si="5"/>
        <v>516</v>
      </c>
      <c r="I36" s="103">
        <v>516</v>
      </c>
      <c r="J36" s="103">
        <v>0</v>
      </c>
      <c r="K36" s="103">
        <f t="shared" si="6"/>
        <v>7692</v>
      </c>
      <c r="L36" s="103">
        <v>0</v>
      </c>
      <c r="M36" s="103">
        <v>7692</v>
      </c>
      <c r="N36" s="103">
        <f t="shared" si="7"/>
        <v>8208</v>
      </c>
      <c r="O36" s="103">
        <f t="shared" si="8"/>
        <v>516</v>
      </c>
      <c r="P36" s="103">
        <v>516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9"/>
        <v>7692</v>
      </c>
      <c r="W36" s="103">
        <v>7692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10"/>
        <v>0</v>
      </c>
      <c r="AD36" s="103">
        <v>0</v>
      </c>
      <c r="AE36" s="103">
        <v>0</v>
      </c>
      <c r="AF36" s="103">
        <f t="shared" si="11"/>
        <v>178</v>
      </c>
      <c r="AG36" s="103">
        <v>178</v>
      </c>
      <c r="AH36" s="103">
        <v>0</v>
      </c>
      <c r="AI36" s="103">
        <v>0</v>
      </c>
      <c r="AJ36" s="103">
        <f t="shared" si="12"/>
        <v>178</v>
      </c>
      <c r="AK36" s="103">
        <v>0</v>
      </c>
      <c r="AL36" s="103">
        <v>0</v>
      </c>
      <c r="AM36" s="103">
        <v>178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 t="shared" si="13"/>
        <v>16</v>
      </c>
      <c r="AU36" s="103">
        <v>0</v>
      </c>
      <c r="AV36" s="103">
        <v>0</v>
      </c>
      <c r="AW36" s="103">
        <v>16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31</v>
      </c>
      <c r="B37" s="113" t="s">
        <v>342</v>
      </c>
      <c r="C37" s="101" t="s">
        <v>343</v>
      </c>
      <c r="D37" s="103">
        <f t="shared" si="3"/>
        <v>16048</v>
      </c>
      <c r="E37" s="103">
        <f t="shared" si="4"/>
        <v>0</v>
      </c>
      <c r="F37" s="103">
        <v>0</v>
      </c>
      <c r="G37" s="103">
        <v>0</v>
      </c>
      <c r="H37" s="103">
        <f t="shared" si="5"/>
        <v>329</v>
      </c>
      <c r="I37" s="103">
        <v>329</v>
      </c>
      <c r="J37" s="103">
        <v>0</v>
      </c>
      <c r="K37" s="103">
        <f t="shared" si="6"/>
        <v>15719</v>
      </c>
      <c r="L37" s="103">
        <v>0</v>
      </c>
      <c r="M37" s="103">
        <v>15719</v>
      </c>
      <c r="N37" s="103">
        <f t="shared" si="7"/>
        <v>16048</v>
      </c>
      <c r="O37" s="103">
        <f t="shared" si="8"/>
        <v>329</v>
      </c>
      <c r="P37" s="103">
        <v>329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9"/>
        <v>15719</v>
      </c>
      <c r="W37" s="103">
        <v>15719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10"/>
        <v>0</v>
      </c>
      <c r="AD37" s="103">
        <v>0</v>
      </c>
      <c r="AE37" s="103">
        <v>0</v>
      </c>
      <c r="AF37" s="103">
        <f t="shared" si="11"/>
        <v>464</v>
      </c>
      <c r="AG37" s="103">
        <v>464</v>
      </c>
      <c r="AH37" s="103">
        <v>0</v>
      </c>
      <c r="AI37" s="103">
        <v>0</v>
      </c>
      <c r="AJ37" s="103">
        <f t="shared" si="12"/>
        <v>464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464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31</v>
      </c>
      <c r="B38" s="113" t="s">
        <v>345</v>
      </c>
      <c r="C38" s="101" t="s">
        <v>346</v>
      </c>
      <c r="D38" s="103">
        <f t="shared" si="3"/>
        <v>7829</v>
      </c>
      <c r="E38" s="103">
        <f t="shared" si="4"/>
        <v>737</v>
      </c>
      <c r="F38" s="103">
        <v>737</v>
      </c>
      <c r="G38" s="103">
        <v>0</v>
      </c>
      <c r="H38" s="103">
        <f t="shared" si="5"/>
        <v>0</v>
      </c>
      <c r="I38" s="103">
        <v>0</v>
      </c>
      <c r="J38" s="103">
        <v>0</v>
      </c>
      <c r="K38" s="103">
        <f t="shared" si="6"/>
        <v>7092</v>
      </c>
      <c r="L38" s="103">
        <v>0</v>
      </c>
      <c r="M38" s="103">
        <v>7092</v>
      </c>
      <c r="N38" s="103">
        <f t="shared" si="7"/>
        <v>7829</v>
      </c>
      <c r="O38" s="103">
        <f t="shared" si="8"/>
        <v>737</v>
      </c>
      <c r="P38" s="103">
        <v>737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9"/>
        <v>7092</v>
      </c>
      <c r="W38" s="103">
        <v>7092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10"/>
        <v>0</v>
      </c>
      <c r="AD38" s="103">
        <v>0</v>
      </c>
      <c r="AE38" s="103">
        <v>0</v>
      </c>
      <c r="AF38" s="103">
        <f t="shared" si="11"/>
        <v>10</v>
      </c>
      <c r="AG38" s="103">
        <v>10</v>
      </c>
      <c r="AH38" s="103">
        <v>0</v>
      </c>
      <c r="AI38" s="103">
        <v>0</v>
      </c>
      <c r="AJ38" s="103">
        <f t="shared" si="12"/>
        <v>160</v>
      </c>
      <c r="AK38" s="103">
        <v>0</v>
      </c>
      <c r="AL38" s="103">
        <v>151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9</v>
      </c>
      <c r="AS38" s="103">
        <v>0</v>
      </c>
      <c r="AT38" s="103">
        <f t="shared" si="13"/>
        <v>1</v>
      </c>
      <c r="AU38" s="103">
        <v>1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151</v>
      </c>
      <c r="BA38" s="103">
        <v>151</v>
      </c>
      <c r="BB38" s="103">
        <v>0</v>
      </c>
      <c r="BC38" s="103">
        <v>0</v>
      </c>
    </row>
    <row r="39" spans="1:55" s="105" customFormat="1" ht="13.5" customHeight="1">
      <c r="A39" s="115" t="s">
        <v>31</v>
      </c>
      <c r="B39" s="113" t="s">
        <v>348</v>
      </c>
      <c r="C39" s="101" t="s">
        <v>349</v>
      </c>
      <c r="D39" s="103">
        <f t="shared" si="3"/>
        <v>21693</v>
      </c>
      <c r="E39" s="103">
        <f t="shared" si="4"/>
        <v>0</v>
      </c>
      <c r="F39" s="103">
        <v>0</v>
      </c>
      <c r="G39" s="103">
        <v>0</v>
      </c>
      <c r="H39" s="103">
        <f t="shared" si="5"/>
        <v>21693</v>
      </c>
      <c r="I39" s="103">
        <v>1863</v>
      </c>
      <c r="J39" s="103">
        <v>19830</v>
      </c>
      <c r="K39" s="103">
        <f t="shared" si="6"/>
        <v>0</v>
      </c>
      <c r="L39" s="103">
        <v>0</v>
      </c>
      <c r="M39" s="103">
        <v>0</v>
      </c>
      <c r="N39" s="103">
        <f t="shared" si="7"/>
        <v>21693</v>
      </c>
      <c r="O39" s="103">
        <f t="shared" si="8"/>
        <v>1863</v>
      </c>
      <c r="P39" s="103">
        <v>1863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9"/>
        <v>19830</v>
      </c>
      <c r="W39" s="103">
        <v>19830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10"/>
        <v>0</v>
      </c>
      <c r="AD39" s="103">
        <v>0</v>
      </c>
      <c r="AE39" s="103">
        <v>0</v>
      </c>
      <c r="AF39" s="103">
        <f t="shared" si="11"/>
        <v>456</v>
      </c>
      <c r="AG39" s="103">
        <v>456</v>
      </c>
      <c r="AH39" s="103">
        <v>0</v>
      </c>
      <c r="AI39" s="103">
        <v>0</v>
      </c>
      <c r="AJ39" s="103">
        <f t="shared" si="12"/>
        <v>702</v>
      </c>
      <c r="AK39" s="103">
        <v>273</v>
      </c>
      <c r="AL39" s="103">
        <v>0</v>
      </c>
      <c r="AM39" s="103">
        <v>351</v>
      </c>
      <c r="AN39" s="103">
        <v>78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si="13"/>
        <v>81</v>
      </c>
      <c r="AU39" s="103">
        <v>27</v>
      </c>
      <c r="AV39" s="103">
        <v>0</v>
      </c>
      <c r="AW39" s="103">
        <v>54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31</v>
      </c>
      <c r="B40" s="113" t="s">
        <v>351</v>
      </c>
      <c r="C40" s="101" t="s">
        <v>352</v>
      </c>
      <c r="D40" s="103">
        <f t="shared" si="3"/>
        <v>30078</v>
      </c>
      <c r="E40" s="103">
        <f t="shared" si="4"/>
        <v>0</v>
      </c>
      <c r="F40" s="103">
        <v>0</v>
      </c>
      <c r="G40" s="103">
        <v>0</v>
      </c>
      <c r="H40" s="103">
        <f t="shared" si="5"/>
        <v>1762</v>
      </c>
      <c r="I40" s="103">
        <v>1762</v>
      </c>
      <c r="J40" s="103">
        <v>0</v>
      </c>
      <c r="K40" s="103">
        <f t="shared" si="6"/>
        <v>28316</v>
      </c>
      <c r="L40" s="103">
        <v>0</v>
      </c>
      <c r="M40" s="103">
        <v>28316</v>
      </c>
      <c r="N40" s="103">
        <f t="shared" si="7"/>
        <v>30078</v>
      </c>
      <c r="O40" s="103">
        <f t="shared" si="8"/>
        <v>1762</v>
      </c>
      <c r="P40" s="103">
        <v>1762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9"/>
        <v>28316</v>
      </c>
      <c r="W40" s="103">
        <v>28316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10"/>
        <v>0</v>
      </c>
      <c r="AD40" s="103">
        <v>0</v>
      </c>
      <c r="AE40" s="103">
        <v>0</v>
      </c>
      <c r="AF40" s="103">
        <f t="shared" si="11"/>
        <v>52</v>
      </c>
      <c r="AG40" s="103">
        <v>52</v>
      </c>
      <c r="AH40" s="103">
        <v>0</v>
      </c>
      <c r="AI40" s="103">
        <v>0</v>
      </c>
      <c r="AJ40" s="103">
        <f t="shared" si="12"/>
        <v>300</v>
      </c>
      <c r="AK40" s="103">
        <v>0</v>
      </c>
      <c r="AL40" s="103">
        <v>248</v>
      </c>
      <c r="AM40" s="103">
        <v>48</v>
      </c>
      <c r="AN40" s="103">
        <v>0</v>
      </c>
      <c r="AO40" s="103">
        <v>0</v>
      </c>
      <c r="AP40" s="103">
        <v>0</v>
      </c>
      <c r="AQ40" s="103">
        <v>0</v>
      </c>
      <c r="AR40" s="103">
        <v>4</v>
      </c>
      <c r="AS40" s="103">
        <v>0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248</v>
      </c>
      <c r="BA40" s="103">
        <v>248</v>
      </c>
      <c r="BB40" s="103">
        <v>0</v>
      </c>
      <c r="BC40" s="103">
        <v>0</v>
      </c>
    </row>
    <row r="41" spans="1:55" s="105" customFormat="1" ht="13.5" customHeight="1">
      <c r="A41" s="115" t="s">
        <v>31</v>
      </c>
      <c r="B41" s="113" t="s">
        <v>354</v>
      </c>
      <c r="C41" s="101" t="s">
        <v>355</v>
      </c>
      <c r="D41" s="103">
        <f t="shared" si="3"/>
        <v>26622</v>
      </c>
      <c r="E41" s="103">
        <f t="shared" si="4"/>
        <v>0</v>
      </c>
      <c r="F41" s="103">
        <v>0</v>
      </c>
      <c r="G41" s="103">
        <v>0</v>
      </c>
      <c r="H41" s="103">
        <f t="shared" si="5"/>
        <v>1779</v>
      </c>
      <c r="I41" s="103">
        <v>1779</v>
      </c>
      <c r="J41" s="103">
        <v>0</v>
      </c>
      <c r="K41" s="103">
        <f t="shared" si="6"/>
        <v>24843</v>
      </c>
      <c r="L41" s="103">
        <v>0</v>
      </c>
      <c r="M41" s="103">
        <v>24843</v>
      </c>
      <c r="N41" s="103">
        <f t="shared" si="7"/>
        <v>26622</v>
      </c>
      <c r="O41" s="103">
        <f t="shared" si="8"/>
        <v>1779</v>
      </c>
      <c r="P41" s="103">
        <v>1779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9"/>
        <v>24843</v>
      </c>
      <c r="W41" s="103">
        <v>24843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10"/>
        <v>0</v>
      </c>
      <c r="AD41" s="103">
        <v>0</v>
      </c>
      <c r="AE41" s="103">
        <v>0</v>
      </c>
      <c r="AF41" s="103">
        <f t="shared" si="11"/>
        <v>266</v>
      </c>
      <c r="AG41" s="103">
        <v>266</v>
      </c>
      <c r="AH41" s="103">
        <v>0</v>
      </c>
      <c r="AI41" s="103">
        <v>0</v>
      </c>
      <c r="AJ41" s="103">
        <f t="shared" si="12"/>
        <v>266</v>
      </c>
      <c r="AK41" s="103">
        <v>0</v>
      </c>
      <c r="AL41" s="103">
        <v>0</v>
      </c>
      <c r="AM41" s="103">
        <v>266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 t="shared" si="13"/>
        <v>38</v>
      </c>
      <c r="AU41" s="103">
        <v>0</v>
      </c>
      <c r="AV41" s="103">
        <v>0</v>
      </c>
      <c r="AW41" s="103">
        <v>38</v>
      </c>
      <c r="AX41" s="103">
        <v>0</v>
      </c>
      <c r="AY41" s="103">
        <v>0</v>
      </c>
      <c r="AZ41" s="103">
        <f t="shared" si="14"/>
        <v>194</v>
      </c>
      <c r="BA41" s="103">
        <v>194</v>
      </c>
      <c r="BB41" s="103">
        <v>0</v>
      </c>
      <c r="BC41" s="103">
        <v>0</v>
      </c>
    </row>
    <row r="42" spans="1:55" s="105" customFormat="1" ht="13.5" customHeight="1">
      <c r="A42" s="115" t="s">
        <v>31</v>
      </c>
      <c r="B42" s="113" t="s">
        <v>357</v>
      </c>
      <c r="C42" s="101" t="s">
        <v>358</v>
      </c>
      <c r="D42" s="103">
        <f t="shared" si="3"/>
        <v>26399</v>
      </c>
      <c r="E42" s="103">
        <f t="shared" si="4"/>
        <v>0</v>
      </c>
      <c r="F42" s="103">
        <v>0</v>
      </c>
      <c r="G42" s="103">
        <v>0</v>
      </c>
      <c r="H42" s="103">
        <f t="shared" si="5"/>
        <v>0</v>
      </c>
      <c r="I42" s="103">
        <v>0</v>
      </c>
      <c r="J42" s="103">
        <v>0</v>
      </c>
      <c r="K42" s="103">
        <f t="shared" si="6"/>
        <v>26399</v>
      </c>
      <c r="L42" s="103">
        <v>1336</v>
      </c>
      <c r="M42" s="103">
        <v>25063</v>
      </c>
      <c r="N42" s="103">
        <f t="shared" si="7"/>
        <v>26399</v>
      </c>
      <c r="O42" s="103">
        <f t="shared" si="8"/>
        <v>1336</v>
      </c>
      <c r="P42" s="103">
        <v>1336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9"/>
        <v>25063</v>
      </c>
      <c r="W42" s="103">
        <v>25063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10"/>
        <v>0</v>
      </c>
      <c r="AD42" s="103">
        <v>0</v>
      </c>
      <c r="AE42" s="103">
        <v>0</v>
      </c>
      <c r="AF42" s="103">
        <f t="shared" si="11"/>
        <v>1452</v>
      </c>
      <c r="AG42" s="103">
        <v>1452</v>
      </c>
      <c r="AH42" s="103">
        <v>0</v>
      </c>
      <c r="AI42" s="103">
        <v>0</v>
      </c>
      <c r="AJ42" s="103">
        <f t="shared" si="12"/>
        <v>1452</v>
      </c>
      <c r="AK42" s="103">
        <v>0</v>
      </c>
      <c r="AL42" s="103">
        <v>0</v>
      </c>
      <c r="AM42" s="103">
        <v>1452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 t="shared" si="13"/>
        <v>65</v>
      </c>
      <c r="AU42" s="103">
        <v>0</v>
      </c>
      <c r="AV42" s="103">
        <v>0</v>
      </c>
      <c r="AW42" s="103">
        <v>65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31</v>
      </c>
      <c r="B43" s="113" t="s">
        <v>360</v>
      </c>
      <c r="C43" s="101" t="s">
        <v>361</v>
      </c>
      <c r="D43" s="103">
        <f t="shared" si="3"/>
        <v>5086</v>
      </c>
      <c r="E43" s="103">
        <f t="shared" si="4"/>
        <v>0</v>
      </c>
      <c r="F43" s="103">
        <v>0</v>
      </c>
      <c r="G43" s="103">
        <v>0</v>
      </c>
      <c r="H43" s="103">
        <f t="shared" si="5"/>
        <v>383</v>
      </c>
      <c r="I43" s="103">
        <v>383</v>
      </c>
      <c r="J43" s="103">
        <v>0</v>
      </c>
      <c r="K43" s="103">
        <f t="shared" si="6"/>
        <v>4703</v>
      </c>
      <c r="L43" s="103">
        <v>0</v>
      </c>
      <c r="M43" s="103">
        <v>4703</v>
      </c>
      <c r="N43" s="103">
        <f t="shared" si="7"/>
        <v>5086</v>
      </c>
      <c r="O43" s="103">
        <f t="shared" si="8"/>
        <v>383</v>
      </c>
      <c r="P43" s="103">
        <v>383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9"/>
        <v>4703</v>
      </c>
      <c r="W43" s="103">
        <v>4703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10"/>
        <v>0</v>
      </c>
      <c r="AD43" s="103">
        <v>0</v>
      </c>
      <c r="AE43" s="103">
        <v>0</v>
      </c>
      <c r="AF43" s="103">
        <f t="shared" si="11"/>
        <v>2</v>
      </c>
      <c r="AG43" s="103">
        <v>2</v>
      </c>
      <c r="AH43" s="103">
        <v>0</v>
      </c>
      <c r="AI43" s="103">
        <v>0</v>
      </c>
      <c r="AJ43" s="103">
        <f t="shared" si="12"/>
        <v>172</v>
      </c>
      <c r="AK43" s="103">
        <v>172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 t="shared" si="13"/>
        <v>2</v>
      </c>
      <c r="AU43" s="103">
        <v>2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31</v>
      </c>
      <c r="B44" s="113" t="s">
        <v>363</v>
      </c>
      <c r="C44" s="101" t="s">
        <v>364</v>
      </c>
      <c r="D44" s="103">
        <f t="shared" si="3"/>
        <v>31524</v>
      </c>
      <c r="E44" s="103">
        <f t="shared" si="4"/>
        <v>0</v>
      </c>
      <c r="F44" s="103">
        <v>0</v>
      </c>
      <c r="G44" s="103">
        <v>0</v>
      </c>
      <c r="H44" s="103">
        <f t="shared" si="5"/>
        <v>0</v>
      </c>
      <c r="I44" s="103">
        <v>0</v>
      </c>
      <c r="J44" s="103">
        <v>0</v>
      </c>
      <c r="K44" s="103">
        <f t="shared" si="6"/>
        <v>31524</v>
      </c>
      <c r="L44" s="103">
        <v>2163</v>
      </c>
      <c r="M44" s="103">
        <v>29361</v>
      </c>
      <c r="N44" s="103">
        <f t="shared" si="7"/>
        <v>31524</v>
      </c>
      <c r="O44" s="103">
        <f t="shared" si="8"/>
        <v>2163</v>
      </c>
      <c r="P44" s="103">
        <v>2163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9"/>
        <v>29361</v>
      </c>
      <c r="W44" s="103">
        <v>29361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10"/>
        <v>0</v>
      </c>
      <c r="AD44" s="103">
        <v>0</v>
      </c>
      <c r="AE44" s="103">
        <v>0</v>
      </c>
      <c r="AF44" s="103">
        <f t="shared" si="11"/>
        <v>559</v>
      </c>
      <c r="AG44" s="103">
        <v>559</v>
      </c>
      <c r="AH44" s="103">
        <v>0</v>
      </c>
      <c r="AI44" s="103">
        <v>0</v>
      </c>
      <c r="AJ44" s="103">
        <f t="shared" si="12"/>
        <v>686</v>
      </c>
      <c r="AK44" s="103">
        <v>21</v>
      </c>
      <c r="AL44" s="103">
        <v>127</v>
      </c>
      <c r="AM44" s="103">
        <v>268</v>
      </c>
      <c r="AN44" s="103">
        <v>268</v>
      </c>
      <c r="AO44" s="103">
        <v>0</v>
      </c>
      <c r="AP44" s="103">
        <v>0</v>
      </c>
      <c r="AQ44" s="103">
        <v>0</v>
      </c>
      <c r="AR44" s="103">
        <v>2</v>
      </c>
      <c r="AS44" s="103">
        <v>0</v>
      </c>
      <c r="AT44" s="103">
        <f t="shared" si="13"/>
        <v>64</v>
      </c>
      <c r="AU44" s="103">
        <v>21</v>
      </c>
      <c r="AV44" s="103">
        <v>0</v>
      </c>
      <c r="AW44" s="103">
        <v>43</v>
      </c>
      <c r="AX44" s="103">
        <v>0</v>
      </c>
      <c r="AY44" s="103">
        <v>0</v>
      </c>
      <c r="AZ44" s="103">
        <f t="shared" si="14"/>
        <v>127</v>
      </c>
      <c r="BA44" s="103">
        <v>127</v>
      </c>
      <c r="BB44" s="103">
        <v>0</v>
      </c>
      <c r="BC44" s="103">
        <v>0</v>
      </c>
    </row>
    <row r="45" spans="1:55" s="105" customFormat="1" ht="13.5" customHeight="1">
      <c r="A45" s="115" t="s">
        <v>31</v>
      </c>
      <c r="B45" s="113" t="s">
        <v>366</v>
      </c>
      <c r="C45" s="101" t="s">
        <v>367</v>
      </c>
      <c r="D45" s="103">
        <f t="shared" si="3"/>
        <v>4830</v>
      </c>
      <c r="E45" s="103">
        <f t="shared" si="4"/>
        <v>0</v>
      </c>
      <c r="F45" s="103">
        <v>0</v>
      </c>
      <c r="G45" s="103">
        <v>0</v>
      </c>
      <c r="H45" s="103">
        <f t="shared" si="5"/>
        <v>636</v>
      </c>
      <c r="I45" s="103">
        <v>636</v>
      </c>
      <c r="J45" s="103">
        <v>0</v>
      </c>
      <c r="K45" s="103">
        <f t="shared" si="6"/>
        <v>4194</v>
      </c>
      <c r="L45" s="103">
        <v>0</v>
      </c>
      <c r="M45" s="103">
        <v>4194</v>
      </c>
      <c r="N45" s="103">
        <f t="shared" si="7"/>
        <v>4830</v>
      </c>
      <c r="O45" s="103">
        <f t="shared" si="8"/>
        <v>636</v>
      </c>
      <c r="P45" s="103">
        <v>636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9"/>
        <v>4194</v>
      </c>
      <c r="W45" s="103">
        <v>4194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10"/>
        <v>0</v>
      </c>
      <c r="AD45" s="103">
        <v>0</v>
      </c>
      <c r="AE45" s="103">
        <v>0</v>
      </c>
      <c r="AF45" s="103">
        <f t="shared" si="11"/>
        <v>23</v>
      </c>
      <c r="AG45" s="103">
        <v>23</v>
      </c>
      <c r="AH45" s="103">
        <v>0</v>
      </c>
      <c r="AI45" s="103">
        <v>0</v>
      </c>
      <c r="AJ45" s="103">
        <f t="shared" si="12"/>
        <v>22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22</v>
      </c>
      <c r="AS45" s="103">
        <v>0</v>
      </c>
      <c r="AT45" s="103">
        <f t="shared" si="13"/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31</v>
      </c>
      <c r="B46" s="113" t="s">
        <v>369</v>
      </c>
      <c r="C46" s="101" t="s">
        <v>370</v>
      </c>
      <c r="D46" s="103">
        <f t="shared" si="3"/>
        <v>8085</v>
      </c>
      <c r="E46" s="103">
        <f t="shared" si="4"/>
        <v>0</v>
      </c>
      <c r="F46" s="103">
        <v>0</v>
      </c>
      <c r="G46" s="103">
        <v>0</v>
      </c>
      <c r="H46" s="103">
        <f t="shared" si="5"/>
        <v>402</v>
      </c>
      <c r="I46" s="103">
        <v>402</v>
      </c>
      <c r="J46" s="103">
        <v>0</v>
      </c>
      <c r="K46" s="103">
        <f t="shared" si="6"/>
        <v>7683</v>
      </c>
      <c r="L46" s="103">
        <v>0</v>
      </c>
      <c r="M46" s="103">
        <v>7683</v>
      </c>
      <c r="N46" s="103">
        <f t="shared" si="7"/>
        <v>8085</v>
      </c>
      <c r="O46" s="103">
        <f t="shared" si="8"/>
        <v>402</v>
      </c>
      <c r="P46" s="103">
        <v>402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9"/>
        <v>7683</v>
      </c>
      <c r="W46" s="103">
        <v>7683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10"/>
        <v>0</v>
      </c>
      <c r="AD46" s="103">
        <v>0</v>
      </c>
      <c r="AE46" s="103">
        <v>0</v>
      </c>
      <c r="AF46" s="103">
        <f t="shared" si="11"/>
        <v>223</v>
      </c>
      <c r="AG46" s="103">
        <v>223</v>
      </c>
      <c r="AH46" s="103">
        <v>0</v>
      </c>
      <c r="AI46" s="103">
        <v>0</v>
      </c>
      <c r="AJ46" s="103">
        <f t="shared" si="12"/>
        <v>223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222</v>
      </c>
      <c r="AR46" s="103">
        <v>0</v>
      </c>
      <c r="AS46" s="103">
        <v>0</v>
      </c>
      <c r="AT46" s="103">
        <f t="shared" si="13"/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31</v>
      </c>
      <c r="B47" s="113" t="s">
        <v>372</v>
      </c>
      <c r="C47" s="101" t="s">
        <v>373</v>
      </c>
      <c r="D47" s="103">
        <f t="shared" si="3"/>
        <v>6003</v>
      </c>
      <c r="E47" s="103">
        <f t="shared" si="4"/>
        <v>0</v>
      </c>
      <c r="F47" s="103">
        <v>0</v>
      </c>
      <c r="G47" s="103">
        <v>0</v>
      </c>
      <c r="H47" s="103">
        <f t="shared" si="5"/>
        <v>4397</v>
      </c>
      <c r="I47" s="103">
        <v>390</v>
      </c>
      <c r="J47" s="103">
        <v>4007</v>
      </c>
      <c r="K47" s="103">
        <f t="shared" si="6"/>
        <v>1606</v>
      </c>
      <c r="L47" s="103">
        <v>0</v>
      </c>
      <c r="M47" s="103">
        <v>1606</v>
      </c>
      <c r="N47" s="103">
        <f t="shared" si="7"/>
        <v>6003</v>
      </c>
      <c r="O47" s="103">
        <f t="shared" si="8"/>
        <v>390</v>
      </c>
      <c r="P47" s="103">
        <v>390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9"/>
        <v>5613</v>
      </c>
      <c r="W47" s="103">
        <v>5613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10"/>
        <v>0</v>
      </c>
      <c r="AD47" s="103">
        <v>0</v>
      </c>
      <c r="AE47" s="103">
        <v>0</v>
      </c>
      <c r="AF47" s="103">
        <f t="shared" si="11"/>
        <v>53</v>
      </c>
      <c r="AG47" s="103">
        <v>53</v>
      </c>
      <c r="AH47" s="103">
        <v>0</v>
      </c>
      <c r="AI47" s="103">
        <v>0</v>
      </c>
      <c r="AJ47" s="103">
        <f t="shared" si="12"/>
        <v>53</v>
      </c>
      <c r="AK47" s="103">
        <v>0</v>
      </c>
      <c r="AL47" s="103">
        <v>0</v>
      </c>
      <c r="AM47" s="103">
        <v>53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 t="shared" si="13"/>
        <v>7</v>
      </c>
      <c r="AU47" s="103">
        <v>0</v>
      </c>
      <c r="AV47" s="103">
        <v>0</v>
      </c>
      <c r="AW47" s="103">
        <v>7</v>
      </c>
      <c r="AX47" s="103">
        <v>0</v>
      </c>
      <c r="AY47" s="103">
        <v>0</v>
      </c>
      <c r="AZ47" s="103">
        <f t="shared" si="14"/>
        <v>49</v>
      </c>
      <c r="BA47" s="103">
        <v>49</v>
      </c>
      <c r="BB47" s="103">
        <v>0</v>
      </c>
      <c r="BC47" s="103">
        <v>0</v>
      </c>
    </row>
    <row r="48" spans="1:55" s="105" customFormat="1" ht="13.5" customHeight="1">
      <c r="A48" s="115" t="s">
        <v>31</v>
      </c>
      <c r="B48" s="113" t="s">
        <v>375</v>
      </c>
      <c r="C48" s="101" t="s">
        <v>376</v>
      </c>
      <c r="D48" s="103">
        <f t="shared" si="3"/>
        <v>3421</v>
      </c>
      <c r="E48" s="103">
        <f t="shared" si="4"/>
        <v>0</v>
      </c>
      <c r="F48" s="103">
        <v>0</v>
      </c>
      <c r="G48" s="103">
        <v>0</v>
      </c>
      <c r="H48" s="103">
        <f t="shared" si="5"/>
        <v>0</v>
      </c>
      <c r="I48" s="103">
        <v>0</v>
      </c>
      <c r="J48" s="103">
        <v>0</v>
      </c>
      <c r="K48" s="103">
        <f t="shared" si="6"/>
        <v>3421</v>
      </c>
      <c r="L48" s="103">
        <v>476</v>
      </c>
      <c r="M48" s="103">
        <v>2945</v>
      </c>
      <c r="N48" s="103">
        <f t="shared" si="7"/>
        <v>3421</v>
      </c>
      <c r="O48" s="103">
        <f t="shared" si="8"/>
        <v>476</v>
      </c>
      <c r="P48" s="103">
        <v>476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9"/>
        <v>2945</v>
      </c>
      <c r="W48" s="103">
        <v>2945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10"/>
        <v>0</v>
      </c>
      <c r="AD48" s="103">
        <v>0</v>
      </c>
      <c r="AE48" s="103">
        <v>0</v>
      </c>
      <c r="AF48" s="103">
        <f t="shared" si="11"/>
        <v>112</v>
      </c>
      <c r="AG48" s="103">
        <v>112</v>
      </c>
      <c r="AH48" s="103">
        <v>0</v>
      </c>
      <c r="AI48" s="103">
        <v>0</v>
      </c>
      <c r="AJ48" s="103">
        <f t="shared" si="12"/>
        <v>112</v>
      </c>
      <c r="AK48" s="103">
        <v>0</v>
      </c>
      <c r="AL48" s="103">
        <v>0</v>
      </c>
      <c r="AM48" s="103">
        <v>11</v>
      </c>
      <c r="AN48" s="103">
        <v>8</v>
      </c>
      <c r="AO48" s="103">
        <v>0</v>
      </c>
      <c r="AP48" s="103">
        <v>0</v>
      </c>
      <c r="AQ48" s="103">
        <v>0</v>
      </c>
      <c r="AR48" s="103">
        <v>0</v>
      </c>
      <c r="AS48" s="103">
        <v>93</v>
      </c>
      <c r="AT48" s="103">
        <f t="shared" si="13"/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14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31</v>
      </c>
      <c r="B49" s="113" t="s">
        <v>378</v>
      </c>
      <c r="C49" s="101" t="s">
        <v>379</v>
      </c>
      <c r="D49" s="103">
        <f t="shared" si="3"/>
        <v>12985</v>
      </c>
      <c r="E49" s="103">
        <f t="shared" si="4"/>
        <v>0</v>
      </c>
      <c r="F49" s="103">
        <v>0</v>
      </c>
      <c r="G49" s="103">
        <v>0</v>
      </c>
      <c r="H49" s="103">
        <f t="shared" si="5"/>
        <v>1208</v>
      </c>
      <c r="I49" s="103">
        <v>1208</v>
      </c>
      <c r="J49" s="103">
        <v>0</v>
      </c>
      <c r="K49" s="103">
        <f t="shared" si="6"/>
        <v>11777</v>
      </c>
      <c r="L49" s="103">
        <v>0</v>
      </c>
      <c r="M49" s="103">
        <v>11777</v>
      </c>
      <c r="N49" s="103">
        <f t="shared" si="7"/>
        <v>12985</v>
      </c>
      <c r="O49" s="103">
        <f t="shared" si="8"/>
        <v>1208</v>
      </c>
      <c r="P49" s="103">
        <v>1208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 t="shared" si="9"/>
        <v>11777</v>
      </c>
      <c r="W49" s="103">
        <v>11777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 t="shared" si="10"/>
        <v>0</v>
      </c>
      <c r="AD49" s="103">
        <v>0</v>
      </c>
      <c r="AE49" s="103">
        <v>0</v>
      </c>
      <c r="AF49" s="103">
        <f t="shared" si="11"/>
        <v>422</v>
      </c>
      <c r="AG49" s="103">
        <v>422</v>
      </c>
      <c r="AH49" s="103">
        <v>0</v>
      </c>
      <c r="AI49" s="103">
        <v>0</v>
      </c>
      <c r="AJ49" s="103">
        <f t="shared" si="12"/>
        <v>422</v>
      </c>
      <c r="AK49" s="103">
        <v>0</v>
      </c>
      <c r="AL49" s="103">
        <v>0</v>
      </c>
      <c r="AM49" s="103">
        <v>40</v>
      </c>
      <c r="AN49" s="103">
        <v>32</v>
      </c>
      <c r="AO49" s="103">
        <v>0</v>
      </c>
      <c r="AP49" s="103">
        <v>0</v>
      </c>
      <c r="AQ49" s="103">
        <v>0</v>
      </c>
      <c r="AR49" s="103">
        <v>0</v>
      </c>
      <c r="AS49" s="103">
        <v>350</v>
      </c>
      <c r="AT49" s="103">
        <f t="shared" si="13"/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 t="shared" si="14"/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31</v>
      </c>
      <c r="B50" s="113" t="s">
        <v>381</v>
      </c>
      <c r="C50" s="101" t="s">
        <v>382</v>
      </c>
      <c r="D50" s="103">
        <f t="shared" si="3"/>
        <v>12889</v>
      </c>
      <c r="E50" s="103">
        <f t="shared" si="4"/>
        <v>0</v>
      </c>
      <c r="F50" s="103">
        <v>0</v>
      </c>
      <c r="G50" s="103">
        <v>0</v>
      </c>
      <c r="H50" s="103">
        <f t="shared" si="5"/>
        <v>0</v>
      </c>
      <c r="I50" s="103">
        <v>0</v>
      </c>
      <c r="J50" s="103">
        <v>0</v>
      </c>
      <c r="K50" s="103">
        <f t="shared" si="6"/>
        <v>12889</v>
      </c>
      <c r="L50" s="103">
        <v>529</v>
      </c>
      <c r="M50" s="103">
        <v>12360</v>
      </c>
      <c r="N50" s="103">
        <f t="shared" si="7"/>
        <v>12889</v>
      </c>
      <c r="O50" s="103">
        <f t="shared" si="8"/>
        <v>529</v>
      </c>
      <c r="P50" s="103">
        <v>529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 t="shared" si="9"/>
        <v>12360</v>
      </c>
      <c r="W50" s="103">
        <v>12360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 t="shared" si="10"/>
        <v>0</v>
      </c>
      <c r="AD50" s="103">
        <v>0</v>
      </c>
      <c r="AE50" s="103">
        <v>0</v>
      </c>
      <c r="AF50" s="103">
        <f t="shared" si="11"/>
        <v>344</v>
      </c>
      <c r="AG50" s="103">
        <v>344</v>
      </c>
      <c r="AH50" s="103">
        <v>0</v>
      </c>
      <c r="AI50" s="103">
        <v>0</v>
      </c>
      <c r="AJ50" s="103">
        <f t="shared" si="12"/>
        <v>304</v>
      </c>
      <c r="AK50" s="103">
        <v>0</v>
      </c>
      <c r="AL50" s="103">
        <v>0</v>
      </c>
      <c r="AM50" s="103">
        <v>304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 t="shared" si="13"/>
        <v>100</v>
      </c>
      <c r="AU50" s="103">
        <v>40</v>
      </c>
      <c r="AV50" s="103">
        <v>0</v>
      </c>
      <c r="AW50" s="103">
        <v>60</v>
      </c>
      <c r="AX50" s="103">
        <v>0</v>
      </c>
      <c r="AY50" s="103">
        <v>0</v>
      </c>
      <c r="AZ50" s="103">
        <f t="shared" si="14"/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31</v>
      </c>
      <c r="B51" s="113" t="s">
        <v>384</v>
      </c>
      <c r="C51" s="101" t="s">
        <v>385</v>
      </c>
      <c r="D51" s="103">
        <f t="shared" si="3"/>
        <v>17979</v>
      </c>
      <c r="E51" s="103">
        <f t="shared" si="4"/>
        <v>0</v>
      </c>
      <c r="F51" s="103">
        <v>0</v>
      </c>
      <c r="G51" s="103">
        <v>0</v>
      </c>
      <c r="H51" s="103">
        <f t="shared" si="5"/>
        <v>0</v>
      </c>
      <c r="I51" s="103">
        <v>0</v>
      </c>
      <c r="J51" s="103">
        <v>0</v>
      </c>
      <c r="K51" s="103">
        <f t="shared" si="6"/>
        <v>17979</v>
      </c>
      <c r="L51" s="103">
        <v>639</v>
      </c>
      <c r="M51" s="103">
        <v>17340</v>
      </c>
      <c r="N51" s="103">
        <f t="shared" si="7"/>
        <v>17979</v>
      </c>
      <c r="O51" s="103">
        <f t="shared" si="8"/>
        <v>639</v>
      </c>
      <c r="P51" s="103">
        <v>639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 t="shared" si="9"/>
        <v>17340</v>
      </c>
      <c r="W51" s="103">
        <v>17340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 t="shared" si="10"/>
        <v>0</v>
      </c>
      <c r="AD51" s="103">
        <v>0</v>
      </c>
      <c r="AE51" s="103">
        <v>0</v>
      </c>
      <c r="AF51" s="103">
        <f t="shared" si="11"/>
        <v>989</v>
      </c>
      <c r="AG51" s="103">
        <v>989</v>
      </c>
      <c r="AH51" s="103">
        <v>0</v>
      </c>
      <c r="AI51" s="103">
        <v>0</v>
      </c>
      <c r="AJ51" s="103">
        <f t="shared" si="12"/>
        <v>989</v>
      </c>
      <c r="AK51" s="103">
        <v>0</v>
      </c>
      <c r="AL51" s="103">
        <v>0</v>
      </c>
      <c r="AM51" s="103">
        <v>989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 t="shared" si="13"/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 t="shared" si="14"/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31</v>
      </c>
      <c r="B52" s="113" t="s">
        <v>387</v>
      </c>
      <c r="C52" s="101" t="s">
        <v>388</v>
      </c>
      <c r="D52" s="103">
        <f t="shared" si="3"/>
        <v>7826</v>
      </c>
      <c r="E52" s="103">
        <f t="shared" si="4"/>
        <v>0</v>
      </c>
      <c r="F52" s="103">
        <v>0</v>
      </c>
      <c r="G52" s="103">
        <v>0</v>
      </c>
      <c r="H52" s="103">
        <f t="shared" si="5"/>
        <v>0</v>
      </c>
      <c r="I52" s="103">
        <v>0</v>
      </c>
      <c r="J52" s="103">
        <v>0</v>
      </c>
      <c r="K52" s="103">
        <f t="shared" si="6"/>
        <v>7826</v>
      </c>
      <c r="L52" s="103">
        <v>442</v>
      </c>
      <c r="M52" s="103">
        <v>7384</v>
      </c>
      <c r="N52" s="103">
        <f t="shared" si="7"/>
        <v>7826</v>
      </c>
      <c r="O52" s="103">
        <f t="shared" si="8"/>
        <v>442</v>
      </c>
      <c r="P52" s="103">
        <v>442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 t="shared" si="9"/>
        <v>7384</v>
      </c>
      <c r="W52" s="103">
        <v>7384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 t="shared" si="10"/>
        <v>0</v>
      </c>
      <c r="AD52" s="103">
        <v>0</v>
      </c>
      <c r="AE52" s="103">
        <v>0</v>
      </c>
      <c r="AF52" s="103">
        <f t="shared" si="11"/>
        <v>356</v>
      </c>
      <c r="AG52" s="103">
        <v>356</v>
      </c>
      <c r="AH52" s="103">
        <v>0</v>
      </c>
      <c r="AI52" s="103">
        <v>0</v>
      </c>
      <c r="AJ52" s="103">
        <f t="shared" si="12"/>
        <v>375</v>
      </c>
      <c r="AK52" s="103">
        <v>0</v>
      </c>
      <c r="AL52" s="103">
        <v>19</v>
      </c>
      <c r="AM52" s="103">
        <v>356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 t="shared" si="13"/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 t="shared" si="14"/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31</v>
      </c>
      <c r="B53" s="113" t="s">
        <v>390</v>
      </c>
      <c r="C53" s="101" t="s">
        <v>391</v>
      </c>
      <c r="D53" s="103">
        <f t="shared" si="3"/>
        <v>7063</v>
      </c>
      <c r="E53" s="103">
        <f t="shared" si="4"/>
        <v>0</v>
      </c>
      <c r="F53" s="103">
        <v>0</v>
      </c>
      <c r="G53" s="103">
        <v>0</v>
      </c>
      <c r="H53" s="103">
        <f t="shared" si="5"/>
        <v>626</v>
      </c>
      <c r="I53" s="103">
        <v>626</v>
      </c>
      <c r="J53" s="103">
        <v>0</v>
      </c>
      <c r="K53" s="103">
        <f t="shared" si="6"/>
        <v>6437</v>
      </c>
      <c r="L53" s="103">
        <v>0</v>
      </c>
      <c r="M53" s="103">
        <v>6437</v>
      </c>
      <c r="N53" s="103">
        <f t="shared" si="7"/>
        <v>7063</v>
      </c>
      <c r="O53" s="103">
        <f t="shared" si="8"/>
        <v>626</v>
      </c>
      <c r="P53" s="103">
        <v>626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 t="shared" si="9"/>
        <v>6437</v>
      </c>
      <c r="W53" s="103">
        <v>6437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 t="shared" si="10"/>
        <v>0</v>
      </c>
      <c r="AD53" s="103">
        <v>0</v>
      </c>
      <c r="AE53" s="103">
        <v>0</v>
      </c>
      <c r="AF53" s="103">
        <f t="shared" si="11"/>
        <v>153</v>
      </c>
      <c r="AG53" s="103">
        <v>153</v>
      </c>
      <c r="AH53" s="103">
        <v>0</v>
      </c>
      <c r="AI53" s="103">
        <v>0</v>
      </c>
      <c r="AJ53" s="103">
        <f t="shared" si="12"/>
        <v>153</v>
      </c>
      <c r="AK53" s="103">
        <v>0</v>
      </c>
      <c r="AL53" s="103">
        <v>0</v>
      </c>
      <c r="AM53" s="103">
        <v>153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 t="shared" si="13"/>
        <v>14</v>
      </c>
      <c r="AU53" s="103">
        <v>0</v>
      </c>
      <c r="AV53" s="103">
        <v>0</v>
      </c>
      <c r="AW53" s="103">
        <v>14</v>
      </c>
      <c r="AX53" s="103">
        <v>0</v>
      </c>
      <c r="AY53" s="103">
        <v>0</v>
      </c>
      <c r="AZ53" s="103">
        <f t="shared" si="14"/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31</v>
      </c>
      <c r="B54" s="113" t="s">
        <v>393</v>
      </c>
      <c r="C54" s="101" t="s">
        <v>394</v>
      </c>
      <c r="D54" s="103">
        <f t="shared" si="3"/>
        <v>11704</v>
      </c>
      <c r="E54" s="103">
        <f t="shared" si="4"/>
        <v>0</v>
      </c>
      <c r="F54" s="103">
        <v>0</v>
      </c>
      <c r="G54" s="103">
        <v>0</v>
      </c>
      <c r="H54" s="103">
        <f t="shared" si="5"/>
        <v>1272</v>
      </c>
      <c r="I54" s="103">
        <v>1272</v>
      </c>
      <c r="J54" s="103">
        <v>0</v>
      </c>
      <c r="K54" s="103">
        <f t="shared" si="6"/>
        <v>10432</v>
      </c>
      <c r="L54" s="103">
        <v>0</v>
      </c>
      <c r="M54" s="103">
        <v>10432</v>
      </c>
      <c r="N54" s="103">
        <f t="shared" si="7"/>
        <v>11704</v>
      </c>
      <c r="O54" s="103">
        <f t="shared" si="8"/>
        <v>1272</v>
      </c>
      <c r="P54" s="103">
        <v>1272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 t="shared" si="9"/>
        <v>10432</v>
      </c>
      <c r="W54" s="103">
        <v>10432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 t="shared" si="10"/>
        <v>0</v>
      </c>
      <c r="AD54" s="103">
        <v>0</v>
      </c>
      <c r="AE54" s="103">
        <v>0</v>
      </c>
      <c r="AF54" s="103">
        <f t="shared" si="11"/>
        <v>254</v>
      </c>
      <c r="AG54" s="103">
        <v>254</v>
      </c>
      <c r="AH54" s="103">
        <v>0</v>
      </c>
      <c r="AI54" s="103">
        <v>0</v>
      </c>
      <c r="AJ54" s="103">
        <f t="shared" si="12"/>
        <v>254</v>
      </c>
      <c r="AK54" s="103">
        <v>0</v>
      </c>
      <c r="AL54" s="103">
        <v>0</v>
      </c>
      <c r="AM54" s="103">
        <v>254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 t="shared" si="13"/>
        <v>23</v>
      </c>
      <c r="AU54" s="103">
        <v>0</v>
      </c>
      <c r="AV54" s="103">
        <v>0</v>
      </c>
      <c r="AW54" s="103">
        <v>23</v>
      </c>
      <c r="AX54" s="103">
        <v>0</v>
      </c>
      <c r="AY54" s="103">
        <v>0</v>
      </c>
      <c r="AZ54" s="103">
        <f t="shared" si="14"/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31</v>
      </c>
      <c r="B55" s="113" t="s">
        <v>396</v>
      </c>
      <c r="C55" s="101" t="s">
        <v>397</v>
      </c>
      <c r="D55" s="103">
        <f t="shared" si="3"/>
        <v>13441</v>
      </c>
      <c r="E55" s="103">
        <f t="shared" si="4"/>
        <v>0</v>
      </c>
      <c r="F55" s="103">
        <v>0</v>
      </c>
      <c r="G55" s="103">
        <v>0</v>
      </c>
      <c r="H55" s="103">
        <f t="shared" si="5"/>
        <v>404</v>
      </c>
      <c r="I55" s="103">
        <v>130</v>
      </c>
      <c r="J55" s="103">
        <v>274</v>
      </c>
      <c r="K55" s="103">
        <f t="shared" si="6"/>
        <v>13037</v>
      </c>
      <c r="L55" s="103">
        <v>1370</v>
      </c>
      <c r="M55" s="103">
        <v>11667</v>
      </c>
      <c r="N55" s="103">
        <f t="shared" si="7"/>
        <v>13441</v>
      </c>
      <c r="O55" s="103">
        <f t="shared" si="8"/>
        <v>1500</v>
      </c>
      <c r="P55" s="103">
        <v>1500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 t="shared" si="9"/>
        <v>11941</v>
      </c>
      <c r="W55" s="103">
        <v>11667</v>
      </c>
      <c r="X55" s="103">
        <v>0</v>
      </c>
      <c r="Y55" s="103">
        <v>0</v>
      </c>
      <c r="Z55" s="103">
        <v>0</v>
      </c>
      <c r="AA55" s="103">
        <v>0</v>
      </c>
      <c r="AB55" s="103">
        <v>274</v>
      </c>
      <c r="AC55" s="103">
        <f t="shared" si="10"/>
        <v>0</v>
      </c>
      <c r="AD55" s="103">
        <v>0</v>
      </c>
      <c r="AE55" s="103">
        <v>0</v>
      </c>
      <c r="AF55" s="103">
        <f t="shared" si="11"/>
        <v>66</v>
      </c>
      <c r="AG55" s="103">
        <v>66</v>
      </c>
      <c r="AH55" s="103">
        <v>0</v>
      </c>
      <c r="AI55" s="103">
        <v>0</v>
      </c>
      <c r="AJ55" s="103">
        <f t="shared" si="12"/>
        <v>50</v>
      </c>
      <c r="AK55" s="103">
        <v>0</v>
      </c>
      <c r="AL55" s="103">
        <v>0</v>
      </c>
      <c r="AM55" s="103">
        <v>50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 t="shared" si="13"/>
        <v>16</v>
      </c>
      <c r="AU55" s="103">
        <v>16</v>
      </c>
      <c r="AV55" s="103">
        <v>0</v>
      </c>
      <c r="AW55" s="103">
        <v>0</v>
      </c>
      <c r="AX55" s="103">
        <v>0</v>
      </c>
      <c r="AY55" s="103">
        <v>0</v>
      </c>
      <c r="AZ55" s="103">
        <f t="shared" si="14"/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31</v>
      </c>
      <c r="B56" s="113" t="s">
        <v>399</v>
      </c>
      <c r="C56" s="101" t="s">
        <v>400</v>
      </c>
      <c r="D56" s="103">
        <f t="shared" si="3"/>
        <v>14416</v>
      </c>
      <c r="E56" s="103">
        <f t="shared" si="4"/>
        <v>0</v>
      </c>
      <c r="F56" s="103">
        <v>0</v>
      </c>
      <c r="G56" s="103">
        <v>0</v>
      </c>
      <c r="H56" s="103">
        <f t="shared" si="5"/>
        <v>0</v>
      </c>
      <c r="I56" s="103">
        <v>0</v>
      </c>
      <c r="J56" s="103">
        <v>0</v>
      </c>
      <c r="K56" s="103">
        <f t="shared" si="6"/>
        <v>14416</v>
      </c>
      <c r="L56" s="103">
        <v>1449</v>
      </c>
      <c r="M56" s="103">
        <v>12967</v>
      </c>
      <c r="N56" s="103">
        <f t="shared" si="7"/>
        <v>14429</v>
      </c>
      <c r="O56" s="103">
        <f t="shared" si="8"/>
        <v>1449</v>
      </c>
      <c r="P56" s="103">
        <v>1449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 t="shared" si="9"/>
        <v>12967</v>
      </c>
      <c r="W56" s="103">
        <v>12967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 t="shared" si="10"/>
        <v>13</v>
      </c>
      <c r="AD56" s="103">
        <v>13</v>
      </c>
      <c r="AE56" s="103">
        <v>0</v>
      </c>
      <c r="AF56" s="103">
        <f t="shared" si="11"/>
        <v>73</v>
      </c>
      <c r="AG56" s="103">
        <v>73</v>
      </c>
      <c r="AH56" s="103">
        <v>0</v>
      </c>
      <c r="AI56" s="103">
        <v>0</v>
      </c>
      <c r="AJ56" s="103">
        <f t="shared" si="12"/>
        <v>690</v>
      </c>
      <c r="AK56" s="103">
        <v>690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 t="shared" si="13"/>
        <v>73</v>
      </c>
      <c r="AU56" s="103">
        <v>73</v>
      </c>
      <c r="AV56" s="103">
        <v>0</v>
      </c>
      <c r="AW56" s="103">
        <v>0</v>
      </c>
      <c r="AX56" s="103">
        <v>0</v>
      </c>
      <c r="AY56" s="103">
        <v>0</v>
      </c>
      <c r="AZ56" s="103">
        <f t="shared" si="14"/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31</v>
      </c>
      <c r="B57" s="113" t="s">
        <v>402</v>
      </c>
      <c r="C57" s="101" t="s">
        <v>403</v>
      </c>
      <c r="D57" s="103">
        <f t="shared" si="3"/>
        <v>11923</v>
      </c>
      <c r="E57" s="103">
        <f t="shared" si="4"/>
        <v>0</v>
      </c>
      <c r="F57" s="103">
        <v>0</v>
      </c>
      <c r="G57" s="103">
        <v>0</v>
      </c>
      <c r="H57" s="103">
        <f t="shared" si="5"/>
        <v>1451</v>
      </c>
      <c r="I57" s="103">
        <v>1451</v>
      </c>
      <c r="J57" s="103">
        <v>0</v>
      </c>
      <c r="K57" s="103">
        <f t="shared" si="6"/>
        <v>10472</v>
      </c>
      <c r="L57" s="103">
        <v>0</v>
      </c>
      <c r="M57" s="103">
        <v>10472</v>
      </c>
      <c r="N57" s="103">
        <f t="shared" si="7"/>
        <v>11923</v>
      </c>
      <c r="O57" s="103">
        <f t="shared" si="8"/>
        <v>1451</v>
      </c>
      <c r="P57" s="103">
        <v>1451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 t="shared" si="9"/>
        <v>10472</v>
      </c>
      <c r="W57" s="103">
        <v>10472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 t="shared" si="10"/>
        <v>0</v>
      </c>
      <c r="AD57" s="103">
        <v>0</v>
      </c>
      <c r="AE57" s="103">
        <v>0</v>
      </c>
      <c r="AF57" s="103">
        <f t="shared" si="11"/>
        <v>38</v>
      </c>
      <c r="AG57" s="103">
        <v>38</v>
      </c>
      <c r="AH57" s="103">
        <v>0</v>
      </c>
      <c r="AI57" s="103">
        <v>0</v>
      </c>
      <c r="AJ57" s="103">
        <f t="shared" si="12"/>
        <v>38</v>
      </c>
      <c r="AK57" s="103">
        <v>38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 t="shared" si="13"/>
        <v>38</v>
      </c>
      <c r="AU57" s="103">
        <v>38</v>
      </c>
      <c r="AV57" s="103">
        <v>0</v>
      </c>
      <c r="AW57" s="103">
        <v>0</v>
      </c>
      <c r="AX57" s="103">
        <v>0</v>
      </c>
      <c r="AY57" s="103">
        <v>0</v>
      </c>
      <c r="AZ57" s="103">
        <f t="shared" si="14"/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31</v>
      </c>
      <c r="B58" s="113" t="s">
        <v>405</v>
      </c>
      <c r="C58" s="101" t="s">
        <v>406</v>
      </c>
      <c r="D58" s="103">
        <f t="shared" si="3"/>
        <v>8948</v>
      </c>
      <c r="E58" s="103">
        <f t="shared" si="4"/>
        <v>0</v>
      </c>
      <c r="F58" s="103">
        <v>0</v>
      </c>
      <c r="G58" s="103">
        <v>0</v>
      </c>
      <c r="H58" s="103">
        <f t="shared" si="5"/>
        <v>0</v>
      </c>
      <c r="I58" s="103">
        <v>0</v>
      </c>
      <c r="J58" s="103">
        <v>0</v>
      </c>
      <c r="K58" s="103">
        <f t="shared" si="6"/>
        <v>8948</v>
      </c>
      <c r="L58" s="103">
        <v>772</v>
      </c>
      <c r="M58" s="103">
        <v>8176</v>
      </c>
      <c r="N58" s="103">
        <f t="shared" si="7"/>
        <v>8948</v>
      </c>
      <c r="O58" s="103">
        <f t="shared" si="8"/>
        <v>772</v>
      </c>
      <c r="P58" s="103">
        <v>0</v>
      </c>
      <c r="Q58" s="103">
        <v>0</v>
      </c>
      <c r="R58" s="103">
        <v>0</v>
      </c>
      <c r="S58" s="103">
        <v>772</v>
      </c>
      <c r="T58" s="103">
        <v>0</v>
      </c>
      <c r="U58" s="103">
        <v>0</v>
      </c>
      <c r="V58" s="103">
        <f t="shared" si="9"/>
        <v>8176</v>
      </c>
      <c r="W58" s="103">
        <v>0</v>
      </c>
      <c r="X58" s="103">
        <v>0</v>
      </c>
      <c r="Y58" s="103">
        <v>0</v>
      </c>
      <c r="Z58" s="103">
        <v>8176</v>
      </c>
      <c r="AA58" s="103">
        <v>0</v>
      </c>
      <c r="AB58" s="103">
        <v>0</v>
      </c>
      <c r="AC58" s="103">
        <f t="shared" si="10"/>
        <v>0</v>
      </c>
      <c r="AD58" s="103">
        <v>0</v>
      </c>
      <c r="AE58" s="103">
        <v>0</v>
      </c>
      <c r="AF58" s="103">
        <f t="shared" si="11"/>
        <v>0</v>
      </c>
      <c r="AG58" s="103">
        <v>0</v>
      </c>
      <c r="AH58" s="103">
        <v>0</v>
      </c>
      <c r="AI58" s="103">
        <v>0</v>
      </c>
      <c r="AJ58" s="103">
        <f t="shared" si="12"/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 t="shared" si="13"/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 t="shared" si="14"/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31</v>
      </c>
      <c r="B59" s="113" t="s">
        <v>408</v>
      </c>
      <c r="C59" s="101" t="s">
        <v>409</v>
      </c>
      <c r="D59" s="103">
        <f t="shared" si="3"/>
        <v>3669</v>
      </c>
      <c r="E59" s="103">
        <f t="shared" si="4"/>
        <v>0</v>
      </c>
      <c r="F59" s="103">
        <v>0</v>
      </c>
      <c r="G59" s="103">
        <v>0</v>
      </c>
      <c r="H59" s="103">
        <f t="shared" si="5"/>
        <v>0</v>
      </c>
      <c r="I59" s="103">
        <v>0</v>
      </c>
      <c r="J59" s="103">
        <v>0</v>
      </c>
      <c r="K59" s="103">
        <f t="shared" si="6"/>
        <v>3669</v>
      </c>
      <c r="L59" s="103">
        <v>410</v>
      </c>
      <c r="M59" s="103">
        <v>3259</v>
      </c>
      <c r="N59" s="103">
        <f t="shared" si="7"/>
        <v>3669</v>
      </c>
      <c r="O59" s="103">
        <f t="shared" si="8"/>
        <v>410</v>
      </c>
      <c r="P59" s="103">
        <v>410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 t="shared" si="9"/>
        <v>3259</v>
      </c>
      <c r="W59" s="103">
        <v>3259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 t="shared" si="10"/>
        <v>0</v>
      </c>
      <c r="AD59" s="103">
        <v>0</v>
      </c>
      <c r="AE59" s="103">
        <v>0</v>
      </c>
      <c r="AF59" s="103">
        <f t="shared" si="11"/>
        <v>2</v>
      </c>
      <c r="AG59" s="103">
        <v>2</v>
      </c>
      <c r="AH59" s="103">
        <v>0</v>
      </c>
      <c r="AI59" s="103">
        <v>0</v>
      </c>
      <c r="AJ59" s="103">
        <f t="shared" si="12"/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 t="shared" si="13"/>
        <v>2</v>
      </c>
      <c r="AU59" s="103">
        <v>2</v>
      </c>
      <c r="AV59" s="103">
        <v>0</v>
      </c>
      <c r="AW59" s="103">
        <v>0</v>
      </c>
      <c r="AX59" s="103">
        <v>0</v>
      </c>
      <c r="AY59" s="103">
        <v>0</v>
      </c>
      <c r="AZ59" s="103">
        <f t="shared" si="14"/>
        <v>13</v>
      </c>
      <c r="BA59" s="103">
        <v>13</v>
      </c>
      <c r="BB59" s="103">
        <v>0</v>
      </c>
      <c r="BC59" s="103">
        <v>0</v>
      </c>
    </row>
    <row r="60" spans="1:55" s="105" customFormat="1" ht="13.5" customHeight="1">
      <c r="A60" s="115" t="s">
        <v>31</v>
      </c>
      <c r="B60" s="113" t="s">
        <v>411</v>
      </c>
      <c r="C60" s="101" t="s">
        <v>412</v>
      </c>
      <c r="D60" s="103">
        <f t="shared" si="3"/>
        <v>733</v>
      </c>
      <c r="E60" s="103">
        <f t="shared" si="4"/>
        <v>0</v>
      </c>
      <c r="F60" s="103">
        <v>0</v>
      </c>
      <c r="G60" s="103">
        <v>0</v>
      </c>
      <c r="H60" s="103">
        <f t="shared" si="5"/>
        <v>0</v>
      </c>
      <c r="I60" s="103">
        <v>0</v>
      </c>
      <c r="J60" s="103">
        <v>0</v>
      </c>
      <c r="K60" s="103">
        <f t="shared" si="6"/>
        <v>733</v>
      </c>
      <c r="L60" s="103">
        <v>119</v>
      </c>
      <c r="M60" s="103">
        <v>614</v>
      </c>
      <c r="N60" s="103">
        <f t="shared" si="7"/>
        <v>733</v>
      </c>
      <c r="O60" s="103">
        <f t="shared" si="8"/>
        <v>119</v>
      </c>
      <c r="P60" s="103">
        <v>119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 t="shared" si="9"/>
        <v>614</v>
      </c>
      <c r="W60" s="103">
        <v>614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 t="shared" si="10"/>
        <v>0</v>
      </c>
      <c r="AD60" s="103">
        <v>0</v>
      </c>
      <c r="AE60" s="103">
        <v>0</v>
      </c>
      <c r="AF60" s="103">
        <f t="shared" si="11"/>
        <v>1</v>
      </c>
      <c r="AG60" s="103">
        <v>1</v>
      </c>
      <c r="AH60" s="103">
        <v>0</v>
      </c>
      <c r="AI60" s="103">
        <v>0</v>
      </c>
      <c r="AJ60" s="103">
        <f t="shared" si="12"/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 t="shared" si="13"/>
        <v>1</v>
      </c>
      <c r="AU60" s="103">
        <v>1</v>
      </c>
      <c r="AV60" s="103">
        <v>0</v>
      </c>
      <c r="AW60" s="103">
        <v>0</v>
      </c>
      <c r="AX60" s="103">
        <v>0</v>
      </c>
      <c r="AY60" s="103">
        <v>0</v>
      </c>
      <c r="AZ60" s="103">
        <f t="shared" si="14"/>
        <v>3</v>
      </c>
      <c r="BA60" s="103">
        <v>3</v>
      </c>
      <c r="BB60" s="103">
        <v>0</v>
      </c>
      <c r="BC60" s="103">
        <v>0</v>
      </c>
    </row>
    <row r="61" spans="1:55" s="105" customFormat="1" ht="13.5" customHeight="1">
      <c r="A61" s="115" t="s">
        <v>31</v>
      </c>
      <c r="B61" s="113" t="s">
        <v>414</v>
      </c>
      <c r="C61" s="101" t="s">
        <v>415</v>
      </c>
      <c r="D61" s="103">
        <f t="shared" si="3"/>
        <v>1163</v>
      </c>
      <c r="E61" s="103">
        <f t="shared" si="4"/>
        <v>0</v>
      </c>
      <c r="F61" s="103">
        <v>0</v>
      </c>
      <c r="G61" s="103">
        <v>0</v>
      </c>
      <c r="H61" s="103">
        <f t="shared" si="5"/>
        <v>0</v>
      </c>
      <c r="I61" s="103">
        <v>0</v>
      </c>
      <c r="J61" s="103">
        <v>0</v>
      </c>
      <c r="K61" s="103">
        <f t="shared" si="6"/>
        <v>1163</v>
      </c>
      <c r="L61" s="103">
        <v>135</v>
      </c>
      <c r="M61" s="103">
        <v>1028</v>
      </c>
      <c r="N61" s="103">
        <f t="shared" si="7"/>
        <v>1163</v>
      </c>
      <c r="O61" s="103">
        <f t="shared" si="8"/>
        <v>135</v>
      </c>
      <c r="P61" s="103">
        <v>135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 t="shared" si="9"/>
        <v>1028</v>
      </c>
      <c r="W61" s="103">
        <v>1028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 t="shared" si="10"/>
        <v>0</v>
      </c>
      <c r="AD61" s="103">
        <v>0</v>
      </c>
      <c r="AE61" s="103">
        <v>0</v>
      </c>
      <c r="AF61" s="103">
        <f t="shared" si="11"/>
        <v>1</v>
      </c>
      <c r="AG61" s="103">
        <v>1</v>
      </c>
      <c r="AH61" s="103">
        <v>0</v>
      </c>
      <c r="AI61" s="103">
        <v>0</v>
      </c>
      <c r="AJ61" s="103">
        <f t="shared" si="12"/>
        <v>1028</v>
      </c>
      <c r="AK61" s="103">
        <v>1028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 t="shared" si="13"/>
        <v>1</v>
      </c>
      <c r="AU61" s="103">
        <v>1</v>
      </c>
      <c r="AV61" s="103">
        <v>0</v>
      </c>
      <c r="AW61" s="103">
        <v>0</v>
      </c>
      <c r="AX61" s="103">
        <v>0</v>
      </c>
      <c r="AY61" s="103">
        <v>0</v>
      </c>
      <c r="AZ61" s="103">
        <f t="shared" si="14"/>
        <v>4</v>
      </c>
      <c r="BA61" s="103">
        <v>4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998" man="1"/>
    <brk id="31" min="1" max="998" man="1"/>
    <brk id="45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topLeftCell="A10" zoomScaleNormal="100" zoomScaleSheetLayoutView="85" workbookViewId="0">
      <selection activeCell="C3" sqref="C3"/>
    </sheetView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 t="s">
        <v>417</v>
      </c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>23</v>
      </c>
      <c r="M2" s="2" t="str">
        <f>IF(L2&lt;&gt;"",VLOOKUP(L2,$AI$6:$AJ$250,2,FALSE),"-")</f>
        <v>愛知県</v>
      </c>
      <c r="AA2" s="1">
        <f>IF(VALUE(C2)=0,0,1)</f>
        <v>1</v>
      </c>
      <c r="AB2" s="59" t="str">
        <f>IF(AA2=0,"",VLOOKUP(C2,水洗化人口等!B7:C250,2,FALSE))</f>
        <v>合計</v>
      </c>
      <c r="AC2" s="11"/>
      <c r="AD2" s="49">
        <f>IF(AA2=0,1,IF(ISERROR(AB2),1,0))</f>
        <v>0</v>
      </c>
      <c r="AF2" s="58" t="s">
        <v>250</v>
      </c>
      <c r="AG2" s="59">
        <f>IF(AA2=0,0,VLOOKUP(C2,AF5:AG250,2,FALSE))</f>
        <v>7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5" t="s">
        <v>65</v>
      </c>
      <c r="G6" s="176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7" t="s">
        <v>73</v>
      </c>
      <c r="C7" s="5" t="s">
        <v>74</v>
      </c>
      <c r="D7" s="18">
        <f ca="1">AD7</f>
        <v>140510</v>
      </c>
      <c r="F7" s="183" t="s">
        <v>75</v>
      </c>
      <c r="G7" s="6" t="s">
        <v>57</v>
      </c>
      <c r="H7" s="19">
        <f t="shared" ref="H7:H12" ca="1" si="0">AD14</f>
        <v>87797</v>
      </c>
      <c r="I7" s="19">
        <f t="shared" ref="I7:I12" ca="1" si="1">AD24</f>
        <v>987710</v>
      </c>
      <c r="J7" s="19">
        <f t="shared" ref="J7:J12" ca="1" si="2">SUM(H7:I7)</f>
        <v>1075507</v>
      </c>
      <c r="K7" s="20">
        <f t="shared" ref="K7:K12" ca="1" si="3">IF(J$13&gt;0,J7/J$13,0)</f>
        <v>0.90965966854940883</v>
      </c>
      <c r="L7" s="21">
        <f ca="1">AD34</f>
        <v>30013</v>
      </c>
      <c r="M7" s="22">
        <f ca="1">AD37</f>
        <v>789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140510</v>
      </c>
      <c r="AF7" s="11" t="str">
        <f>+水洗化人口等!B7</f>
        <v>23000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8"/>
      <c r="C8" s="6" t="s">
        <v>56</v>
      </c>
      <c r="D8" s="23">
        <f ca="1">AD8</f>
        <v>91</v>
      </c>
      <c r="F8" s="18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91</v>
      </c>
      <c r="AF8" s="11" t="str">
        <f>+水洗化人口等!B8</f>
        <v>23100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9"/>
      <c r="C9" s="7" t="s">
        <v>81</v>
      </c>
      <c r="D9" s="24">
        <f ca="1">SUM(D7:D8)</f>
        <v>140601</v>
      </c>
      <c r="F9" s="18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5470871</v>
      </c>
      <c r="AF9" s="11" t="str">
        <f>+水洗化人口等!B9</f>
        <v>23201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80" t="s">
        <v>85</v>
      </c>
      <c r="C10" s="8" t="s">
        <v>82</v>
      </c>
      <c r="D10" s="23">
        <f ca="1">AD9</f>
        <v>5470871</v>
      </c>
      <c r="F10" s="184"/>
      <c r="G10" s="6" t="s">
        <v>60</v>
      </c>
      <c r="H10" s="19">
        <f t="shared" ca="1" si="0"/>
        <v>21967</v>
      </c>
      <c r="I10" s="19">
        <f t="shared" ca="1" si="1"/>
        <v>84570</v>
      </c>
      <c r="J10" s="19">
        <f t="shared" ca="1" si="2"/>
        <v>106537</v>
      </c>
      <c r="K10" s="20">
        <f t="shared" ca="1" si="3"/>
        <v>9.0108583308382353E-2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11017</v>
      </c>
      <c r="AF10" s="11" t="str">
        <f>+水洗化人口等!B10</f>
        <v>23202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1"/>
      <c r="C11" s="6" t="s">
        <v>87</v>
      </c>
      <c r="D11" s="23">
        <f ca="1">AD10</f>
        <v>11017</v>
      </c>
      <c r="F11" s="18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1905701</v>
      </c>
      <c r="AF11" s="11" t="str">
        <f>+水洗化人口等!B11</f>
        <v>23203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1"/>
      <c r="C12" s="6" t="s">
        <v>90</v>
      </c>
      <c r="D12" s="23">
        <f ca="1">AD11</f>
        <v>1905701</v>
      </c>
      <c r="F12" s="184"/>
      <c r="G12" s="6" t="s">
        <v>62</v>
      </c>
      <c r="H12" s="19">
        <f t="shared" ca="1" si="0"/>
        <v>0</v>
      </c>
      <c r="I12" s="19">
        <f t="shared" ca="1" si="1"/>
        <v>274</v>
      </c>
      <c r="J12" s="19">
        <f t="shared" ca="1" si="2"/>
        <v>274</v>
      </c>
      <c r="K12" s="20">
        <f t="shared" ca="1" si="3"/>
        <v>2.3174814220877971E-4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1005482</v>
      </c>
      <c r="AF12" s="11" t="str">
        <f>+水洗化人口等!B12</f>
        <v>23204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2"/>
      <c r="C13" s="7" t="s">
        <v>81</v>
      </c>
      <c r="D13" s="24">
        <f ca="1">SUM(D10:D12)</f>
        <v>7387589</v>
      </c>
      <c r="F13" s="185"/>
      <c r="G13" s="6" t="s">
        <v>81</v>
      </c>
      <c r="H13" s="19">
        <f ca="1">SUM(H7:H12)</f>
        <v>109764</v>
      </c>
      <c r="I13" s="19">
        <f ca="1">SUM(I7:I12)</f>
        <v>1072554</v>
      </c>
      <c r="J13" s="19">
        <f ca="1">SUM(J7:J12)</f>
        <v>1182318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215183</v>
      </c>
      <c r="AF13" s="11" t="str">
        <f>+水洗化人口等!B13</f>
        <v>23205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2" t="s">
        <v>98</v>
      </c>
      <c r="C14" s="163"/>
      <c r="D14" s="27">
        <f ca="1">SUM(D9,D13)</f>
        <v>7528190</v>
      </c>
      <c r="F14" s="160" t="s">
        <v>99</v>
      </c>
      <c r="G14" s="161"/>
      <c r="H14" s="19">
        <f ca="1">AD20</f>
        <v>49</v>
      </c>
      <c r="I14" s="19">
        <f ca="1">AD30</f>
        <v>0</v>
      </c>
      <c r="J14" s="19">
        <f ca="1">SUM(H14:I14)</f>
        <v>49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87797</v>
      </c>
      <c r="AF14" s="11" t="str">
        <f>+水洗化人口等!B14</f>
        <v>23206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2" t="s">
        <v>55</v>
      </c>
      <c r="C15" s="163"/>
      <c r="D15" s="27">
        <f ca="1">AD13</f>
        <v>215183</v>
      </c>
      <c r="F15" s="162" t="s">
        <v>54</v>
      </c>
      <c r="G15" s="163"/>
      <c r="H15" s="29">
        <f ca="1">SUM(H13:H14)</f>
        <v>109813</v>
      </c>
      <c r="I15" s="29">
        <f ca="1">SUM(I13:I14)</f>
        <v>1072554</v>
      </c>
      <c r="J15" s="29">
        <f ca="1">SUM(J13:J14)</f>
        <v>1182367</v>
      </c>
      <c r="K15" s="30" t="s">
        <v>86</v>
      </c>
      <c r="L15" s="31">
        <f ca="1">SUM(L7:L9)</f>
        <v>30013</v>
      </c>
      <c r="M15" s="32">
        <f ca="1">SUM(M7:M9)</f>
        <v>789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23207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23208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1005482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21967</v>
      </c>
      <c r="AF17" s="11" t="str">
        <f>+水洗化人口等!B17</f>
        <v>23209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5" t="s">
        <v>109</v>
      </c>
      <c r="G18" s="176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23210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0.98132339911718491</v>
      </c>
      <c r="F19" s="160" t="s">
        <v>113</v>
      </c>
      <c r="G19" s="161"/>
      <c r="H19" s="19">
        <f ca="1">AD21</f>
        <v>17458</v>
      </c>
      <c r="I19" s="19">
        <f ca="1">AD31</f>
        <v>0</v>
      </c>
      <c r="J19" s="23">
        <f ca="1">SUM(H19:I19)</f>
        <v>17458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23211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1.8676600882815125E-2</v>
      </c>
      <c r="F20" s="160" t="s">
        <v>117</v>
      </c>
      <c r="G20" s="161"/>
      <c r="H20" s="19">
        <f ca="1">AD22</f>
        <v>46330</v>
      </c>
      <c r="I20" s="19">
        <f ca="1">AD32</f>
        <v>24111</v>
      </c>
      <c r="J20" s="23">
        <f ca="1">SUM(H20:I20)</f>
        <v>70441</v>
      </c>
      <c r="AA20" s="3" t="s">
        <v>99</v>
      </c>
      <c r="AB20" s="48" t="s">
        <v>100</v>
      </c>
      <c r="AC20" s="48" t="s">
        <v>118</v>
      </c>
      <c r="AD20" s="11">
        <f t="shared" ca="1" si="4"/>
        <v>49</v>
      </c>
      <c r="AF20" s="11" t="str">
        <f>+水洗化人口等!B20</f>
        <v>23212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0.72671797603407995</v>
      </c>
      <c r="F21" s="160" t="s">
        <v>121</v>
      </c>
      <c r="G21" s="161"/>
      <c r="H21" s="19">
        <f ca="1">AD23</f>
        <v>45976</v>
      </c>
      <c r="I21" s="19">
        <f ca="1">AD33</f>
        <v>1048443</v>
      </c>
      <c r="J21" s="23">
        <f ca="1">SUM(H21:I21)</f>
        <v>1094419</v>
      </c>
      <c r="AA21" s="3" t="s">
        <v>113</v>
      </c>
      <c r="AB21" s="48" t="s">
        <v>100</v>
      </c>
      <c r="AC21" s="48" t="s">
        <v>122</v>
      </c>
      <c r="AD21" s="11">
        <f t="shared" ca="1" si="4"/>
        <v>17458</v>
      </c>
      <c r="AF21" s="11" t="str">
        <f>+水洗化人口等!B21</f>
        <v>23213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0.25314199030577073</v>
      </c>
      <c r="F22" s="162" t="s">
        <v>54</v>
      </c>
      <c r="G22" s="163"/>
      <c r="H22" s="29">
        <f ca="1">SUM(H19:H21)</f>
        <v>109764</v>
      </c>
      <c r="I22" s="29">
        <f ca="1">SUM(I19:I21)</f>
        <v>1072554</v>
      </c>
      <c r="J22" s="34">
        <f ca="1">SUM(J19:J21)</f>
        <v>1182318</v>
      </c>
      <c r="AA22" s="3" t="s">
        <v>117</v>
      </c>
      <c r="AB22" s="48" t="s">
        <v>100</v>
      </c>
      <c r="AC22" s="48" t="s">
        <v>125</v>
      </c>
      <c r="AD22" s="11">
        <f t="shared" ca="1" si="4"/>
        <v>46330</v>
      </c>
      <c r="AF22" s="11" t="str">
        <f>+水洗化人口等!B22</f>
        <v>23214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0.13356225068708413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45976</v>
      </c>
      <c r="AF23" s="11" t="str">
        <f>+水洗化人口等!B23</f>
        <v>23215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0.99935277842974091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987710</v>
      </c>
      <c r="AF24" s="11" t="str">
        <f>+水洗化人口等!B24</f>
        <v>23216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6.47221570259102E-4</v>
      </c>
      <c r="F25" s="171" t="s">
        <v>6</v>
      </c>
      <c r="G25" s="172"/>
      <c r="H25" s="172"/>
      <c r="I25" s="164" t="s">
        <v>135</v>
      </c>
      <c r="J25" s="166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23217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3"/>
      <c r="G26" s="174"/>
      <c r="H26" s="174"/>
      <c r="I26" s="165"/>
      <c r="J26" s="167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23219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7" t="s">
        <v>59</v>
      </c>
      <c r="G27" s="158"/>
      <c r="H27" s="159"/>
      <c r="I27" s="21">
        <f t="shared" ref="I27:I35" ca="1" si="5">AD40</f>
        <v>19380</v>
      </c>
      <c r="J27" s="37">
        <f ca="1">AD49</f>
        <v>874</v>
      </c>
      <c r="AA27" s="3" t="s">
        <v>60</v>
      </c>
      <c r="AB27" s="48" t="s">
        <v>100</v>
      </c>
      <c r="AC27" s="48" t="s">
        <v>141</v>
      </c>
      <c r="AD27" s="11">
        <f t="shared" ca="1" si="4"/>
        <v>84570</v>
      </c>
      <c r="AF27" s="11" t="str">
        <f>+水洗化人口等!B27</f>
        <v>23220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8" t="s">
        <v>143</v>
      </c>
      <c r="G28" s="169"/>
      <c r="H28" s="170"/>
      <c r="I28" s="21">
        <f t="shared" ca="1" si="5"/>
        <v>545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23221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7" t="s">
        <v>0</v>
      </c>
      <c r="G29" s="158"/>
      <c r="H29" s="159"/>
      <c r="I29" s="21">
        <f t="shared" ca="1" si="5"/>
        <v>24411</v>
      </c>
      <c r="J29" s="37">
        <f ca="1">AD51</f>
        <v>1455</v>
      </c>
      <c r="AA29" s="3" t="s">
        <v>62</v>
      </c>
      <c r="AB29" s="48" t="s">
        <v>100</v>
      </c>
      <c r="AC29" s="48" t="s">
        <v>146</v>
      </c>
      <c r="AD29" s="11">
        <f t="shared" ca="1" si="4"/>
        <v>274</v>
      </c>
      <c r="AF29" s="11" t="str">
        <f>+水洗化人口等!B29</f>
        <v>23222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7" t="s">
        <v>58</v>
      </c>
      <c r="G30" s="158"/>
      <c r="H30" s="159"/>
      <c r="I30" s="21">
        <f t="shared" ca="1" si="5"/>
        <v>1246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23223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7" t="s">
        <v>1</v>
      </c>
      <c r="G31" s="158"/>
      <c r="H31" s="159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23224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7" t="s">
        <v>2</v>
      </c>
      <c r="G32" s="158"/>
      <c r="H32" s="159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24111</v>
      </c>
      <c r="AF32" s="11" t="str">
        <f>+水洗化人口等!B32</f>
        <v>23225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7" t="s">
        <v>3</v>
      </c>
      <c r="G33" s="158"/>
      <c r="H33" s="159"/>
      <c r="I33" s="21">
        <f t="shared" ca="1" si="5"/>
        <v>1149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1048443</v>
      </c>
      <c r="AF33" s="11" t="str">
        <f>+水洗化人口等!B33</f>
        <v>23226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7" t="s">
        <v>4</v>
      </c>
      <c r="G34" s="158"/>
      <c r="H34" s="159"/>
      <c r="I34" s="21">
        <f t="shared" ca="1" si="5"/>
        <v>37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30013</v>
      </c>
      <c r="AF34" s="11" t="str">
        <f>+水洗化人口等!B34</f>
        <v>23227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7" t="s">
        <v>5</v>
      </c>
      <c r="G35" s="158"/>
      <c r="H35" s="159"/>
      <c r="I35" s="21">
        <f t="shared" ca="1" si="5"/>
        <v>2296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23228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4" t="s">
        <v>54</v>
      </c>
      <c r="G36" s="155"/>
      <c r="H36" s="156"/>
      <c r="I36" s="38">
        <f ca="1">SUM(I27:I35)</f>
        <v>49064</v>
      </c>
      <c r="J36" s="39">
        <f ca="1">SUM(J27:J31)</f>
        <v>2329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23229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789</v>
      </c>
      <c r="AF37" s="11" t="str">
        <f>+水洗化人口等!B37</f>
        <v>23230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23231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23232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19380</v>
      </c>
      <c r="AF40" s="11" t="str">
        <f>+水洗化人口等!B40</f>
        <v>23233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545</v>
      </c>
      <c r="AF41" s="11" t="str">
        <f>+水洗化人口等!B41</f>
        <v>23234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24411</v>
      </c>
      <c r="AF42" s="11" t="str">
        <f>+水洗化人口等!B42</f>
        <v>23235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1246</v>
      </c>
      <c r="AF43" s="11" t="str">
        <f>+水洗化人口等!B43</f>
        <v>23236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23237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23238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1149</v>
      </c>
      <c r="AF46" s="11" t="str">
        <f>+水洗化人口等!B46</f>
        <v>23302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37</v>
      </c>
      <c r="AF47" s="11" t="str">
        <f>+水洗化人口等!B47</f>
        <v>23342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2296</v>
      </c>
      <c r="AF48" s="11" t="str">
        <f>+水洗化人口等!B48</f>
        <v>23361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874</v>
      </c>
      <c r="AF49" s="11" t="str">
        <f>+水洗化人口等!B49</f>
        <v>23362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23424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1455</v>
      </c>
      <c r="AF51" s="11" t="str">
        <f>+水洗化人口等!B51</f>
        <v>23425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23427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23441</v>
      </c>
      <c r="AG53" s="11">
        <v>53</v>
      </c>
    </row>
    <row r="54" spans="27:36">
      <c r="AF54" s="11" t="str">
        <f>+水洗化人口等!B54</f>
        <v>23442</v>
      </c>
      <c r="AG54" s="11">
        <v>54</v>
      </c>
    </row>
    <row r="55" spans="27:36">
      <c r="AF55" s="11" t="str">
        <f>+水洗化人口等!B55</f>
        <v>23445</v>
      </c>
      <c r="AG55" s="11">
        <v>55</v>
      </c>
    </row>
    <row r="56" spans="27:36">
      <c r="AF56" s="11" t="str">
        <f>+水洗化人口等!B56</f>
        <v>23446</v>
      </c>
      <c r="AG56" s="11">
        <v>56</v>
      </c>
    </row>
    <row r="57" spans="27:36">
      <c r="AF57" s="11" t="str">
        <f>+水洗化人口等!B57</f>
        <v>23447</v>
      </c>
      <c r="AG57" s="11">
        <v>57</v>
      </c>
    </row>
    <row r="58" spans="27:36">
      <c r="AF58" s="11" t="str">
        <f>+水洗化人口等!B58</f>
        <v>23501</v>
      </c>
      <c r="AG58" s="11">
        <v>58</v>
      </c>
    </row>
    <row r="59" spans="27:36">
      <c r="AF59" s="11" t="str">
        <f>+水洗化人口等!B59</f>
        <v>23561</v>
      </c>
      <c r="AG59" s="11">
        <v>59</v>
      </c>
    </row>
    <row r="60" spans="27:36">
      <c r="AF60" s="11" t="str">
        <f>+水洗化人口等!B60</f>
        <v>23562</v>
      </c>
      <c r="AG60" s="11">
        <v>60</v>
      </c>
    </row>
    <row r="61" spans="27:36">
      <c r="AF61" s="11" t="str">
        <f>+水洗化人口等!B61</f>
        <v>23563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2018-02-25T03:23:41Z</dcterms:modified>
</cp:coreProperties>
</file>