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 codeName="ThisWorkbook" defaultThemeVersion="124226"/>
  <bookViews>
    <workbookView xWindow="396" yWindow="108" windowWidth="27840" windowHeight="5736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71027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R9" i="5"/>
  <c r="CR11" i="5"/>
  <c r="CR13" i="5"/>
  <c r="CR15" i="5"/>
  <c r="CR17" i="5"/>
  <c r="CR19" i="5"/>
  <c r="CR21" i="5"/>
  <c r="CR23" i="5"/>
  <c r="CR25" i="5"/>
  <c r="CR27" i="5"/>
  <c r="CR29" i="5"/>
  <c r="CR31" i="5"/>
  <c r="CR33" i="5"/>
  <c r="CR35" i="5"/>
  <c r="CR37" i="5"/>
  <c r="CR39" i="5"/>
  <c r="CR4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J9" i="5"/>
  <c r="N9" i="5" s="1"/>
  <c r="CJ11" i="5"/>
  <c r="CJ13" i="5"/>
  <c r="N13" i="5" s="1"/>
  <c r="CJ15" i="5"/>
  <c r="CJ17" i="5"/>
  <c r="N17" i="5" s="1"/>
  <c r="CJ19" i="5"/>
  <c r="CJ21" i="5"/>
  <c r="N21" i="5" s="1"/>
  <c r="CJ23" i="5"/>
  <c r="CJ25" i="5"/>
  <c r="N25" i="5" s="1"/>
  <c r="CJ27" i="5"/>
  <c r="CJ29" i="5"/>
  <c r="N29" i="5" s="1"/>
  <c r="CJ31" i="5"/>
  <c r="CJ33" i="5"/>
  <c r="N33" i="5" s="1"/>
  <c r="CJ35" i="5"/>
  <c r="CJ37" i="5"/>
  <c r="N37" i="5" s="1"/>
  <c r="CJ39" i="5"/>
  <c r="CJ41" i="5"/>
  <c r="N4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B9" i="5" s="1"/>
  <c r="M9" i="5" s="1"/>
  <c r="CD10" i="5"/>
  <c r="CD11" i="5"/>
  <c r="CD12" i="5"/>
  <c r="CD13" i="5"/>
  <c r="CB13" i="5" s="1"/>
  <c r="M13" i="5" s="1"/>
  <c r="CD14" i="5"/>
  <c r="CD15" i="5"/>
  <c r="CD16" i="5"/>
  <c r="CD17" i="5"/>
  <c r="CB17" i="5" s="1"/>
  <c r="M17" i="5" s="1"/>
  <c r="CD18" i="5"/>
  <c r="CD19" i="5"/>
  <c r="CD20" i="5"/>
  <c r="CD21" i="5"/>
  <c r="CB21" i="5" s="1"/>
  <c r="M21" i="5" s="1"/>
  <c r="CD22" i="5"/>
  <c r="CD23" i="5"/>
  <c r="CD24" i="5"/>
  <c r="CD25" i="5"/>
  <c r="CB25" i="5" s="1"/>
  <c r="M25" i="5" s="1"/>
  <c r="CD26" i="5"/>
  <c r="CD27" i="5"/>
  <c r="CD28" i="5"/>
  <c r="CD29" i="5"/>
  <c r="CB29" i="5" s="1"/>
  <c r="M29" i="5" s="1"/>
  <c r="CD30" i="5"/>
  <c r="CD31" i="5"/>
  <c r="CD32" i="5"/>
  <c r="CD33" i="5"/>
  <c r="CB33" i="5" s="1"/>
  <c r="M33" i="5" s="1"/>
  <c r="CD34" i="5"/>
  <c r="CD35" i="5"/>
  <c r="CD36" i="5"/>
  <c r="CD37" i="5"/>
  <c r="CB37" i="5" s="1"/>
  <c r="M37" i="5" s="1"/>
  <c r="CD38" i="5"/>
  <c r="CD39" i="5"/>
  <c r="CD40" i="5"/>
  <c r="CD41" i="5"/>
  <c r="CB41" i="5" s="1"/>
  <c r="M41" i="5" s="1"/>
  <c r="CD4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11" i="5"/>
  <c r="M11" i="5" s="1"/>
  <c r="CB15" i="5"/>
  <c r="M15" i="5" s="1"/>
  <c r="CB19" i="5"/>
  <c r="M19" i="5" s="1"/>
  <c r="CB23" i="5"/>
  <c r="M23" i="5" s="1"/>
  <c r="CB27" i="5"/>
  <c r="M27" i="5" s="1"/>
  <c r="CB31" i="5"/>
  <c r="M31" i="5" s="1"/>
  <c r="CB35" i="5"/>
  <c r="M35" i="5" s="1"/>
  <c r="CB39" i="5"/>
  <c r="M3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9" i="5"/>
  <c r="BT11" i="5"/>
  <c r="L11" i="5" s="1"/>
  <c r="BT13" i="5"/>
  <c r="BT15" i="5"/>
  <c r="L15" i="5" s="1"/>
  <c r="BT17" i="5"/>
  <c r="BT19" i="5"/>
  <c r="L19" i="5" s="1"/>
  <c r="BT21" i="5"/>
  <c r="BT23" i="5"/>
  <c r="L23" i="5" s="1"/>
  <c r="BT25" i="5"/>
  <c r="BT27" i="5"/>
  <c r="L27" i="5" s="1"/>
  <c r="BT29" i="5"/>
  <c r="BT31" i="5"/>
  <c r="L31" i="5" s="1"/>
  <c r="BT33" i="5"/>
  <c r="BT35" i="5"/>
  <c r="L35" i="5" s="1"/>
  <c r="BT37" i="5"/>
  <c r="BT39" i="5"/>
  <c r="L39" i="5" s="1"/>
  <c r="BT4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9" i="5"/>
  <c r="BD11" i="5"/>
  <c r="J11" i="5" s="1"/>
  <c r="BD13" i="5"/>
  <c r="BD15" i="5"/>
  <c r="J15" i="5" s="1"/>
  <c r="BD17" i="5"/>
  <c r="BD19" i="5"/>
  <c r="J19" i="5" s="1"/>
  <c r="BD21" i="5"/>
  <c r="BD23" i="5"/>
  <c r="J23" i="5" s="1"/>
  <c r="BD25" i="5"/>
  <c r="BD27" i="5"/>
  <c r="J27" i="5" s="1"/>
  <c r="BD29" i="5"/>
  <c r="BD31" i="5"/>
  <c r="J31" i="5" s="1"/>
  <c r="BD33" i="5"/>
  <c r="BD35" i="5"/>
  <c r="J35" i="5" s="1"/>
  <c r="BD37" i="5"/>
  <c r="BD39" i="5"/>
  <c r="J39" i="5" s="1"/>
  <c r="BD4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V9" i="5"/>
  <c r="AV11" i="5"/>
  <c r="I11" i="5" s="1"/>
  <c r="AV13" i="5"/>
  <c r="AV15" i="5"/>
  <c r="I15" i="5" s="1"/>
  <c r="AV17" i="5"/>
  <c r="I17" i="5" s="1"/>
  <c r="AV19" i="5"/>
  <c r="I19" i="5" s="1"/>
  <c r="AV21" i="5"/>
  <c r="AV23" i="5"/>
  <c r="I23" i="5" s="1"/>
  <c r="AV25" i="5"/>
  <c r="AV27" i="5"/>
  <c r="I27" i="5" s="1"/>
  <c r="AV29" i="5"/>
  <c r="AV31" i="5"/>
  <c r="I31" i="5" s="1"/>
  <c r="AV33" i="5"/>
  <c r="AV35" i="5"/>
  <c r="I35" i="5" s="1"/>
  <c r="AV37" i="5"/>
  <c r="AV39" i="5"/>
  <c r="I39" i="5" s="1"/>
  <c r="AV41" i="5"/>
  <c r="I4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N9" i="5"/>
  <c r="AN11" i="5"/>
  <c r="H11" i="5" s="1"/>
  <c r="AN13" i="5"/>
  <c r="AN15" i="5"/>
  <c r="H15" i="5" s="1"/>
  <c r="AN17" i="5"/>
  <c r="AN19" i="5"/>
  <c r="H19" i="5" s="1"/>
  <c r="AN21" i="5"/>
  <c r="AN23" i="5"/>
  <c r="H23" i="5" s="1"/>
  <c r="AN25" i="5"/>
  <c r="AN27" i="5"/>
  <c r="H27" i="5" s="1"/>
  <c r="AN29" i="5"/>
  <c r="AN31" i="5"/>
  <c r="H31" i="5" s="1"/>
  <c r="AN33" i="5"/>
  <c r="AN35" i="5"/>
  <c r="H35" i="5" s="1"/>
  <c r="AN37" i="5"/>
  <c r="AN39" i="5"/>
  <c r="H39" i="5" s="1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F9" i="5"/>
  <c r="G9" i="5" s="1"/>
  <c r="AF11" i="5"/>
  <c r="G11" i="5" s="1"/>
  <c r="AF13" i="5"/>
  <c r="G13" i="5" s="1"/>
  <c r="AF15" i="5"/>
  <c r="G15" i="5" s="1"/>
  <c r="AF17" i="5"/>
  <c r="G17" i="5" s="1"/>
  <c r="AF19" i="5"/>
  <c r="G19" i="5" s="1"/>
  <c r="AF21" i="5"/>
  <c r="AF23" i="5"/>
  <c r="G23" i="5" s="1"/>
  <c r="AF25" i="5"/>
  <c r="G25" i="5" s="1"/>
  <c r="AF27" i="5"/>
  <c r="G27" i="5" s="1"/>
  <c r="AF29" i="5"/>
  <c r="G29" i="5" s="1"/>
  <c r="AF31" i="5"/>
  <c r="G31" i="5" s="1"/>
  <c r="AF33" i="5"/>
  <c r="G33" i="5" s="1"/>
  <c r="AF35" i="5"/>
  <c r="G35" i="5" s="1"/>
  <c r="AF37" i="5"/>
  <c r="AF39" i="5"/>
  <c r="G39" i="5" s="1"/>
  <c r="AF41" i="5"/>
  <c r="G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X11" i="5" s="1"/>
  <c r="E11" i="5" s="1"/>
  <c r="AA12" i="5"/>
  <c r="AA13" i="5"/>
  <c r="AA14" i="5"/>
  <c r="AA15" i="5"/>
  <c r="X15" i="5" s="1"/>
  <c r="E15" i="5" s="1"/>
  <c r="AA16" i="5"/>
  <c r="AA17" i="5"/>
  <c r="AA18" i="5"/>
  <c r="AA19" i="5"/>
  <c r="X19" i="5" s="1"/>
  <c r="E19" i="5" s="1"/>
  <c r="AA20" i="5"/>
  <c r="AA21" i="5"/>
  <c r="AA22" i="5"/>
  <c r="AA23" i="5"/>
  <c r="X23" i="5" s="1"/>
  <c r="E23" i="5" s="1"/>
  <c r="AA24" i="5"/>
  <c r="AA25" i="5"/>
  <c r="AA26" i="5"/>
  <c r="AA27" i="5"/>
  <c r="X27" i="5" s="1"/>
  <c r="E27" i="5" s="1"/>
  <c r="AA28" i="5"/>
  <c r="AA29" i="5"/>
  <c r="AA30" i="5"/>
  <c r="AA31" i="5"/>
  <c r="X31" i="5" s="1"/>
  <c r="E31" i="5" s="1"/>
  <c r="AA32" i="5"/>
  <c r="AA33" i="5"/>
  <c r="AA34" i="5"/>
  <c r="AA35" i="5"/>
  <c r="X35" i="5" s="1"/>
  <c r="E35" i="5" s="1"/>
  <c r="AA36" i="5"/>
  <c r="AA37" i="5"/>
  <c r="AA38" i="5"/>
  <c r="AA39" i="5"/>
  <c r="X39" i="5" s="1"/>
  <c r="E39" i="5" s="1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9" i="5"/>
  <c r="E9" i="5" s="1"/>
  <c r="X13" i="5"/>
  <c r="E13" i="5" s="1"/>
  <c r="X17" i="5"/>
  <c r="E17" i="5" s="1"/>
  <c r="X21" i="5"/>
  <c r="E21" i="5" s="1"/>
  <c r="X25" i="5"/>
  <c r="E25" i="5" s="1"/>
  <c r="X29" i="5"/>
  <c r="E29" i="5" s="1"/>
  <c r="X33" i="5"/>
  <c r="E33" i="5" s="1"/>
  <c r="X37" i="5"/>
  <c r="E37" i="5" s="1"/>
  <c r="X41" i="5"/>
  <c r="E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N11" i="5"/>
  <c r="N15" i="5"/>
  <c r="N19" i="5"/>
  <c r="N23" i="5"/>
  <c r="N27" i="5"/>
  <c r="N31" i="5"/>
  <c r="N35" i="5"/>
  <c r="N39" i="5"/>
  <c r="L9" i="5"/>
  <c r="L13" i="5"/>
  <c r="L17" i="5"/>
  <c r="L21" i="5"/>
  <c r="L25" i="5"/>
  <c r="L29" i="5"/>
  <c r="L33" i="5"/>
  <c r="L37" i="5"/>
  <c r="L41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J9" i="5"/>
  <c r="J13" i="5"/>
  <c r="J17" i="5"/>
  <c r="J21" i="5"/>
  <c r="J25" i="5"/>
  <c r="J29" i="5"/>
  <c r="J33" i="5"/>
  <c r="J37" i="5"/>
  <c r="J41" i="5"/>
  <c r="I9" i="5"/>
  <c r="I13" i="5"/>
  <c r="I21" i="5"/>
  <c r="I25" i="5"/>
  <c r="I29" i="5"/>
  <c r="I33" i="5"/>
  <c r="I37" i="5"/>
  <c r="H9" i="5"/>
  <c r="H13" i="5"/>
  <c r="H17" i="5"/>
  <c r="H21" i="5"/>
  <c r="H25" i="5"/>
  <c r="H29" i="5"/>
  <c r="H33" i="5"/>
  <c r="H37" i="5"/>
  <c r="H41" i="5"/>
  <c r="G21" i="5"/>
  <c r="G3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BN9" i="4" s="1"/>
  <c r="X9" i="4" s="1"/>
  <c r="X10" i="9"/>
  <c r="X11" i="9"/>
  <c r="BN11" i="4" s="1"/>
  <c r="X11" i="4" s="1"/>
  <c r="X12" i="9"/>
  <c r="X13" i="9"/>
  <c r="BN13" i="4" s="1"/>
  <c r="X13" i="4" s="1"/>
  <c r="X14" i="9"/>
  <c r="X15" i="9"/>
  <c r="BN15" i="4" s="1"/>
  <c r="X15" i="4" s="1"/>
  <c r="X16" i="9"/>
  <c r="X17" i="9"/>
  <c r="BN17" i="4" s="1"/>
  <c r="X17" i="4" s="1"/>
  <c r="X18" i="9"/>
  <c r="X19" i="9"/>
  <c r="BN19" i="4" s="1"/>
  <c r="X19" i="4" s="1"/>
  <c r="X20" i="9"/>
  <c r="X21" i="9"/>
  <c r="BN21" i="4" s="1"/>
  <c r="X21" i="4" s="1"/>
  <c r="X22" i="9"/>
  <c r="X23" i="9"/>
  <c r="BN23" i="4" s="1"/>
  <c r="X23" i="4" s="1"/>
  <c r="X24" i="9"/>
  <c r="X25" i="9"/>
  <c r="BN25" i="4" s="1"/>
  <c r="X25" i="4" s="1"/>
  <c r="X26" i="9"/>
  <c r="X27" i="9"/>
  <c r="BN27" i="4" s="1"/>
  <c r="X27" i="4" s="1"/>
  <c r="X28" i="9"/>
  <c r="X29" i="9"/>
  <c r="BN29" i="4" s="1"/>
  <c r="X29" i="4" s="1"/>
  <c r="X30" i="9"/>
  <c r="X31" i="9"/>
  <c r="BN31" i="4" s="1"/>
  <c r="X31" i="4" s="1"/>
  <c r="X32" i="9"/>
  <c r="X33" i="9"/>
  <c r="BN33" i="4" s="1"/>
  <c r="X33" i="4" s="1"/>
  <c r="X34" i="9"/>
  <c r="X35" i="9"/>
  <c r="BN35" i="4" s="1"/>
  <c r="X35" i="4" s="1"/>
  <c r="X36" i="9"/>
  <c r="X37" i="9"/>
  <c r="BN37" i="4" s="1"/>
  <c r="X37" i="4" s="1"/>
  <c r="X38" i="9"/>
  <c r="X39" i="9"/>
  <c r="BN39" i="4" s="1"/>
  <c r="X39" i="4" s="1"/>
  <c r="X40" i="9"/>
  <c r="X41" i="9"/>
  <c r="BN41" i="4" s="1"/>
  <c r="X41" i="4" s="1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BL38" i="4" s="1"/>
  <c r="V38" i="4" s="1"/>
  <c r="V39" i="9"/>
  <c r="V40" i="9"/>
  <c r="V41" i="9"/>
  <c r="V42" i="9"/>
  <c r="BL42" i="4" s="1"/>
  <c r="V42" i="4" s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BK36" i="4" s="1"/>
  <c r="U36" i="4" s="1"/>
  <c r="U37" i="9"/>
  <c r="U38" i="9"/>
  <c r="BK38" i="4" s="1"/>
  <c r="U38" i="4" s="1"/>
  <c r="U39" i="9"/>
  <c r="U40" i="9"/>
  <c r="BK40" i="4" s="1"/>
  <c r="U40" i="4" s="1"/>
  <c r="U41" i="9"/>
  <c r="U42" i="9"/>
  <c r="BK42" i="4" s="1"/>
  <c r="U42" i="4" s="1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BJ40" i="4" s="1"/>
  <c r="T40" i="4" s="1"/>
  <c r="T41" i="9"/>
  <c r="T42" i="9"/>
  <c r="BJ42" i="4" s="1"/>
  <c r="T42" i="4" s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BI36" i="4" s="1"/>
  <c r="S36" i="4" s="1"/>
  <c r="S37" i="9"/>
  <c r="S38" i="9"/>
  <c r="S39" i="9"/>
  <c r="S40" i="9"/>
  <c r="BI40" i="4" s="1"/>
  <c r="S40" i="4" s="1"/>
  <c r="S41" i="9"/>
  <c r="S42" i="9"/>
  <c r="BI42" i="4" s="1"/>
  <c r="S42" i="4" s="1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BH36" i="4" s="1"/>
  <c r="R36" i="4" s="1"/>
  <c r="R37" i="9"/>
  <c r="R38" i="9"/>
  <c r="BH38" i="4" s="1"/>
  <c r="R38" i="4" s="1"/>
  <c r="R39" i="9"/>
  <c r="R40" i="9"/>
  <c r="BH40" i="4" s="1"/>
  <c r="R40" i="4" s="1"/>
  <c r="R41" i="9"/>
  <c r="R42" i="9"/>
  <c r="BH42" i="4" s="1"/>
  <c r="R42" i="4" s="1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BG32" i="4" s="1"/>
  <c r="Q32" i="4" s="1"/>
  <c r="Q33" i="9"/>
  <c r="Q34" i="9"/>
  <c r="BG34" i="4" s="1"/>
  <c r="Q34" i="4" s="1"/>
  <c r="Q35" i="9"/>
  <c r="Q36" i="9"/>
  <c r="BG36" i="4" s="1"/>
  <c r="Q36" i="4" s="1"/>
  <c r="Q37" i="9"/>
  <c r="Q38" i="9"/>
  <c r="BG38" i="4" s="1"/>
  <c r="Q38" i="4" s="1"/>
  <c r="Q39" i="9"/>
  <c r="Q40" i="9"/>
  <c r="BG40" i="4" s="1"/>
  <c r="Q40" i="4" s="1"/>
  <c r="Q41" i="9"/>
  <c r="Q42" i="9"/>
  <c r="BG42" i="4" s="1"/>
  <c r="Q42" i="4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BF34" i="4" s="1"/>
  <c r="P34" i="4" s="1"/>
  <c r="P35" i="9"/>
  <c r="P36" i="9"/>
  <c r="BF36" i="4" s="1"/>
  <c r="P36" i="4" s="1"/>
  <c r="P37" i="9"/>
  <c r="P38" i="9"/>
  <c r="BF38" i="4" s="1"/>
  <c r="P38" i="4" s="1"/>
  <c r="P39" i="9"/>
  <c r="P40" i="9"/>
  <c r="BF40" i="4" s="1"/>
  <c r="P40" i="4" s="1"/>
  <c r="P41" i="9"/>
  <c r="P42" i="9"/>
  <c r="BF42" i="4" s="1"/>
  <c r="P42" i="4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BE23" i="4" s="1"/>
  <c r="O23" i="4" s="1"/>
  <c r="O24" i="9"/>
  <c r="O25" i="9"/>
  <c r="BE25" i="4" s="1"/>
  <c r="O25" i="4" s="1"/>
  <c r="O26" i="9"/>
  <c r="O27" i="9"/>
  <c r="BE27" i="4" s="1"/>
  <c r="O27" i="4" s="1"/>
  <c r="O28" i="9"/>
  <c r="O29" i="9"/>
  <c r="BE29" i="4" s="1"/>
  <c r="O29" i="4" s="1"/>
  <c r="O30" i="9"/>
  <c r="O31" i="9"/>
  <c r="BE31" i="4" s="1"/>
  <c r="O31" i="4" s="1"/>
  <c r="O32" i="9"/>
  <c r="O33" i="9"/>
  <c r="BE33" i="4" s="1"/>
  <c r="O33" i="4" s="1"/>
  <c r="O34" i="9"/>
  <c r="O35" i="9"/>
  <c r="BE35" i="4" s="1"/>
  <c r="O35" i="4" s="1"/>
  <c r="O36" i="9"/>
  <c r="O37" i="9"/>
  <c r="BE37" i="4" s="1"/>
  <c r="O37" i="4" s="1"/>
  <c r="O38" i="9"/>
  <c r="O39" i="9"/>
  <c r="BE39" i="4" s="1"/>
  <c r="O39" i="4" s="1"/>
  <c r="O40" i="9"/>
  <c r="BE40" i="4" s="1"/>
  <c r="O40" i="4" s="1"/>
  <c r="O41" i="9"/>
  <c r="O42" i="9"/>
  <c r="BE42" i="4" s="1"/>
  <c r="O42" i="4" s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BD34" i="4" s="1"/>
  <c r="N34" i="4" s="1"/>
  <c r="N35" i="9"/>
  <c r="N36" i="9"/>
  <c r="N37" i="9"/>
  <c r="N38" i="9"/>
  <c r="BD38" i="4" s="1"/>
  <c r="N38" i="4" s="1"/>
  <c r="N39" i="9"/>
  <c r="N40" i="9"/>
  <c r="BD40" i="4" s="1"/>
  <c r="N40" i="4" s="1"/>
  <c r="N41" i="9"/>
  <c r="N42" i="9"/>
  <c r="BD42" i="4" s="1"/>
  <c r="N42" i="4" s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BC32" i="4" s="1"/>
  <c r="M32" i="4" s="1"/>
  <c r="M33" i="9"/>
  <c r="M34" i="9"/>
  <c r="M35" i="9"/>
  <c r="M36" i="9"/>
  <c r="BC36" i="4" s="1"/>
  <c r="M36" i="4" s="1"/>
  <c r="M37" i="9"/>
  <c r="M38" i="9"/>
  <c r="BC38" i="4" s="1"/>
  <c r="M38" i="4" s="1"/>
  <c r="M39" i="9"/>
  <c r="M40" i="9"/>
  <c r="BC40" i="4" s="1"/>
  <c r="M40" i="4" s="1"/>
  <c r="M41" i="9"/>
  <c r="M42" i="9"/>
  <c r="BC42" i="4" s="1"/>
  <c r="M42" i="4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BB36" i="4" s="1"/>
  <c r="L36" i="4" s="1"/>
  <c r="L37" i="9"/>
  <c r="L38" i="9"/>
  <c r="L39" i="9"/>
  <c r="L40" i="9"/>
  <c r="BB40" i="4" s="1"/>
  <c r="L40" i="4" s="1"/>
  <c r="L41" i="9"/>
  <c r="L42" i="9"/>
  <c r="BB42" i="4" s="1"/>
  <c r="L42" i="4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BA34" i="4" s="1"/>
  <c r="K34" i="4" s="1"/>
  <c r="K35" i="9"/>
  <c r="K36" i="9"/>
  <c r="K37" i="9"/>
  <c r="K38" i="9"/>
  <c r="BA38" i="4" s="1"/>
  <c r="K38" i="4" s="1"/>
  <c r="K39" i="9"/>
  <c r="K40" i="9"/>
  <c r="BA40" i="4" s="1"/>
  <c r="K40" i="4" s="1"/>
  <c r="K41" i="9"/>
  <c r="K42" i="9"/>
  <c r="BA42" i="4" s="1"/>
  <c r="K42" i="4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AZ26" i="4" s="1"/>
  <c r="J26" i="4" s="1"/>
  <c r="J27" i="9"/>
  <c r="J28" i="9"/>
  <c r="AZ28" i="4" s="1"/>
  <c r="J28" i="4" s="1"/>
  <c r="J29" i="9"/>
  <c r="J30" i="9"/>
  <c r="AZ30" i="4" s="1"/>
  <c r="J30" i="4" s="1"/>
  <c r="J31" i="9"/>
  <c r="J32" i="9"/>
  <c r="AZ32" i="4" s="1"/>
  <c r="J32" i="4" s="1"/>
  <c r="J33" i="9"/>
  <c r="J34" i="9"/>
  <c r="AZ34" i="4" s="1"/>
  <c r="J34" i="4" s="1"/>
  <c r="J35" i="9"/>
  <c r="J36" i="9"/>
  <c r="AZ36" i="4" s="1"/>
  <c r="J36" i="4" s="1"/>
  <c r="J37" i="9"/>
  <c r="J38" i="9"/>
  <c r="AZ38" i="4" s="1"/>
  <c r="J38" i="4" s="1"/>
  <c r="J39" i="9"/>
  <c r="J40" i="9"/>
  <c r="AZ40" i="4" s="1"/>
  <c r="J40" i="4" s="1"/>
  <c r="J41" i="9"/>
  <c r="J42" i="9"/>
  <c r="AZ42" i="4" s="1"/>
  <c r="J42" i="4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AY34" i="4" s="1"/>
  <c r="I34" i="4" s="1"/>
  <c r="I35" i="9"/>
  <c r="I36" i="9"/>
  <c r="AY36" i="4" s="1"/>
  <c r="I36" i="4" s="1"/>
  <c r="I37" i="9"/>
  <c r="I38" i="9"/>
  <c r="AY38" i="4" s="1"/>
  <c r="I38" i="4" s="1"/>
  <c r="I39" i="9"/>
  <c r="I40" i="9"/>
  <c r="AY40" i="4" s="1"/>
  <c r="I40" i="4" s="1"/>
  <c r="I41" i="9"/>
  <c r="I42" i="9"/>
  <c r="AY42" i="4" s="1"/>
  <c r="I42" i="4" s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AX34" i="4" s="1"/>
  <c r="H34" i="4" s="1"/>
  <c r="H35" i="9"/>
  <c r="H36" i="9"/>
  <c r="AX36" i="4" s="1"/>
  <c r="H36" i="4" s="1"/>
  <c r="H37" i="9"/>
  <c r="H38" i="9"/>
  <c r="AX38" i="4" s="1"/>
  <c r="H38" i="4" s="1"/>
  <c r="H39" i="9"/>
  <c r="H40" i="9"/>
  <c r="AX40" i="4" s="1"/>
  <c r="H40" i="4" s="1"/>
  <c r="H41" i="9"/>
  <c r="H42" i="9"/>
  <c r="AX42" i="4" s="1"/>
  <c r="H42" i="4" s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AW32" i="4" s="1"/>
  <c r="G32" i="4" s="1"/>
  <c r="G33" i="9"/>
  <c r="G34" i="9"/>
  <c r="AW34" i="4" s="1"/>
  <c r="G34" i="4" s="1"/>
  <c r="G35" i="9"/>
  <c r="G36" i="9"/>
  <c r="AW36" i="4" s="1"/>
  <c r="G36" i="4" s="1"/>
  <c r="G37" i="9"/>
  <c r="G38" i="9"/>
  <c r="AW38" i="4" s="1"/>
  <c r="G38" i="4" s="1"/>
  <c r="G39" i="9"/>
  <c r="G40" i="9"/>
  <c r="AW40" i="4" s="1"/>
  <c r="G40" i="4" s="1"/>
  <c r="G41" i="9"/>
  <c r="G42" i="9"/>
  <c r="AW42" i="4" s="1"/>
  <c r="G42" i="4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AV30" i="4" s="1"/>
  <c r="F30" i="4" s="1"/>
  <c r="F31" i="9"/>
  <c r="F32" i="9"/>
  <c r="AV32" i="4" s="1"/>
  <c r="F32" i="4" s="1"/>
  <c r="F33" i="9"/>
  <c r="F34" i="9"/>
  <c r="AV34" i="4" s="1"/>
  <c r="F34" i="4" s="1"/>
  <c r="F35" i="9"/>
  <c r="F36" i="9"/>
  <c r="AV36" i="4" s="1"/>
  <c r="F36" i="4" s="1"/>
  <c r="F37" i="9"/>
  <c r="F38" i="9"/>
  <c r="AV38" i="4" s="1"/>
  <c r="F38" i="4" s="1"/>
  <c r="F39" i="9"/>
  <c r="F40" i="9"/>
  <c r="AV40" i="4" s="1"/>
  <c r="F40" i="4" s="1"/>
  <c r="F41" i="9"/>
  <c r="F42" i="9"/>
  <c r="AV42" i="4" s="1"/>
  <c r="F42" i="4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AU30" i="4" s="1"/>
  <c r="E30" i="4" s="1"/>
  <c r="E31" i="9"/>
  <c r="E32" i="9"/>
  <c r="AU32" i="4" s="1"/>
  <c r="E32" i="4" s="1"/>
  <c r="E33" i="9"/>
  <c r="E34" i="9"/>
  <c r="AU34" i="4" s="1"/>
  <c r="E34" i="4" s="1"/>
  <c r="E35" i="9"/>
  <c r="E36" i="9"/>
  <c r="AU36" i="4" s="1"/>
  <c r="E36" i="4" s="1"/>
  <c r="E37" i="9"/>
  <c r="E38" i="9"/>
  <c r="AU38" i="4" s="1"/>
  <c r="E38" i="4" s="1"/>
  <c r="E39" i="9"/>
  <c r="E40" i="9"/>
  <c r="AU40" i="4" s="1"/>
  <c r="E40" i="4" s="1"/>
  <c r="E41" i="9"/>
  <c r="E42" i="9"/>
  <c r="AU42" i="4" s="1"/>
  <c r="E42" i="4" s="1"/>
  <c r="D8" i="9"/>
  <c r="AT8" i="4" s="1"/>
  <c r="D8" i="4" s="1"/>
  <c r="D10" i="9"/>
  <c r="AT10" i="4" s="1"/>
  <c r="D10" i="4" s="1"/>
  <c r="D12" i="9"/>
  <c r="AT12" i="4" s="1"/>
  <c r="D12" i="4" s="1"/>
  <c r="D14" i="9"/>
  <c r="AT14" i="4" s="1"/>
  <c r="D14" i="4" s="1"/>
  <c r="D16" i="9"/>
  <c r="AT16" i="4" s="1"/>
  <c r="D16" i="4" s="1"/>
  <c r="D18" i="9"/>
  <c r="AT18" i="4" s="1"/>
  <c r="D18" i="4" s="1"/>
  <c r="D20" i="9"/>
  <c r="AT20" i="4" s="1"/>
  <c r="D20" i="4" s="1"/>
  <c r="D22" i="9"/>
  <c r="AT22" i="4" s="1"/>
  <c r="D22" i="4" s="1"/>
  <c r="D24" i="9"/>
  <c r="AT24" i="4" s="1"/>
  <c r="D24" i="4" s="1"/>
  <c r="D26" i="9"/>
  <c r="AT26" i="4" s="1"/>
  <c r="D26" i="4" s="1"/>
  <c r="D28" i="9"/>
  <c r="AT28" i="4" s="1"/>
  <c r="D28" i="4" s="1"/>
  <c r="D30" i="9"/>
  <c r="AT30" i="4" s="1"/>
  <c r="D30" i="4" s="1"/>
  <c r="D32" i="9"/>
  <c r="AT32" i="4" s="1"/>
  <c r="D32" i="4" s="1"/>
  <c r="D34" i="9"/>
  <c r="AT34" i="4" s="1"/>
  <c r="D34" i="4" s="1"/>
  <c r="D36" i="9"/>
  <c r="AT36" i="4" s="1"/>
  <c r="D36" i="4" s="1"/>
  <c r="D38" i="9"/>
  <c r="AT38" i="4" s="1"/>
  <c r="D38" i="4" s="1"/>
  <c r="D40" i="9"/>
  <c r="AT40" i="4" s="1"/>
  <c r="D40" i="4" s="1"/>
  <c r="D42" i="9"/>
  <c r="AT42" i="4" s="1"/>
  <c r="D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10" i="4"/>
  <c r="BN12" i="4"/>
  <c r="BN14" i="4"/>
  <c r="BN16" i="4"/>
  <c r="BN18" i="4"/>
  <c r="BN20" i="4"/>
  <c r="BN22" i="4"/>
  <c r="BN24" i="4"/>
  <c r="BN26" i="4"/>
  <c r="BN28" i="4"/>
  <c r="BN30" i="4"/>
  <c r="BN32" i="4"/>
  <c r="BN34" i="4"/>
  <c r="BN36" i="4"/>
  <c r="BN38" i="4"/>
  <c r="BN40" i="4"/>
  <c r="BN42" i="4"/>
  <c r="X42" i="4" s="1"/>
  <c r="BM8" i="4"/>
  <c r="BM9" i="4"/>
  <c r="W9" i="4" s="1"/>
  <c r="BM10" i="4"/>
  <c r="BM11" i="4"/>
  <c r="W11" i="4" s="1"/>
  <c r="BM12" i="4"/>
  <c r="BM13" i="4"/>
  <c r="W13" i="4" s="1"/>
  <c r="BM14" i="4"/>
  <c r="BM15" i="4"/>
  <c r="W15" i="4" s="1"/>
  <c r="BM16" i="4"/>
  <c r="BM17" i="4"/>
  <c r="W17" i="4" s="1"/>
  <c r="BM18" i="4"/>
  <c r="BM19" i="4"/>
  <c r="W19" i="4" s="1"/>
  <c r="BM20" i="4"/>
  <c r="BM21" i="4"/>
  <c r="W21" i="4" s="1"/>
  <c r="BM22" i="4"/>
  <c r="BM23" i="4"/>
  <c r="W23" i="4" s="1"/>
  <c r="BM24" i="4"/>
  <c r="BM25" i="4"/>
  <c r="W25" i="4" s="1"/>
  <c r="BM26" i="4"/>
  <c r="BM27" i="4"/>
  <c r="W27" i="4" s="1"/>
  <c r="BM28" i="4"/>
  <c r="BM29" i="4"/>
  <c r="W29" i="4" s="1"/>
  <c r="BM30" i="4"/>
  <c r="BM31" i="4"/>
  <c r="W31" i="4" s="1"/>
  <c r="BM32" i="4"/>
  <c r="BM33" i="4"/>
  <c r="W33" i="4" s="1"/>
  <c r="BM34" i="4"/>
  <c r="BM35" i="4"/>
  <c r="W35" i="4" s="1"/>
  <c r="BM36" i="4"/>
  <c r="BM37" i="4"/>
  <c r="W37" i="4" s="1"/>
  <c r="BM38" i="4"/>
  <c r="BM39" i="4"/>
  <c r="W39" i="4" s="1"/>
  <c r="BM40" i="4"/>
  <c r="BM41" i="4"/>
  <c r="W41" i="4" s="1"/>
  <c r="BM42" i="4"/>
  <c r="BL8" i="4"/>
  <c r="V8" i="4" s="1"/>
  <c r="BL9" i="4"/>
  <c r="V9" i="4" s="1"/>
  <c r="BL10" i="4"/>
  <c r="V10" i="4" s="1"/>
  <c r="BL11" i="4"/>
  <c r="BL12" i="4"/>
  <c r="V12" i="4" s="1"/>
  <c r="BL13" i="4"/>
  <c r="V13" i="4" s="1"/>
  <c r="BL14" i="4"/>
  <c r="V14" i="4" s="1"/>
  <c r="BL15" i="4"/>
  <c r="BL16" i="4"/>
  <c r="V16" i="4" s="1"/>
  <c r="BL17" i="4"/>
  <c r="V17" i="4" s="1"/>
  <c r="BL18" i="4"/>
  <c r="V18" i="4" s="1"/>
  <c r="BL19" i="4"/>
  <c r="BL20" i="4"/>
  <c r="V20" i="4" s="1"/>
  <c r="BL21" i="4"/>
  <c r="V21" i="4" s="1"/>
  <c r="BL22" i="4"/>
  <c r="V22" i="4" s="1"/>
  <c r="BL23" i="4"/>
  <c r="BL24" i="4"/>
  <c r="V24" i="4" s="1"/>
  <c r="BL25" i="4"/>
  <c r="V25" i="4" s="1"/>
  <c r="BL26" i="4"/>
  <c r="V26" i="4" s="1"/>
  <c r="BL27" i="4"/>
  <c r="BL28" i="4"/>
  <c r="V28" i="4" s="1"/>
  <c r="BL29" i="4"/>
  <c r="V29" i="4" s="1"/>
  <c r="BL30" i="4"/>
  <c r="V30" i="4" s="1"/>
  <c r="BL31" i="4"/>
  <c r="BL32" i="4"/>
  <c r="V32" i="4" s="1"/>
  <c r="BL33" i="4"/>
  <c r="V33" i="4" s="1"/>
  <c r="BL34" i="4"/>
  <c r="V34" i="4" s="1"/>
  <c r="BL35" i="4"/>
  <c r="BL36" i="4"/>
  <c r="V36" i="4" s="1"/>
  <c r="BL37" i="4"/>
  <c r="V37" i="4" s="1"/>
  <c r="BL39" i="4"/>
  <c r="V39" i="4" s="1"/>
  <c r="BL40" i="4"/>
  <c r="BL41" i="4"/>
  <c r="V41" i="4" s="1"/>
  <c r="BK8" i="4"/>
  <c r="U8" i="4" s="1"/>
  <c r="BK9" i="4"/>
  <c r="BK10" i="4"/>
  <c r="U10" i="4" s="1"/>
  <c r="BK11" i="4"/>
  <c r="U11" i="4" s="1"/>
  <c r="BK12" i="4"/>
  <c r="U12" i="4" s="1"/>
  <c r="BK13" i="4"/>
  <c r="U13" i="4" s="1"/>
  <c r="BK14" i="4"/>
  <c r="U14" i="4" s="1"/>
  <c r="BK15" i="4"/>
  <c r="U15" i="4" s="1"/>
  <c r="BK16" i="4"/>
  <c r="U16" i="4" s="1"/>
  <c r="BK17" i="4"/>
  <c r="BK18" i="4"/>
  <c r="U18" i="4" s="1"/>
  <c r="BK19" i="4"/>
  <c r="U19" i="4" s="1"/>
  <c r="BK20" i="4"/>
  <c r="U20" i="4" s="1"/>
  <c r="BK21" i="4"/>
  <c r="U21" i="4" s="1"/>
  <c r="BK22" i="4"/>
  <c r="U22" i="4" s="1"/>
  <c r="BK23" i="4"/>
  <c r="U23" i="4" s="1"/>
  <c r="BK24" i="4"/>
  <c r="U24" i="4" s="1"/>
  <c r="BK25" i="4"/>
  <c r="BK26" i="4"/>
  <c r="U26" i="4" s="1"/>
  <c r="BK27" i="4"/>
  <c r="U27" i="4" s="1"/>
  <c r="BK28" i="4"/>
  <c r="BK29" i="4"/>
  <c r="U29" i="4" s="1"/>
  <c r="BK30" i="4"/>
  <c r="U30" i="4" s="1"/>
  <c r="BK31" i="4"/>
  <c r="U31" i="4" s="1"/>
  <c r="BK32" i="4"/>
  <c r="BK33" i="4"/>
  <c r="U33" i="4" s="1"/>
  <c r="BK34" i="4"/>
  <c r="U34" i="4" s="1"/>
  <c r="BK35" i="4"/>
  <c r="U35" i="4" s="1"/>
  <c r="BK37" i="4"/>
  <c r="BK39" i="4"/>
  <c r="U39" i="4" s="1"/>
  <c r="BK41" i="4"/>
  <c r="U41" i="4" s="1"/>
  <c r="BJ8" i="4"/>
  <c r="T8" i="4" s="1"/>
  <c r="BJ9" i="4"/>
  <c r="BJ10" i="4"/>
  <c r="T10" i="4" s="1"/>
  <c r="BJ11" i="4"/>
  <c r="T11" i="4" s="1"/>
  <c r="BJ12" i="4"/>
  <c r="T12" i="4" s="1"/>
  <c r="BJ13" i="4"/>
  <c r="BJ14" i="4"/>
  <c r="T14" i="4" s="1"/>
  <c r="BJ15" i="4"/>
  <c r="T15" i="4" s="1"/>
  <c r="BJ16" i="4"/>
  <c r="T16" i="4" s="1"/>
  <c r="BJ17" i="4"/>
  <c r="BJ18" i="4"/>
  <c r="T18" i="4" s="1"/>
  <c r="BJ19" i="4"/>
  <c r="T19" i="4" s="1"/>
  <c r="BJ20" i="4"/>
  <c r="T20" i="4" s="1"/>
  <c r="BJ21" i="4"/>
  <c r="BJ22" i="4"/>
  <c r="T22" i="4" s="1"/>
  <c r="BJ23" i="4"/>
  <c r="T23" i="4" s="1"/>
  <c r="BJ24" i="4"/>
  <c r="T24" i="4" s="1"/>
  <c r="BJ25" i="4"/>
  <c r="BJ26" i="4"/>
  <c r="T26" i="4" s="1"/>
  <c r="BJ27" i="4"/>
  <c r="T27" i="4" s="1"/>
  <c r="BJ28" i="4"/>
  <c r="T28" i="4" s="1"/>
  <c r="BJ29" i="4"/>
  <c r="BJ30" i="4"/>
  <c r="T30" i="4" s="1"/>
  <c r="BJ31" i="4"/>
  <c r="T31" i="4" s="1"/>
  <c r="BJ32" i="4"/>
  <c r="T32" i="4" s="1"/>
  <c r="BJ33" i="4"/>
  <c r="BJ34" i="4"/>
  <c r="T34" i="4" s="1"/>
  <c r="BJ35" i="4"/>
  <c r="T35" i="4" s="1"/>
  <c r="BJ36" i="4"/>
  <c r="T36" i="4" s="1"/>
  <c r="BJ37" i="4"/>
  <c r="BJ38" i="4"/>
  <c r="T38" i="4" s="1"/>
  <c r="BJ39" i="4"/>
  <c r="T39" i="4" s="1"/>
  <c r="BJ41" i="4"/>
  <c r="T41" i="4" s="1"/>
  <c r="BI8" i="4"/>
  <c r="BI9" i="4"/>
  <c r="S9" i="4" s="1"/>
  <c r="BI10" i="4"/>
  <c r="BI11" i="4"/>
  <c r="S11" i="4" s="1"/>
  <c r="BI12" i="4"/>
  <c r="BI13" i="4"/>
  <c r="S13" i="4" s="1"/>
  <c r="BI14" i="4"/>
  <c r="BI15" i="4"/>
  <c r="S15" i="4" s="1"/>
  <c r="BI16" i="4"/>
  <c r="BI17" i="4"/>
  <c r="S17" i="4" s="1"/>
  <c r="BI18" i="4"/>
  <c r="BI19" i="4"/>
  <c r="S19" i="4" s="1"/>
  <c r="BI20" i="4"/>
  <c r="BI21" i="4"/>
  <c r="S21" i="4" s="1"/>
  <c r="BI22" i="4"/>
  <c r="BI23" i="4"/>
  <c r="S23" i="4" s="1"/>
  <c r="BI24" i="4"/>
  <c r="BI25" i="4"/>
  <c r="S25" i="4" s="1"/>
  <c r="BI26" i="4"/>
  <c r="BI27" i="4"/>
  <c r="S27" i="4" s="1"/>
  <c r="BI28" i="4"/>
  <c r="BI29" i="4"/>
  <c r="S29" i="4" s="1"/>
  <c r="BI30" i="4"/>
  <c r="BI31" i="4"/>
  <c r="S31" i="4" s="1"/>
  <c r="BI32" i="4"/>
  <c r="BI33" i="4"/>
  <c r="S33" i="4" s="1"/>
  <c r="BI34" i="4"/>
  <c r="BI35" i="4"/>
  <c r="S35" i="4" s="1"/>
  <c r="BI37" i="4"/>
  <c r="BI38" i="4"/>
  <c r="S38" i="4" s="1"/>
  <c r="BI39" i="4"/>
  <c r="BI41" i="4"/>
  <c r="S41" i="4" s="1"/>
  <c r="BH8" i="4"/>
  <c r="BH9" i="4"/>
  <c r="R9" i="4" s="1"/>
  <c r="BH10" i="4"/>
  <c r="BH11" i="4"/>
  <c r="R11" i="4" s="1"/>
  <c r="BH12" i="4"/>
  <c r="BH13" i="4"/>
  <c r="R13" i="4" s="1"/>
  <c r="BH14" i="4"/>
  <c r="BH15" i="4"/>
  <c r="R15" i="4" s="1"/>
  <c r="BH16" i="4"/>
  <c r="BH17" i="4"/>
  <c r="R17" i="4" s="1"/>
  <c r="BH18" i="4"/>
  <c r="BH19" i="4"/>
  <c r="R19" i="4" s="1"/>
  <c r="BH20" i="4"/>
  <c r="BH21" i="4"/>
  <c r="R21" i="4" s="1"/>
  <c r="BH22" i="4"/>
  <c r="BH23" i="4"/>
  <c r="R23" i="4" s="1"/>
  <c r="BH24" i="4"/>
  <c r="BH25" i="4"/>
  <c r="R25" i="4" s="1"/>
  <c r="BH26" i="4"/>
  <c r="BH27" i="4"/>
  <c r="R27" i="4" s="1"/>
  <c r="BH28" i="4"/>
  <c r="BH29" i="4"/>
  <c r="R29" i="4" s="1"/>
  <c r="BH30" i="4"/>
  <c r="BH31" i="4"/>
  <c r="R31" i="4" s="1"/>
  <c r="BH32" i="4"/>
  <c r="BH33" i="4"/>
  <c r="R33" i="4" s="1"/>
  <c r="BH34" i="4"/>
  <c r="BH35" i="4"/>
  <c r="R35" i="4" s="1"/>
  <c r="BH37" i="4"/>
  <c r="BH39" i="4"/>
  <c r="R39" i="4" s="1"/>
  <c r="BH41" i="4"/>
  <c r="BG8" i="4"/>
  <c r="BG9" i="4"/>
  <c r="Q9" i="4" s="1"/>
  <c r="BG10" i="4"/>
  <c r="Q10" i="4" s="1"/>
  <c r="BG11" i="4"/>
  <c r="Q11" i="4" s="1"/>
  <c r="BG12" i="4"/>
  <c r="BG13" i="4"/>
  <c r="Q13" i="4" s="1"/>
  <c r="BG14" i="4"/>
  <c r="Q14" i="4" s="1"/>
  <c r="BG15" i="4"/>
  <c r="Q15" i="4" s="1"/>
  <c r="BG16" i="4"/>
  <c r="BG17" i="4"/>
  <c r="Q17" i="4" s="1"/>
  <c r="BG18" i="4"/>
  <c r="Q18" i="4" s="1"/>
  <c r="BG19" i="4"/>
  <c r="Q19" i="4" s="1"/>
  <c r="BG20" i="4"/>
  <c r="BG21" i="4"/>
  <c r="Q21" i="4" s="1"/>
  <c r="BG22" i="4"/>
  <c r="Q22" i="4" s="1"/>
  <c r="BG23" i="4"/>
  <c r="Q23" i="4" s="1"/>
  <c r="BG24" i="4"/>
  <c r="BG25" i="4"/>
  <c r="Q25" i="4" s="1"/>
  <c r="BG26" i="4"/>
  <c r="Q26" i="4" s="1"/>
  <c r="BG27" i="4"/>
  <c r="Q27" i="4" s="1"/>
  <c r="BG28" i="4"/>
  <c r="BG29" i="4"/>
  <c r="Q29" i="4" s="1"/>
  <c r="BG30" i="4"/>
  <c r="Q30" i="4" s="1"/>
  <c r="BG31" i="4"/>
  <c r="Q31" i="4" s="1"/>
  <c r="BG33" i="4"/>
  <c r="Q33" i="4" s="1"/>
  <c r="BG35" i="4"/>
  <c r="Q35" i="4" s="1"/>
  <c r="BG37" i="4"/>
  <c r="Q37" i="4" s="1"/>
  <c r="BG39" i="4"/>
  <c r="Q39" i="4" s="1"/>
  <c r="BG41" i="4"/>
  <c r="Q41" i="4" s="1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5" i="4"/>
  <c r="BF37" i="4"/>
  <c r="BF39" i="4"/>
  <c r="BF41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4" i="4"/>
  <c r="O24" i="4" s="1"/>
  <c r="BE26" i="4"/>
  <c r="O26" i="4" s="1"/>
  <c r="BE28" i="4"/>
  <c r="O28" i="4" s="1"/>
  <c r="BE30" i="4"/>
  <c r="O30" i="4" s="1"/>
  <c r="BE32" i="4"/>
  <c r="O32" i="4" s="1"/>
  <c r="BE34" i="4"/>
  <c r="O34" i="4" s="1"/>
  <c r="BE36" i="4"/>
  <c r="O36" i="4" s="1"/>
  <c r="BE38" i="4"/>
  <c r="O38" i="4" s="1"/>
  <c r="BE41" i="4"/>
  <c r="O41" i="4" s="1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5" i="4"/>
  <c r="BD36" i="4"/>
  <c r="BD37" i="4"/>
  <c r="BD39" i="4"/>
  <c r="BD41" i="4"/>
  <c r="BC8" i="4"/>
  <c r="BC9" i="4"/>
  <c r="M9" i="4" s="1"/>
  <c r="BC10" i="4"/>
  <c r="BC11" i="4"/>
  <c r="M11" i="4" s="1"/>
  <c r="BC12" i="4"/>
  <c r="BC13" i="4"/>
  <c r="M13" i="4" s="1"/>
  <c r="BC14" i="4"/>
  <c r="BC15" i="4"/>
  <c r="M15" i="4" s="1"/>
  <c r="BC16" i="4"/>
  <c r="BC17" i="4"/>
  <c r="M17" i="4" s="1"/>
  <c r="BC18" i="4"/>
  <c r="BC19" i="4"/>
  <c r="M19" i="4" s="1"/>
  <c r="BC20" i="4"/>
  <c r="BC21" i="4"/>
  <c r="M21" i="4" s="1"/>
  <c r="BC22" i="4"/>
  <c r="BC23" i="4"/>
  <c r="M23" i="4" s="1"/>
  <c r="BC24" i="4"/>
  <c r="BC25" i="4"/>
  <c r="M25" i="4" s="1"/>
  <c r="BC26" i="4"/>
  <c r="BC27" i="4"/>
  <c r="M27" i="4" s="1"/>
  <c r="BC28" i="4"/>
  <c r="BC29" i="4"/>
  <c r="M29" i="4" s="1"/>
  <c r="BC30" i="4"/>
  <c r="BC31" i="4"/>
  <c r="M31" i="4" s="1"/>
  <c r="BC33" i="4"/>
  <c r="BC34" i="4"/>
  <c r="BC35" i="4"/>
  <c r="BC37" i="4"/>
  <c r="BC39" i="4"/>
  <c r="BC4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7" i="4"/>
  <c r="BB38" i="4"/>
  <c r="BB39" i="4"/>
  <c r="BB4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5" i="4"/>
  <c r="BA36" i="4"/>
  <c r="BA37" i="4"/>
  <c r="BA39" i="4"/>
  <c r="BA41" i="4"/>
  <c r="AZ8" i="4"/>
  <c r="AZ9" i="4"/>
  <c r="J9" i="4" s="1"/>
  <c r="AZ10" i="4"/>
  <c r="AZ11" i="4"/>
  <c r="J11" i="4" s="1"/>
  <c r="AZ12" i="4"/>
  <c r="AZ13" i="4"/>
  <c r="J13" i="4" s="1"/>
  <c r="AZ14" i="4"/>
  <c r="AZ15" i="4"/>
  <c r="J15" i="4" s="1"/>
  <c r="AZ16" i="4"/>
  <c r="AZ17" i="4"/>
  <c r="J17" i="4" s="1"/>
  <c r="AZ18" i="4"/>
  <c r="AZ19" i="4"/>
  <c r="J19" i="4" s="1"/>
  <c r="AZ20" i="4"/>
  <c r="AZ21" i="4"/>
  <c r="J21" i="4" s="1"/>
  <c r="AZ22" i="4"/>
  <c r="AZ23" i="4"/>
  <c r="J23" i="4" s="1"/>
  <c r="AZ24" i="4"/>
  <c r="AZ25" i="4"/>
  <c r="J25" i="4" s="1"/>
  <c r="AZ27" i="4"/>
  <c r="J27" i="4" s="1"/>
  <c r="AZ29" i="4"/>
  <c r="J29" i="4" s="1"/>
  <c r="AZ31" i="4"/>
  <c r="J31" i="4" s="1"/>
  <c r="AZ33" i="4"/>
  <c r="J33" i="4" s="1"/>
  <c r="AZ35" i="4"/>
  <c r="J35" i="4" s="1"/>
  <c r="AZ37" i="4"/>
  <c r="J37" i="4" s="1"/>
  <c r="AZ39" i="4"/>
  <c r="J39" i="4" s="1"/>
  <c r="AZ41" i="4"/>
  <c r="J41" i="4" s="1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5" i="4"/>
  <c r="AY37" i="4"/>
  <c r="AY39" i="4"/>
  <c r="AY41" i="4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19" i="4"/>
  <c r="H19" i="4" s="1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5" i="4"/>
  <c r="AX37" i="4"/>
  <c r="AX39" i="4"/>
  <c r="AX41" i="4"/>
  <c r="AW8" i="4"/>
  <c r="AW9" i="4"/>
  <c r="G9" i="4" s="1"/>
  <c r="AW10" i="4"/>
  <c r="AW11" i="4"/>
  <c r="G11" i="4" s="1"/>
  <c r="AW12" i="4"/>
  <c r="AW13" i="4"/>
  <c r="G13" i="4" s="1"/>
  <c r="AW14" i="4"/>
  <c r="AW15" i="4"/>
  <c r="G15" i="4" s="1"/>
  <c r="AW16" i="4"/>
  <c r="AW17" i="4"/>
  <c r="G17" i="4" s="1"/>
  <c r="AW18" i="4"/>
  <c r="AW19" i="4"/>
  <c r="G19" i="4" s="1"/>
  <c r="AW20" i="4"/>
  <c r="AW21" i="4"/>
  <c r="AW22" i="4"/>
  <c r="AW23" i="4"/>
  <c r="AW24" i="4"/>
  <c r="AW25" i="4"/>
  <c r="AW26" i="4"/>
  <c r="AW27" i="4"/>
  <c r="AW28" i="4"/>
  <c r="AW29" i="4"/>
  <c r="AW30" i="4"/>
  <c r="AW31" i="4"/>
  <c r="AW33" i="4"/>
  <c r="AW35" i="4"/>
  <c r="AW37" i="4"/>
  <c r="AW39" i="4"/>
  <c r="AW4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1" i="4"/>
  <c r="AV33" i="4"/>
  <c r="AV35" i="4"/>
  <c r="AV37" i="4"/>
  <c r="AV39" i="4"/>
  <c r="AV41" i="4"/>
  <c r="AU8" i="4"/>
  <c r="AU9" i="4"/>
  <c r="E9" i="4" s="1"/>
  <c r="AU10" i="4"/>
  <c r="AU11" i="4"/>
  <c r="E11" i="4" s="1"/>
  <c r="AU12" i="4"/>
  <c r="AU13" i="4"/>
  <c r="E13" i="4" s="1"/>
  <c r="AU14" i="4"/>
  <c r="AU15" i="4"/>
  <c r="E15" i="4" s="1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1" i="4"/>
  <c r="AU33" i="4"/>
  <c r="AU35" i="4"/>
  <c r="AU37" i="4"/>
  <c r="AU39" i="4"/>
  <c r="AU4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X40" i="4"/>
  <c r="W8" i="4"/>
  <c r="W10" i="4"/>
  <c r="W12" i="4"/>
  <c r="W14" i="4"/>
  <c r="W16" i="4"/>
  <c r="W18" i="4"/>
  <c r="W20" i="4"/>
  <c r="W22" i="4"/>
  <c r="W24" i="4"/>
  <c r="W26" i="4"/>
  <c r="W28" i="4"/>
  <c r="W30" i="4"/>
  <c r="W32" i="4"/>
  <c r="W34" i="4"/>
  <c r="W36" i="4"/>
  <c r="W38" i="4"/>
  <c r="W40" i="4"/>
  <c r="W42" i="4"/>
  <c r="V11" i="4"/>
  <c r="V15" i="4"/>
  <c r="V19" i="4"/>
  <c r="V23" i="4"/>
  <c r="V27" i="4"/>
  <c r="V31" i="4"/>
  <c r="V35" i="4"/>
  <c r="V40" i="4"/>
  <c r="U9" i="4"/>
  <c r="U17" i="4"/>
  <c r="U25" i="4"/>
  <c r="U28" i="4"/>
  <c r="U32" i="4"/>
  <c r="U37" i="4"/>
  <c r="T9" i="4"/>
  <c r="T13" i="4"/>
  <c r="T17" i="4"/>
  <c r="T21" i="4"/>
  <c r="T25" i="4"/>
  <c r="T29" i="4"/>
  <c r="T33" i="4"/>
  <c r="T37" i="4"/>
  <c r="S8" i="4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7" i="4"/>
  <c r="S39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R37" i="4"/>
  <c r="R41" i="4"/>
  <c r="Q8" i="4"/>
  <c r="Q12" i="4"/>
  <c r="Q16" i="4"/>
  <c r="Q20" i="4"/>
  <c r="Q24" i="4"/>
  <c r="Q28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5" i="4"/>
  <c r="P37" i="4"/>
  <c r="P39" i="4"/>
  <c r="P41" i="4"/>
  <c r="O9" i="4"/>
  <c r="O11" i="4"/>
  <c r="O13" i="4"/>
  <c r="O15" i="4"/>
  <c r="O17" i="4"/>
  <c r="O19" i="4"/>
  <c r="O2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5" i="4"/>
  <c r="N36" i="4"/>
  <c r="N37" i="4"/>
  <c r="N39" i="4"/>
  <c r="N41" i="4"/>
  <c r="M8" i="4"/>
  <c r="M10" i="4"/>
  <c r="M12" i="4"/>
  <c r="M14" i="4"/>
  <c r="M16" i="4"/>
  <c r="M18" i="4"/>
  <c r="M20" i="4"/>
  <c r="M22" i="4"/>
  <c r="M24" i="4"/>
  <c r="M26" i="4"/>
  <c r="M28" i="4"/>
  <c r="M30" i="4"/>
  <c r="M33" i="4"/>
  <c r="M34" i="4"/>
  <c r="M35" i="4"/>
  <c r="M37" i="4"/>
  <c r="M39" i="4"/>
  <c r="M4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7" i="4"/>
  <c r="L38" i="4"/>
  <c r="L39" i="4"/>
  <c r="L4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5" i="4"/>
  <c r="K36" i="4"/>
  <c r="K37" i="4"/>
  <c r="K39" i="4"/>
  <c r="K41" i="4"/>
  <c r="J8" i="4"/>
  <c r="J10" i="4"/>
  <c r="J12" i="4"/>
  <c r="J14" i="4"/>
  <c r="J16" i="4"/>
  <c r="J18" i="4"/>
  <c r="J20" i="4"/>
  <c r="J22" i="4"/>
  <c r="J24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5" i="4"/>
  <c r="I37" i="4"/>
  <c r="I39" i="4"/>
  <c r="I41" i="4"/>
  <c r="H8" i="4"/>
  <c r="H10" i="4"/>
  <c r="H12" i="4"/>
  <c r="H14" i="4"/>
  <c r="H16" i="4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5" i="4"/>
  <c r="H37" i="4"/>
  <c r="H39" i="4"/>
  <c r="H41" i="4"/>
  <c r="G8" i="4"/>
  <c r="G10" i="4"/>
  <c r="G12" i="4"/>
  <c r="G14" i="4"/>
  <c r="G16" i="4"/>
  <c r="G18" i="4"/>
  <c r="G20" i="4"/>
  <c r="G21" i="4"/>
  <c r="G22" i="4"/>
  <c r="G23" i="4"/>
  <c r="G24" i="4"/>
  <c r="G25" i="4"/>
  <c r="G26" i="4"/>
  <c r="G27" i="4"/>
  <c r="G28" i="4"/>
  <c r="G29" i="4"/>
  <c r="G30" i="4"/>
  <c r="G31" i="4"/>
  <c r="G33" i="4"/>
  <c r="G35" i="4"/>
  <c r="G37" i="4"/>
  <c r="G39" i="4"/>
  <c r="G4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3" i="4"/>
  <c r="F35" i="4"/>
  <c r="F37" i="4"/>
  <c r="F39" i="4"/>
  <c r="F41" i="4"/>
  <c r="E8" i="4"/>
  <c r="E10" i="4"/>
  <c r="E12" i="4"/>
  <c r="E14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1" i="4"/>
  <c r="E33" i="4"/>
  <c r="E35" i="4"/>
  <c r="E37" i="4"/>
  <c r="E39" i="4"/>
  <c r="E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Z32" i="3" s="1"/>
  <c r="AC33" i="3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Z35" i="3"/>
  <c r="Z37" i="3"/>
  <c r="Z39" i="3"/>
  <c r="Z41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R42" i="3"/>
  <c r="P42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O8" i="3"/>
  <c r="O9" i="3"/>
  <c r="D9" i="3" s="1"/>
  <c r="O10" i="3"/>
  <c r="O11" i="3"/>
  <c r="O12" i="3"/>
  <c r="O13" i="3"/>
  <c r="O14" i="3"/>
  <c r="O15" i="3"/>
  <c r="O16" i="3"/>
  <c r="O17" i="3"/>
  <c r="D17" i="3" s="1"/>
  <c r="O18" i="3"/>
  <c r="O19" i="3"/>
  <c r="O20" i="3"/>
  <c r="O21" i="3"/>
  <c r="O22" i="3"/>
  <c r="O23" i="3"/>
  <c r="O24" i="3"/>
  <c r="O25" i="3"/>
  <c r="D25" i="3" s="1"/>
  <c r="O26" i="3"/>
  <c r="O27" i="3"/>
  <c r="O28" i="3"/>
  <c r="O29" i="3"/>
  <c r="O30" i="3"/>
  <c r="O31" i="3"/>
  <c r="O32" i="3"/>
  <c r="O33" i="3"/>
  <c r="D33" i="3" s="1"/>
  <c r="O34" i="3"/>
  <c r="O35" i="3"/>
  <c r="O36" i="3"/>
  <c r="O37" i="3"/>
  <c r="O38" i="3"/>
  <c r="O39" i="3"/>
  <c r="O40" i="3"/>
  <c r="O41" i="3"/>
  <c r="D41" i="3" s="1"/>
  <c r="O42" i="3"/>
  <c r="N8" i="3"/>
  <c r="N9" i="3"/>
  <c r="Q9" i="1" s="1"/>
  <c r="N10" i="3"/>
  <c r="N11" i="3"/>
  <c r="Q11" i="1" s="1"/>
  <c r="N12" i="3"/>
  <c r="N13" i="3"/>
  <c r="Q13" i="1" s="1"/>
  <c r="N14" i="3"/>
  <c r="N15" i="3"/>
  <c r="Q15" i="1" s="1"/>
  <c r="N16" i="3"/>
  <c r="N17" i="3"/>
  <c r="Q17" i="1" s="1"/>
  <c r="N18" i="3"/>
  <c r="N19" i="3"/>
  <c r="Q19" i="1" s="1"/>
  <c r="N20" i="3"/>
  <c r="N21" i="3"/>
  <c r="Q21" i="1" s="1"/>
  <c r="N22" i="3"/>
  <c r="N23" i="3"/>
  <c r="Q23" i="1" s="1"/>
  <c r="N24" i="3"/>
  <c r="N25" i="3"/>
  <c r="Q25" i="1" s="1"/>
  <c r="N26" i="3"/>
  <c r="N27" i="3"/>
  <c r="Q27" i="1" s="1"/>
  <c r="N28" i="3"/>
  <c r="N29" i="3"/>
  <c r="Q29" i="1" s="1"/>
  <c r="N30" i="3"/>
  <c r="N31" i="3"/>
  <c r="Q31" i="1" s="1"/>
  <c r="N32" i="3"/>
  <c r="N33" i="3"/>
  <c r="Q33" i="1" s="1"/>
  <c r="N34" i="3"/>
  <c r="N35" i="3"/>
  <c r="Q35" i="1" s="1"/>
  <c r="N36" i="3"/>
  <c r="N37" i="3"/>
  <c r="Q37" i="1" s="1"/>
  <c r="N38" i="3"/>
  <c r="N39" i="3"/>
  <c r="Q39" i="1" s="1"/>
  <c r="N40" i="3"/>
  <c r="N41" i="3"/>
  <c r="Q41" i="1" s="1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13" i="3"/>
  <c r="D21" i="3"/>
  <c r="D29" i="3"/>
  <c r="D37" i="3"/>
  <c r="EH8" i="8"/>
  <c r="EH9" i="8"/>
  <c r="DZ9" i="8" s="1"/>
  <c r="EH10" i="8"/>
  <c r="EH11" i="8"/>
  <c r="DZ11" i="8" s="1"/>
  <c r="EH12" i="8"/>
  <c r="EH13" i="8"/>
  <c r="DZ13" i="8" s="1"/>
  <c r="EH14" i="8"/>
  <c r="EH15" i="8"/>
  <c r="EH16" i="8"/>
  <c r="EH17" i="8"/>
  <c r="DZ17" i="8" s="1"/>
  <c r="EH18" i="8"/>
  <c r="EH19" i="8"/>
  <c r="DZ19" i="8" s="1"/>
  <c r="EH20" i="8"/>
  <c r="EH21" i="8"/>
  <c r="DZ21" i="8" s="1"/>
  <c r="EH22" i="8"/>
  <c r="EH23" i="8"/>
  <c r="EH24" i="8"/>
  <c r="EH25" i="8"/>
  <c r="DZ25" i="8" s="1"/>
  <c r="EH26" i="8"/>
  <c r="EH27" i="8"/>
  <c r="DZ27" i="8" s="1"/>
  <c r="EH28" i="8"/>
  <c r="EH29" i="8"/>
  <c r="DZ29" i="8" s="1"/>
  <c r="EH30" i="8"/>
  <c r="EH31" i="8"/>
  <c r="EH32" i="8"/>
  <c r="EH33" i="8"/>
  <c r="DZ33" i="8" s="1"/>
  <c r="EH34" i="8"/>
  <c r="EH35" i="8"/>
  <c r="DZ35" i="8" s="1"/>
  <c r="EH36" i="8"/>
  <c r="EH37" i="8"/>
  <c r="DZ37" i="8" s="1"/>
  <c r="EH38" i="8"/>
  <c r="EH39" i="8"/>
  <c r="EH40" i="8"/>
  <c r="EH41" i="8"/>
  <c r="DZ41" i="8" s="1"/>
  <c r="EH42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DZ15" i="8"/>
  <c r="DZ23" i="8"/>
  <c r="DZ31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F8" i="8" s="1"/>
  <c r="DG9" i="8"/>
  <c r="DG10" i="8"/>
  <c r="DG11" i="8"/>
  <c r="DG12" i="8"/>
  <c r="DG13" i="8"/>
  <c r="DG14" i="8"/>
  <c r="DG15" i="8"/>
  <c r="DG16" i="8"/>
  <c r="DF16" i="8" s="1"/>
  <c r="DG17" i="8"/>
  <c r="DG18" i="8"/>
  <c r="DG19" i="8"/>
  <c r="DG20" i="8"/>
  <c r="DG21" i="8"/>
  <c r="DG22" i="8"/>
  <c r="DG23" i="8"/>
  <c r="DG24" i="8"/>
  <c r="DF24" i="8" s="1"/>
  <c r="DG25" i="8"/>
  <c r="DG26" i="8"/>
  <c r="DG27" i="8"/>
  <c r="DG28" i="8"/>
  <c r="DG29" i="8"/>
  <c r="DG30" i="8"/>
  <c r="DG31" i="8"/>
  <c r="DG32" i="8"/>
  <c r="DF32" i="8" s="1"/>
  <c r="DG33" i="8"/>
  <c r="DG34" i="8"/>
  <c r="DG35" i="8"/>
  <c r="DG36" i="8"/>
  <c r="DG37" i="8"/>
  <c r="DG38" i="8"/>
  <c r="DG39" i="8"/>
  <c r="DG40" i="8"/>
  <c r="DF40" i="8" s="1"/>
  <c r="DG41" i="8"/>
  <c r="DG42" i="8"/>
  <c r="DF12" i="8"/>
  <c r="DF20" i="8"/>
  <c r="DF28" i="8"/>
  <c r="DF3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R8" i="8"/>
  <c r="CR9" i="8"/>
  <c r="CR10" i="8"/>
  <c r="CR11" i="8"/>
  <c r="CQ11" i="8" s="1"/>
  <c r="CR12" i="8"/>
  <c r="CR13" i="8"/>
  <c r="CQ13" i="8" s="1"/>
  <c r="CR14" i="8"/>
  <c r="CR15" i="8"/>
  <c r="CQ15" i="8" s="1"/>
  <c r="CR16" i="8"/>
  <c r="CR17" i="8"/>
  <c r="CR18" i="8"/>
  <c r="CR19" i="8"/>
  <c r="CQ19" i="8" s="1"/>
  <c r="CR20" i="8"/>
  <c r="CR21" i="8"/>
  <c r="CQ21" i="8" s="1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R31" i="8"/>
  <c r="CQ31" i="8" s="1"/>
  <c r="CR32" i="8"/>
  <c r="CR33" i="8"/>
  <c r="CR34" i="8"/>
  <c r="CR35" i="8"/>
  <c r="CQ35" i="8" s="1"/>
  <c r="CR36" i="8"/>
  <c r="CR37" i="8"/>
  <c r="CQ37" i="8" s="1"/>
  <c r="CR38" i="8"/>
  <c r="CR39" i="8"/>
  <c r="CQ39" i="8" s="1"/>
  <c r="CR40" i="8"/>
  <c r="CR41" i="8"/>
  <c r="CR42" i="8"/>
  <c r="CQ9" i="8"/>
  <c r="CQ17" i="8"/>
  <c r="CQ25" i="8"/>
  <c r="CQ33" i="8"/>
  <c r="CQ41" i="8"/>
  <c r="CJ8" i="8"/>
  <c r="CJ9" i="8"/>
  <c r="CB9" i="8" s="1"/>
  <c r="CJ10" i="8"/>
  <c r="CJ11" i="8"/>
  <c r="CB11" i="8" s="1"/>
  <c r="CJ12" i="8"/>
  <c r="CJ13" i="8"/>
  <c r="CB13" i="8" s="1"/>
  <c r="CJ14" i="8"/>
  <c r="CJ15" i="8"/>
  <c r="CJ16" i="8"/>
  <c r="CJ17" i="8"/>
  <c r="CB17" i="8" s="1"/>
  <c r="CJ18" i="8"/>
  <c r="CJ19" i="8"/>
  <c r="CB19" i="8" s="1"/>
  <c r="CJ20" i="8"/>
  <c r="CJ21" i="8"/>
  <c r="CB21" i="8" s="1"/>
  <c r="CJ22" i="8"/>
  <c r="CJ23" i="8"/>
  <c r="CJ24" i="8"/>
  <c r="CJ25" i="8"/>
  <c r="CB25" i="8" s="1"/>
  <c r="CJ26" i="8"/>
  <c r="CJ27" i="8"/>
  <c r="CB27" i="8" s="1"/>
  <c r="CJ28" i="8"/>
  <c r="CJ29" i="8"/>
  <c r="CB29" i="8" s="1"/>
  <c r="CJ30" i="8"/>
  <c r="CJ31" i="8"/>
  <c r="CJ32" i="8"/>
  <c r="CJ33" i="8"/>
  <c r="CB33" i="8" s="1"/>
  <c r="CJ34" i="8"/>
  <c r="CJ35" i="8"/>
  <c r="CB35" i="8" s="1"/>
  <c r="CJ36" i="8"/>
  <c r="CJ37" i="8"/>
  <c r="CB37" i="8" s="1"/>
  <c r="CJ38" i="8"/>
  <c r="CJ39" i="8"/>
  <c r="CJ40" i="8"/>
  <c r="CJ41" i="8"/>
  <c r="CB41" i="8" s="1"/>
  <c r="CJ42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B15" i="8"/>
  <c r="CB23" i="8"/>
  <c r="CB31" i="8"/>
  <c r="CB3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M9" i="8"/>
  <c r="BM13" i="8"/>
  <c r="BM17" i="8"/>
  <c r="BM21" i="8"/>
  <c r="BM25" i="8"/>
  <c r="BM29" i="8"/>
  <c r="BM33" i="8"/>
  <c r="BM37" i="8"/>
  <c r="BM41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X11" i="8"/>
  <c r="AX15" i="8"/>
  <c r="AX19" i="8"/>
  <c r="AX23" i="8"/>
  <c r="AX27" i="8"/>
  <c r="AX31" i="8"/>
  <c r="AX35" i="8"/>
  <c r="AX3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J8" i="8"/>
  <c r="AJ9" i="8"/>
  <c r="AJ10" i="8"/>
  <c r="AJ11" i="8"/>
  <c r="AI11" i="8" s="1"/>
  <c r="AJ12" i="8"/>
  <c r="AJ13" i="8"/>
  <c r="AI13" i="8" s="1"/>
  <c r="AJ14" i="8"/>
  <c r="AJ15" i="8"/>
  <c r="AI15" i="8" s="1"/>
  <c r="AJ16" i="8"/>
  <c r="AJ17" i="8"/>
  <c r="AJ18" i="8"/>
  <c r="AJ19" i="8"/>
  <c r="AI19" i="8" s="1"/>
  <c r="AJ20" i="8"/>
  <c r="AJ21" i="8"/>
  <c r="AI21" i="8" s="1"/>
  <c r="AJ22" i="8"/>
  <c r="AJ23" i="8"/>
  <c r="AI23" i="8" s="1"/>
  <c r="AJ24" i="8"/>
  <c r="AJ25" i="8"/>
  <c r="AJ26" i="8"/>
  <c r="AJ27" i="8"/>
  <c r="AI27" i="8" s="1"/>
  <c r="AJ28" i="8"/>
  <c r="AJ29" i="8"/>
  <c r="AI29" i="8" s="1"/>
  <c r="AJ30" i="8"/>
  <c r="AJ31" i="8"/>
  <c r="AI31" i="8" s="1"/>
  <c r="AJ32" i="8"/>
  <c r="AJ33" i="8"/>
  <c r="AJ34" i="8"/>
  <c r="AJ35" i="8"/>
  <c r="AI35" i="8" s="1"/>
  <c r="AJ36" i="8"/>
  <c r="AJ37" i="8"/>
  <c r="AI37" i="8" s="1"/>
  <c r="AJ38" i="8"/>
  <c r="AJ39" i="8"/>
  <c r="AI39" i="8" s="1"/>
  <c r="AJ40" i="8"/>
  <c r="AJ41" i="8"/>
  <c r="AJ42" i="8"/>
  <c r="AI9" i="8"/>
  <c r="AI17" i="8"/>
  <c r="AI25" i="8"/>
  <c r="AI33" i="8"/>
  <c r="AI41" i="8"/>
  <c r="AB8" i="8"/>
  <c r="AB9" i="8"/>
  <c r="T9" i="8" s="1"/>
  <c r="AB10" i="8"/>
  <c r="AB11" i="8"/>
  <c r="T11" i="8" s="1"/>
  <c r="AB12" i="8"/>
  <c r="AB13" i="8"/>
  <c r="T13" i="8" s="1"/>
  <c r="AB14" i="8"/>
  <c r="AB15" i="8"/>
  <c r="AB16" i="8"/>
  <c r="AB17" i="8"/>
  <c r="T17" i="8" s="1"/>
  <c r="AB18" i="8"/>
  <c r="AB19" i="8"/>
  <c r="T19" i="8" s="1"/>
  <c r="AB20" i="8"/>
  <c r="AB21" i="8"/>
  <c r="AB22" i="8"/>
  <c r="AB23" i="8"/>
  <c r="T23" i="8" s="1"/>
  <c r="AB24" i="8"/>
  <c r="AB25" i="8"/>
  <c r="AB26" i="8"/>
  <c r="AB27" i="8"/>
  <c r="T27" i="8" s="1"/>
  <c r="AB28" i="8"/>
  <c r="AB29" i="8"/>
  <c r="AB30" i="8"/>
  <c r="AB31" i="8"/>
  <c r="T31" i="8" s="1"/>
  <c r="AB32" i="8"/>
  <c r="AB33" i="8"/>
  <c r="AB34" i="8"/>
  <c r="AB35" i="8"/>
  <c r="T35" i="8" s="1"/>
  <c r="AB36" i="8"/>
  <c r="AB37" i="8"/>
  <c r="AB38" i="8"/>
  <c r="AB39" i="8"/>
  <c r="T39" i="8" s="1"/>
  <c r="AB40" i="8"/>
  <c r="AB41" i="8"/>
  <c r="AB42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T15" i="8"/>
  <c r="T21" i="8"/>
  <c r="T25" i="8"/>
  <c r="T29" i="8"/>
  <c r="T33" i="8"/>
  <c r="T37" i="8"/>
  <c r="T41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E33" i="8" s="1"/>
  <c r="M34" i="8"/>
  <c r="M35" i="8"/>
  <c r="M36" i="8"/>
  <c r="M37" i="8"/>
  <c r="E37" i="8" s="1"/>
  <c r="M38" i="8"/>
  <c r="M39" i="8"/>
  <c r="M40" i="8"/>
  <c r="M41" i="8"/>
  <c r="E41" i="8" s="1"/>
  <c r="M42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E11" i="8"/>
  <c r="E15" i="8"/>
  <c r="E19" i="8"/>
  <c r="E23" i="8"/>
  <c r="E27" i="8"/>
  <c r="E31" i="8"/>
  <c r="E35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A11" i="10" s="1"/>
  <c r="DB12" i="10"/>
  <c r="DB13" i="10"/>
  <c r="DA13" i="10" s="1"/>
  <c r="DB14" i="10"/>
  <c r="DB15" i="10"/>
  <c r="DA15" i="10" s="1"/>
  <c r="DB16" i="10"/>
  <c r="DB17" i="10"/>
  <c r="DA17" i="10" s="1"/>
  <c r="DB18" i="10"/>
  <c r="DB19" i="10"/>
  <c r="DA19" i="10" s="1"/>
  <c r="DB20" i="10"/>
  <c r="DB21" i="10"/>
  <c r="DA21" i="10" s="1"/>
  <c r="DB22" i="10"/>
  <c r="DB23" i="10"/>
  <c r="DA23" i="10" s="1"/>
  <c r="DB24" i="10"/>
  <c r="DB25" i="10"/>
  <c r="DB26" i="10"/>
  <c r="DB27" i="10"/>
  <c r="DA27" i="10" s="1"/>
  <c r="DB28" i="10"/>
  <c r="DB29" i="10"/>
  <c r="DA29" i="10" s="1"/>
  <c r="DB30" i="10"/>
  <c r="DB31" i="10"/>
  <c r="DA31" i="10" s="1"/>
  <c r="DB32" i="10"/>
  <c r="DB33" i="10"/>
  <c r="DA33" i="10" s="1"/>
  <c r="DB34" i="10"/>
  <c r="DB35" i="10"/>
  <c r="DA35" i="10" s="1"/>
  <c r="DB36" i="10"/>
  <c r="DB37" i="10"/>
  <c r="DA37" i="10" s="1"/>
  <c r="DB38" i="10"/>
  <c r="DB39" i="10"/>
  <c r="DA39" i="10" s="1"/>
  <c r="DB40" i="10"/>
  <c r="DB41" i="10"/>
  <c r="DB42" i="10"/>
  <c r="DA9" i="10"/>
  <c r="DA25" i="10"/>
  <c r="DA41" i="10"/>
  <c r="CZ15" i="10"/>
  <c r="CS15" i="10" s="1"/>
  <c r="CZ23" i="10"/>
  <c r="CS23" i="10" s="1"/>
  <c r="CZ31" i="10"/>
  <c r="CS31" i="10" s="1"/>
  <c r="CZ39" i="10"/>
  <c r="CS39" i="10" s="1"/>
  <c r="CY12" i="10"/>
  <c r="CY20" i="10"/>
  <c r="CY28" i="10"/>
  <c r="CY36" i="10"/>
  <c r="CX9" i="10"/>
  <c r="CQ9" i="10" s="1"/>
  <c r="CX17" i="10"/>
  <c r="CQ17" i="10" s="1"/>
  <c r="CX25" i="10"/>
  <c r="CQ25" i="10" s="1"/>
  <c r="CX33" i="10"/>
  <c r="CQ33" i="10" s="1"/>
  <c r="CX41" i="10"/>
  <c r="CQ41" i="10" s="1"/>
  <c r="CW14" i="10"/>
  <c r="CW22" i="10"/>
  <c r="CW30" i="10"/>
  <c r="CW38" i="10"/>
  <c r="CV11" i="10"/>
  <c r="CV19" i="10"/>
  <c r="CQ15" i="10"/>
  <c r="CQ23" i="10"/>
  <c r="CQ31" i="10"/>
  <c r="CQ39" i="10"/>
  <c r="CO11" i="10"/>
  <c r="CO19" i="10"/>
  <c r="CO27" i="10"/>
  <c r="CO3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F9" i="10" s="1"/>
  <c r="CH10" i="10"/>
  <c r="CH11" i="10"/>
  <c r="CF11" i="10" s="1"/>
  <c r="CH12" i="10"/>
  <c r="CH13" i="10"/>
  <c r="CF13" i="10" s="1"/>
  <c r="CH14" i="10"/>
  <c r="CH15" i="10"/>
  <c r="CH16" i="10"/>
  <c r="CH17" i="10"/>
  <c r="CF17" i="10" s="1"/>
  <c r="CH18" i="10"/>
  <c r="CH19" i="10"/>
  <c r="CF19" i="10" s="1"/>
  <c r="CH20" i="10"/>
  <c r="CH21" i="10"/>
  <c r="CF21" i="10" s="1"/>
  <c r="CH22" i="10"/>
  <c r="CH23" i="10"/>
  <c r="CH24" i="10"/>
  <c r="CH25" i="10"/>
  <c r="CF25" i="10" s="1"/>
  <c r="CH26" i="10"/>
  <c r="CH27" i="10"/>
  <c r="CF27" i="10" s="1"/>
  <c r="CH28" i="10"/>
  <c r="CH29" i="10"/>
  <c r="CF29" i="10" s="1"/>
  <c r="CH30" i="10"/>
  <c r="CH31" i="10"/>
  <c r="CH32" i="10"/>
  <c r="CH33" i="10"/>
  <c r="CF33" i="10" s="1"/>
  <c r="CH34" i="10"/>
  <c r="CH35" i="10"/>
  <c r="CF35" i="10" s="1"/>
  <c r="CH36" i="10"/>
  <c r="CH37" i="10"/>
  <c r="CF37" i="10" s="1"/>
  <c r="CH38" i="10"/>
  <c r="CH39" i="10"/>
  <c r="CF39" i="10" s="1"/>
  <c r="CH40" i="10"/>
  <c r="CH41" i="10"/>
  <c r="CF41" i="10" s="1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15" i="10"/>
  <c r="CF23" i="10"/>
  <c r="CF31" i="10"/>
  <c r="CE10" i="10"/>
  <c r="CE14" i="10"/>
  <c r="CE18" i="10"/>
  <c r="CE22" i="10"/>
  <c r="CE26" i="10"/>
  <c r="CE30" i="10"/>
  <c r="CE34" i="10"/>
  <c r="CE38" i="10"/>
  <c r="CE42" i="10"/>
  <c r="CD11" i="10"/>
  <c r="BW11" i="10" s="1"/>
  <c r="CD15" i="10"/>
  <c r="BW15" i="10" s="1"/>
  <c r="CD19" i="10"/>
  <c r="BW19" i="10" s="1"/>
  <c r="CD23" i="10"/>
  <c r="BW23" i="10" s="1"/>
  <c r="CD27" i="10"/>
  <c r="BW27" i="10" s="1"/>
  <c r="CD31" i="10"/>
  <c r="BW31" i="10" s="1"/>
  <c r="CD35" i="10"/>
  <c r="BW35" i="10" s="1"/>
  <c r="CD37" i="10"/>
  <c r="CD39" i="10"/>
  <c r="BW39" i="10" s="1"/>
  <c r="CD41" i="10"/>
  <c r="CC8" i="10"/>
  <c r="CC10" i="10"/>
  <c r="CC12" i="10"/>
  <c r="CC14" i="10"/>
  <c r="CC16" i="10"/>
  <c r="CC18" i="10"/>
  <c r="CC20" i="10"/>
  <c r="CC22" i="10"/>
  <c r="CC24" i="10"/>
  <c r="CC26" i="10"/>
  <c r="CC28" i="10"/>
  <c r="CC30" i="10"/>
  <c r="CC32" i="10"/>
  <c r="CC34" i="10"/>
  <c r="CC36" i="10"/>
  <c r="CC38" i="10"/>
  <c r="CC40" i="10"/>
  <c r="CC42" i="10"/>
  <c r="CB9" i="10"/>
  <c r="CB11" i="10"/>
  <c r="BU11" i="10" s="1"/>
  <c r="CB13" i="10"/>
  <c r="CB15" i="10"/>
  <c r="BU15" i="10" s="1"/>
  <c r="CB17" i="10"/>
  <c r="CB19" i="10"/>
  <c r="BU19" i="10" s="1"/>
  <c r="CB21" i="10"/>
  <c r="CB23" i="10"/>
  <c r="BU23" i="10" s="1"/>
  <c r="CB25" i="10"/>
  <c r="CB27" i="10"/>
  <c r="BU27" i="10" s="1"/>
  <c r="CB29" i="10"/>
  <c r="CB31" i="10"/>
  <c r="BU31" i="10" s="1"/>
  <c r="CB33" i="10"/>
  <c r="CB35" i="10"/>
  <c r="BU35" i="10" s="1"/>
  <c r="CB37" i="10"/>
  <c r="CB39" i="10"/>
  <c r="BU39" i="10" s="1"/>
  <c r="CB41" i="10"/>
  <c r="CA8" i="10"/>
  <c r="CA10" i="10"/>
  <c r="CA12" i="10"/>
  <c r="CA14" i="10"/>
  <c r="CA16" i="10"/>
  <c r="CA18" i="10"/>
  <c r="CA20" i="10"/>
  <c r="CA22" i="10"/>
  <c r="CA24" i="10"/>
  <c r="CA26" i="10"/>
  <c r="CA28" i="10"/>
  <c r="CA30" i="10"/>
  <c r="CA32" i="10"/>
  <c r="CA34" i="10"/>
  <c r="CA36" i="10"/>
  <c r="CA38" i="10"/>
  <c r="CA40" i="10"/>
  <c r="CA42" i="10"/>
  <c r="BZ9" i="10"/>
  <c r="BZ11" i="10"/>
  <c r="BZ13" i="10"/>
  <c r="BZ15" i="10"/>
  <c r="BZ17" i="10"/>
  <c r="BZ19" i="10"/>
  <c r="BZ21" i="10"/>
  <c r="BZ23" i="10"/>
  <c r="BZ25" i="10"/>
  <c r="BZ27" i="10"/>
  <c r="BZ29" i="10"/>
  <c r="BZ31" i="10"/>
  <c r="BZ33" i="10"/>
  <c r="BZ35" i="10"/>
  <c r="BZ37" i="10"/>
  <c r="BZ39" i="10"/>
  <c r="BZ41" i="10"/>
  <c r="BW37" i="10"/>
  <c r="BW41" i="10"/>
  <c r="BU9" i="10"/>
  <c r="BU13" i="10"/>
  <c r="BU17" i="10"/>
  <c r="BU21" i="10"/>
  <c r="BU25" i="10"/>
  <c r="BU29" i="10"/>
  <c r="BU33" i="10"/>
  <c r="BU37" i="10"/>
  <c r="BU41" i="10"/>
  <c r="BS9" i="10"/>
  <c r="BS13" i="10"/>
  <c r="BS17" i="10"/>
  <c r="BS21" i="10"/>
  <c r="BS25" i="10"/>
  <c r="BS29" i="10"/>
  <c r="BS33" i="10"/>
  <c r="BS37" i="10"/>
  <c r="BS4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C8" i="10" s="1"/>
  <c r="I8" i="1" s="1"/>
  <c r="BD9" i="10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C18" i="10" s="1"/>
  <c r="I18" i="1" s="1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D27" i="10"/>
  <c r="BD28" i="10"/>
  <c r="BC28" i="10" s="1"/>
  <c r="I28" i="1" s="1"/>
  <c r="BD29" i="10"/>
  <c r="BD30" i="10"/>
  <c r="BC30" i="10" s="1"/>
  <c r="I30" i="1" s="1"/>
  <c r="BD31" i="10"/>
  <c r="BD32" i="10"/>
  <c r="BC32" i="10" s="1"/>
  <c r="I32" i="1" s="1"/>
  <c r="BD33" i="10"/>
  <c r="BD34" i="10"/>
  <c r="BC34" i="10" s="1"/>
  <c r="I34" i="1" s="1"/>
  <c r="BD35" i="10"/>
  <c r="BD36" i="10"/>
  <c r="BC36" i="10" s="1"/>
  <c r="I36" i="1" s="1"/>
  <c r="BD37" i="10"/>
  <c r="BD38" i="10"/>
  <c r="BC38" i="10" s="1"/>
  <c r="I38" i="1" s="1"/>
  <c r="BD39" i="10"/>
  <c r="BD40" i="10"/>
  <c r="BC40" i="10" s="1"/>
  <c r="I40" i="1" s="1"/>
  <c r="BD41" i="10"/>
  <c r="BD42" i="10"/>
  <c r="BC42" i="10" s="1"/>
  <c r="I42" i="1" s="1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AY32" i="10"/>
  <c r="CZ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AY40" i="10"/>
  <c r="CZ40" i="10" s="1"/>
  <c r="AY41" i="10"/>
  <c r="CZ41" i="10" s="1"/>
  <c r="CS41" i="10" s="1"/>
  <c r="AY42" i="10"/>
  <c r="CZ42" i="10" s="1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AU19" i="10"/>
  <c r="CY19" i="10" s="1"/>
  <c r="CR19" i="10" s="1"/>
  <c r="AU20" i="10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AU27" i="10"/>
  <c r="CY27" i="10" s="1"/>
  <c r="CR27" i="10" s="1"/>
  <c r="AU28" i="10"/>
  <c r="AU29" i="10"/>
  <c r="CY29" i="10" s="1"/>
  <c r="CR29" i="10" s="1"/>
  <c r="AU30" i="10"/>
  <c r="CY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AU35" i="10"/>
  <c r="CY35" i="10" s="1"/>
  <c r="CR35" i="10" s="1"/>
  <c r="AU36" i="10"/>
  <c r="AU37" i="10"/>
  <c r="CY37" i="10" s="1"/>
  <c r="CR37" i="10" s="1"/>
  <c r="AU38" i="10"/>
  <c r="CY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AQ8" i="10"/>
  <c r="CX8" i="10" s="1"/>
  <c r="AQ9" i="10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AQ17" i="10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AQ23" i="10"/>
  <c r="CX23" i="10" s="1"/>
  <c r="AQ24" i="10"/>
  <c r="CX24" i="10" s="1"/>
  <c r="AQ25" i="10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AQ34" i="10"/>
  <c r="CX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AQ39" i="10"/>
  <c r="CX39" i="10" s="1"/>
  <c r="AQ40" i="10"/>
  <c r="CX40" i="10" s="1"/>
  <c r="AQ41" i="10"/>
  <c r="AQ42" i="10"/>
  <c r="CX42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AM39" i="10"/>
  <c r="CW39" i="10" s="1"/>
  <c r="CP39" i="10" s="1"/>
  <c r="AM40" i="10"/>
  <c r="CW40" i="10" s="1"/>
  <c r="AM41" i="10"/>
  <c r="CW41" i="10" s="1"/>
  <c r="CP41" i="10" s="1"/>
  <c r="AM42" i="10"/>
  <c r="CW42" i="10" s="1"/>
  <c r="AI8" i="10"/>
  <c r="CV8" i="10" s="1"/>
  <c r="AI9" i="10"/>
  <c r="CV9" i="10" s="1"/>
  <c r="CO9" i="10" s="1"/>
  <c r="AI10" i="10"/>
  <c r="CV10" i="10" s="1"/>
  <c r="AI11" i="10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AI19" i="10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I27" i="10"/>
  <c r="CV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AI35" i="10"/>
  <c r="CV35" i="10" s="1"/>
  <c r="AI36" i="10"/>
  <c r="CV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D9" i="10"/>
  <c r="AD13" i="10"/>
  <c r="AD17" i="10"/>
  <c r="AD21" i="10"/>
  <c r="AD25" i="10"/>
  <c r="AD29" i="10"/>
  <c r="AD33" i="10"/>
  <c r="AD37" i="10"/>
  <c r="AD41" i="10"/>
  <c r="Z8" i="10"/>
  <c r="CE8" i="10" s="1"/>
  <c r="Z9" i="10"/>
  <c r="CE9" i="10" s="1"/>
  <c r="BX9" i="10" s="1"/>
  <c r="Z10" i="10"/>
  <c r="Z11" i="10"/>
  <c r="CE11" i="10" s="1"/>
  <c r="BX11" i="10" s="1"/>
  <c r="Z12" i="10"/>
  <c r="CE12" i="10" s="1"/>
  <c r="Z13" i="10"/>
  <c r="CE13" i="10" s="1"/>
  <c r="BX13" i="10" s="1"/>
  <c r="Z14" i="10"/>
  <c r="Z15" i="10"/>
  <c r="CE15" i="10" s="1"/>
  <c r="BX15" i="10" s="1"/>
  <c r="Z16" i="10"/>
  <c r="CE16" i="10" s="1"/>
  <c r="Z17" i="10"/>
  <c r="CE17" i="10" s="1"/>
  <c r="BX17" i="10" s="1"/>
  <c r="Z18" i="10"/>
  <c r="Z19" i="10"/>
  <c r="CE19" i="10" s="1"/>
  <c r="BX19" i="10" s="1"/>
  <c r="Z20" i="10"/>
  <c r="CE20" i="10" s="1"/>
  <c r="Z21" i="10"/>
  <c r="CE21" i="10" s="1"/>
  <c r="BX21" i="10" s="1"/>
  <c r="Z22" i="10"/>
  <c r="Z23" i="10"/>
  <c r="CE23" i="10" s="1"/>
  <c r="BX23" i="10" s="1"/>
  <c r="Z24" i="10"/>
  <c r="CE24" i="10" s="1"/>
  <c r="Z25" i="10"/>
  <c r="CE25" i="10" s="1"/>
  <c r="BX25" i="10" s="1"/>
  <c r="Z26" i="10"/>
  <c r="Z27" i="10"/>
  <c r="CE27" i="10" s="1"/>
  <c r="BX27" i="10" s="1"/>
  <c r="Z28" i="10"/>
  <c r="CE28" i="10" s="1"/>
  <c r="Z29" i="10"/>
  <c r="CE29" i="10" s="1"/>
  <c r="BX29" i="10" s="1"/>
  <c r="Z30" i="10"/>
  <c r="Z31" i="10"/>
  <c r="CE31" i="10" s="1"/>
  <c r="BX31" i="10" s="1"/>
  <c r="Z32" i="10"/>
  <c r="CE32" i="10" s="1"/>
  <c r="Z33" i="10"/>
  <c r="CE33" i="10" s="1"/>
  <c r="BX33" i="10" s="1"/>
  <c r="Z34" i="10"/>
  <c r="Z35" i="10"/>
  <c r="CE35" i="10" s="1"/>
  <c r="BX35" i="10" s="1"/>
  <c r="Z36" i="10"/>
  <c r="CE36" i="10" s="1"/>
  <c r="Z37" i="10"/>
  <c r="CE37" i="10" s="1"/>
  <c r="BX37" i="10" s="1"/>
  <c r="Z38" i="10"/>
  <c r="Z39" i="10"/>
  <c r="CE39" i="10" s="1"/>
  <c r="BX39" i="10" s="1"/>
  <c r="Z40" i="10"/>
  <c r="CE40" i="10" s="1"/>
  <c r="Z41" i="10"/>
  <c r="CE41" i="10" s="1"/>
  <c r="BX41" i="10" s="1"/>
  <c r="Z42" i="10"/>
  <c r="V8" i="10"/>
  <c r="CD8" i="10" s="1"/>
  <c r="V9" i="10"/>
  <c r="CD9" i="10" s="1"/>
  <c r="BW9" i="10" s="1"/>
  <c r="V10" i="10"/>
  <c r="CD10" i="10" s="1"/>
  <c r="V11" i="10"/>
  <c r="V12" i="10"/>
  <c r="CD12" i="10" s="1"/>
  <c r="V13" i="10"/>
  <c r="CD13" i="10" s="1"/>
  <c r="BW13" i="10" s="1"/>
  <c r="V14" i="10"/>
  <c r="CD14" i="10" s="1"/>
  <c r="V15" i="10"/>
  <c r="V16" i="10"/>
  <c r="CD16" i="10" s="1"/>
  <c r="V17" i="10"/>
  <c r="CD17" i="10" s="1"/>
  <c r="BW17" i="10" s="1"/>
  <c r="V18" i="10"/>
  <c r="CD18" i="10" s="1"/>
  <c r="V19" i="10"/>
  <c r="V20" i="10"/>
  <c r="CD20" i="10" s="1"/>
  <c r="V21" i="10"/>
  <c r="CD21" i="10" s="1"/>
  <c r="BW21" i="10" s="1"/>
  <c r="V22" i="10"/>
  <c r="CD22" i="10" s="1"/>
  <c r="V23" i="10"/>
  <c r="V24" i="10"/>
  <c r="CD24" i="10" s="1"/>
  <c r="V25" i="10"/>
  <c r="CD25" i="10" s="1"/>
  <c r="BW25" i="10" s="1"/>
  <c r="V26" i="10"/>
  <c r="CD26" i="10" s="1"/>
  <c r="V27" i="10"/>
  <c r="V28" i="10"/>
  <c r="CD28" i="10" s="1"/>
  <c r="V29" i="10"/>
  <c r="CD29" i="10" s="1"/>
  <c r="BW29" i="10" s="1"/>
  <c r="V30" i="10"/>
  <c r="CD30" i="10" s="1"/>
  <c r="V31" i="10"/>
  <c r="V32" i="10"/>
  <c r="CD32" i="10" s="1"/>
  <c r="V33" i="10"/>
  <c r="CD33" i="10" s="1"/>
  <c r="BW33" i="10" s="1"/>
  <c r="V34" i="10"/>
  <c r="CD34" i="10" s="1"/>
  <c r="V35" i="10"/>
  <c r="V36" i="10"/>
  <c r="CD36" i="10" s="1"/>
  <c r="V37" i="10"/>
  <c r="V38" i="10"/>
  <c r="CD38" i="10" s="1"/>
  <c r="V39" i="10"/>
  <c r="V40" i="10"/>
  <c r="CD40" i="10" s="1"/>
  <c r="V41" i="10"/>
  <c r="V42" i="10"/>
  <c r="CD42" i="10" s="1"/>
  <c r="R8" i="10"/>
  <c r="R9" i="10"/>
  <c r="CC9" i="10" s="1"/>
  <c r="BV9" i="10" s="1"/>
  <c r="R10" i="10"/>
  <c r="R11" i="10"/>
  <c r="CC11" i="10" s="1"/>
  <c r="BV11" i="10" s="1"/>
  <c r="R12" i="10"/>
  <c r="R13" i="10"/>
  <c r="CC13" i="10" s="1"/>
  <c r="BV13" i="10" s="1"/>
  <c r="R14" i="10"/>
  <c r="R15" i="10"/>
  <c r="CC15" i="10" s="1"/>
  <c r="BV15" i="10" s="1"/>
  <c r="R16" i="10"/>
  <c r="R17" i="10"/>
  <c r="CC17" i="10" s="1"/>
  <c r="BV17" i="10" s="1"/>
  <c r="R18" i="10"/>
  <c r="R19" i="10"/>
  <c r="CC19" i="10" s="1"/>
  <c r="BV19" i="10" s="1"/>
  <c r="R20" i="10"/>
  <c r="R21" i="10"/>
  <c r="CC21" i="10" s="1"/>
  <c r="BV21" i="10" s="1"/>
  <c r="R22" i="10"/>
  <c r="R23" i="10"/>
  <c r="CC23" i="10" s="1"/>
  <c r="BV23" i="10" s="1"/>
  <c r="R24" i="10"/>
  <c r="R25" i="10"/>
  <c r="CC25" i="10" s="1"/>
  <c r="BV25" i="10" s="1"/>
  <c r="R26" i="10"/>
  <c r="R27" i="10"/>
  <c r="CC27" i="10" s="1"/>
  <c r="BV27" i="10" s="1"/>
  <c r="R28" i="10"/>
  <c r="R29" i="10"/>
  <c r="CC29" i="10" s="1"/>
  <c r="BV29" i="10" s="1"/>
  <c r="R30" i="10"/>
  <c r="R31" i="10"/>
  <c r="CC31" i="10" s="1"/>
  <c r="BV31" i="10" s="1"/>
  <c r="R32" i="10"/>
  <c r="R33" i="10"/>
  <c r="CC33" i="10" s="1"/>
  <c r="BV33" i="10" s="1"/>
  <c r="R34" i="10"/>
  <c r="R35" i="10"/>
  <c r="CC35" i="10" s="1"/>
  <c r="BV35" i="10" s="1"/>
  <c r="R36" i="10"/>
  <c r="R37" i="10"/>
  <c r="CC37" i="10" s="1"/>
  <c r="BV37" i="10" s="1"/>
  <c r="R38" i="10"/>
  <c r="R39" i="10"/>
  <c r="CC39" i="10" s="1"/>
  <c r="BV39" i="10" s="1"/>
  <c r="R40" i="10"/>
  <c r="R41" i="10"/>
  <c r="CC41" i="10" s="1"/>
  <c r="BV41" i="10" s="1"/>
  <c r="R42" i="10"/>
  <c r="N8" i="10"/>
  <c r="CB8" i="10" s="1"/>
  <c r="N9" i="10"/>
  <c r="N10" i="10"/>
  <c r="CB10" i="10" s="1"/>
  <c r="N11" i="10"/>
  <c r="N12" i="10"/>
  <c r="CB12" i="10" s="1"/>
  <c r="N13" i="10"/>
  <c r="N14" i="10"/>
  <c r="CB14" i="10" s="1"/>
  <c r="N15" i="10"/>
  <c r="N16" i="10"/>
  <c r="CB16" i="10" s="1"/>
  <c r="N17" i="10"/>
  <c r="N18" i="10"/>
  <c r="CB18" i="10" s="1"/>
  <c r="N19" i="10"/>
  <c r="N20" i="10"/>
  <c r="CB20" i="10" s="1"/>
  <c r="N21" i="10"/>
  <c r="N22" i="10"/>
  <c r="CB22" i="10" s="1"/>
  <c r="N23" i="10"/>
  <c r="N24" i="10"/>
  <c r="CB24" i="10" s="1"/>
  <c r="N25" i="10"/>
  <c r="N26" i="10"/>
  <c r="CB26" i="10" s="1"/>
  <c r="N27" i="10"/>
  <c r="N28" i="10"/>
  <c r="CB28" i="10" s="1"/>
  <c r="N29" i="10"/>
  <c r="N30" i="10"/>
  <c r="CB30" i="10" s="1"/>
  <c r="N31" i="10"/>
  <c r="N32" i="10"/>
  <c r="CB32" i="10" s="1"/>
  <c r="N33" i="10"/>
  <c r="N34" i="10"/>
  <c r="CB34" i="10" s="1"/>
  <c r="N35" i="10"/>
  <c r="N36" i="10"/>
  <c r="CB36" i="10" s="1"/>
  <c r="N37" i="10"/>
  <c r="N38" i="10"/>
  <c r="CB38" i="10" s="1"/>
  <c r="N39" i="10"/>
  <c r="N40" i="10"/>
  <c r="CB40" i="10" s="1"/>
  <c r="N41" i="10"/>
  <c r="N42" i="10"/>
  <c r="CB42" i="10" s="1"/>
  <c r="J8" i="10"/>
  <c r="J9" i="10"/>
  <c r="CA9" i="10" s="1"/>
  <c r="J10" i="10"/>
  <c r="J11" i="10"/>
  <c r="CA11" i="10" s="1"/>
  <c r="BT11" i="10" s="1"/>
  <c r="J12" i="10"/>
  <c r="J13" i="10"/>
  <c r="CA13" i="10" s="1"/>
  <c r="J14" i="10"/>
  <c r="J15" i="10"/>
  <c r="CA15" i="10" s="1"/>
  <c r="BT15" i="10" s="1"/>
  <c r="J16" i="10"/>
  <c r="J17" i="10"/>
  <c r="CA17" i="10" s="1"/>
  <c r="J18" i="10"/>
  <c r="J19" i="10"/>
  <c r="CA19" i="10" s="1"/>
  <c r="BT19" i="10" s="1"/>
  <c r="J20" i="10"/>
  <c r="J21" i="10"/>
  <c r="CA21" i="10" s="1"/>
  <c r="J22" i="10"/>
  <c r="J23" i="10"/>
  <c r="CA23" i="10" s="1"/>
  <c r="BT23" i="10" s="1"/>
  <c r="J24" i="10"/>
  <c r="J25" i="10"/>
  <c r="CA25" i="10" s="1"/>
  <c r="J26" i="10"/>
  <c r="J27" i="10"/>
  <c r="CA27" i="10" s="1"/>
  <c r="BT27" i="10" s="1"/>
  <c r="J28" i="10"/>
  <c r="J29" i="10"/>
  <c r="CA29" i="10" s="1"/>
  <c r="J30" i="10"/>
  <c r="J31" i="10"/>
  <c r="CA31" i="10" s="1"/>
  <c r="BT31" i="10" s="1"/>
  <c r="J32" i="10"/>
  <c r="J33" i="10"/>
  <c r="CA33" i="10" s="1"/>
  <c r="J34" i="10"/>
  <c r="J35" i="10"/>
  <c r="CA35" i="10" s="1"/>
  <c r="BT35" i="10" s="1"/>
  <c r="J36" i="10"/>
  <c r="J37" i="10"/>
  <c r="CA37" i="10" s="1"/>
  <c r="J38" i="10"/>
  <c r="J39" i="10"/>
  <c r="CA39" i="10" s="1"/>
  <c r="BT39" i="10" s="1"/>
  <c r="J40" i="10"/>
  <c r="J41" i="10"/>
  <c r="CA41" i="10" s="1"/>
  <c r="J42" i="10"/>
  <c r="F8" i="10"/>
  <c r="BZ8" i="10" s="1"/>
  <c r="F9" i="10"/>
  <c r="F10" i="10"/>
  <c r="BZ10" i="10" s="1"/>
  <c r="F11" i="10"/>
  <c r="F12" i="10"/>
  <c r="BZ12" i="10" s="1"/>
  <c r="F13" i="10"/>
  <c r="F14" i="10"/>
  <c r="BZ14" i="10" s="1"/>
  <c r="F15" i="10"/>
  <c r="F16" i="10"/>
  <c r="BZ16" i="10" s="1"/>
  <c r="F17" i="10"/>
  <c r="F18" i="10"/>
  <c r="BZ18" i="10" s="1"/>
  <c r="F19" i="10"/>
  <c r="F20" i="10"/>
  <c r="BZ20" i="10" s="1"/>
  <c r="F21" i="10"/>
  <c r="F22" i="10"/>
  <c r="BZ22" i="10" s="1"/>
  <c r="F23" i="10"/>
  <c r="F24" i="10"/>
  <c r="BZ24" i="10" s="1"/>
  <c r="F25" i="10"/>
  <c r="F26" i="10"/>
  <c r="BZ26" i="10" s="1"/>
  <c r="F27" i="10"/>
  <c r="F28" i="10"/>
  <c r="BZ28" i="10" s="1"/>
  <c r="F29" i="10"/>
  <c r="F30" i="10"/>
  <c r="BZ30" i="10" s="1"/>
  <c r="F31" i="10"/>
  <c r="F32" i="10"/>
  <c r="BZ32" i="10" s="1"/>
  <c r="F33" i="10"/>
  <c r="F34" i="10"/>
  <c r="BZ34" i="10" s="1"/>
  <c r="F35" i="10"/>
  <c r="F36" i="10"/>
  <c r="BZ36" i="10" s="1"/>
  <c r="F37" i="10"/>
  <c r="F38" i="10"/>
  <c r="BZ38" i="10" s="1"/>
  <c r="F39" i="10"/>
  <c r="F40" i="10"/>
  <c r="BZ40" i="10" s="1"/>
  <c r="F41" i="10"/>
  <c r="F42" i="10"/>
  <c r="BZ42" i="10" s="1"/>
  <c r="E11" i="10"/>
  <c r="E15" i="10"/>
  <c r="E19" i="10"/>
  <c r="E23" i="10"/>
  <c r="E27" i="10"/>
  <c r="E31" i="10"/>
  <c r="E35" i="10"/>
  <c r="E3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P9" i="1" s="1"/>
  <c r="AN10" i="1"/>
  <c r="AN11" i="1"/>
  <c r="AP11" i="1" s="1"/>
  <c r="AN12" i="1"/>
  <c r="AN13" i="1"/>
  <c r="AP13" i="1" s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P23" i="1" s="1"/>
  <c r="AN24" i="1"/>
  <c r="AN25" i="1"/>
  <c r="AP25" i="1" s="1"/>
  <c r="AN26" i="1"/>
  <c r="AN27" i="1"/>
  <c r="AP27" i="1" s="1"/>
  <c r="AN28" i="1"/>
  <c r="AN29" i="1"/>
  <c r="AP29" i="1" s="1"/>
  <c r="AN30" i="1"/>
  <c r="AN31" i="1"/>
  <c r="AP31" i="1" s="1"/>
  <c r="AN32" i="1"/>
  <c r="AN33" i="1"/>
  <c r="AP33" i="1" s="1"/>
  <c r="AN34" i="1"/>
  <c r="AN35" i="1"/>
  <c r="AP35" i="1" s="1"/>
  <c r="AN36" i="1"/>
  <c r="AN37" i="1"/>
  <c r="AP37" i="1" s="1"/>
  <c r="AN38" i="1"/>
  <c r="AN39" i="1"/>
  <c r="AP39" i="1" s="1"/>
  <c r="AN40" i="1"/>
  <c r="AN41" i="1"/>
  <c r="AP41" i="1" s="1"/>
  <c r="AN42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10" i="1"/>
  <c r="AG12" i="1"/>
  <c r="AG14" i="1"/>
  <c r="AG16" i="1"/>
  <c r="AG18" i="1"/>
  <c r="AG20" i="1"/>
  <c r="AG22" i="1"/>
  <c r="AG24" i="1"/>
  <c r="AG26" i="1"/>
  <c r="AG28" i="1"/>
  <c r="AG30" i="1"/>
  <c r="AG32" i="1"/>
  <c r="AG34" i="1"/>
  <c r="AG36" i="1"/>
  <c r="AG38" i="1"/>
  <c r="AG40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R9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R25" i="1" s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R41" i="1" s="1"/>
  <c r="T42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17" i="1"/>
  <c r="R33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R42" i="5" l="1"/>
  <c r="O42" i="5" s="1"/>
  <c r="CR40" i="5"/>
  <c r="O40" i="5" s="1"/>
  <c r="CR38" i="5"/>
  <c r="O38" i="5" s="1"/>
  <c r="CR36" i="5"/>
  <c r="O36" i="5" s="1"/>
  <c r="CR34" i="5"/>
  <c r="O34" i="5" s="1"/>
  <c r="CR32" i="5"/>
  <c r="O32" i="5" s="1"/>
  <c r="CR30" i="5"/>
  <c r="O30" i="5" s="1"/>
  <c r="CR28" i="5"/>
  <c r="O28" i="5" s="1"/>
  <c r="CR26" i="5"/>
  <c r="O26" i="5" s="1"/>
  <c r="CR24" i="5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42" i="5"/>
  <c r="N42" i="5" s="1"/>
  <c r="CJ40" i="5"/>
  <c r="N40" i="5" s="1"/>
  <c r="CJ38" i="5"/>
  <c r="N38" i="5" s="1"/>
  <c r="CJ36" i="5"/>
  <c r="N36" i="5" s="1"/>
  <c r="CJ34" i="5"/>
  <c r="N34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42" i="5"/>
  <c r="M42" i="5" s="1"/>
  <c r="CB40" i="5"/>
  <c r="M40" i="5" s="1"/>
  <c r="CB38" i="5"/>
  <c r="M38" i="5" s="1"/>
  <c r="CB36" i="5"/>
  <c r="M36" i="5" s="1"/>
  <c r="CB34" i="5"/>
  <c r="M34" i="5" s="1"/>
  <c r="CB32" i="5"/>
  <c r="M32" i="5" s="1"/>
  <c r="CB30" i="5"/>
  <c r="M30" i="5" s="1"/>
  <c r="CB28" i="5"/>
  <c r="M2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42" i="5"/>
  <c r="L42" i="5" s="1"/>
  <c r="BT40" i="5"/>
  <c r="L40" i="5" s="1"/>
  <c r="BT38" i="5"/>
  <c r="L38" i="5" s="1"/>
  <c r="BT36" i="5"/>
  <c r="L36" i="5" s="1"/>
  <c r="BT34" i="5"/>
  <c r="L34" i="5" s="1"/>
  <c r="BT32" i="5"/>
  <c r="L32" i="5" s="1"/>
  <c r="BT30" i="5"/>
  <c r="L30" i="5" s="1"/>
  <c r="BT28" i="5"/>
  <c r="L28" i="5" s="1"/>
  <c r="BT26" i="5"/>
  <c r="L26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42" i="5"/>
  <c r="K42" i="5" s="1"/>
  <c r="BL40" i="5"/>
  <c r="K40" i="5" s="1"/>
  <c r="BL38" i="5"/>
  <c r="K38" i="5" s="1"/>
  <c r="BL36" i="5"/>
  <c r="K36" i="5" s="1"/>
  <c r="BL34" i="5"/>
  <c r="K34" i="5" s="1"/>
  <c r="BL32" i="5"/>
  <c r="K32" i="5" s="1"/>
  <c r="BL30" i="5"/>
  <c r="K30" i="5" s="1"/>
  <c r="BL28" i="5"/>
  <c r="K28" i="5" s="1"/>
  <c r="BL26" i="5"/>
  <c r="K26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BD42" i="5"/>
  <c r="J42" i="5" s="1"/>
  <c r="BD40" i="5"/>
  <c r="J40" i="5" s="1"/>
  <c r="BD38" i="5"/>
  <c r="J38" i="5" s="1"/>
  <c r="BD36" i="5"/>
  <c r="J36" i="5" s="1"/>
  <c r="BD34" i="5"/>
  <c r="J34" i="5" s="1"/>
  <c r="BD32" i="5"/>
  <c r="J32" i="5" s="1"/>
  <c r="BD30" i="5"/>
  <c r="J30" i="5" s="1"/>
  <c r="BD28" i="5"/>
  <c r="J2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AV42" i="5"/>
  <c r="I42" i="5" s="1"/>
  <c r="AV40" i="5"/>
  <c r="I40" i="5" s="1"/>
  <c r="AV38" i="5"/>
  <c r="I38" i="5" s="1"/>
  <c r="AV36" i="5"/>
  <c r="I36" i="5" s="1"/>
  <c r="F36" i="5" s="1"/>
  <c r="D36" i="5" s="1"/>
  <c r="AV34" i="5"/>
  <c r="I34" i="5" s="1"/>
  <c r="AV32" i="5"/>
  <c r="I32" i="5" s="1"/>
  <c r="AV30" i="5"/>
  <c r="I30" i="5" s="1"/>
  <c r="AV28" i="5"/>
  <c r="I28" i="5" s="1"/>
  <c r="F28" i="5" s="1"/>
  <c r="D28" i="5" s="1"/>
  <c r="AV26" i="5"/>
  <c r="I26" i="5" s="1"/>
  <c r="AV24" i="5"/>
  <c r="I24" i="5" s="1"/>
  <c r="AV22" i="5"/>
  <c r="I22" i="5" s="1"/>
  <c r="AV20" i="5"/>
  <c r="I20" i="5" s="1"/>
  <c r="F20" i="5" s="1"/>
  <c r="D20" i="5" s="1"/>
  <c r="AV18" i="5"/>
  <c r="I18" i="5" s="1"/>
  <c r="AV16" i="5"/>
  <c r="I16" i="5" s="1"/>
  <c r="AV14" i="5"/>
  <c r="I14" i="5" s="1"/>
  <c r="AV12" i="5"/>
  <c r="I12" i="5" s="1"/>
  <c r="F12" i="5" s="1"/>
  <c r="D12" i="5" s="1"/>
  <c r="AV10" i="5"/>
  <c r="I10" i="5" s="1"/>
  <c r="AV8" i="5"/>
  <c r="I8" i="5" s="1"/>
  <c r="F21" i="5"/>
  <c r="D21" i="5" s="1"/>
  <c r="AN42" i="5"/>
  <c r="H42" i="5" s="1"/>
  <c r="AN40" i="5"/>
  <c r="H40" i="5" s="1"/>
  <c r="AN38" i="5"/>
  <c r="H38" i="5" s="1"/>
  <c r="AN36" i="5"/>
  <c r="H36" i="5" s="1"/>
  <c r="AN34" i="5"/>
  <c r="H34" i="5" s="1"/>
  <c r="AN32" i="5"/>
  <c r="H32" i="5" s="1"/>
  <c r="AN30" i="5"/>
  <c r="H30" i="5" s="1"/>
  <c r="AN28" i="5"/>
  <c r="H28" i="5" s="1"/>
  <c r="AN26" i="5"/>
  <c r="H26" i="5" s="1"/>
  <c r="AN24" i="5"/>
  <c r="H24" i="5" s="1"/>
  <c r="AN22" i="5"/>
  <c r="H22" i="5" s="1"/>
  <c r="AN20" i="5"/>
  <c r="H20" i="5" s="1"/>
  <c r="AN18" i="5"/>
  <c r="H18" i="5" s="1"/>
  <c r="AN16" i="5"/>
  <c r="H16" i="5" s="1"/>
  <c r="AN14" i="5"/>
  <c r="H14" i="5" s="1"/>
  <c r="AN12" i="5"/>
  <c r="H12" i="5" s="1"/>
  <c r="AN10" i="5"/>
  <c r="H10" i="5" s="1"/>
  <c r="AN8" i="5"/>
  <c r="H8" i="5" s="1"/>
  <c r="F37" i="5"/>
  <c r="D37" i="5" s="1"/>
  <c r="F41" i="5"/>
  <c r="D41" i="5" s="1"/>
  <c r="F33" i="5"/>
  <c r="D33" i="5" s="1"/>
  <c r="F29" i="5"/>
  <c r="D29" i="5" s="1"/>
  <c r="F25" i="5"/>
  <c r="D25" i="5" s="1"/>
  <c r="F17" i="5"/>
  <c r="D17" i="5" s="1"/>
  <c r="F13" i="5"/>
  <c r="D13" i="5" s="1"/>
  <c r="F9" i="5"/>
  <c r="D9" i="5" s="1"/>
  <c r="F39" i="5"/>
  <c r="F35" i="5"/>
  <c r="F31" i="5"/>
  <c r="F27" i="5"/>
  <c r="F23" i="5"/>
  <c r="F19" i="5"/>
  <c r="F15" i="5"/>
  <c r="F11" i="5"/>
  <c r="AF42" i="5"/>
  <c r="G42" i="5" s="1"/>
  <c r="AF40" i="5"/>
  <c r="G40" i="5" s="1"/>
  <c r="AF38" i="5"/>
  <c r="G38" i="5" s="1"/>
  <c r="AF36" i="5"/>
  <c r="G36" i="5" s="1"/>
  <c r="AF34" i="5"/>
  <c r="G34" i="5" s="1"/>
  <c r="AF32" i="5"/>
  <c r="G32" i="5" s="1"/>
  <c r="AF30" i="5"/>
  <c r="G30" i="5" s="1"/>
  <c r="AF28" i="5"/>
  <c r="G28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D39" i="5"/>
  <c r="X42" i="5"/>
  <c r="E42" i="5" s="1"/>
  <c r="X40" i="5"/>
  <c r="E40" i="5" s="1"/>
  <c r="X38" i="5"/>
  <c r="E38" i="5" s="1"/>
  <c r="X36" i="5"/>
  <c r="E36" i="5" s="1"/>
  <c r="X34" i="5"/>
  <c r="E34" i="5" s="1"/>
  <c r="X32" i="5"/>
  <c r="E32" i="5" s="1"/>
  <c r="X30" i="5"/>
  <c r="E30" i="5" s="1"/>
  <c r="X28" i="5"/>
  <c r="E28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35" i="5"/>
  <c r="D31" i="5"/>
  <c r="D27" i="5"/>
  <c r="D23" i="5"/>
  <c r="D19" i="5"/>
  <c r="D15" i="5"/>
  <c r="D11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F40" i="5"/>
  <c r="D40" i="5" s="1"/>
  <c r="F32" i="5"/>
  <c r="D32" i="5" s="1"/>
  <c r="F24" i="5"/>
  <c r="D24" i="5" s="1"/>
  <c r="F16" i="5"/>
  <c r="D16" i="5" s="1"/>
  <c r="F8" i="5"/>
  <c r="D8" i="5" s="1"/>
  <c r="D41" i="9"/>
  <c r="AT41" i="4" s="1"/>
  <c r="D39" i="9"/>
  <c r="AT39" i="4" s="1"/>
  <c r="D37" i="9"/>
  <c r="AT37" i="4" s="1"/>
  <c r="D35" i="9"/>
  <c r="AT35" i="4" s="1"/>
  <c r="D33" i="9"/>
  <c r="AT33" i="4" s="1"/>
  <c r="D31" i="9"/>
  <c r="AT31" i="4" s="1"/>
  <c r="D29" i="9"/>
  <c r="AT29" i="4" s="1"/>
  <c r="D27" i="9"/>
  <c r="AT27" i="4" s="1"/>
  <c r="D25" i="9"/>
  <c r="AT25" i="4" s="1"/>
  <c r="D23" i="9"/>
  <c r="AT23" i="4" s="1"/>
  <c r="D21" i="9"/>
  <c r="AT21" i="4" s="1"/>
  <c r="D19" i="9"/>
  <c r="AT19" i="4" s="1"/>
  <c r="D17" i="9"/>
  <c r="AT17" i="4" s="1"/>
  <c r="D15" i="9"/>
  <c r="AT15" i="4" s="1"/>
  <c r="D13" i="9"/>
  <c r="AT13" i="4" s="1"/>
  <c r="D11" i="9"/>
  <c r="AT11" i="4" s="1"/>
  <c r="D9" i="9"/>
  <c r="AT9" i="4" s="1"/>
  <c r="AG41" i="1"/>
  <c r="AJ41" i="1" s="1"/>
  <c r="AG39" i="1"/>
  <c r="AG37" i="1"/>
  <c r="AJ37" i="1" s="1"/>
  <c r="AG35" i="1"/>
  <c r="AG33" i="1"/>
  <c r="AJ33" i="1" s="1"/>
  <c r="AK33" i="1" s="1"/>
  <c r="AG31" i="1"/>
  <c r="AG29" i="1"/>
  <c r="AJ29" i="1" s="1"/>
  <c r="AG27" i="1"/>
  <c r="AG25" i="1"/>
  <c r="AJ25" i="1" s="1"/>
  <c r="AG23" i="1"/>
  <c r="AG21" i="1"/>
  <c r="AJ21" i="1" s="1"/>
  <c r="AG19" i="1"/>
  <c r="AG17" i="1"/>
  <c r="AJ17" i="1" s="1"/>
  <c r="AK17" i="1" s="1"/>
  <c r="AG15" i="1"/>
  <c r="AG13" i="1"/>
  <c r="AJ13" i="1" s="1"/>
  <c r="AG11" i="1"/>
  <c r="AG9" i="1"/>
  <c r="AJ9" i="1" s="1"/>
  <c r="AK9" i="1" s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AJ39" i="1"/>
  <c r="AJ35" i="1"/>
  <c r="AJ31" i="1"/>
  <c r="AJ27" i="1"/>
  <c r="AJ23" i="1"/>
  <c r="AJ19" i="1"/>
  <c r="AJ15" i="1"/>
  <c r="AK15" i="1" s="1"/>
  <c r="AJ11" i="1"/>
  <c r="D41" i="4"/>
  <c r="D39" i="4"/>
  <c r="D37" i="4"/>
  <c r="D35" i="4"/>
  <c r="D33" i="4"/>
  <c r="D31" i="4"/>
  <c r="D29" i="4"/>
  <c r="D27" i="4"/>
  <c r="D25" i="4"/>
  <c r="AL25" i="1" s="1"/>
  <c r="D23" i="4"/>
  <c r="D21" i="4"/>
  <c r="AL21" i="1" s="1"/>
  <c r="D19" i="4"/>
  <c r="D17" i="4"/>
  <c r="AL17" i="1" s="1"/>
  <c r="D15" i="4"/>
  <c r="D13" i="4"/>
  <c r="D11" i="4"/>
  <c r="D9" i="4"/>
  <c r="AL9" i="1" s="1"/>
  <c r="D39" i="3"/>
  <c r="D35" i="3"/>
  <c r="D31" i="3"/>
  <c r="D27" i="3"/>
  <c r="D23" i="3"/>
  <c r="D19" i="3"/>
  <c r="D15" i="3"/>
  <c r="D11" i="3"/>
  <c r="AA33" i="1"/>
  <c r="AA17" i="1"/>
  <c r="AA41" i="1"/>
  <c r="AA25" i="1"/>
  <c r="AA21" i="1"/>
  <c r="AA15" i="1"/>
  <c r="AB15" i="1" s="1"/>
  <c r="AA11" i="1"/>
  <c r="AB11" i="1" s="1"/>
  <c r="AA9" i="1"/>
  <c r="R39" i="1"/>
  <c r="AA39" i="1" s="1"/>
  <c r="R37" i="1"/>
  <c r="AA37" i="1" s="1"/>
  <c r="R35" i="1"/>
  <c r="AA35" i="1" s="1"/>
  <c r="R31" i="1"/>
  <c r="AA31" i="1" s="1"/>
  <c r="R29" i="1"/>
  <c r="AA29" i="1" s="1"/>
  <c r="R27" i="1"/>
  <c r="AA27" i="1" s="1"/>
  <c r="R23" i="1"/>
  <c r="AA23" i="1" s="1"/>
  <c r="R21" i="1"/>
  <c r="R19" i="1"/>
  <c r="AA19" i="1" s="1"/>
  <c r="R15" i="1"/>
  <c r="R13" i="1"/>
  <c r="AA13" i="1" s="1"/>
  <c r="R11" i="1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F41" i="8"/>
  <c r="DF39" i="8"/>
  <c r="DF37" i="8"/>
  <c r="DF35" i="8"/>
  <c r="D35" i="8" s="1"/>
  <c r="DF33" i="8"/>
  <c r="DF31" i="8"/>
  <c r="DF29" i="8"/>
  <c r="DF27" i="8"/>
  <c r="D27" i="8" s="1"/>
  <c r="DF25" i="8"/>
  <c r="DF23" i="8"/>
  <c r="DF21" i="8"/>
  <c r="DF19" i="8"/>
  <c r="D19" i="8" s="1"/>
  <c r="DF17" i="8"/>
  <c r="DF15" i="8"/>
  <c r="DF13" i="8"/>
  <c r="DF11" i="8"/>
  <c r="D11" i="8" s="1"/>
  <c r="DF9" i="8"/>
  <c r="DF42" i="8"/>
  <c r="DF38" i="8"/>
  <c r="DF34" i="8"/>
  <c r="DF30" i="8"/>
  <c r="DF26" i="8"/>
  <c r="DF22" i="8"/>
  <c r="DF18" i="8"/>
  <c r="DF14" i="8"/>
  <c r="DF10" i="8"/>
  <c r="DZ42" i="8"/>
  <c r="DZ40" i="8"/>
  <c r="DZ38" i="8"/>
  <c r="DZ36" i="8"/>
  <c r="DZ34" i="8"/>
  <c r="DZ32" i="8"/>
  <c r="DZ30" i="8"/>
  <c r="DZ28" i="8"/>
  <c r="DZ26" i="8"/>
  <c r="DZ24" i="8"/>
  <c r="DZ22" i="8"/>
  <c r="DZ20" i="8"/>
  <c r="DZ18" i="8"/>
  <c r="DZ16" i="8"/>
  <c r="DZ14" i="8"/>
  <c r="DZ12" i="8"/>
  <c r="DZ10" i="8"/>
  <c r="DZ8" i="8"/>
  <c r="CQ42" i="8"/>
  <c r="CQ40" i="8"/>
  <c r="CQ38" i="8"/>
  <c r="CQ36" i="8"/>
  <c r="CQ34" i="8"/>
  <c r="CQ32" i="8"/>
  <c r="CQ30" i="8"/>
  <c r="CQ28" i="8"/>
  <c r="CQ26" i="8"/>
  <c r="CQ24" i="8"/>
  <c r="CQ22" i="8"/>
  <c r="CQ20" i="8"/>
  <c r="CQ18" i="8"/>
  <c r="CQ16" i="8"/>
  <c r="CQ14" i="8"/>
  <c r="CQ12" i="8"/>
  <c r="CQ10" i="8"/>
  <c r="CQ8" i="8"/>
  <c r="CB42" i="8"/>
  <c r="CB40" i="8"/>
  <c r="CB38" i="8"/>
  <c r="CB36" i="8"/>
  <c r="CB34" i="8"/>
  <c r="CB32" i="8"/>
  <c r="CB30" i="8"/>
  <c r="CB28" i="8"/>
  <c r="CB26" i="8"/>
  <c r="CB24" i="8"/>
  <c r="CB22" i="8"/>
  <c r="CB20" i="8"/>
  <c r="CB18" i="8"/>
  <c r="CB16" i="8"/>
  <c r="CB14" i="8"/>
  <c r="CB12" i="8"/>
  <c r="CB10" i="8"/>
  <c r="CB8" i="8"/>
  <c r="BM42" i="8"/>
  <c r="BM40" i="8"/>
  <c r="BM38" i="8"/>
  <c r="BM36" i="8"/>
  <c r="BM34" i="8"/>
  <c r="BM32" i="8"/>
  <c r="BM30" i="8"/>
  <c r="BM28" i="8"/>
  <c r="BM26" i="8"/>
  <c r="BM24" i="8"/>
  <c r="BM22" i="8"/>
  <c r="BM20" i="8"/>
  <c r="BM18" i="8"/>
  <c r="BM16" i="8"/>
  <c r="BM14" i="8"/>
  <c r="BM12" i="8"/>
  <c r="BM10" i="8"/>
  <c r="BM8" i="8"/>
  <c r="D21" i="8"/>
  <c r="AX42" i="8"/>
  <c r="AX40" i="8"/>
  <c r="AX38" i="8"/>
  <c r="AX36" i="8"/>
  <c r="AX34" i="8"/>
  <c r="AX32" i="8"/>
  <c r="AX30" i="8"/>
  <c r="AX28" i="8"/>
  <c r="AX26" i="8"/>
  <c r="AX24" i="8"/>
  <c r="AX22" i="8"/>
  <c r="AX20" i="8"/>
  <c r="AX18" i="8"/>
  <c r="AX16" i="8"/>
  <c r="AX14" i="8"/>
  <c r="AX12" i="8"/>
  <c r="AX10" i="8"/>
  <c r="AX8" i="8"/>
  <c r="D37" i="8"/>
  <c r="D29" i="8"/>
  <c r="D13" i="8"/>
  <c r="AI42" i="8"/>
  <c r="AI40" i="8"/>
  <c r="AI38" i="8"/>
  <c r="AI36" i="8"/>
  <c r="AI34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D41" i="8"/>
  <c r="D33" i="8"/>
  <c r="D25" i="8"/>
  <c r="D17" i="8"/>
  <c r="D9" i="8"/>
  <c r="T42" i="8"/>
  <c r="T40" i="8"/>
  <c r="T38" i="8"/>
  <c r="T36" i="8"/>
  <c r="T34" i="8"/>
  <c r="T32" i="8"/>
  <c r="T30" i="8"/>
  <c r="T28" i="8"/>
  <c r="T26" i="8"/>
  <c r="T24" i="8"/>
  <c r="T22" i="8"/>
  <c r="T20" i="8"/>
  <c r="T18" i="8"/>
  <c r="T16" i="8"/>
  <c r="T14" i="8"/>
  <c r="T12" i="8"/>
  <c r="T10" i="8"/>
  <c r="T8" i="8"/>
  <c r="D39" i="8"/>
  <c r="D31" i="8"/>
  <c r="D23" i="8"/>
  <c r="D15" i="8"/>
  <c r="E42" i="8"/>
  <c r="D42" i="8" s="1"/>
  <c r="E40" i="8"/>
  <c r="E38" i="8"/>
  <c r="D38" i="8" s="1"/>
  <c r="E36" i="8"/>
  <c r="E34" i="8"/>
  <c r="D34" i="8" s="1"/>
  <c r="E32" i="8"/>
  <c r="E30" i="8"/>
  <c r="D30" i="8" s="1"/>
  <c r="E28" i="8"/>
  <c r="E26" i="8"/>
  <c r="D26" i="8" s="1"/>
  <c r="E24" i="8"/>
  <c r="E22" i="8"/>
  <c r="D22" i="8" s="1"/>
  <c r="E20" i="8"/>
  <c r="E18" i="8"/>
  <c r="D18" i="8" s="1"/>
  <c r="E16" i="8"/>
  <c r="E14" i="8"/>
  <c r="D14" i="8" s="1"/>
  <c r="E12" i="8"/>
  <c r="E10" i="8"/>
  <c r="D10" i="8" s="1"/>
  <c r="E8" i="8"/>
  <c r="BT37" i="10"/>
  <c r="BY37" i="10"/>
  <c r="BT25" i="10"/>
  <c r="BY25" i="10"/>
  <c r="BT17" i="10"/>
  <c r="BY17" i="10"/>
  <c r="BT9" i="10"/>
  <c r="BY9" i="10"/>
  <c r="CT39" i="10"/>
  <c r="CN39" i="10"/>
  <c r="CN37" i="10"/>
  <c r="CT37" i="10"/>
  <c r="CT33" i="10"/>
  <c r="CN33" i="10"/>
  <c r="CT31" i="10"/>
  <c r="CN31" i="10"/>
  <c r="CT27" i="10"/>
  <c r="CN27" i="10"/>
  <c r="CT23" i="10"/>
  <c r="CN23" i="10"/>
  <c r="CN21" i="10"/>
  <c r="CT21" i="10"/>
  <c r="CT17" i="10"/>
  <c r="CN17" i="10"/>
  <c r="CN13" i="10"/>
  <c r="CT13" i="10"/>
  <c r="CT11" i="10"/>
  <c r="CN11" i="10"/>
  <c r="BY39" i="10"/>
  <c r="BY35" i="10"/>
  <c r="BY31" i="10"/>
  <c r="BY27" i="10"/>
  <c r="BY23" i="10"/>
  <c r="BY19" i="10"/>
  <c r="BY15" i="10"/>
  <c r="BY11" i="10"/>
  <c r="BT41" i="10"/>
  <c r="BY41" i="10"/>
  <c r="BT33" i="10"/>
  <c r="BY33" i="10"/>
  <c r="BT29" i="10"/>
  <c r="BY29" i="10"/>
  <c r="BT21" i="10"/>
  <c r="BY21" i="10"/>
  <c r="BT13" i="10"/>
  <c r="BY13" i="10"/>
  <c r="CT41" i="10"/>
  <c r="CN41" i="10"/>
  <c r="CT35" i="10"/>
  <c r="CN35" i="10"/>
  <c r="CN29" i="10"/>
  <c r="CT29" i="10"/>
  <c r="CT25" i="10"/>
  <c r="CN25" i="10"/>
  <c r="CT19" i="10"/>
  <c r="CN19" i="10"/>
  <c r="CT15" i="10"/>
  <c r="CN15" i="10"/>
  <c r="CT9" i="10"/>
  <c r="CN9" i="10"/>
  <c r="BR37" i="10"/>
  <c r="E41" i="10"/>
  <c r="H41" i="1" s="1"/>
  <c r="E37" i="10"/>
  <c r="D37" i="10" s="1"/>
  <c r="E33" i="10"/>
  <c r="H33" i="1" s="1"/>
  <c r="E29" i="10"/>
  <c r="H29" i="1" s="1"/>
  <c r="E25" i="10"/>
  <c r="H25" i="1" s="1"/>
  <c r="E21" i="10"/>
  <c r="H21" i="1" s="1"/>
  <c r="E17" i="10"/>
  <c r="H17" i="1" s="1"/>
  <c r="E13" i="10"/>
  <c r="H13" i="1" s="1"/>
  <c r="E9" i="10"/>
  <c r="H9" i="1" s="1"/>
  <c r="AD39" i="10"/>
  <c r="AD35" i="10"/>
  <c r="AD31" i="10"/>
  <c r="H31" i="1" s="1"/>
  <c r="AD27" i="10"/>
  <c r="H27" i="1" s="1"/>
  <c r="AD23" i="10"/>
  <c r="H23" i="1" s="1"/>
  <c r="AD19" i="10"/>
  <c r="H19" i="1" s="1"/>
  <c r="AD15" i="10"/>
  <c r="H15" i="1" s="1"/>
  <c r="AD11" i="10"/>
  <c r="H11" i="1" s="1"/>
  <c r="BS39" i="10"/>
  <c r="BS35" i="10"/>
  <c r="BS31" i="10"/>
  <c r="BS27" i="10"/>
  <c r="BS23" i="10"/>
  <c r="BS19" i="10"/>
  <c r="BS15" i="10"/>
  <c r="BS11" i="10"/>
  <c r="CS42" i="10"/>
  <c r="CS40" i="10"/>
  <c r="CS38" i="10"/>
  <c r="CS36" i="10"/>
  <c r="CS34" i="10"/>
  <c r="CS32" i="10"/>
  <c r="CS30" i="10"/>
  <c r="CS28" i="10"/>
  <c r="CS26" i="10"/>
  <c r="CS24" i="10"/>
  <c r="CS22" i="10"/>
  <c r="CS20" i="10"/>
  <c r="CS18" i="10"/>
  <c r="CS16" i="10"/>
  <c r="CS14" i="10"/>
  <c r="CS12" i="10"/>
  <c r="CS10" i="10"/>
  <c r="CS8" i="10"/>
  <c r="CR42" i="10"/>
  <c r="CR40" i="10"/>
  <c r="CR38" i="10"/>
  <c r="CR36" i="10"/>
  <c r="CR34" i="10"/>
  <c r="CR32" i="10"/>
  <c r="CR30" i="10"/>
  <c r="CR28" i="10"/>
  <c r="CR26" i="10"/>
  <c r="CR24" i="10"/>
  <c r="CR22" i="10"/>
  <c r="CR20" i="10"/>
  <c r="CR18" i="10"/>
  <c r="CR16" i="10"/>
  <c r="CR14" i="10"/>
  <c r="CR12" i="10"/>
  <c r="CR10" i="10"/>
  <c r="CR8" i="10"/>
  <c r="CQ42" i="10"/>
  <c r="CQ40" i="10"/>
  <c r="CQ38" i="10"/>
  <c r="CQ36" i="10"/>
  <c r="CQ34" i="10"/>
  <c r="CQ32" i="10"/>
  <c r="CQ30" i="10"/>
  <c r="CQ28" i="10"/>
  <c r="CQ26" i="10"/>
  <c r="CQ24" i="10"/>
  <c r="CQ22" i="10"/>
  <c r="CQ20" i="10"/>
  <c r="CQ18" i="10"/>
  <c r="CQ16" i="10"/>
  <c r="CQ14" i="10"/>
  <c r="CQ12" i="10"/>
  <c r="CQ10" i="10"/>
  <c r="CQ8" i="10"/>
  <c r="CP42" i="10"/>
  <c r="CP40" i="10"/>
  <c r="CP38" i="10"/>
  <c r="CP36" i="10"/>
  <c r="CP34" i="10"/>
  <c r="CP32" i="10"/>
  <c r="CP30" i="10"/>
  <c r="CP28" i="10"/>
  <c r="CP26" i="10"/>
  <c r="CP24" i="10"/>
  <c r="CP22" i="10"/>
  <c r="CP20" i="10"/>
  <c r="CP18" i="10"/>
  <c r="CP16" i="10"/>
  <c r="CP14" i="10"/>
  <c r="CP12" i="10"/>
  <c r="CP10" i="10"/>
  <c r="CP8" i="10"/>
  <c r="CM41" i="10"/>
  <c r="CM37" i="10"/>
  <c r="CM33" i="10"/>
  <c r="CM29" i="10"/>
  <c r="CM25" i="10"/>
  <c r="CM21" i="10"/>
  <c r="CM17" i="10"/>
  <c r="CM13" i="10"/>
  <c r="CM9" i="10"/>
  <c r="CO42" i="10"/>
  <c r="CO40" i="10"/>
  <c r="CO38" i="10"/>
  <c r="CO36" i="10"/>
  <c r="CO34" i="10"/>
  <c r="CO32" i="10"/>
  <c r="CO30" i="10"/>
  <c r="CO28" i="10"/>
  <c r="CO26" i="10"/>
  <c r="CO24" i="10"/>
  <c r="CO22" i="10"/>
  <c r="CO20" i="10"/>
  <c r="CO18" i="10"/>
  <c r="CO16" i="10"/>
  <c r="CO14" i="10"/>
  <c r="CO12" i="10"/>
  <c r="CO10" i="10"/>
  <c r="CO8" i="10"/>
  <c r="DA42" i="10"/>
  <c r="DA40" i="10"/>
  <c r="DA38" i="10"/>
  <c r="DA36" i="10"/>
  <c r="DA34" i="10"/>
  <c r="DA32" i="10"/>
  <c r="DA30" i="10"/>
  <c r="DA28" i="10"/>
  <c r="DA26" i="10"/>
  <c r="DA24" i="10"/>
  <c r="DA22" i="10"/>
  <c r="DA20" i="10"/>
  <c r="DA18" i="10"/>
  <c r="DA16" i="10"/>
  <c r="DA14" i="10"/>
  <c r="DA12" i="10"/>
  <c r="DA10" i="10"/>
  <c r="DA8" i="10"/>
  <c r="CM39" i="10"/>
  <c r="CM35" i="10"/>
  <c r="CM31" i="10"/>
  <c r="CM27" i="10"/>
  <c r="CM23" i="10"/>
  <c r="CM19" i="10"/>
  <c r="CM15" i="10"/>
  <c r="CM11" i="10"/>
  <c r="CT42" i="10"/>
  <c r="CM42" i="10" s="1"/>
  <c r="N42" i="1" s="1"/>
  <c r="CT40" i="10"/>
  <c r="CM40" i="10" s="1"/>
  <c r="N40" i="1" s="1"/>
  <c r="CT38" i="10"/>
  <c r="CM38" i="10" s="1"/>
  <c r="N38" i="1" s="1"/>
  <c r="CT36" i="10"/>
  <c r="CM36" i="10" s="1"/>
  <c r="N36" i="1" s="1"/>
  <c r="CT34" i="10"/>
  <c r="CM34" i="10" s="1"/>
  <c r="N34" i="1" s="1"/>
  <c r="CT32" i="10"/>
  <c r="CM32" i="10" s="1"/>
  <c r="N32" i="1" s="1"/>
  <c r="CT30" i="10"/>
  <c r="CM30" i="10" s="1"/>
  <c r="N30" i="1" s="1"/>
  <c r="CT28" i="10"/>
  <c r="CM28" i="10" s="1"/>
  <c r="N28" i="1" s="1"/>
  <c r="CT26" i="10"/>
  <c r="CM26" i="10" s="1"/>
  <c r="N26" i="1" s="1"/>
  <c r="CT24" i="10"/>
  <c r="CM24" i="10" s="1"/>
  <c r="N24" i="1" s="1"/>
  <c r="CT22" i="10"/>
  <c r="CM22" i="10" s="1"/>
  <c r="N22" i="1" s="1"/>
  <c r="CT20" i="10"/>
  <c r="CM20" i="10" s="1"/>
  <c r="N20" i="1" s="1"/>
  <c r="CT18" i="10"/>
  <c r="CM18" i="10" s="1"/>
  <c r="N18" i="1" s="1"/>
  <c r="CT16" i="10"/>
  <c r="CM16" i="10" s="1"/>
  <c r="N16" i="1" s="1"/>
  <c r="CT14" i="10"/>
  <c r="CM14" i="10" s="1"/>
  <c r="N14" i="1" s="1"/>
  <c r="CT12" i="10"/>
  <c r="CM12" i="10" s="1"/>
  <c r="N12" i="1" s="1"/>
  <c r="CT10" i="10"/>
  <c r="CM10" i="10" s="1"/>
  <c r="N10" i="1" s="1"/>
  <c r="CT8" i="10"/>
  <c r="CM8" i="10" s="1"/>
  <c r="N8" i="1" s="1"/>
  <c r="CN42" i="10"/>
  <c r="CN40" i="10"/>
  <c r="CN38" i="10"/>
  <c r="CN36" i="10"/>
  <c r="CN34" i="10"/>
  <c r="CN32" i="10"/>
  <c r="CN30" i="10"/>
  <c r="CN28" i="10"/>
  <c r="CN26" i="10"/>
  <c r="CN24" i="10"/>
  <c r="CN22" i="10"/>
  <c r="CN20" i="10"/>
  <c r="CN18" i="10"/>
  <c r="CN16" i="10"/>
  <c r="CN14" i="10"/>
  <c r="CN12" i="10"/>
  <c r="CN10" i="10"/>
  <c r="CN8" i="10"/>
  <c r="BX42" i="10"/>
  <c r="BX40" i="10"/>
  <c r="BX38" i="10"/>
  <c r="BX36" i="10"/>
  <c r="BX34" i="10"/>
  <c r="BX32" i="10"/>
  <c r="BX30" i="10"/>
  <c r="BX28" i="10"/>
  <c r="BX26" i="10"/>
  <c r="BX24" i="10"/>
  <c r="BX22" i="10"/>
  <c r="BX20" i="10"/>
  <c r="BX18" i="10"/>
  <c r="BX16" i="10"/>
  <c r="BX14" i="10"/>
  <c r="BX12" i="10"/>
  <c r="BX10" i="10"/>
  <c r="BX8" i="10"/>
  <c r="BW42" i="10"/>
  <c r="BW40" i="10"/>
  <c r="BW38" i="10"/>
  <c r="BW36" i="10"/>
  <c r="BW34" i="10"/>
  <c r="BW32" i="10"/>
  <c r="BW30" i="10"/>
  <c r="BW28" i="10"/>
  <c r="BW26" i="10"/>
  <c r="BW24" i="10"/>
  <c r="BW22" i="10"/>
  <c r="BW20" i="10"/>
  <c r="BW18" i="10"/>
  <c r="BW16" i="10"/>
  <c r="BW14" i="10"/>
  <c r="BW12" i="10"/>
  <c r="BW10" i="10"/>
  <c r="BW8" i="10"/>
  <c r="BV42" i="10"/>
  <c r="BV40" i="10"/>
  <c r="BV38" i="10"/>
  <c r="BV36" i="10"/>
  <c r="BV34" i="10"/>
  <c r="BV32" i="10"/>
  <c r="BV30" i="10"/>
  <c r="BV28" i="10"/>
  <c r="BV26" i="10"/>
  <c r="BV24" i="10"/>
  <c r="BV22" i="10"/>
  <c r="BV20" i="10"/>
  <c r="BV18" i="10"/>
  <c r="BV16" i="10"/>
  <c r="BV14" i="10"/>
  <c r="BV12" i="10"/>
  <c r="BV10" i="10"/>
  <c r="BV8" i="10"/>
  <c r="BU42" i="10"/>
  <c r="BU40" i="10"/>
  <c r="BU38" i="10"/>
  <c r="BU36" i="10"/>
  <c r="BU34" i="10"/>
  <c r="BU32" i="10"/>
  <c r="BU30" i="10"/>
  <c r="BU28" i="10"/>
  <c r="BU26" i="10"/>
  <c r="BU24" i="10"/>
  <c r="BU22" i="10"/>
  <c r="BU20" i="10"/>
  <c r="BU18" i="10"/>
  <c r="BU16" i="10"/>
  <c r="BU14" i="10"/>
  <c r="BU12" i="10"/>
  <c r="BU10" i="10"/>
  <c r="BU8" i="10"/>
  <c r="BR41" i="10"/>
  <c r="BR33" i="10"/>
  <c r="BR29" i="10"/>
  <c r="BR25" i="10"/>
  <c r="BR21" i="10"/>
  <c r="BR17" i="10"/>
  <c r="BR13" i="10"/>
  <c r="BR9" i="10"/>
  <c r="BT42" i="10"/>
  <c r="BT40" i="10"/>
  <c r="BT38" i="10"/>
  <c r="BT36" i="10"/>
  <c r="BT34" i="10"/>
  <c r="BT32" i="10"/>
  <c r="BT30" i="10"/>
  <c r="BT28" i="10"/>
  <c r="BT26" i="10"/>
  <c r="BT24" i="10"/>
  <c r="BT22" i="10"/>
  <c r="BT20" i="10"/>
  <c r="BT18" i="10"/>
  <c r="BT16" i="10"/>
  <c r="BT14" i="10"/>
  <c r="BT12" i="10"/>
  <c r="BT10" i="10"/>
  <c r="BT8" i="10"/>
  <c r="CF42" i="10"/>
  <c r="CF40" i="10"/>
  <c r="CF38" i="10"/>
  <c r="CF36" i="10"/>
  <c r="CF34" i="10"/>
  <c r="CF32" i="10"/>
  <c r="CF30" i="10"/>
  <c r="CF28" i="10"/>
  <c r="CF26" i="10"/>
  <c r="CF24" i="10"/>
  <c r="CF22" i="10"/>
  <c r="CF20" i="10"/>
  <c r="CF18" i="10"/>
  <c r="CF16" i="10"/>
  <c r="CF14" i="10"/>
  <c r="CF12" i="10"/>
  <c r="CF10" i="10"/>
  <c r="CF8" i="10"/>
  <c r="BR39" i="10"/>
  <c r="BR35" i="10"/>
  <c r="BR31" i="10"/>
  <c r="BR27" i="10"/>
  <c r="BR23" i="10"/>
  <c r="BR19" i="10"/>
  <c r="BR15" i="10"/>
  <c r="BR11" i="10"/>
  <c r="BY42" i="10"/>
  <c r="BR42" i="10" s="1"/>
  <c r="BY40" i="10"/>
  <c r="BR40" i="10" s="1"/>
  <c r="BY38" i="10"/>
  <c r="BR38" i="10" s="1"/>
  <c r="BY36" i="10"/>
  <c r="BR36" i="10" s="1"/>
  <c r="BY34" i="10"/>
  <c r="BR34" i="10" s="1"/>
  <c r="BY32" i="10"/>
  <c r="BR32" i="10" s="1"/>
  <c r="BY30" i="10"/>
  <c r="BR30" i="10" s="1"/>
  <c r="BY28" i="10"/>
  <c r="BR28" i="10" s="1"/>
  <c r="BY26" i="10"/>
  <c r="BR26" i="10" s="1"/>
  <c r="BY24" i="10"/>
  <c r="BR24" i="10" s="1"/>
  <c r="BY22" i="10"/>
  <c r="BR22" i="10" s="1"/>
  <c r="BY20" i="10"/>
  <c r="BR20" i="10" s="1"/>
  <c r="BY18" i="10"/>
  <c r="BR18" i="10" s="1"/>
  <c r="BY16" i="10"/>
  <c r="BR16" i="10" s="1"/>
  <c r="BY14" i="10"/>
  <c r="BR14" i="10" s="1"/>
  <c r="BY12" i="10"/>
  <c r="BR12" i="10" s="1"/>
  <c r="BY10" i="10"/>
  <c r="BR10" i="10" s="1"/>
  <c r="BY8" i="10"/>
  <c r="BR8" i="10" s="1"/>
  <c r="BS42" i="10"/>
  <c r="BS40" i="10"/>
  <c r="BS38" i="10"/>
  <c r="BS36" i="10"/>
  <c r="BS34" i="10"/>
  <c r="BS32" i="10"/>
  <c r="BS30" i="10"/>
  <c r="BS28" i="10"/>
  <c r="BS26" i="10"/>
  <c r="BS24" i="10"/>
  <c r="BS22" i="10"/>
  <c r="BS20" i="10"/>
  <c r="BS18" i="10"/>
  <c r="BS16" i="10"/>
  <c r="BS14" i="10"/>
  <c r="BS12" i="10"/>
  <c r="BS10" i="10"/>
  <c r="BS8" i="10"/>
  <c r="D41" i="10"/>
  <c r="D33" i="10"/>
  <c r="D29" i="10"/>
  <c r="D25" i="10"/>
  <c r="D21" i="10"/>
  <c r="D17" i="10"/>
  <c r="D13" i="10"/>
  <c r="D9" i="10"/>
  <c r="AD42" i="10"/>
  <c r="AD40" i="10"/>
  <c r="AD38" i="10"/>
  <c r="AD36" i="10"/>
  <c r="AD34" i="10"/>
  <c r="AD32" i="10"/>
  <c r="AD30" i="10"/>
  <c r="AD28" i="10"/>
  <c r="AD26" i="10"/>
  <c r="AD24" i="10"/>
  <c r="AD22" i="10"/>
  <c r="AD20" i="10"/>
  <c r="AD18" i="10"/>
  <c r="AD16" i="10"/>
  <c r="AD14" i="10"/>
  <c r="AD12" i="10"/>
  <c r="AD10" i="10"/>
  <c r="AD8" i="10"/>
  <c r="D39" i="10"/>
  <c r="D35" i="10"/>
  <c r="D31" i="10"/>
  <c r="D27" i="10"/>
  <c r="D23" i="10"/>
  <c r="D19" i="10"/>
  <c r="D15" i="10"/>
  <c r="D11" i="10"/>
  <c r="H39" i="1"/>
  <c r="H35" i="1"/>
  <c r="E42" i="10"/>
  <c r="E40" i="10"/>
  <c r="D40" i="10" s="1"/>
  <c r="E38" i="10"/>
  <c r="E36" i="10"/>
  <c r="D36" i="10" s="1"/>
  <c r="E34" i="10"/>
  <c r="E32" i="10"/>
  <c r="D32" i="10" s="1"/>
  <c r="E30" i="10"/>
  <c r="E28" i="10"/>
  <c r="D28" i="10" s="1"/>
  <c r="E26" i="10"/>
  <c r="E24" i="10"/>
  <c r="D24" i="10" s="1"/>
  <c r="E22" i="10"/>
  <c r="E20" i="10"/>
  <c r="D20" i="10" s="1"/>
  <c r="E18" i="10"/>
  <c r="E16" i="10"/>
  <c r="D16" i="10" s="1"/>
  <c r="E14" i="10"/>
  <c r="E12" i="10"/>
  <c r="D12" i="10" s="1"/>
  <c r="E10" i="10"/>
  <c r="E8" i="10"/>
  <c r="D8" i="10" s="1"/>
  <c r="D42" i="10"/>
  <c r="H42" i="1"/>
  <c r="K42" i="1" s="1"/>
  <c r="L42" i="1" s="1"/>
  <c r="H40" i="1"/>
  <c r="K40" i="1" s="1"/>
  <c r="L40" i="1" s="1"/>
  <c r="D38" i="10"/>
  <c r="H38" i="1"/>
  <c r="K38" i="1" s="1"/>
  <c r="L38" i="1" s="1"/>
  <c r="H36" i="1"/>
  <c r="K36" i="1" s="1"/>
  <c r="L36" i="1" s="1"/>
  <c r="D34" i="10"/>
  <c r="H34" i="1"/>
  <c r="K34" i="1" s="1"/>
  <c r="L34" i="1" s="1"/>
  <c r="H32" i="1"/>
  <c r="K32" i="1" s="1"/>
  <c r="L32" i="1" s="1"/>
  <c r="D30" i="10"/>
  <c r="H30" i="1"/>
  <c r="K30" i="1" s="1"/>
  <c r="L30" i="1" s="1"/>
  <c r="H28" i="1"/>
  <c r="K28" i="1" s="1"/>
  <c r="L28" i="1" s="1"/>
  <c r="D26" i="10"/>
  <c r="H26" i="1"/>
  <c r="K26" i="1" s="1"/>
  <c r="L26" i="1" s="1"/>
  <c r="H24" i="1"/>
  <c r="K24" i="1" s="1"/>
  <c r="L24" i="1" s="1"/>
  <c r="D22" i="10"/>
  <c r="H22" i="1"/>
  <c r="K22" i="1" s="1"/>
  <c r="L22" i="1" s="1"/>
  <c r="H20" i="1"/>
  <c r="K20" i="1" s="1"/>
  <c r="L20" i="1" s="1"/>
  <c r="D18" i="10"/>
  <c r="H18" i="1"/>
  <c r="K18" i="1" s="1"/>
  <c r="L18" i="1" s="1"/>
  <c r="H16" i="1"/>
  <c r="K16" i="1" s="1"/>
  <c r="L16" i="1" s="1"/>
  <c r="D14" i="10"/>
  <c r="H14" i="1"/>
  <c r="K14" i="1" s="1"/>
  <c r="L14" i="1" s="1"/>
  <c r="H12" i="1"/>
  <c r="K12" i="1" s="1"/>
  <c r="L12" i="1" s="1"/>
  <c r="D10" i="10"/>
  <c r="H10" i="1"/>
  <c r="K10" i="1" s="1"/>
  <c r="L10" i="1" s="1"/>
  <c r="H8" i="1"/>
  <c r="K8" i="1" s="1"/>
  <c r="L8" i="1" s="1"/>
  <c r="K41" i="1"/>
  <c r="L41" i="1" s="1"/>
  <c r="K39" i="1"/>
  <c r="L39" i="1" s="1"/>
  <c r="K35" i="1"/>
  <c r="K33" i="1"/>
  <c r="L33" i="1" s="1"/>
  <c r="K31" i="1"/>
  <c r="L31" i="1" s="1"/>
  <c r="K29" i="1"/>
  <c r="L29" i="1" s="1"/>
  <c r="K27" i="1"/>
  <c r="K25" i="1"/>
  <c r="L25" i="1" s="1"/>
  <c r="K23" i="1"/>
  <c r="L23" i="1" s="1"/>
  <c r="K21" i="1"/>
  <c r="L21" i="1" s="1"/>
  <c r="K19" i="1"/>
  <c r="K17" i="1"/>
  <c r="L17" i="1" s="1"/>
  <c r="K15" i="1"/>
  <c r="L15" i="1" s="1"/>
  <c r="K13" i="1"/>
  <c r="L13" i="1" s="1"/>
  <c r="K11" i="1"/>
  <c r="K9" i="1"/>
  <c r="L9" i="1" s="1"/>
  <c r="AL41" i="1"/>
  <c r="AB33" i="1"/>
  <c r="AB17" i="1"/>
  <c r="AL15" i="1"/>
  <c r="AK11" i="1"/>
  <c r="AB9" i="1"/>
  <c r="N41" i="1"/>
  <c r="N39" i="1"/>
  <c r="N37" i="1"/>
  <c r="N35" i="1"/>
  <c r="L35" i="1"/>
  <c r="N33" i="1"/>
  <c r="N31" i="1"/>
  <c r="N29" i="1"/>
  <c r="N27" i="1"/>
  <c r="L27" i="1"/>
  <c r="N25" i="1"/>
  <c r="N23" i="1"/>
  <c r="N21" i="1"/>
  <c r="N19" i="1"/>
  <c r="L19" i="1"/>
  <c r="N17" i="1"/>
  <c r="N15" i="1"/>
  <c r="N13" i="1"/>
  <c r="N11" i="1"/>
  <c r="L11" i="1"/>
  <c r="N9" i="1"/>
  <c r="M41" i="1"/>
  <c r="M37" i="1"/>
  <c r="M33" i="1"/>
  <c r="M29" i="1"/>
  <c r="M25" i="1"/>
  <c r="M21" i="1"/>
  <c r="M17" i="1"/>
  <c r="M13" i="1"/>
  <c r="M9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M39" i="1"/>
  <c r="M35" i="1"/>
  <c r="M31" i="1"/>
  <c r="M27" i="1"/>
  <c r="M23" i="1"/>
  <c r="M19" i="1"/>
  <c r="M15" i="1"/>
  <c r="M11" i="1"/>
  <c r="R42" i="1"/>
  <c r="AA42" i="1" s="1"/>
  <c r="R40" i="1"/>
  <c r="AA40" i="1" s="1"/>
  <c r="R38" i="1"/>
  <c r="AA38" i="1" s="1"/>
  <c r="R36" i="1"/>
  <c r="AA36" i="1" s="1"/>
  <c r="R34" i="1"/>
  <c r="AA34" i="1" s="1"/>
  <c r="R32" i="1"/>
  <c r="AA32" i="1" s="1"/>
  <c r="R30" i="1"/>
  <c r="AA30" i="1" s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F10" i="5" l="1"/>
  <c r="D10" i="5" s="1"/>
  <c r="F14" i="5"/>
  <c r="D14" i="5" s="1"/>
  <c r="F18" i="5"/>
  <c r="D18" i="5" s="1"/>
  <c r="F22" i="5"/>
  <c r="D22" i="5" s="1"/>
  <c r="F26" i="5"/>
  <c r="D26" i="5" s="1"/>
  <c r="F30" i="5"/>
  <c r="D30" i="5" s="1"/>
  <c r="F34" i="5"/>
  <c r="D34" i="5" s="1"/>
  <c r="F38" i="5"/>
  <c r="D38" i="5" s="1"/>
  <c r="F42" i="5"/>
  <c r="D42" i="5" s="1"/>
  <c r="AK41" i="1"/>
  <c r="AK25" i="1"/>
  <c r="AK21" i="1"/>
  <c r="AL33" i="1"/>
  <c r="AL11" i="1"/>
  <c r="AB41" i="1"/>
  <c r="AB27" i="1"/>
  <c r="AK27" i="1"/>
  <c r="AL27" i="1"/>
  <c r="AB31" i="1"/>
  <c r="AK31" i="1"/>
  <c r="AL31" i="1"/>
  <c r="AK37" i="1"/>
  <c r="AB37" i="1"/>
  <c r="AL37" i="1"/>
  <c r="AK13" i="1"/>
  <c r="AB13" i="1"/>
  <c r="AL13" i="1"/>
  <c r="AB19" i="1"/>
  <c r="AK19" i="1"/>
  <c r="AL19" i="1"/>
  <c r="AB23" i="1"/>
  <c r="AK23" i="1"/>
  <c r="AL23" i="1"/>
  <c r="AK29" i="1"/>
  <c r="AB29" i="1"/>
  <c r="AL29" i="1"/>
  <c r="AB35" i="1"/>
  <c r="AK35" i="1"/>
  <c r="AL35" i="1"/>
  <c r="AB39" i="1"/>
  <c r="AK39" i="1"/>
  <c r="AL39" i="1"/>
  <c r="AB21" i="1"/>
  <c r="AB25" i="1"/>
  <c r="D8" i="8"/>
  <c r="D12" i="8"/>
  <c r="D16" i="8"/>
  <c r="D20" i="8"/>
  <c r="D24" i="8"/>
  <c r="D28" i="8"/>
  <c r="D32" i="8"/>
  <c r="D36" i="8"/>
  <c r="D40" i="8"/>
  <c r="H37" i="1"/>
  <c r="K37" i="1" s="1"/>
  <c r="L37" i="1" s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L28" i="1"/>
  <c r="AB28" i="1"/>
  <c r="AK28" i="1"/>
  <c r="AL32" i="1"/>
  <c r="AB32" i="1"/>
  <c r="AK32" i="1"/>
  <c r="AL36" i="1"/>
  <c r="AK36" i="1"/>
  <c r="AB36" i="1"/>
  <c r="AL40" i="1"/>
  <c r="AK40" i="1"/>
  <c r="AB40" i="1"/>
  <c r="AL10" i="1"/>
  <c r="AB10" i="1"/>
  <c r="AK10" i="1"/>
  <c r="AL14" i="1"/>
  <c r="AB14" i="1"/>
  <c r="AK14" i="1"/>
  <c r="AL18" i="1"/>
  <c r="AB18" i="1"/>
  <c r="AK18" i="1"/>
  <c r="AL22" i="1"/>
  <c r="AB22" i="1"/>
  <c r="AK22" i="1"/>
  <c r="AL26" i="1"/>
  <c r="AB26" i="1"/>
  <c r="AK26" i="1"/>
  <c r="AL30" i="1"/>
  <c r="AB30" i="1"/>
  <c r="AK30" i="1"/>
  <c r="AL34" i="1"/>
  <c r="AB34" i="1"/>
  <c r="AK34" i="1"/>
  <c r="AL38" i="1"/>
  <c r="AK38" i="1"/>
  <c r="AB38" i="1"/>
  <c r="AL42" i="1"/>
  <c r="AK42" i="1"/>
  <c r="AB42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L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28" i="13"/>
  <c r="AA180" i="13"/>
  <c r="AA22" i="13"/>
  <c r="AA5" i="13"/>
  <c r="AA229" i="13"/>
  <c r="AA221" i="13"/>
  <c r="AA167" i="13"/>
  <c r="AA23" i="13"/>
  <c r="AA79" i="13"/>
  <c r="AA102" i="13"/>
  <c r="AA220" i="13"/>
  <c r="AA137" i="13"/>
  <c r="AA35" i="13"/>
  <c r="AA177" i="13"/>
  <c r="AA7" i="13"/>
  <c r="AA230" i="13"/>
  <c r="AA42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103" i="13"/>
  <c r="AA93" i="13"/>
  <c r="AA97" i="13"/>
  <c r="AA168" i="13"/>
  <c r="AA45" i="13"/>
  <c r="AA84" i="13"/>
  <c r="AA132" i="13"/>
  <c r="AA24" i="13"/>
  <c r="AA54" i="13"/>
  <c r="AA197" i="13"/>
  <c r="AA30" i="13"/>
  <c r="AA78" i="13"/>
  <c r="AA150" i="13"/>
  <c r="AA222" i="13"/>
  <c r="AA85" i="13"/>
  <c r="AA11" i="13"/>
  <c r="AA249" i="13"/>
  <c r="AA58" i="13"/>
  <c r="AA201" i="13"/>
  <c r="AA31" i="13"/>
  <c r="AA174" i="13"/>
  <c r="AA190" i="13"/>
  <c r="AA46" i="13"/>
  <c r="AA89" i="13"/>
  <c r="AA138" i="13"/>
  <c r="AA95" i="13"/>
  <c r="AA245" i="13"/>
  <c r="AA72" i="13"/>
  <c r="AA155" i="13"/>
  <c r="AA119" i="13"/>
  <c r="AA118" i="13"/>
  <c r="AA113" i="13"/>
  <c r="AA153" i="13"/>
  <c r="AA88" i="13"/>
  <c r="AA143" i="13"/>
  <c r="AA189" i="13"/>
  <c r="AA239" i="13"/>
  <c r="AA34" i="13"/>
  <c r="AA27" i="13"/>
  <c r="AA200" i="13"/>
  <c r="AA224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125" i="13"/>
  <c r="AA33" i="13"/>
  <c r="AA19" i="13"/>
  <c r="AA129" i="13"/>
  <c r="AA96" i="13"/>
  <c r="AA135" i="13"/>
  <c r="AA86" i="13"/>
  <c r="AA131" i="13"/>
  <c r="AA16" i="13"/>
  <c r="AA21" i="13"/>
  <c r="AA70" i="13"/>
  <c r="AA243" i="13"/>
  <c r="AA145" i="13"/>
  <c r="AA163" i="13"/>
  <c r="AA203" i="13"/>
  <c r="AA226" i="13"/>
  <c r="AA122" i="13"/>
  <c r="AA205" i="13"/>
  <c r="AA187" i="13"/>
  <c r="AA130" i="13"/>
  <c r="AA47" i="13"/>
  <c r="AA140" i="13"/>
  <c r="AA185" i="13"/>
  <c r="AA44" i="13"/>
  <c r="AA87" i="13"/>
  <c r="AA194" i="13"/>
  <c r="AA142" i="13"/>
  <c r="AA181" i="13"/>
  <c r="AA244" i="13"/>
  <c r="AA117" i="13"/>
  <c r="AA176" i="13"/>
  <c r="AA82" i="13"/>
  <c r="AA228" i="13"/>
  <c r="AA170" i="13"/>
  <c r="AA225" i="13"/>
  <c r="AA215" i="13"/>
  <c r="AA161" i="13"/>
  <c r="AA68" i="13"/>
  <c r="AA208" i="13"/>
  <c r="AA124" i="13"/>
  <c r="AA204" i="13"/>
  <c r="AA52" i="13"/>
  <c r="AA10" i="13"/>
  <c r="AA41" i="13"/>
  <c r="AA202" i="13"/>
  <c r="AA38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53" i="13"/>
  <c r="AA139" i="13"/>
  <c r="AA17" i="13"/>
  <c r="AA55" i="13"/>
  <c r="AA238" i="13"/>
  <c r="AA233" i="13"/>
  <c r="AA123" i="13"/>
  <c r="AA192" i="13"/>
  <c r="AA158" i="13"/>
  <c r="AA250" i="13"/>
  <c r="AA105" i="13"/>
  <c r="AA191" i="13"/>
  <c r="AA75" i="13"/>
  <c r="AA65" i="13"/>
  <c r="AA147" i="13"/>
  <c r="AA214" i="13"/>
  <c r="AA39" i="13"/>
  <c r="AA157" i="13"/>
  <c r="AA218" i="13"/>
  <c r="AA141" i="13"/>
  <c r="AA48" i="13"/>
  <c r="AA241" i="13"/>
  <c r="AA67" i="13"/>
  <c r="AA56" i="13"/>
  <c r="AA90" i="13"/>
  <c r="AA71" i="13"/>
  <c r="AA128" i="13"/>
  <c r="AA232" i="13"/>
  <c r="AA94" i="13"/>
  <c r="AA216" i="13"/>
  <c r="AA184" i="13"/>
  <c r="AA29" i="13"/>
  <c r="AA178" i="13"/>
  <c r="AA109" i="13"/>
  <c r="AA188" i="13"/>
  <c r="AA160" i="13"/>
  <c r="AA57" i="13"/>
  <c r="AA120" i="13"/>
  <c r="AA133" i="13"/>
  <c r="AA246" i="13"/>
  <c r="AA99" i="13"/>
  <c r="AA149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121" i="13"/>
  <c r="AA62" i="13"/>
  <c r="AA247" i="13"/>
  <c r="AA156" i="13"/>
  <c r="AA108" i="13"/>
  <c r="AA237" i="13"/>
  <c r="AA2" i="13"/>
  <c r="AA234" i="13"/>
  <c r="AA206" i="13"/>
  <c r="AA134" i="13"/>
  <c r="AA196" i="13"/>
  <c r="AA59" i="13"/>
  <c r="AA32" i="13"/>
  <c r="AA171" i="13"/>
  <c r="AA242" i="13"/>
  <c r="AA199" i="13"/>
  <c r="AA235" i="13"/>
  <c r="AA63" i="13"/>
  <c r="AA50" i="13"/>
  <c r="AA9" i="13"/>
  <c r="AA104" i="13"/>
  <c r="AA26" i="13"/>
  <c r="AA173" i="13"/>
  <c r="AA20" i="13"/>
  <c r="D7" i="1" l="1"/>
  <c r="AC7" i="3"/>
  <c r="AO7" i="1" s="1"/>
  <c r="W7" i="9"/>
  <c r="BM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N7" i="9"/>
  <c r="BD7" i="4" s="1"/>
  <c r="N7" i="4" s="1"/>
  <c r="L7" i="9"/>
  <c r="BB7" i="4" s="1"/>
  <c r="L7" i="4" s="1"/>
  <c r="H7" i="9"/>
  <c r="AX7" i="4" s="1"/>
  <c r="H7" i="4" s="1"/>
  <c r="F7" i="9"/>
  <c r="AV7" i="4" s="1"/>
  <c r="F7" i="4" s="1"/>
  <c r="G7" i="9"/>
  <c r="AW7" i="4" s="1"/>
  <c r="G7" i="4" s="1"/>
  <c r="V7" i="9"/>
  <c r="BL7" i="4" s="1"/>
  <c r="V7" i="4" s="1"/>
  <c r="W7" i="4"/>
  <c r="Y7" i="4"/>
  <c r="O7" i="3" s="1"/>
  <c r="BO7" i="4"/>
  <c r="J7" i="1" s="1"/>
  <c r="EH7" i="8"/>
  <c r="CC7" i="8"/>
  <c r="M7" i="8"/>
  <c r="F7" i="8"/>
  <c r="BU7" i="8"/>
  <c r="CY7" i="8"/>
  <c r="EA7" i="8"/>
  <c r="DZ7" i="8" s="1"/>
  <c r="DI7" i="10"/>
  <c r="BK7" i="10"/>
  <c r="CF7" i="10"/>
  <c r="AY7" i="10"/>
  <c r="CZ7" i="10" s="1"/>
  <c r="CS7" i="10" s="1"/>
  <c r="AU7" i="10"/>
  <c r="CY7" i="10" s="1"/>
  <c r="CR7" i="10" s="1"/>
  <c r="AI7" i="10"/>
  <c r="CV7" i="10" s="1"/>
  <c r="CO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BD7" i="10"/>
  <c r="BC7" i="10" s="1"/>
  <c r="I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Y2" i="13" l="1"/>
  <c r="CQ7" i="8"/>
  <c r="AX7" i="8"/>
  <c r="Z7" i="1"/>
  <c r="AP7" i="1"/>
  <c r="CB7" i="8"/>
  <c r="E7" i="8"/>
  <c r="Z7" i="3"/>
  <c r="BM7" i="8"/>
  <c r="T7" i="8"/>
  <c r="AD7" i="10"/>
  <c r="DF7" i="8"/>
  <c r="AJ7" i="1"/>
  <c r="AI7" i="8"/>
  <c r="E7" i="10"/>
  <c r="H7" i="1" s="1"/>
  <c r="K7" i="1" s="1"/>
  <c r="L7" i="1" s="1"/>
  <c r="F7" i="5"/>
  <c r="D7" i="5" s="1"/>
  <c r="Q7" i="1"/>
  <c r="D7" i="3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131" i="13"/>
  <c r="Y64" i="13"/>
  <c r="Y51" i="13"/>
  <c r="Y54" i="13"/>
  <c r="Y138" i="13"/>
  <c r="Y58" i="13"/>
  <c r="Y18" i="13"/>
  <c r="Y47" i="13"/>
  <c r="Y110" i="13"/>
  <c r="Y55" i="13"/>
  <c r="Y137" i="13"/>
  <c r="Y74" i="13"/>
  <c r="Y108" i="13"/>
  <c r="Y116" i="13"/>
  <c r="Y59" i="13"/>
  <c r="Y43" i="13"/>
  <c r="Y16" i="13"/>
  <c r="Y96" i="13"/>
  <c r="Y17" i="13"/>
  <c r="Y121" i="13"/>
  <c r="Y37" i="13"/>
  <c r="Y15" i="13"/>
  <c r="Y133" i="13"/>
  <c r="Y32" i="13"/>
  <c r="Y52" i="13"/>
  <c r="Y45" i="13"/>
  <c r="Y39" i="13"/>
  <c r="Y70" i="13"/>
  <c r="Y36" i="13"/>
  <c r="Y50" i="13"/>
  <c r="Y135" i="13"/>
  <c r="Y71" i="13"/>
  <c r="Y103" i="13"/>
  <c r="Y95" i="13"/>
  <c r="Y19" i="13"/>
  <c r="Y31" i="13"/>
  <c r="Y113" i="13"/>
  <c r="Y34" i="13"/>
  <c r="Y23" i="13"/>
  <c r="Y62" i="13"/>
  <c r="Y35" i="13"/>
  <c r="Y30" i="13"/>
  <c r="Y114" i="13"/>
  <c r="Y14" i="13"/>
  <c r="Y46" i="13"/>
  <c r="Y69" i="13"/>
  <c r="Y60" i="13"/>
  <c r="Y77" i="13"/>
  <c r="Y115" i="13"/>
  <c r="Y99" i="13"/>
  <c r="Y91" i="13"/>
  <c r="Y97" i="13"/>
  <c r="Y143" i="13"/>
  <c r="Y117" i="13"/>
  <c r="Y33" i="13"/>
  <c r="Y26" i="13"/>
  <c r="Y104" i="13"/>
  <c r="Y21" i="13"/>
  <c r="Y142" i="13"/>
  <c r="Y80" i="13"/>
  <c r="Y93" i="13"/>
  <c r="Y92" i="13"/>
  <c r="C24" i="14"/>
  <c r="M49" i="13" l="1"/>
  <c r="N30" i="13"/>
  <c r="M36" i="13"/>
  <c r="P22" i="13"/>
  <c r="E16" i="13"/>
  <c r="N41" i="13"/>
  <c r="E22" i="13"/>
  <c r="F16" i="13"/>
  <c r="O34" i="13"/>
  <c r="N34" i="13"/>
  <c r="M48" i="13"/>
  <c r="N36" i="13"/>
  <c r="O32" i="13"/>
  <c r="M33" i="13"/>
  <c r="N16" i="13"/>
  <c r="O17" i="13"/>
  <c r="L11" i="13"/>
  <c r="M19" i="13" s="1"/>
  <c r="O31" i="13"/>
  <c r="F13" i="13"/>
  <c r="F19" i="13"/>
  <c r="N18" i="13"/>
  <c r="E19" i="13"/>
  <c r="F17" i="13"/>
  <c r="O30" i="13"/>
  <c r="F14" i="13"/>
  <c r="E14" i="13"/>
  <c r="N32" i="13"/>
  <c r="N40" i="13"/>
  <c r="O19" i="13"/>
  <c r="P7" i="13"/>
  <c r="L16" i="13"/>
  <c r="F20" i="13"/>
  <c r="O18" i="13"/>
  <c r="F23" i="13"/>
  <c r="L10" i="13"/>
  <c r="M18" i="13" s="1"/>
  <c r="L18" i="13"/>
  <c r="F15" i="13"/>
  <c r="F21" i="13"/>
  <c r="O38" i="13"/>
  <c r="E12" i="13"/>
  <c r="N33" i="13"/>
  <c r="L8" i="13"/>
  <c r="M16" i="13" s="1"/>
  <c r="N15" i="13"/>
  <c r="O33" i="13"/>
  <c r="N45" i="13"/>
  <c r="M30" i="13"/>
  <c r="P17" i="13"/>
  <c r="L21" i="13"/>
  <c r="N47" i="13"/>
  <c r="L12" i="13"/>
  <c r="M20" i="13" s="1"/>
  <c r="E13" i="13"/>
  <c r="L26" i="13"/>
  <c r="P18" i="13"/>
  <c r="L20" i="13"/>
  <c r="L17" i="13"/>
  <c r="N20" i="13"/>
  <c r="O49" i="13"/>
  <c r="AA7" i="1"/>
  <c r="AL7" i="1" s="1"/>
  <c r="D7" i="8"/>
  <c r="D7" i="10"/>
  <c r="N26" i="13"/>
  <c r="P15" i="13"/>
  <c r="AK7" i="1"/>
  <c r="C18" i="14"/>
  <c r="M13" i="14"/>
  <c r="M28" i="14"/>
  <c r="M25" i="14"/>
  <c r="M30" i="14"/>
  <c r="I13" i="14"/>
  <c r="M26" i="14"/>
  <c r="M24" i="14"/>
  <c r="M7" i="14"/>
  <c r="M23" i="14"/>
  <c r="C12" i="14"/>
  <c r="M27" i="14"/>
  <c r="I21" i="14"/>
  <c r="Y139" i="13"/>
  <c r="Y79" i="13"/>
  <c r="Y122" i="13"/>
  <c r="Y81" i="13"/>
  <c r="Y27" i="13"/>
  <c r="Y111" i="13"/>
  <c r="Y72" i="13"/>
  <c r="Y141" i="13"/>
  <c r="Y10" i="13"/>
  <c r="Y66" i="13"/>
  <c r="Y100" i="13"/>
  <c r="Y53" i="13"/>
  <c r="M38" i="14"/>
  <c r="M22" i="14"/>
  <c r="C14" i="14"/>
  <c r="M9" i="14"/>
  <c r="I25" i="14"/>
  <c r="M12" i="14"/>
  <c r="I17" i="14"/>
  <c r="M32" i="14"/>
  <c r="F5" i="14"/>
  <c r="I33" i="14"/>
  <c r="M33" i="14"/>
  <c r="Y98" i="13"/>
  <c r="Y12" i="13"/>
  <c r="Y130" i="13"/>
  <c r="Y25" i="13"/>
  <c r="Y28" i="13"/>
  <c r="Y42" i="13"/>
  <c r="Y48" i="13"/>
  <c r="Y56" i="13"/>
  <c r="Y120" i="13"/>
  <c r="Y78" i="13"/>
  <c r="Y101" i="13"/>
  <c r="Y82" i="13"/>
  <c r="Y112" i="13"/>
  <c r="Y136" i="13"/>
  <c r="Y20" i="13"/>
  <c r="Y109" i="13"/>
  <c r="Y44" i="13"/>
  <c r="Y11" i="13"/>
  <c r="Y49" i="13"/>
  <c r="Y40" i="13"/>
  <c r="Y63" i="13"/>
  <c r="Y6" i="13"/>
  <c r="Y83" i="13"/>
  <c r="Y119" i="13"/>
  <c r="Y140" i="13"/>
  <c r="Y106" i="13"/>
  <c r="Y67" i="13"/>
  <c r="Y57" i="13"/>
  <c r="Y102" i="13"/>
  <c r="Y38" i="13"/>
  <c r="Y8" i="13"/>
  <c r="Y13" i="13"/>
  <c r="Y9" i="13"/>
  <c r="Y107" i="13"/>
  <c r="Y7" i="13"/>
  <c r="Y24" i="13"/>
  <c r="Y65" i="13"/>
  <c r="Y75" i="13"/>
  <c r="Y29" i="13"/>
  <c r="Y94" i="13"/>
  <c r="Y22" i="13"/>
  <c r="Y105" i="13"/>
  <c r="Y68" i="13"/>
  <c r="Y73" i="13"/>
  <c r="Y118" i="13"/>
  <c r="Y76" i="13"/>
  <c r="Y61" i="13"/>
  <c r="N17" i="13" l="1"/>
  <c r="M32" i="13"/>
  <c r="O35" i="13"/>
  <c r="O50" i="13" s="1"/>
  <c r="E31" i="13" s="1"/>
  <c r="O21" i="13"/>
  <c r="O16" i="13"/>
  <c r="N42" i="13"/>
  <c r="E17" i="13"/>
  <c r="N31" i="13"/>
  <c r="F12" i="13"/>
  <c r="M31" i="13"/>
  <c r="N21" i="13"/>
  <c r="E20" i="13"/>
  <c r="E7" i="13"/>
  <c r="N44" i="13"/>
  <c r="E9" i="13"/>
  <c r="F22" i="13"/>
  <c r="N39" i="13"/>
  <c r="L25" i="13"/>
  <c r="O15" i="13"/>
  <c r="N43" i="13"/>
  <c r="P20" i="13"/>
  <c r="O36" i="13"/>
  <c r="M39" i="13"/>
  <c r="E6" i="13"/>
  <c r="N19" i="13"/>
  <c r="F24" i="13"/>
  <c r="L14" i="13"/>
  <c r="M22" i="13" s="1"/>
  <c r="L9" i="13"/>
  <c r="M17" i="13" s="1"/>
  <c r="N46" i="13"/>
  <c r="E15" i="13"/>
  <c r="P16" i="13"/>
  <c r="N49" i="13"/>
  <c r="M38" i="13"/>
  <c r="N38" i="13"/>
  <c r="M34" i="13"/>
  <c r="O37" i="13"/>
  <c r="L22" i="13"/>
  <c r="L13" i="13"/>
  <c r="M21" i="13" s="1"/>
  <c r="L7" i="13"/>
  <c r="E24" i="13"/>
  <c r="E21" i="13"/>
  <c r="O48" i="13"/>
  <c r="N35" i="13"/>
  <c r="L19" i="13"/>
  <c r="N37" i="13"/>
  <c r="N22" i="13"/>
  <c r="P21" i="13"/>
  <c r="O20" i="13"/>
  <c r="N48" i="13"/>
  <c r="E23" i="13"/>
  <c r="M37" i="13"/>
  <c r="O39" i="13"/>
  <c r="M35" i="13"/>
  <c r="P19" i="13"/>
  <c r="AB7" i="1"/>
  <c r="M18" i="14"/>
  <c r="F40" i="14"/>
  <c r="C38" i="14"/>
  <c r="M20" i="14"/>
  <c r="C16" i="14"/>
  <c r="M16" i="14"/>
  <c r="I29" i="14"/>
  <c r="M37" i="14"/>
  <c r="M34" i="14"/>
  <c r="M31" i="14"/>
  <c r="M21" i="14"/>
  <c r="C26" i="14"/>
  <c r="M14" i="14"/>
  <c r="C20" i="14"/>
  <c r="C10" i="14"/>
  <c r="M17" i="14"/>
  <c r="C39" i="14"/>
  <c r="M8" i="14"/>
  <c r="M35" i="14"/>
  <c r="M29" i="14"/>
  <c r="M36" i="14"/>
  <c r="M15" i="14"/>
  <c r="I37" i="14"/>
  <c r="F8" i="14"/>
  <c r="M19" i="14"/>
  <c r="L15" i="13" l="1"/>
  <c r="P23" i="13"/>
  <c r="P24" i="13" s="1"/>
  <c r="P27" i="13" s="1"/>
  <c r="F18" i="13"/>
  <c r="O23" i="13"/>
  <c r="O24" i="13" s="1"/>
  <c r="N23" i="13"/>
  <c r="L23" i="13"/>
  <c r="E18" i="13"/>
  <c r="M23" i="13"/>
  <c r="E8" i="13"/>
  <c r="O25" i="13"/>
  <c r="F25" i="13"/>
  <c r="E25" i="13"/>
  <c r="M50" i="13"/>
  <c r="N50" i="13"/>
  <c r="O37" i="14"/>
  <c r="F21" i="14"/>
  <c r="M10" i="14"/>
  <c r="C22" i="14"/>
  <c r="I8" i="14"/>
  <c r="P11" i="14"/>
  <c r="C40" i="14"/>
  <c r="E26" i="13" l="1"/>
  <c r="E29" i="13" s="1"/>
  <c r="B36" i="13"/>
  <c r="B37" i="13"/>
  <c r="N24" i="13"/>
  <c r="N27" i="13" s="1"/>
  <c r="F26" i="13"/>
  <c r="E30" i="13" s="1"/>
  <c r="M24" i="13"/>
  <c r="M27" i="13" s="1"/>
  <c r="L24" i="13"/>
  <c r="O27" i="13"/>
  <c r="P5" i="14"/>
  <c r="P40" i="14"/>
  <c r="L27" i="13" l="1"/>
  <c r="B42" i="13"/>
  <c r="E32" i="13"/>
  <c r="B40" i="13" l="1"/>
  <c r="B38" i="13"/>
  <c r="B41" i="13"/>
  <c r="B39" i="13"/>
</calcChain>
</file>

<file path=xl/sharedStrings.xml><?xml version="1.0" encoding="utf-8"?>
<sst xmlns="http://schemas.openxmlformats.org/spreadsheetml/2006/main" count="5301" uniqueCount="868">
  <si>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</si>
  <si>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</si>
  <si>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</si>
  <si>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</si>
  <si>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</si>
  <si>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</si>
  <si>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</si>
  <si>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</si>
  <si>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</si>
  <si>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</si>
  <si>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</si>
  <si>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</si>
  <si>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</si>
  <si>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</si>
  <si>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</si>
  <si>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</si>
  <si>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</si>
  <si>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</si>
  <si>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</si>
  <si>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</si>
  <si>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</si>
  <si>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</si>
  <si>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</si>
  <si>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</si>
  <si>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</si>
  <si>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</si>
  <si>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</si>
  <si>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</si>
  <si>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</si>
  <si>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</si>
  <si>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</si>
  <si>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</si>
  <si>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</si>
  <si>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</si>
  <si>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</si>
  <si>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</si>
  <si>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</si>
  <si>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</si>
  <si>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</si>
  <si>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</si>
  <si>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</si>
  <si>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</si>
  <si>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</si>
  <si>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</si>
  <si>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</si>
  <si>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</si>
  <si>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</si>
  <si>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</si>
  <si>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</si>
  <si>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</si>
  <si>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</si>
  <si>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</si>
  <si>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</si>
  <si>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</si>
  <si>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</si>
  <si>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</si>
  <si>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</si>
  <si>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</si>
  <si>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</si>
  <si>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</si>
  <si>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</si>
  <si>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</si>
  <si>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</si>
  <si>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</si>
  <si>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</si>
  <si>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</si>
  <si>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</si>
  <si>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</si>
  <si>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</si>
  <si>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</si>
  <si>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</si>
  <si>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</si>
  <si>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</si>
  <si>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</si>
  <si>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</si>
  <si>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</si>
  <si>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</si>
  <si>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</si>
  <si>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</si>
  <si>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</si>
  <si>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</si>
  <si>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</si>
  <si>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</si>
  <si>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</si>
  <si>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</si>
  <si>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</si>
  <si>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</si>
  <si>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</si>
  <si>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</si>
  <si>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</si>
  <si>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</si>
  <si>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</si>
  <si>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</si>
  <si>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</si>
  <si>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</si>
  <si>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</si>
  <si>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</si>
  <si>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</si>
  <si>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</si>
  <si>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</si>
  <si>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</si>
  <si>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</si>
  <si>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</si>
  <si>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</si>
  <si>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</si>
  <si>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</si>
  <si>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</si>
  <si>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</si>
  <si>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</si>
  <si>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</si>
  <si>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</si>
  <si>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</si>
  <si>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</si>
  <si>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</si>
  <si>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</si>
  <si>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</si>
  <si>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</si>
  <si>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</si>
  <si>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</si>
  <si>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</si>
  <si>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</si>
  <si>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</si>
  <si>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</si>
  <si>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</si>
  <si>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</si>
  <si>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</si>
  <si>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</si>
  <si>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</si>
  <si>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</si>
  <si>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</si>
  <si>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</si>
  <si>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</si>
  <si>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</si>
  <si>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</si>
  <si>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</si>
  <si>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</si>
  <si>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</si>
  <si>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</si>
  <si>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</si>
  <si>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</si>
  <si>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</si>
  <si>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</si>
  <si>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</si>
  <si>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</si>
  <si>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</si>
  <si>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</si>
  <si>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</si>
  <si>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</si>
  <si>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</si>
  <si>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</si>
  <si>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</si>
  <si>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</si>
  <si>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</si>
  <si>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</si>
  <si>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</si>
  <si>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</si>
  <si>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</si>
  <si>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</si>
  <si>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</si>
  <si>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</si>
  <si>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</si>
  <si>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</si>
  <si>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</si>
  <si>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</si>
  <si>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</si>
  <si>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</si>
  <si>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</si>
  <si>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</si>
  <si>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</si>
  <si>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</si>
  <si>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</si>
  <si>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</si>
  <si>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</si>
  <si>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</si>
  <si>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</si>
  <si>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</si>
  <si>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</si>
  <si>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</si>
  <si>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</si>
  <si>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</si>
  <si>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</si>
  <si>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</si>
  <si>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</si>
  <si>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</si>
  <si>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</si>
  <si>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</si>
  <si>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</si>
  <si>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</si>
  <si>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</si>
  <si>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</si>
  <si>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</si>
  <si>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</si>
  <si>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</si>
  <si>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</si>
  <si>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</si>
  <si>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</si>
  <si>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</si>
  <si>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</si>
  <si>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</si>
  <si>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</si>
  <si>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</si>
  <si>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</si>
  <si>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</si>
  <si>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</si>
  <si>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</si>
  <si>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</si>
  <si>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</si>
  <si>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</si>
  <si>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</si>
  <si>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</si>
  <si>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</si>
  <si>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</si>
  <si>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</si>
  <si>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</si>
  <si>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</si>
  <si>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</si>
  <si>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</si>
  <si>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</si>
  <si>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</si>
  <si>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</si>
  <si>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</si>
  <si>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</si>
  <si>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</si>
  <si>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</si>
  <si>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</si>
  <si>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</si>
  <si>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</si>
  <si>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</si>
  <si>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</si>
  <si>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</si>
  <si>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</si>
  <si>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</si>
  <si>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</si>
  <si>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</si>
  <si>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</si>
  <si>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</si>
  <si>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</si>
  <si>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</si>
  <si>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</si>
  <si>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</si>
  <si>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</si>
  <si>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</si>
  <si>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</si>
  <si>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</si>
  <si>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</si>
  <si>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</si>
  <si>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</si>
  <si>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</si>
  <si>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</si>
  <si>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</si>
  <si>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</si>
  <si>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</si>
  <si>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</si>
  <si>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</si>
  <si>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</si>
  <si>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</si>
  <si>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</si>
  <si>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</si>
  <si>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</si>
  <si>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</si>
  <si>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</si>
  <si>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</si>
  <si>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</si>
  <si>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</si>
  <si>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</si>
  <si>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</si>
  <si>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</si>
  <si>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</si>
  <si>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</si>
  <si>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</si>
  <si>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</si>
  <si>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</si>
  <si>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</si>
  <si>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</si>
  <si>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</si>
  <si>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</si>
  <si>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</si>
  <si>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</si>
  <si>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</si>
  <si>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</si>
  <si>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</si>
  <si>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</si>
  <si>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</si>
  <si>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</si>
  <si>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</si>
  <si>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</si>
  <si>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</si>
  <si>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</si>
  <si>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</si>
  <si>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</si>
  <si>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</si>
  <si>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</si>
  <si>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</si>
  <si>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</si>
  <si>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</si>
  <si>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</si>
  <si>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</si>
  <si>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</si>
  <si>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</si>
  <si>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</si>
  <si>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</si>
  <si>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</si>
  <si>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</si>
  <si>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</si>
  <si>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</si>
  <si>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</si>
  <si>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</si>
  <si>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</si>
  <si>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</si>
  <si>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</si>
  <si>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</si>
  <si>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</si>
  <si>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</si>
  <si>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</si>
  <si>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</si>
  <si>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</si>
  <si>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</si>
  <si>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</si>
  <si>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</si>
  <si>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</si>
  <si>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</si>
  <si>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</si>
  <si>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</si>
  <si>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</si>
  <si>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</si>
  <si>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</si>
  <si>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</si>
  <si>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</si>
  <si>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</si>
  <si>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</si>
  <si>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</si>
  <si>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</si>
  <si>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</si>
  <si>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</si>
  <si>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</si>
  <si>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</si>
  <si>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</si>
  <si>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</si>
  <si>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</si>
  <si>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</si>
  <si>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</si>
  <si>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</si>
  <si>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</si>
  <si>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</si>
  <si>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</si>
  <si>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</si>
  <si>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</si>
  <si>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</si>
  <si>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</si>
  <si>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</si>
  <si>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</si>
  <si>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</si>
  <si>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</si>
  <si>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</si>
  <si>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</si>
  <si>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</si>
  <si>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</si>
  <si>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</si>
  <si>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</si>
  <si>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</si>
  <si>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</si>
  <si>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</si>
  <si>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</si>
  <si>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</si>
  <si>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</si>
  <si>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</si>
  <si>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</si>
  <si>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</si>
  <si>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</si>
  <si>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</si>
  <si>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</si>
  <si>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</si>
  <si>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</si>
  <si>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</si>
  <si>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</si>
  <si>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</si>
  <si>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</si>
  <si>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</si>
  <si>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</si>
  <si>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</si>
  <si>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</si>
  <si>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</si>
  <si>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</si>
  <si>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</si>
  <si>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</si>
  <si>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</si>
  <si>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</si>
  <si>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</si>
  <si>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</si>
  <si>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</si>
  <si>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</si>
  <si>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</si>
  <si>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</si>
  <si>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</si>
  <si>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</si>
  <si>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</si>
  <si>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</si>
  <si>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</si>
  <si>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</si>
  <si>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</si>
  <si>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</si>
  <si>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</si>
  <si>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</si>
  <si>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</si>
  <si>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</si>
  <si>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</si>
  <si>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</si>
  <si>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</si>
  <si>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</si>
  <si>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</si>
  <si>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</si>
  <si>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</si>
  <si>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</si>
  <si>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</si>
  <si>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</si>
  <si>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</si>
  <si>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</si>
  <si>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</si>
  <si>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</si>
  <si>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</si>
  <si>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</si>
  <si>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</si>
  <si>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</si>
  <si>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</si>
  <si>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</si>
  <si>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</si>
  <si>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</si>
  <si>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</si>
  <si>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</si>
  <si>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</si>
  <si>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</si>
  <si>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</si>
  <si>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</si>
  <si>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</si>
  <si>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</si>
  <si>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</si>
  <si>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</si>
  <si>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</si>
  <si>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</si>
  <si>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</si>
  <si>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</si>
  <si>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</si>
  <si>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</si>
  <si>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</si>
  <si>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</si>
  <si>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</si>
  <si>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</si>
  <si>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</si>
  <si>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</si>
  <si>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</si>
  <si>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</si>
  <si>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</si>
  <si>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</si>
  <si>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</si>
  <si>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</si>
  <si>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</si>
  <si>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</si>
  <si>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</si>
  <si>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</si>
  <si>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</si>
  <si>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</si>
  <si>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</si>
  <si>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</si>
  <si>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</si>
  <si>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</si>
  <si>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</si>
  <si>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</si>
  <si>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</si>
  <si>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</si>
  <si>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</si>
  <si>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</si>
  <si>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</si>
  <si>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</si>
  <si>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</si>
  <si>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</si>
  <si>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</si>
  <si>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</si>
  <si>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</si>
  <si>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</si>
  <si>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</si>
  <si>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</si>
  <si>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</si>
  <si>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</si>
  <si>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</si>
  <si>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</si>
  <si>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</si>
  <si>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</si>
  <si>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</si>
  <si>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</si>
  <si>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</si>
  <si>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</si>
  <si>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</si>
  <si>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</si>
  <si>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</si>
  <si>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</si>
  <si>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</si>
  <si>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</si>
  <si>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</si>
  <si>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</si>
  <si>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</si>
  <si>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</si>
  <si>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</si>
  <si>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</si>
  <si>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</si>
  <si>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</si>
  <si>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</si>
  <si>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</si>
  <si>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</si>
  <si>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</si>
  <si>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</si>
  <si>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</si>
  <si>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</si>
  <si>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</si>
  <si>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</si>
  <si>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</si>
  <si>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</si>
  <si>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</si>
  <si>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</si>
  <si>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</si>
  <si>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</si>
  <si>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</si>
  <si>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</si>
  <si>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</si>
  <si>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</si>
  <si>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</si>
  <si>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</si>
  <si>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</si>
  <si>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</si>
  <si>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</si>
  <si>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</si>
  <si>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</si>
  <si>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</si>
  <si>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</si>
  <si>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</si>
  <si>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</si>
  <si>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</si>
  <si>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</si>
  <si>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</si>
  <si>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</si>
  <si>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</si>
  <si>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</si>
  <si>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</si>
  <si>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</si>
  <si>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</si>
  <si>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</si>
  <si>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</si>
  <si>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</si>
  <si>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</si>
  <si>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</si>
  <si>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</si>
  <si>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</si>
  <si>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</si>
  <si>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</si>
  <si>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</si>
  <si>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</si>
  <si>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</si>
  <si>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</si>
  <si>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</si>
  <si>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</si>
  <si>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</si>
  <si>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</si>
  <si>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</si>
  <si>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</si>
  <si>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</si>
  <si>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</si>
  <si>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</si>
  <si>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</si>
  <si>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</si>
  <si>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</si>
  <si>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</si>
  <si>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</si>
  <si>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</si>
  <si>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</si>
  <si>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</si>
  <si>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</si>
  <si>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</si>
  <si>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</si>
  <si>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</si>
  <si>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</si>
  <si>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</si>
  <si>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</si>
  <si>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</si>
  <si>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</si>
  <si>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</si>
  <si>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</si>
  <si>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</si>
  <si>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</si>
  <si>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</si>
  <si>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</si>
  <si>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</si>
  <si>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</si>
  <si>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</si>
  <si>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</si>
  <si>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</si>
  <si>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</si>
  <si>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</si>
  <si>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</si>
  <si>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</si>
  <si>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</si>
  <si>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</si>
  <si>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</si>
  <si>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</si>
  <si>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</si>
  <si>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</si>
  <si>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</si>
  <si>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</si>
  <si>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</si>
  <si>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</si>
  <si>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</si>
  <si>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</si>
  <si>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</si>
  <si>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</si>
  <si>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</si>
  <si>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</si>
  <si>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</si>
  <si>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</si>
  <si>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</si>
  <si>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</si>
  <si>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</si>
  <si>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</si>
  <si>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</si>
  <si>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</si>
  <si>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</si>
  <si>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</si>
  <si>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</si>
  <si>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</si>
  <si>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</si>
  <si>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</si>
  <si>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</si>
  <si>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</si>
  <si>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</si>
  <si>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</si>
  <si>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</si>
  <si>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</si>
  <si>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</si>
  <si>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</si>
  <si>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</si>
  <si>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</si>
  <si>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</si>
  <si>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</si>
  <si>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</si>
  <si>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</si>
  <si>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</si>
  <si>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</si>
  <si>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</si>
  <si>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</si>
  <si>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</si>
  <si>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</si>
  <si>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</si>
  <si>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</si>
  <si>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</si>
  <si>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</si>
  <si>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</si>
  <si>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</si>
  <si>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</si>
  <si>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</si>
  <si>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</si>
  <si>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</si>
  <si>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</si>
  <si>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</si>
  <si>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</si>
  <si>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</si>
  <si>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</si>
  <si>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</si>
  <si>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</si>
  <si>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</si>
  <si>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</si>
  <si>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</si>
  <si>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</si>
  <si>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</si>
  <si>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</si>
  <si>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</si>
  <si>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</si>
  <si>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</si>
  <si>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</si>
  <si>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</si>
  <si>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</si>
  <si>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</si>
  <si>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</si>
  <si>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</si>
  <si>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</si>
  <si>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</si>
  <si>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</si>
  <si>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</si>
  <si>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</si>
  <si>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</si>
  <si>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</si>
  <si>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</si>
  <si>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</si>
  <si>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</si>
  <si>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</si>
  <si>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</si>
  <si>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</si>
  <si>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</si>
  <si>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</si>
  <si>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</si>
  <si>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</si>
  <si>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</si>
  <si>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</si>
  <si>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</si>
  <si>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</si>
  <si>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</si>
  <si>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</si>
  <si>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</si>
  <si>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</si>
  <si>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</si>
  <si>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</si>
  <si>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</si>
  <si>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</si>
  <si>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</si>
  <si>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</si>
  <si>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</si>
  <si>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</si>
  <si>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</si>
  <si>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</si>
  <si>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</si>
  <si>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</si>
  <si>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</si>
  <si>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</si>
  <si>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</si>
  <si>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</si>
  <si>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</si>
  <si>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</si>
  <si>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</si>
  <si>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</si>
  <si>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</si>
  <si>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</si>
  <si>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</si>
  <si>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</si>
  <si>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</si>
  <si>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</si>
  <si>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</si>
  <si>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</si>
  <si>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</si>
  <si>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</si>
  <si>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</si>
  <si>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</si>
  <si>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</si>
  <si>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</si>
  <si>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</si>
  <si>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</si>
  <si>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</si>
  <si>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</si>
  <si>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</si>
  <si>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</si>
  <si>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静岡県</t>
  </si>
  <si>
    <t>22000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</si>
  <si>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</si>
  <si>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</si>
  <si>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</si>
  <si>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</si>
  <si>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</si>
  <si>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</si>
  <si>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</si>
  <si>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</si>
  <si>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</si>
  <si>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</si>
  <si>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</si>
  <si>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</si>
  <si>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</si>
  <si>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</si>
  <si>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>221100</t>
  </si>
  <si>
    <t>有る</t>
  </si>
  <si>
    <t>22130</t>
  </si>
  <si>
    <t>浜松市</t>
  </si>
  <si>
    <t>221130</t>
  </si>
  <si>
    <t>22203</t>
  </si>
  <si>
    <t>沼津市</t>
  </si>
  <si>
    <t>221203</t>
  </si>
  <si>
    <t>22205</t>
  </si>
  <si>
    <t>熱海市</t>
  </si>
  <si>
    <t>221205</t>
  </si>
  <si>
    <t>22206</t>
  </si>
  <si>
    <t>三島市</t>
  </si>
  <si>
    <t>221206</t>
  </si>
  <si>
    <t>22207</t>
  </si>
  <si>
    <t>富士宮市</t>
  </si>
  <si>
    <t>221207</t>
  </si>
  <si>
    <t>22208</t>
  </si>
  <si>
    <t>伊東市</t>
  </si>
  <si>
    <t>221208</t>
  </si>
  <si>
    <t>22209</t>
  </si>
  <si>
    <t>島田市</t>
  </si>
  <si>
    <t>221209</t>
  </si>
  <si>
    <t>22210</t>
  </si>
  <si>
    <t>富士市</t>
  </si>
  <si>
    <t>221210</t>
  </si>
  <si>
    <t>無い</t>
  </si>
  <si>
    <t>22211</t>
  </si>
  <si>
    <t>磐田市</t>
  </si>
  <si>
    <t>221211</t>
  </si>
  <si>
    <t>22212</t>
  </si>
  <si>
    <t>焼津市</t>
  </si>
  <si>
    <t>221212</t>
  </si>
  <si>
    <t>22213</t>
  </si>
  <si>
    <t>掛川市</t>
  </si>
  <si>
    <t>221213</t>
  </si>
  <si>
    <t>22214</t>
  </si>
  <si>
    <t>藤枝市</t>
  </si>
  <si>
    <t>221214</t>
  </si>
  <si>
    <t>22215</t>
  </si>
  <si>
    <t>御殿場市</t>
  </si>
  <si>
    <t>221215</t>
  </si>
  <si>
    <t>22216</t>
  </si>
  <si>
    <t>袋井市</t>
  </si>
  <si>
    <t>221216</t>
  </si>
  <si>
    <t>22219</t>
  </si>
  <si>
    <t>下田市</t>
  </si>
  <si>
    <t>221219</t>
  </si>
  <si>
    <t>22220</t>
  </si>
  <si>
    <t>裾野市</t>
  </si>
  <si>
    <t>221220</t>
  </si>
  <si>
    <t>22221</t>
  </si>
  <si>
    <t>湖西市</t>
  </si>
  <si>
    <t>221221</t>
  </si>
  <si>
    <t>22222</t>
  </si>
  <si>
    <t>伊豆市</t>
  </si>
  <si>
    <t>221222</t>
  </si>
  <si>
    <t>22223</t>
  </si>
  <si>
    <t>御前崎市</t>
  </si>
  <si>
    <t>221223</t>
  </si>
  <si>
    <t>22224</t>
  </si>
  <si>
    <t>菊川市</t>
  </si>
  <si>
    <t>221224</t>
  </si>
  <si>
    <t>22225</t>
  </si>
  <si>
    <t>伊豆の国市</t>
  </si>
  <si>
    <t>221225</t>
  </si>
  <si>
    <t>22226</t>
  </si>
  <si>
    <t>牧之原市</t>
  </si>
  <si>
    <t>221226</t>
  </si>
  <si>
    <t>22301</t>
  </si>
  <si>
    <t>東伊豆町</t>
  </si>
  <si>
    <t>221301</t>
  </si>
  <si>
    <t>22302</t>
  </si>
  <si>
    <t>河津町</t>
  </si>
  <si>
    <t>221302</t>
  </si>
  <si>
    <t>22304</t>
  </si>
  <si>
    <t>南伊豆町</t>
  </si>
  <si>
    <t>221304</t>
  </si>
  <si>
    <t>22305</t>
  </si>
  <si>
    <t>松崎町</t>
  </si>
  <si>
    <t>221305</t>
  </si>
  <si>
    <t>22306</t>
  </si>
  <si>
    <t>西伊豆町</t>
  </si>
  <si>
    <t>221306</t>
  </si>
  <si>
    <t>22325</t>
  </si>
  <si>
    <t>函南町</t>
  </si>
  <si>
    <t>221325</t>
  </si>
  <si>
    <t>22341</t>
  </si>
  <si>
    <t>清水町</t>
  </si>
  <si>
    <t>221341</t>
  </si>
  <si>
    <t>22342</t>
  </si>
  <si>
    <t>長泉町</t>
  </si>
  <si>
    <t>221342</t>
  </si>
  <si>
    <t>22344</t>
  </si>
  <si>
    <t>小山町</t>
  </si>
  <si>
    <t>221344</t>
  </si>
  <si>
    <t>22424</t>
  </si>
  <si>
    <t>吉田町</t>
  </si>
  <si>
    <t>221424</t>
  </si>
  <si>
    <t>22429</t>
  </si>
  <si>
    <t>川根本町</t>
  </si>
  <si>
    <t>221429</t>
  </si>
  <si>
    <t>22461</t>
  </si>
  <si>
    <t>森町</t>
  </si>
  <si>
    <t>221461</t>
  </si>
  <si>
    <t>-</t>
  </si>
  <si>
    <t>22000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</si>
</sst>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7" width="11.77734375" style="227" customWidth="1"/>
    <col min="8" max="11" width="10.6640625" style="227" customWidth="1"/>
    <col min="12" max="12" width="10.6640625" style="296" customWidth="1"/>
    <col min="13" max="27" width="10.6640625" style="227" customWidth="1"/>
    <col min="28" max="28" width="10.6640625" style="298" customWidth="1"/>
    <col min="29" max="36" width="10.6640625" style="227" customWidth="1"/>
    <col min="37" max="38" width="15.44140625" style="298" customWidth="1"/>
    <col min="39" max="42" width="10.6640625" style="227" customWidth="1"/>
    <col min="43" max="44" width="9" style="316"/>
    <col min="45" max="16384" width="9" style="222"/>
  </cols>
  <sheetData>
    <row r="1" spans="1:44" ht="16.2" x14ac:dyDescent="0.2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6" t="s">
        <v>668</v>
      </c>
      <c r="E2" s="339"/>
      <c r="F2" s="209"/>
      <c r="G2" s="210" t="s">
        <v>669</v>
      </c>
      <c r="H2" s="336" t="s">
        <v>670</v>
      </c>
      <c r="I2" s="339"/>
      <c r="J2" s="339"/>
      <c r="K2" s="344"/>
      <c r="L2" s="330" t="s">
        <v>671</v>
      </c>
      <c r="M2" s="331"/>
      <c r="N2" s="332"/>
      <c r="O2" s="327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41" t="s">
        <v>674</v>
      </c>
      <c r="AC2" s="336" t="s">
        <v>675</v>
      </c>
      <c r="AD2" s="339"/>
      <c r="AE2" s="339"/>
      <c r="AF2" s="339"/>
      <c r="AG2" s="339"/>
      <c r="AH2" s="339"/>
      <c r="AI2" s="339"/>
      <c r="AJ2" s="340"/>
      <c r="AK2" s="341" t="s">
        <v>676</v>
      </c>
      <c r="AL2" s="341" t="s">
        <v>677</v>
      </c>
      <c r="AM2" s="336" t="s">
        <v>678</v>
      </c>
      <c r="AN2" s="337"/>
      <c r="AO2" s="337"/>
      <c r="AP2" s="338"/>
      <c r="AQ2" s="317"/>
      <c r="AR2" s="317"/>
    </row>
    <row r="3" spans="1:44" s="228" customFormat="1" ht="22.5" customHeight="1" x14ac:dyDescent="0.2">
      <c r="A3" s="346"/>
      <c r="B3" s="346"/>
      <c r="C3" s="348"/>
      <c r="D3" s="214"/>
      <c r="E3" s="333" t="s">
        <v>679</v>
      </c>
      <c r="F3" s="327" t="s">
        <v>680</v>
      </c>
      <c r="G3" s="215"/>
      <c r="H3" s="333" t="s">
        <v>681</v>
      </c>
      <c r="I3" s="333" t="s">
        <v>682</v>
      </c>
      <c r="J3" s="327" t="s">
        <v>683</v>
      </c>
      <c r="K3" s="323" t="s">
        <v>684</v>
      </c>
      <c r="L3" s="329" t="s">
        <v>756</v>
      </c>
      <c r="M3" s="329" t="s">
        <v>757</v>
      </c>
      <c r="N3" s="329" t="s">
        <v>758</v>
      </c>
      <c r="O3" s="328"/>
      <c r="P3" s="333" t="s">
        <v>685</v>
      </c>
      <c r="Q3" s="333" t="s">
        <v>686</v>
      </c>
      <c r="R3" s="324" t="s">
        <v>687</v>
      </c>
      <c r="S3" s="325"/>
      <c r="T3" s="325"/>
      <c r="U3" s="325"/>
      <c r="V3" s="325"/>
      <c r="W3" s="325"/>
      <c r="X3" s="325"/>
      <c r="Y3" s="326"/>
      <c r="Z3" s="333" t="s">
        <v>688</v>
      </c>
      <c r="AA3" s="323" t="s">
        <v>684</v>
      </c>
      <c r="AB3" s="342"/>
      <c r="AC3" s="333" t="s">
        <v>689</v>
      </c>
      <c r="AD3" s="333" t="s">
        <v>690</v>
      </c>
      <c r="AE3" s="327" t="s">
        <v>691</v>
      </c>
      <c r="AF3" s="327" t="s">
        <v>692</v>
      </c>
      <c r="AG3" s="327" t="s">
        <v>693</v>
      </c>
      <c r="AH3" s="327" t="s">
        <v>694</v>
      </c>
      <c r="AI3" s="327" t="s">
        <v>695</v>
      </c>
      <c r="AJ3" s="323" t="s">
        <v>684</v>
      </c>
      <c r="AK3" s="342"/>
      <c r="AL3" s="342"/>
      <c r="AM3" s="333" t="s">
        <v>686</v>
      </c>
      <c r="AN3" s="333" t="s">
        <v>696</v>
      </c>
      <c r="AO3" s="333" t="s">
        <v>697</v>
      </c>
      <c r="AP3" s="323" t="s">
        <v>684</v>
      </c>
      <c r="AQ3" s="317"/>
      <c r="AR3" s="317"/>
    </row>
    <row r="4" spans="1:44" s="228" customFormat="1" ht="25.5" customHeight="1" x14ac:dyDescent="0.2">
      <c r="A4" s="346"/>
      <c r="B4" s="346"/>
      <c r="C4" s="348"/>
      <c r="D4" s="214"/>
      <c r="E4" s="328"/>
      <c r="F4" s="334"/>
      <c r="G4" s="216"/>
      <c r="H4" s="328"/>
      <c r="I4" s="328"/>
      <c r="J4" s="328"/>
      <c r="K4" s="323"/>
      <c r="L4" s="323"/>
      <c r="M4" s="323"/>
      <c r="N4" s="323"/>
      <c r="O4" s="328"/>
      <c r="P4" s="335"/>
      <c r="Q4" s="335"/>
      <c r="R4" s="323" t="s">
        <v>684</v>
      </c>
      <c r="S4" s="333" t="s">
        <v>690</v>
      </c>
      <c r="T4" s="327" t="s">
        <v>698</v>
      </c>
      <c r="U4" s="327" t="s">
        <v>691</v>
      </c>
      <c r="V4" s="327" t="s">
        <v>692</v>
      </c>
      <c r="W4" s="327" t="s">
        <v>693</v>
      </c>
      <c r="X4" s="327" t="s">
        <v>699</v>
      </c>
      <c r="Y4" s="333" t="s">
        <v>700</v>
      </c>
      <c r="Z4" s="343"/>
      <c r="AA4" s="323"/>
      <c r="AB4" s="342"/>
      <c r="AC4" s="335"/>
      <c r="AD4" s="335"/>
      <c r="AE4" s="335"/>
      <c r="AF4" s="334"/>
      <c r="AG4" s="334"/>
      <c r="AH4" s="335"/>
      <c r="AI4" s="335"/>
      <c r="AJ4" s="323"/>
      <c r="AK4" s="342"/>
      <c r="AL4" s="342"/>
      <c r="AM4" s="335"/>
      <c r="AN4" s="335"/>
      <c r="AO4" s="335"/>
      <c r="AP4" s="323"/>
      <c r="AQ4" s="317"/>
      <c r="AR4" s="317"/>
    </row>
    <row r="5" spans="1:44" s="229" customFormat="1" ht="60" customHeight="1" x14ac:dyDescent="0.2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3"/>
      <c r="M5" s="323"/>
      <c r="N5" s="323"/>
      <c r="O5" s="218"/>
      <c r="P5" s="218"/>
      <c r="Q5" s="218"/>
      <c r="R5" s="323"/>
      <c r="S5" s="334"/>
      <c r="T5" s="328"/>
      <c r="U5" s="328"/>
      <c r="V5" s="328"/>
      <c r="W5" s="328"/>
      <c r="X5" s="328"/>
      <c r="Y5" s="334"/>
      <c r="Z5" s="217"/>
      <c r="AA5" s="217"/>
      <c r="AB5" s="342"/>
      <c r="AC5" s="218"/>
      <c r="AD5" s="218"/>
      <c r="AE5" s="218"/>
      <c r="AF5" s="218"/>
      <c r="AG5" s="218"/>
      <c r="AH5" s="218"/>
      <c r="AI5" s="218"/>
      <c r="AJ5" s="217"/>
      <c r="AK5" s="342"/>
      <c r="AL5" s="342"/>
      <c r="AM5" s="218"/>
      <c r="AN5" s="218"/>
      <c r="AO5" s="218"/>
      <c r="AP5" s="217"/>
      <c r="AQ5" s="318"/>
      <c r="AR5" s="318"/>
    </row>
    <row r="6" spans="1:44" s="230" customFormat="1" ht="13.5" customHeight="1" x14ac:dyDescent="0.2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2">
      <c r="A7" s="302" t="s">
        <v>745</v>
      </c>
      <c r="B7" s="315" t="s">
        <v>746</v>
      </c>
      <c r="C7" s="304" t="s">
        <v>684</v>
      </c>
      <c r="D7" s="306">
        <f t="shared" ref="D7:D42" si="0">+E7+F7</f>
        <v>3758591</v>
      </c>
      <c r="E7" s="306">
        <f>SUM(E$8:E$1000)</f>
        <v>3758591</v>
      </c>
      <c r="F7" s="306">
        <f>SUM(F$8:F$1000)</f>
        <v>0</v>
      </c>
      <c r="G7" s="306">
        <f>SUM(G$8:G$1000)</f>
        <v>75670</v>
      </c>
      <c r="H7" s="306">
        <f>SUM(ごみ搬入量内訳!E7,+ごみ搬入量内訳!AD7)</f>
        <v>1054137</v>
      </c>
      <c r="I7" s="306">
        <f>ごみ搬入量内訳!BC7</f>
        <v>109921</v>
      </c>
      <c r="J7" s="306">
        <f>資源化量内訳!BO7</f>
        <v>51228</v>
      </c>
      <c r="K7" s="306">
        <f t="shared" ref="K7:K42" si="1">SUM(H7:J7)</f>
        <v>1215286</v>
      </c>
      <c r="L7" s="306">
        <f t="shared" ref="L7:L42" si="2">IF(D7&lt;&gt;0,K7/D7/365*1000000,"-")</f>
        <v>885.85075761941289</v>
      </c>
      <c r="M7" s="306">
        <f>IF(D7&lt;&gt;0,(ごみ搬入量内訳!BR7+ごみ処理概要!J7)/ごみ処理概要!D7/365*1000000,"-")</f>
        <v>629.56118760956701</v>
      </c>
      <c r="N7" s="306">
        <f>IF(D7&lt;&gt;0,ごみ搬入量内訳!CM7/ごみ処理概要!D7/365*1000000,"-")</f>
        <v>256.28957000984587</v>
      </c>
      <c r="O7" s="306">
        <f>ごみ搬入量内訳!DH7</f>
        <v>42</v>
      </c>
      <c r="P7" s="306">
        <f>ごみ処理量内訳!E7</f>
        <v>1009245</v>
      </c>
      <c r="Q7" s="306">
        <f>ごみ処理量内訳!N7</f>
        <v>6787</v>
      </c>
      <c r="R7" s="306">
        <f t="shared" ref="R7:R42" si="3">SUM(S7:Y7)</f>
        <v>104087</v>
      </c>
      <c r="S7" s="306">
        <f>ごみ処理量内訳!G7</f>
        <v>35801</v>
      </c>
      <c r="T7" s="306">
        <f>ごみ処理量内訳!L7</f>
        <v>63799</v>
      </c>
      <c r="U7" s="306">
        <f>ごみ処理量内訳!H7</f>
        <v>2000</v>
      </c>
      <c r="V7" s="306">
        <f>ごみ処理量内訳!I7</f>
        <v>0</v>
      </c>
      <c r="W7" s="306">
        <f>ごみ処理量内訳!J7</f>
        <v>0</v>
      </c>
      <c r="X7" s="306">
        <f>ごみ処理量内訳!K7</f>
        <v>5</v>
      </c>
      <c r="Y7" s="306">
        <f>ごみ処理量内訳!M7</f>
        <v>2482</v>
      </c>
      <c r="Z7" s="306">
        <f>資源化量内訳!Y7</f>
        <v>44430</v>
      </c>
      <c r="AA7" s="306">
        <f t="shared" ref="AA7:AA42" si="4">SUM(P7,Q7,R7,Z7)</f>
        <v>1164549</v>
      </c>
      <c r="AB7" s="309">
        <f t="shared" ref="AB7:AB42" si="5">IF(AA7&lt;&gt;0,(Z7+P7+R7)/AA7*100,"-")</f>
        <v>99.417199276286368</v>
      </c>
      <c r="AC7" s="306">
        <f>施設資源化量内訳!Y7</f>
        <v>58177</v>
      </c>
      <c r="AD7" s="306">
        <f>施設資源化量内訳!AT7</f>
        <v>12063</v>
      </c>
      <c r="AE7" s="306">
        <f>施設資源化量内訳!BO7</f>
        <v>1903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58849</v>
      </c>
      <c r="AJ7" s="306">
        <f t="shared" ref="AJ7:AJ42" si="6">SUM(AC7:AI7)</f>
        <v>130997</v>
      </c>
      <c r="AK7" s="309">
        <f t="shared" ref="AK7:AK42" si="7">IF((AA7+J7)&lt;&gt;0,(Z7+AJ7+J7)/(AA7+J7)*100,"-")</f>
        <v>18.642810318010621</v>
      </c>
      <c r="AL7" s="309">
        <f>IF((AA7+J7)&lt;&gt;0,(資源化量内訳!D7-資源化量内訳!R7-資源化量内訳!T7-資源化量内訳!V7-資源化量内訳!U7)/(AA7+J7)*100,"-")</f>
        <v>17.758848867843362</v>
      </c>
      <c r="AM7" s="306">
        <f>ごみ処理量内訳!AA7</f>
        <v>6787</v>
      </c>
      <c r="AN7" s="306">
        <f>ごみ処理量内訳!AB7</f>
        <v>52688</v>
      </c>
      <c r="AO7" s="306">
        <f>ごみ処理量内訳!AC7</f>
        <v>6808</v>
      </c>
      <c r="AP7" s="306">
        <f t="shared" ref="AP7:AP42" si="8">SUM(AM7:AO7)</f>
        <v>66283</v>
      </c>
      <c r="AQ7" s="320"/>
      <c r="AR7" s="320"/>
    </row>
    <row r="8" spans="1: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si="0"/>
        <v>709555</v>
      </c>
      <c r="E8" s="292">
        <v>709555</v>
      </c>
      <c r="F8" s="292">
        <v>0</v>
      </c>
      <c r="G8" s="292">
        <v>8374</v>
      </c>
      <c r="H8" s="292">
        <f>SUM(ごみ搬入量内訳!E8,+ごみ搬入量内訳!AD8)</f>
        <v>202593</v>
      </c>
      <c r="I8" s="292">
        <f>ごみ搬入量内訳!BC8</f>
        <v>27400</v>
      </c>
      <c r="J8" s="292">
        <f>資源化量内訳!BO8</f>
        <v>14461</v>
      </c>
      <c r="K8" s="292">
        <f t="shared" si="1"/>
        <v>244454</v>
      </c>
      <c r="L8" s="295">
        <f t="shared" si="2"/>
        <v>943.88311871718179</v>
      </c>
      <c r="M8" s="292">
        <f>IF(D8&lt;&gt;0,(ごみ搬入量内訳!BR8+ごみ処理概要!J8)/ごみ処理概要!D8/365*1000000,"-")</f>
        <v>690.44625017242618</v>
      </c>
      <c r="N8" s="292">
        <f>IF(D8&lt;&gt;0,ごみ搬入量内訳!CM8/ごみ処理概要!D8/365*1000000,"-")</f>
        <v>253.4368685447555</v>
      </c>
      <c r="O8" s="292">
        <f>ごみ搬入量内訳!DH8</f>
        <v>0</v>
      </c>
      <c r="P8" s="292">
        <f>ごみ処理量内訳!E8</f>
        <v>210849</v>
      </c>
      <c r="Q8" s="292">
        <f>ごみ処理量内訳!N8</f>
        <v>1401</v>
      </c>
      <c r="R8" s="292">
        <f t="shared" si="3"/>
        <v>11769</v>
      </c>
      <c r="S8" s="292">
        <f>ごみ処理量内訳!G8</f>
        <v>10693</v>
      </c>
      <c r="T8" s="292">
        <f>ごみ処理量内訳!L8</f>
        <v>1076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5974</v>
      </c>
      <c r="AA8" s="292">
        <f t="shared" si="4"/>
        <v>229993</v>
      </c>
      <c r="AB8" s="297">
        <f t="shared" si="5"/>
        <v>99.390851025900787</v>
      </c>
      <c r="AC8" s="292">
        <f>施設資源化量内訳!Y8</f>
        <v>15515</v>
      </c>
      <c r="AD8" s="292">
        <f>施設資源化量内訳!AT8</f>
        <v>3144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1076</v>
      </c>
      <c r="AJ8" s="292">
        <f t="shared" si="6"/>
        <v>19735</v>
      </c>
      <c r="AK8" s="297">
        <f t="shared" si="7"/>
        <v>16.432539455275837</v>
      </c>
      <c r="AL8" s="297">
        <f>IF((AA8+J8)&lt;&gt;0,(資源化量内訳!D8-資源化量内訳!R8-資源化量内訳!T8-資源化量内訳!V8-資源化量内訳!U8)/(AA8+J8)*100,"-")</f>
        <v>16.432539455275837</v>
      </c>
      <c r="AM8" s="292">
        <f>ごみ処理量内訳!AA8</f>
        <v>1401</v>
      </c>
      <c r="AN8" s="292">
        <f>ごみ処理量内訳!AB8</f>
        <v>11434</v>
      </c>
      <c r="AO8" s="292">
        <f>ごみ処理量内訳!AC8</f>
        <v>0</v>
      </c>
      <c r="AP8" s="292">
        <f t="shared" si="8"/>
        <v>12835</v>
      </c>
      <c r="AQ8" s="321" t="s">
        <v>761</v>
      </c>
      <c r="AR8" s="322"/>
    </row>
    <row r="9" spans="1: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0"/>
        <v>808249</v>
      </c>
      <c r="E9" s="292">
        <v>808249</v>
      </c>
      <c r="F9" s="292">
        <v>0</v>
      </c>
      <c r="G9" s="292">
        <v>21418</v>
      </c>
      <c r="H9" s="292">
        <f>SUM(ごみ搬入量内訳!E9,+ごみ搬入量内訳!AD9)</f>
        <v>243182</v>
      </c>
      <c r="I9" s="292">
        <f>ごみ搬入量内訳!BC9</f>
        <v>2514</v>
      </c>
      <c r="J9" s="292">
        <f>資源化量内訳!BO9</f>
        <v>13509</v>
      </c>
      <c r="K9" s="292">
        <f t="shared" si="1"/>
        <v>259205</v>
      </c>
      <c r="L9" s="295">
        <f t="shared" si="2"/>
        <v>878.62859704312268</v>
      </c>
      <c r="M9" s="292">
        <f>IF(D9&lt;&gt;0,(ごみ搬入量内訳!BR9+ごみ処理概要!J9)/ごみ処理概要!D9/365*1000000,"-")</f>
        <v>580.28706296718508</v>
      </c>
      <c r="N9" s="292">
        <f>IF(D9&lt;&gt;0,ごみ搬入量内訳!CM9/ごみ処理概要!D9/365*1000000,"-")</f>
        <v>298.3415340759376</v>
      </c>
      <c r="O9" s="292">
        <f>ごみ搬入量内訳!DH9</f>
        <v>0</v>
      </c>
      <c r="P9" s="292">
        <f>ごみ処理量内訳!E9</f>
        <v>216124</v>
      </c>
      <c r="Q9" s="292">
        <f>ごみ処理量内訳!N9</f>
        <v>491</v>
      </c>
      <c r="R9" s="292">
        <f t="shared" si="3"/>
        <v>20439</v>
      </c>
      <c r="S9" s="292">
        <f>ごみ処理量内訳!G9</f>
        <v>7596</v>
      </c>
      <c r="T9" s="292">
        <f>ごみ処理量内訳!L9</f>
        <v>12843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8467</v>
      </c>
      <c r="AA9" s="292">
        <f t="shared" si="4"/>
        <v>245521</v>
      </c>
      <c r="AB9" s="297">
        <f t="shared" si="5"/>
        <v>99.800017106479686</v>
      </c>
      <c r="AC9" s="292">
        <f>施設資源化量内訳!Y9</f>
        <v>13043</v>
      </c>
      <c r="AD9" s="292">
        <f>施設資源化量内訳!AT9</f>
        <v>1560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12647</v>
      </c>
      <c r="AJ9" s="292">
        <f t="shared" si="6"/>
        <v>27250</v>
      </c>
      <c r="AK9" s="297">
        <f t="shared" si="7"/>
        <v>19.003976373393044</v>
      </c>
      <c r="AL9" s="297">
        <f>IF((AA9+J9)&lt;&gt;0,(資源化量内訳!D9-資源化量内訳!R9-資源化量内訳!T9-資源化量内訳!V9-資源化量内訳!U9)/(AA9+J9)*100,"-")</f>
        <v>19.003976373393044</v>
      </c>
      <c r="AM9" s="292">
        <f>ごみ処理量内訳!AA9</f>
        <v>491</v>
      </c>
      <c r="AN9" s="292">
        <f>ごみ処理量内訳!AB9</f>
        <v>8015</v>
      </c>
      <c r="AO9" s="292">
        <f>ごみ処理量内訳!AC9</f>
        <v>3274</v>
      </c>
      <c r="AP9" s="292">
        <f t="shared" si="8"/>
        <v>11780</v>
      </c>
      <c r="AQ9" s="321" t="s">
        <v>765</v>
      </c>
      <c r="AR9" s="322"/>
    </row>
    <row r="10" spans="1: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0"/>
        <v>199386</v>
      </c>
      <c r="E10" s="292">
        <v>199386</v>
      </c>
      <c r="F10" s="292">
        <v>0</v>
      </c>
      <c r="G10" s="292">
        <v>3595</v>
      </c>
      <c r="H10" s="292">
        <f>SUM(ごみ搬入量内訳!E10,+ごみ搬入量内訳!AD10)</f>
        <v>57881</v>
      </c>
      <c r="I10" s="292">
        <f>ごみ搬入量内訳!BC10</f>
        <v>1758</v>
      </c>
      <c r="J10" s="292">
        <f>資源化量内訳!BO10</f>
        <v>1588</v>
      </c>
      <c r="K10" s="292">
        <f t="shared" si="1"/>
        <v>61227</v>
      </c>
      <c r="L10" s="295">
        <f t="shared" si="2"/>
        <v>841.30884555310831</v>
      </c>
      <c r="M10" s="292">
        <f>IF(D10&lt;&gt;0,(ごみ搬入量内訳!BR10+ごみ処理概要!J10)/ごみ処理概要!D10/365*1000000,"-")</f>
        <v>560.73515555769916</v>
      </c>
      <c r="N10" s="292">
        <f>IF(D10&lt;&gt;0,ごみ搬入量内訳!CM10/ごみ処理概要!D10/365*1000000,"-")</f>
        <v>280.57368999540915</v>
      </c>
      <c r="O10" s="292">
        <f>ごみ搬入量内訳!DH10</f>
        <v>0</v>
      </c>
      <c r="P10" s="292">
        <f>ごみ処理量内訳!E10</f>
        <v>50274</v>
      </c>
      <c r="Q10" s="292">
        <f>ごみ処理量内訳!N10</f>
        <v>190</v>
      </c>
      <c r="R10" s="292">
        <f t="shared" si="3"/>
        <v>4458</v>
      </c>
      <c r="S10" s="292">
        <f>ごみ処理量内訳!G10</f>
        <v>0</v>
      </c>
      <c r="T10" s="292">
        <f>ごみ処理量内訳!L10</f>
        <v>3238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1220</v>
      </c>
      <c r="Z10" s="292">
        <f>資源化量内訳!Y10</f>
        <v>4717</v>
      </c>
      <c r="AA10" s="292">
        <f t="shared" si="4"/>
        <v>59639</v>
      </c>
      <c r="AB10" s="297">
        <f t="shared" si="5"/>
        <v>99.681416522745181</v>
      </c>
      <c r="AC10" s="292">
        <f>施設資源化量内訳!Y10</f>
        <v>5954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2912</v>
      </c>
      <c r="AJ10" s="292">
        <f t="shared" si="6"/>
        <v>8866</v>
      </c>
      <c r="AK10" s="297">
        <f t="shared" si="7"/>
        <v>24.778284090352294</v>
      </c>
      <c r="AL10" s="297">
        <f>IF((AA10+J10)&lt;&gt;0,(資源化量内訳!D10-資源化量内訳!R10-資源化量内訳!T10-資源化量内訳!V10-資源化量内訳!U10)/(AA10+J10)*100,"-")</f>
        <v>24.778284090352294</v>
      </c>
      <c r="AM10" s="292">
        <f>ごみ処理量内訳!AA10</f>
        <v>190</v>
      </c>
      <c r="AN10" s="292">
        <f>ごみ処理量内訳!AB10</f>
        <v>0</v>
      </c>
      <c r="AO10" s="292">
        <f>ごみ処理量内訳!AC10</f>
        <v>69</v>
      </c>
      <c r="AP10" s="292">
        <f t="shared" si="8"/>
        <v>259</v>
      </c>
      <c r="AQ10" s="321" t="s">
        <v>768</v>
      </c>
      <c r="AR10" s="322"/>
    </row>
    <row r="11" spans="1:44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0"/>
        <v>37798</v>
      </c>
      <c r="E11" s="292">
        <v>37798</v>
      </c>
      <c r="F11" s="292">
        <v>0</v>
      </c>
      <c r="G11" s="292">
        <v>387</v>
      </c>
      <c r="H11" s="292">
        <f>SUM(ごみ搬入量内訳!E11,+ごみ搬入量内訳!AD11)</f>
        <v>19869</v>
      </c>
      <c r="I11" s="292">
        <f>ごみ搬入量内訳!BC11</f>
        <v>3471</v>
      </c>
      <c r="J11" s="292">
        <f>資源化量内訳!BO11</f>
        <v>575</v>
      </c>
      <c r="K11" s="292">
        <f t="shared" si="1"/>
        <v>23915</v>
      </c>
      <c r="L11" s="295">
        <f t="shared" si="2"/>
        <v>1733.4395456163152</v>
      </c>
      <c r="M11" s="292">
        <f>IF(D11&lt;&gt;0,(ごみ搬入量内訳!BR11+ごみ処理概要!J11)/ごみ処理概要!D11/365*1000000,"-")</f>
        <v>1019.4059698744662</v>
      </c>
      <c r="N11" s="292">
        <f>IF(D11&lt;&gt;0,ごみ搬入量内訳!CM11/ごみ処理概要!D11/365*1000000,"-")</f>
        <v>714.03357574184906</v>
      </c>
      <c r="O11" s="292">
        <f>ごみ搬入量内訳!DH11</f>
        <v>0</v>
      </c>
      <c r="P11" s="292">
        <f>ごみ処理量内訳!E11</f>
        <v>19799</v>
      </c>
      <c r="Q11" s="292">
        <f>ごみ処理量内訳!N11</f>
        <v>0</v>
      </c>
      <c r="R11" s="292">
        <f t="shared" si="3"/>
        <v>1882</v>
      </c>
      <c r="S11" s="292">
        <f>ごみ処理量内訳!G11</f>
        <v>512</v>
      </c>
      <c r="T11" s="292">
        <f>ごみ処理量内訳!L11</f>
        <v>1331</v>
      </c>
      <c r="U11" s="292">
        <f>ごみ処理量内訳!H11</f>
        <v>39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1659</v>
      </c>
      <c r="AA11" s="292">
        <f t="shared" si="4"/>
        <v>23340</v>
      </c>
      <c r="AB11" s="297">
        <f t="shared" si="5"/>
        <v>100</v>
      </c>
      <c r="AC11" s="292">
        <f>施設資源化量内訳!Y11</f>
        <v>1804</v>
      </c>
      <c r="AD11" s="292">
        <f>施設資源化量内訳!AT11</f>
        <v>249</v>
      </c>
      <c r="AE11" s="292">
        <f>施設資源化量内訳!BO11</f>
        <v>13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1196</v>
      </c>
      <c r="AJ11" s="292">
        <f t="shared" si="6"/>
        <v>3262</v>
      </c>
      <c r="AK11" s="297">
        <f t="shared" si="7"/>
        <v>22.981392431528331</v>
      </c>
      <c r="AL11" s="297">
        <f>IF((AA11+J11)&lt;&gt;0,(資源化量内訳!D11-資源化量内訳!R11-資源化量内訳!T11-資源化量内訳!V11-資源化量内訳!U11)/(AA11+J11)*100,"-")</f>
        <v>15.43800961739494</v>
      </c>
      <c r="AM11" s="292">
        <f>ごみ処理量内訳!AA11</f>
        <v>0</v>
      </c>
      <c r="AN11" s="292">
        <f>ごみ処理量内訳!AB11</f>
        <v>66</v>
      </c>
      <c r="AO11" s="292">
        <f>ごみ処理量内訳!AC11</f>
        <v>14</v>
      </c>
      <c r="AP11" s="292">
        <f t="shared" si="8"/>
        <v>80</v>
      </c>
      <c r="AQ11" s="321" t="s">
        <v>771</v>
      </c>
      <c r="AR11" s="322"/>
    </row>
    <row r="12" spans="1:44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0"/>
        <v>111550</v>
      </c>
      <c r="E12" s="292">
        <v>111550</v>
      </c>
      <c r="F12" s="292">
        <v>0</v>
      </c>
      <c r="G12" s="292">
        <v>1184</v>
      </c>
      <c r="H12" s="292">
        <f>SUM(ごみ搬入量内訳!E12,+ごみ搬入量内訳!AD12)</f>
        <v>34349</v>
      </c>
      <c r="I12" s="292">
        <f>ごみ搬入量内訳!BC12</f>
        <v>1726</v>
      </c>
      <c r="J12" s="292">
        <f>資源化量内訳!BO12</f>
        <v>2055</v>
      </c>
      <c r="K12" s="292">
        <f t="shared" si="1"/>
        <v>38130</v>
      </c>
      <c r="L12" s="295">
        <f t="shared" si="2"/>
        <v>936.49263491400757</v>
      </c>
      <c r="M12" s="292">
        <f>IF(D12&lt;&gt;0,(ごみ搬入量内訳!BR12+ごみ処理概要!J12)/ごみ処理概要!D12/365*1000000,"-")</f>
        <v>710.41304654832595</v>
      </c>
      <c r="N12" s="292">
        <f>IF(D12&lt;&gt;0,ごみ搬入量内訳!CM12/ごみ処理概要!D12/365*1000000,"-")</f>
        <v>226.07958836568162</v>
      </c>
      <c r="O12" s="292">
        <f>ごみ搬入量内訳!DH12</f>
        <v>0</v>
      </c>
      <c r="P12" s="292">
        <f>ごみ処理量内訳!E12</f>
        <v>31778</v>
      </c>
      <c r="Q12" s="292">
        <f>ごみ処理量内訳!N12</f>
        <v>0</v>
      </c>
      <c r="R12" s="292">
        <f t="shared" si="3"/>
        <v>1713</v>
      </c>
      <c r="S12" s="292">
        <f>ごみ処理量内訳!G12</f>
        <v>1713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2584</v>
      </c>
      <c r="AA12" s="292">
        <f t="shared" si="4"/>
        <v>36075</v>
      </c>
      <c r="AB12" s="297">
        <f t="shared" si="5"/>
        <v>100</v>
      </c>
      <c r="AC12" s="292">
        <f>施設資源化量内訳!Y12</f>
        <v>81</v>
      </c>
      <c r="AD12" s="292">
        <f>施設資源化量内訳!AT12</f>
        <v>499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 t="shared" si="6"/>
        <v>580</v>
      </c>
      <c r="AK12" s="297">
        <f t="shared" si="7"/>
        <v>13.687385260949384</v>
      </c>
      <c r="AL12" s="297">
        <f>IF((AA12+J12)&lt;&gt;0,(資源化量内訳!D12-資源化量内訳!R12-資源化量内訳!T12-資源化量内訳!V12-資源化量内訳!U12)/(AA12+J12)*100,"-")</f>
        <v>13.687385260949384</v>
      </c>
      <c r="AM12" s="292">
        <f>ごみ処理量内訳!AA12</f>
        <v>0</v>
      </c>
      <c r="AN12" s="292">
        <f>ごみ処理量内訳!AB12</f>
        <v>2868</v>
      </c>
      <c r="AO12" s="292">
        <f>ごみ処理量内訳!AC12</f>
        <v>299</v>
      </c>
      <c r="AP12" s="292">
        <f t="shared" si="8"/>
        <v>3167</v>
      </c>
      <c r="AQ12" s="321" t="s">
        <v>774</v>
      </c>
      <c r="AR12" s="322"/>
    </row>
    <row r="13" spans="1:44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0"/>
        <v>134164</v>
      </c>
      <c r="E13" s="292">
        <v>134164</v>
      </c>
      <c r="F13" s="292">
        <v>0</v>
      </c>
      <c r="G13" s="292">
        <v>1727</v>
      </c>
      <c r="H13" s="292">
        <f>SUM(ごみ搬入量内訳!E13,+ごみ搬入量内訳!AD13)</f>
        <v>38100</v>
      </c>
      <c r="I13" s="292">
        <f>ごみ搬入量内訳!BC13</f>
        <v>4246</v>
      </c>
      <c r="J13" s="292">
        <f>資源化量内訳!BO13</f>
        <v>2840</v>
      </c>
      <c r="K13" s="292">
        <f t="shared" si="1"/>
        <v>45186</v>
      </c>
      <c r="L13" s="295">
        <f t="shared" si="2"/>
        <v>922.73083892827128</v>
      </c>
      <c r="M13" s="292">
        <f>IF(D13&lt;&gt;0,(ごみ搬入量内訳!BR13+ごみ処理概要!J13)/ごみ処理概要!D13/365*1000000,"-")</f>
        <v>677.06952807298205</v>
      </c>
      <c r="N13" s="292">
        <f>IF(D13&lt;&gt;0,ごみ搬入量内訳!CM13/ごみ処理概要!D13/365*1000000,"-")</f>
        <v>245.66131085528937</v>
      </c>
      <c r="O13" s="292">
        <f>ごみ搬入量内訳!DH13</f>
        <v>0</v>
      </c>
      <c r="P13" s="292">
        <f>ごみ処理量内訳!E13</f>
        <v>36511</v>
      </c>
      <c r="Q13" s="292">
        <f>ごみ処理量内訳!N13</f>
        <v>0</v>
      </c>
      <c r="R13" s="292">
        <f t="shared" si="3"/>
        <v>4585</v>
      </c>
      <c r="S13" s="292">
        <f>ごみ処理量内訳!G13</f>
        <v>3052</v>
      </c>
      <c r="T13" s="292">
        <f>ごみ処理量内訳!L13</f>
        <v>398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1135</v>
      </c>
      <c r="Z13" s="292">
        <f>資源化量内訳!Y13</f>
        <v>1075</v>
      </c>
      <c r="AA13" s="292">
        <f t="shared" si="4"/>
        <v>42171</v>
      </c>
      <c r="AB13" s="297">
        <f t="shared" si="5"/>
        <v>100</v>
      </c>
      <c r="AC13" s="292">
        <f>施設資源化量内訳!Y13</f>
        <v>3317</v>
      </c>
      <c r="AD13" s="292">
        <f>施設資源化量内訳!AT13</f>
        <v>1024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121</v>
      </c>
      <c r="AJ13" s="292">
        <f t="shared" si="6"/>
        <v>4462</v>
      </c>
      <c r="AK13" s="297">
        <f t="shared" si="7"/>
        <v>18.611006198484816</v>
      </c>
      <c r="AL13" s="297">
        <f>IF((AA13+J13)&lt;&gt;0,(資源化量内訳!D13-資源化量内訳!R13-資源化量内訳!T13-資源化量内訳!V13-資源化量内訳!U13)/(AA13+J13)*100,"-")</f>
        <v>13.536691031081292</v>
      </c>
      <c r="AM13" s="292">
        <f>ごみ処理量内訳!AA13</f>
        <v>0</v>
      </c>
      <c r="AN13" s="292">
        <f>ごみ処理量内訳!AB13</f>
        <v>1442</v>
      </c>
      <c r="AO13" s="292">
        <f>ごみ処理量内訳!AC13</f>
        <v>0</v>
      </c>
      <c r="AP13" s="292">
        <f t="shared" si="8"/>
        <v>1442</v>
      </c>
      <c r="AQ13" s="321" t="s">
        <v>777</v>
      </c>
      <c r="AR13" s="322"/>
    </row>
    <row r="14" spans="1:44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0"/>
        <v>70759</v>
      </c>
      <c r="E14" s="292">
        <v>70759</v>
      </c>
      <c r="F14" s="292">
        <v>0</v>
      </c>
      <c r="G14" s="292">
        <v>468</v>
      </c>
      <c r="H14" s="292">
        <f>SUM(ごみ搬入量内訳!E14,+ごみ搬入量内訳!AD14)</f>
        <v>29267</v>
      </c>
      <c r="I14" s="292">
        <f>ごみ搬入量内訳!BC14</f>
        <v>4528</v>
      </c>
      <c r="J14" s="292">
        <f>資源化量内訳!BO14</f>
        <v>659</v>
      </c>
      <c r="K14" s="292">
        <f t="shared" si="1"/>
        <v>34454</v>
      </c>
      <c r="L14" s="295">
        <f t="shared" si="2"/>
        <v>1334.0284705542078</v>
      </c>
      <c r="M14" s="292">
        <f>IF(D14&lt;&gt;0,(ごみ搬入量内訳!BR14+ごみ処理概要!J14)/ごみ処理概要!D14/365*1000000,"-")</f>
        <v>835.71342974522634</v>
      </c>
      <c r="N14" s="292">
        <f>IF(D14&lt;&gt;0,ごみ搬入量内訳!CM14/ごみ処理概要!D14/365*1000000,"-")</f>
        <v>498.31504080898179</v>
      </c>
      <c r="O14" s="292">
        <f>ごみ搬入量内訳!DH14</f>
        <v>0</v>
      </c>
      <c r="P14" s="292">
        <f>ごみ処理量内訳!E14</f>
        <v>30594</v>
      </c>
      <c r="Q14" s="292">
        <f>ごみ処理量内訳!N14</f>
        <v>406</v>
      </c>
      <c r="R14" s="292">
        <f t="shared" si="3"/>
        <v>1811</v>
      </c>
      <c r="S14" s="292">
        <f>ごみ処理量内訳!G14</f>
        <v>1716</v>
      </c>
      <c r="T14" s="292">
        <f>ごみ処理量内訳!L14</f>
        <v>95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983</v>
      </c>
      <c r="AA14" s="292">
        <f t="shared" si="4"/>
        <v>33794</v>
      </c>
      <c r="AB14" s="297">
        <f t="shared" si="5"/>
        <v>98.798603302361371</v>
      </c>
      <c r="AC14" s="292">
        <f>施設資源化量内訳!Y14</f>
        <v>3310</v>
      </c>
      <c r="AD14" s="292">
        <f>施設資源化量内訳!AT14</f>
        <v>1429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95</v>
      </c>
      <c r="AJ14" s="292">
        <f t="shared" si="6"/>
        <v>4834</v>
      </c>
      <c r="AK14" s="297">
        <f t="shared" si="7"/>
        <v>18.796621484340985</v>
      </c>
      <c r="AL14" s="297">
        <f>IF((AA14+J14)&lt;&gt;0,(資源化量内訳!D14-資源化量内訳!R14-資源化量内訳!T14-資源化量内訳!V14-資源化量内訳!U14)/(AA14+J14)*100,"-")</f>
        <v>9.2183554407453627</v>
      </c>
      <c r="AM14" s="292">
        <f>ごみ処理量内訳!AA14</f>
        <v>406</v>
      </c>
      <c r="AN14" s="292">
        <f>ごみ処理量内訳!AB14</f>
        <v>0</v>
      </c>
      <c r="AO14" s="292">
        <f>ごみ処理量内訳!AC14</f>
        <v>112</v>
      </c>
      <c r="AP14" s="292">
        <f t="shared" si="8"/>
        <v>518</v>
      </c>
      <c r="AQ14" s="321" t="s">
        <v>780</v>
      </c>
      <c r="AR14" s="322"/>
    </row>
    <row r="15" spans="1:44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0"/>
        <v>100064</v>
      </c>
      <c r="E15" s="292">
        <v>100064</v>
      </c>
      <c r="F15" s="292">
        <v>0</v>
      </c>
      <c r="G15" s="292">
        <v>1048</v>
      </c>
      <c r="H15" s="292">
        <f>SUM(ごみ搬入量内訳!E15,+ごみ搬入量内訳!AD15)</f>
        <v>28754</v>
      </c>
      <c r="I15" s="292">
        <f>ごみ搬入量内訳!BC15</f>
        <v>3629</v>
      </c>
      <c r="J15" s="292">
        <f>資源化量内訳!BO15</f>
        <v>1736</v>
      </c>
      <c r="K15" s="292">
        <f t="shared" si="1"/>
        <v>34119</v>
      </c>
      <c r="L15" s="295">
        <f t="shared" si="2"/>
        <v>934.16925496449403</v>
      </c>
      <c r="M15" s="292">
        <f>IF(D15&lt;&gt;0,(ごみ搬入量内訳!BR15+ごみ処理概要!J15)/ごみ処理概要!D15/365*1000000,"-")</f>
        <v>760.03412610449857</v>
      </c>
      <c r="N15" s="292">
        <f>IF(D15&lt;&gt;0,ごみ搬入量内訳!CM15/ごみ処理概要!D15/365*1000000,"-")</f>
        <v>174.13512885999535</v>
      </c>
      <c r="O15" s="292">
        <f>ごみ搬入量内訳!DH15</f>
        <v>0</v>
      </c>
      <c r="P15" s="292">
        <f>ごみ処理量内訳!E15</f>
        <v>28265</v>
      </c>
      <c r="Q15" s="292">
        <f>ごみ処理量内訳!N15</f>
        <v>1310</v>
      </c>
      <c r="R15" s="292">
        <f t="shared" si="3"/>
        <v>2017</v>
      </c>
      <c r="S15" s="292">
        <f>ごみ処理量内訳!G15</f>
        <v>644</v>
      </c>
      <c r="T15" s="292">
        <f>ごみ処理量内訳!L15</f>
        <v>1265</v>
      </c>
      <c r="U15" s="292">
        <f>ごみ処理量内訳!H15</f>
        <v>108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791</v>
      </c>
      <c r="AA15" s="292">
        <f t="shared" si="4"/>
        <v>32383</v>
      </c>
      <c r="AB15" s="297">
        <f t="shared" si="5"/>
        <v>95.954667572491729</v>
      </c>
      <c r="AC15" s="292">
        <f>施設資源化量内訳!Y15</f>
        <v>1968</v>
      </c>
      <c r="AD15" s="292">
        <f>施設資源化量内訳!AT15</f>
        <v>644</v>
      </c>
      <c r="AE15" s="292">
        <f>施設資源化量内訳!BO15</f>
        <v>37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1265</v>
      </c>
      <c r="AJ15" s="292">
        <f t="shared" si="6"/>
        <v>3914</v>
      </c>
      <c r="AK15" s="297">
        <f t="shared" si="7"/>
        <v>18.878044491339136</v>
      </c>
      <c r="AL15" s="297">
        <f>IF((AA15+J15)&lt;&gt;0,(資源化量内訳!D15-資源化量内訳!R15-資源化量内訳!T15-資源化量内訳!V15-資源化量内訳!U15)/(AA15+J15)*100,"-")</f>
        <v>18.878044491339136</v>
      </c>
      <c r="AM15" s="292">
        <f>ごみ処理量内訳!AA15</f>
        <v>1310</v>
      </c>
      <c r="AN15" s="292">
        <f>ごみ処理量内訳!AB15</f>
        <v>1361</v>
      </c>
      <c r="AO15" s="292">
        <f>ごみ処理量内訳!AC15</f>
        <v>0</v>
      </c>
      <c r="AP15" s="292">
        <f t="shared" si="8"/>
        <v>2671</v>
      </c>
      <c r="AQ15" s="321" t="s">
        <v>783</v>
      </c>
      <c r="AR15" s="322"/>
    </row>
    <row r="16" spans="1:44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0"/>
        <v>255892</v>
      </c>
      <c r="E16" s="292">
        <v>255892</v>
      </c>
      <c r="F16" s="292">
        <v>0</v>
      </c>
      <c r="G16" s="292">
        <v>4686</v>
      </c>
      <c r="H16" s="292">
        <f>SUM(ごみ搬入量内訳!E16,+ごみ搬入量内訳!AD16)</f>
        <v>69700</v>
      </c>
      <c r="I16" s="292">
        <f>ごみ搬入量内訳!BC16</f>
        <v>3833</v>
      </c>
      <c r="J16" s="292">
        <f>資源化量内訳!BO16</f>
        <v>0</v>
      </c>
      <c r="K16" s="292">
        <f t="shared" si="1"/>
        <v>73533</v>
      </c>
      <c r="L16" s="295">
        <f t="shared" si="2"/>
        <v>787.28633162663448</v>
      </c>
      <c r="M16" s="292">
        <f>IF(D16&lt;&gt;0,(ごみ搬入量内訳!BR16+ごみ処理概要!J16)/ごみ処理概要!D16/365*1000000,"-")</f>
        <v>580.04993116745095</v>
      </c>
      <c r="N16" s="292">
        <f>IF(D16&lt;&gt;0,ごみ搬入量内訳!CM16/ごみ処理概要!D16/365*1000000,"-")</f>
        <v>207.23640045918347</v>
      </c>
      <c r="O16" s="292">
        <f>ごみ搬入量内訳!DH16</f>
        <v>0</v>
      </c>
      <c r="P16" s="292">
        <f>ごみ処理量内訳!E16</f>
        <v>62030</v>
      </c>
      <c r="Q16" s="292">
        <f>ごみ処理量内訳!N16</f>
        <v>26</v>
      </c>
      <c r="R16" s="292">
        <f t="shared" si="3"/>
        <v>8630</v>
      </c>
      <c r="S16" s="292">
        <f>ごみ処理量内訳!G16</f>
        <v>1870</v>
      </c>
      <c r="T16" s="292">
        <f>ごみ処理量内訳!L16</f>
        <v>6760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2847</v>
      </c>
      <c r="AA16" s="292">
        <f t="shared" si="4"/>
        <v>73533</v>
      </c>
      <c r="AB16" s="297">
        <f t="shared" si="5"/>
        <v>99.964641725483787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6760</v>
      </c>
      <c r="AJ16" s="292">
        <f t="shared" si="6"/>
        <v>6760</v>
      </c>
      <c r="AK16" s="297">
        <f t="shared" si="7"/>
        <v>13.064882433737235</v>
      </c>
      <c r="AL16" s="297">
        <f>IF((AA16+J16)&lt;&gt;0,(資源化量内訳!D16-資源化量内訳!R16-資源化量内訳!T16-資源化量内訳!V16-資源化量内訳!U16)/(AA16+J16)*100,"-")</f>
        <v>13.064882433737235</v>
      </c>
      <c r="AM16" s="292">
        <f>ごみ処理量内訳!AA16</f>
        <v>26</v>
      </c>
      <c r="AN16" s="292">
        <f>ごみ処理量内訳!AB16</f>
        <v>6361</v>
      </c>
      <c r="AO16" s="292">
        <f>ごみ処理量内訳!AC16</f>
        <v>799</v>
      </c>
      <c r="AP16" s="292">
        <f t="shared" si="8"/>
        <v>7186</v>
      </c>
      <c r="AQ16" s="321" t="s">
        <v>786</v>
      </c>
      <c r="AR16" s="322"/>
    </row>
    <row r="17" spans="1:44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0"/>
        <v>170375</v>
      </c>
      <c r="E17" s="292">
        <v>170375</v>
      </c>
      <c r="F17" s="292">
        <v>0</v>
      </c>
      <c r="G17" s="292">
        <v>6334</v>
      </c>
      <c r="H17" s="292">
        <f>SUM(ごみ搬入量内訳!E17,+ごみ搬入量内訳!AD17)</f>
        <v>37356</v>
      </c>
      <c r="I17" s="292">
        <f>ごみ搬入量内訳!BC17</f>
        <v>6080</v>
      </c>
      <c r="J17" s="292">
        <f>資源化量内訳!BO17</f>
        <v>3123</v>
      </c>
      <c r="K17" s="292">
        <f t="shared" si="1"/>
        <v>46559</v>
      </c>
      <c r="L17" s="295">
        <f t="shared" si="2"/>
        <v>748.69496175840959</v>
      </c>
      <c r="M17" s="292">
        <f>IF(D17&lt;&gt;0,(ごみ搬入量内訳!BR17+ごみ処理概要!J17)/ごみ処理概要!D17/365*1000000,"-")</f>
        <v>563.9453662850882</v>
      </c>
      <c r="N17" s="292">
        <f>IF(D17&lt;&gt;0,ごみ搬入量内訳!CM17/ごみ処理概要!D17/365*1000000,"-")</f>
        <v>184.74959547332134</v>
      </c>
      <c r="O17" s="292">
        <f>ごみ搬入量内訳!DH17</f>
        <v>0</v>
      </c>
      <c r="P17" s="292">
        <f>ごみ処理量内訳!E17</f>
        <v>38711</v>
      </c>
      <c r="Q17" s="292">
        <f>ごみ処理量内訳!N17</f>
        <v>836</v>
      </c>
      <c r="R17" s="292">
        <f t="shared" si="3"/>
        <v>3440</v>
      </c>
      <c r="S17" s="292">
        <f>ごみ処理量内訳!G17</f>
        <v>782</v>
      </c>
      <c r="T17" s="292">
        <f>ごみ処理量内訳!L17</f>
        <v>2658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449</v>
      </c>
      <c r="AA17" s="292">
        <f t="shared" si="4"/>
        <v>43436</v>
      </c>
      <c r="AB17" s="297">
        <f t="shared" si="5"/>
        <v>98.075329220001834</v>
      </c>
      <c r="AC17" s="292">
        <f>施設資源化量内訳!Y17</f>
        <v>612</v>
      </c>
      <c r="AD17" s="292">
        <f>施設資源化量内訳!AT17</f>
        <v>570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2592</v>
      </c>
      <c r="AJ17" s="292">
        <f t="shared" si="6"/>
        <v>3774</v>
      </c>
      <c r="AK17" s="297">
        <f t="shared" si="7"/>
        <v>15.777830279859964</v>
      </c>
      <c r="AL17" s="297">
        <f>IF((AA17+J17)&lt;&gt;0,(資源化量内訳!D17-資源化量内訳!R17-資源化量内訳!T17-資源化量内訳!V17-資源化量内訳!U17)/(AA17+J17)*100,"-")</f>
        <v>15.777830279859964</v>
      </c>
      <c r="AM17" s="292">
        <f>ごみ処理量内訳!AA17</f>
        <v>836</v>
      </c>
      <c r="AN17" s="292">
        <f>ごみ処理量内訳!AB17</f>
        <v>3239</v>
      </c>
      <c r="AO17" s="292">
        <f>ごみ処理量内訳!AC17</f>
        <v>278</v>
      </c>
      <c r="AP17" s="292">
        <f t="shared" si="8"/>
        <v>4353</v>
      </c>
      <c r="AQ17" s="321" t="s">
        <v>790</v>
      </c>
      <c r="AR17" s="322"/>
    </row>
    <row r="18" spans="1:44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0"/>
        <v>140861</v>
      </c>
      <c r="E18" s="292">
        <v>140861</v>
      </c>
      <c r="F18" s="292">
        <v>0</v>
      </c>
      <c r="G18" s="292">
        <v>3524</v>
      </c>
      <c r="H18" s="292">
        <f>SUM(ごみ搬入量内訳!E18,+ごみ搬入量内訳!AD18)</f>
        <v>30040</v>
      </c>
      <c r="I18" s="292">
        <f>ごみ搬入量内訳!BC18</f>
        <v>9201</v>
      </c>
      <c r="J18" s="292">
        <f>資源化量内訳!BO18</f>
        <v>2246</v>
      </c>
      <c r="K18" s="292">
        <f t="shared" si="1"/>
        <v>41487</v>
      </c>
      <c r="L18" s="295">
        <f t="shared" si="2"/>
        <v>806.91613504540032</v>
      </c>
      <c r="M18" s="292">
        <f>IF(D18&lt;&gt;0,(ごみ搬入量内訳!BR18+ごみ処理概要!J18)/ごみ処理概要!D18/365*1000000,"-")</f>
        <v>627.95801904393659</v>
      </c>
      <c r="N18" s="292">
        <f>IF(D18&lt;&gt;0,ごみ搬入量内訳!CM18/ごみ処理概要!D18/365*1000000,"-")</f>
        <v>178.95811600146379</v>
      </c>
      <c r="O18" s="292">
        <f>ごみ搬入量内訳!DH18</f>
        <v>0</v>
      </c>
      <c r="P18" s="292">
        <f>ごみ処理量内訳!E18</f>
        <v>33211</v>
      </c>
      <c r="Q18" s="292">
        <f>ごみ処理量内訳!N18</f>
        <v>0</v>
      </c>
      <c r="R18" s="292">
        <f t="shared" si="3"/>
        <v>6800</v>
      </c>
      <c r="S18" s="292">
        <f>ごみ処理量内訳!G18</f>
        <v>0</v>
      </c>
      <c r="T18" s="292">
        <f>ごみ処理量内訳!L18</f>
        <v>6800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32</v>
      </c>
      <c r="AA18" s="292">
        <f t="shared" si="4"/>
        <v>40043</v>
      </c>
      <c r="AB18" s="297">
        <f t="shared" si="5"/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6800</v>
      </c>
      <c r="AJ18" s="292">
        <f t="shared" si="6"/>
        <v>6800</v>
      </c>
      <c r="AK18" s="297">
        <f t="shared" si="7"/>
        <v>21.466575232329919</v>
      </c>
      <c r="AL18" s="297">
        <f>IF((AA18+J18)&lt;&gt;0,(資源化量内訳!D18-資源化量内訳!R18-資源化量内訳!T18-資源化量内訳!V18-資源化量内訳!U18)/(AA18+J18)*100,"-")</f>
        <v>20.489961928633925</v>
      </c>
      <c r="AM18" s="292">
        <f>ごみ処理量内訳!AA18</f>
        <v>0</v>
      </c>
      <c r="AN18" s="292">
        <f>ごみ処理量内訳!AB18</f>
        <v>2425</v>
      </c>
      <c r="AO18" s="292">
        <f>ごみ処理量内訳!AC18</f>
        <v>0</v>
      </c>
      <c r="AP18" s="292">
        <f t="shared" si="8"/>
        <v>2425</v>
      </c>
      <c r="AQ18" s="321" t="s">
        <v>793</v>
      </c>
      <c r="AR18" s="322"/>
    </row>
    <row r="19" spans="1:44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0"/>
        <v>117721</v>
      </c>
      <c r="E19" s="292">
        <v>117721</v>
      </c>
      <c r="F19" s="292">
        <v>0</v>
      </c>
      <c r="G19" s="292">
        <v>3632</v>
      </c>
      <c r="H19" s="292">
        <f>SUM(ごみ搬入量内訳!E19,+ごみ搬入量内訳!AD19)</f>
        <v>25358</v>
      </c>
      <c r="I19" s="292">
        <f>ごみ搬入量内訳!BC19</f>
        <v>2063</v>
      </c>
      <c r="J19" s="292">
        <f>資源化量内訳!BO19</f>
        <v>129</v>
      </c>
      <c r="K19" s="292">
        <f t="shared" si="1"/>
        <v>27550</v>
      </c>
      <c r="L19" s="295">
        <f t="shared" si="2"/>
        <v>641.1723656339525</v>
      </c>
      <c r="M19" s="292">
        <f>IF(D19&lt;&gt;0,(ごみ搬入量内訳!BR19+ごみ処理概要!J19)/ごみ処理概要!D19/365*1000000,"-")</f>
        <v>505.04833054890747</v>
      </c>
      <c r="N19" s="292">
        <f>IF(D19&lt;&gt;0,ごみ搬入量内訳!CM19/ごみ処理概要!D19/365*1000000,"-")</f>
        <v>136.12403508504494</v>
      </c>
      <c r="O19" s="292">
        <f>ごみ搬入量内訳!DH19</f>
        <v>42</v>
      </c>
      <c r="P19" s="292">
        <f>ごみ処理量内訳!E19</f>
        <v>21834</v>
      </c>
      <c r="Q19" s="292">
        <f>ごみ処理量内訳!N19</f>
        <v>133</v>
      </c>
      <c r="R19" s="292">
        <f t="shared" si="3"/>
        <v>2207</v>
      </c>
      <c r="S19" s="292">
        <f>ごみ処理量内訳!G19</f>
        <v>0</v>
      </c>
      <c r="T19" s="292">
        <f>ごみ処理量内訳!L19</f>
        <v>2207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3381</v>
      </c>
      <c r="AA19" s="292">
        <f t="shared" si="4"/>
        <v>27555</v>
      </c>
      <c r="AB19" s="297">
        <f t="shared" si="5"/>
        <v>99.517328978406823</v>
      </c>
      <c r="AC19" s="292">
        <f>施設資源化量内訳!Y19</f>
        <v>957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777</v>
      </c>
      <c r="AJ19" s="292">
        <f t="shared" si="6"/>
        <v>1734</v>
      </c>
      <c r="AK19" s="297">
        <f t="shared" si="7"/>
        <v>18.942349371478109</v>
      </c>
      <c r="AL19" s="297">
        <f>IF((AA19+J19)&lt;&gt;0,(資源化量内訳!D19-資源化量内訳!R19-資源化量内訳!T19-資源化量内訳!V19-資源化量内訳!U19)/(AA19+J19)*100,"-")</f>
        <v>18.942349371478109</v>
      </c>
      <c r="AM19" s="292">
        <f>ごみ処理量内訳!AA19</f>
        <v>133</v>
      </c>
      <c r="AN19" s="292">
        <f>ごみ処理量内訳!AB19</f>
        <v>681</v>
      </c>
      <c r="AO19" s="292">
        <f>ごみ処理量内訳!AC19</f>
        <v>220</v>
      </c>
      <c r="AP19" s="292">
        <f t="shared" si="8"/>
        <v>1034</v>
      </c>
      <c r="AQ19" s="321" t="s">
        <v>796</v>
      </c>
      <c r="AR19" s="322"/>
    </row>
    <row r="20" spans="1:44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0"/>
        <v>146565</v>
      </c>
      <c r="E20" s="292">
        <v>146565</v>
      </c>
      <c r="F20" s="292">
        <v>0</v>
      </c>
      <c r="G20" s="292">
        <v>1456</v>
      </c>
      <c r="H20" s="292">
        <f>SUM(ごみ搬入量内訳!E20,+ごみ搬入量内訳!AD20)</f>
        <v>34427</v>
      </c>
      <c r="I20" s="292">
        <f>ごみ搬入量内訳!BC20</f>
        <v>1661</v>
      </c>
      <c r="J20" s="292">
        <f>資源化量内訳!BO20</f>
        <v>0</v>
      </c>
      <c r="K20" s="292">
        <f t="shared" si="1"/>
        <v>36088</v>
      </c>
      <c r="L20" s="295">
        <f t="shared" si="2"/>
        <v>674.58965562523326</v>
      </c>
      <c r="M20" s="292">
        <f>IF(D20&lt;&gt;0,(ごみ搬入量内訳!BR20+ごみ処理概要!J20)/ごみ処理概要!D20/365*1000000,"-")</f>
        <v>531.4206750102461</v>
      </c>
      <c r="N20" s="292">
        <f>IF(D20&lt;&gt;0,ごみ搬入量内訳!CM20/ごみ処理概要!D20/365*1000000,"-")</f>
        <v>143.1689806149873</v>
      </c>
      <c r="O20" s="292">
        <f>ごみ搬入量内訳!DH20</f>
        <v>0</v>
      </c>
      <c r="P20" s="292">
        <f>ごみ処理量内訳!E20</f>
        <v>29055</v>
      </c>
      <c r="Q20" s="292">
        <f>ごみ処理量内訳!N20</f>
        <v>0</v>
      </c>
      <c r="R20" s="292">
        <f t="shared" si="3"/>
        <v>5056</v>
      </c>
      <c r="S20" s="292">
        <f>ごみ処理量内訳!G20</f>
        <v>0</v>
      </c>
      <c r="T20" s="292">
        <f>ごみ処理量内訳!L20</f>
        <v>4232</v>
      </c>
      <c r="U20" s="292">
        <f>ごみ処理量内訳!H20</f>
        <v>824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34111</v>
      </c>
      <c r="AB20" s="297">
        <f t="shared" si="5"/>
        <v>100</v>
      </c>
      <c r="AC20" s="292">
        <f>施設資源化量内訳!Y20</f>
        <v>813</v>
      </c>
      <c r="AD20" s="292">
        <f>施設資源化量内訳!AT20</f>
        <v>0</v>
      </c>
      <c r="AE20" s="292">
        <f>施設資源化量内訳!BO20</f>
        <v>824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4232</v>
      </c>
      <c r="AJ20" s="292">
        <f t="shared" si="6"/>
        <v>5869</v>
      </c>
      <c r="AK20" s="297">
        <f t="shared" si="7"/>
        <v>17.2055935035619</v>
      </c>
      <c r="AL20" s="297">
        <f>IF((AA20+J20)&lt;&gt;0,(資源化量内訳!D20-資源化量内訳!R20-資源化量内訳!T20-資源化量内訳!V20-資源化量内訳!U20)/(AA20+J20)*100,"-")</f>
        <v>14.82219811790918</v>
      </c>
      <c r="AM20" s="292">
        <f>ごみ処理量内訳!AA20</f>
        <v>0</v>
      </c>
      <c r="AN20" s="292">
        <f>ごみ処理量内訳!AB20</f>
        <v>2935</v>
      </c>
      <c r="AO20" s="292">
        <f>ごみ処理量内訳!AC20</f>
        <v>0</v>
      </c>
      <c r="AP20" s="292">
        <f t="shared" si="8"/>
        <v>2935</v>
      </c>
      <c r="AQ20" s="321" t="s">
        <v>799</v>
      </c>
      <c r="AR20" s="322"/>
    </row>
    <row r="21" spans="1:44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0"/>
        <v>89194</v>
      </c>
      <c r="E21" s="292">
        <v>89194</v>
      </c>
      <c r="F21" s="292">
        <v>0</v>
      </c>
      <c r="G21" s="292">
        <v>1858</v>
      </c>
      <c r="H21" s="292">
        <f>SUM(ごみ搬入量内訳!E21,+ごみ搬入量内訳!AD21)</f>
        <v>26279</v>
      </c>
      <c r="I21" s="292">
        <f>ごみ搬入量内訳!BC21</f>
        <v>2098</v>
      </c>
      <c r="J21" s="292">
        <f>資源化量内訳!BO21</f>
        <v>1020</v>
      </c>
      <c r="K21" s="292">
        <f t="shared" si="1"/>
        <v>29397</v>
      </c>
      <c r="L21" s="295">
        <f t="shared" si="2"/>
        <v>902.97246482271521</v>
      </c>
      <c r="M21" s="292">
        <f>IF(D21&lt;&gt;0,(ごみ搬入量内訳!BR21+ごみ処理概要!J21)/ごみ処理概要!D21/365*1000000,"-")</f>
        <v>547.18343668918078</v>
      </c>
      <c r="N21" s="292">
        <f>IF(D21&lt;&gt;0,ごみ搬入量内訳!CM21/ごみ処理概要!D21/365*1000000,"-")</f>
        <v>355.78902813353437</v>
      </c>
      <c r="O21" s="292">
        <f>ごみ搬入量内訳!DH21</f>
        <v>0</v>
      </c>
      <c r="P21" s="292">
        <f>ごみ処理量内訳!E21</f>
        <v>24521</v>
      </c>
      <c r="Q21" s="292">
        <f>ごみ処理量内訳!N21</f>
        <v>0</v>
      </c>
      <c r="R21" s="292">
        <f t="shared" si="3"/>
        <v>2731</v>
      </c>
      <c r="S21" s="292">
        <f>ごみ処理量内訳!G21</f>
        <v>854</v>
      </c>
      <c r="T21" s="292">
        <f>ごみ処理量内訳!L21</f>
        <v>1441</v>
      </c>
      <c r="U21" s="292">
        <f>ごみ処理量内訳!H21</f>
        <v>436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1123</v>
      </c>
      <c r="AA21" s="292">
        <f t="shared" si="4"/>
        <v>28375</v>
      </c>
      <c r="AB21" s="297">
        <f t="shared" si="5"/>
        <v>100</v>
      </c>
      <c r="AC21" s="292">
        <f>施設資源化量内訳!Y21</f>
        <v>2498</v>
      </c>
      <c r="AD21" s="292">
        <f>施設資源化量内訳!AT21</f>
        <v>182</v>
      </c>
      <c r="AE21" s="292">
        <f>施設資源化量内訳!BO21</f>
        <v>436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953</v>
      </c>
      <c r="AJ21" s="292">
        <f t="shared" si="6"/>
        <v>4069</v>
      </c>
      <c r="AK21" s="297">
        <f t="shared" si="7"/>
        <v>21.132845722061575</v>
      </c>
      <c r="AL21" s="297">
        <f>IF((AA21+J21)&lt;&gt;0,(資源化量内訳!D21-資源化量内訳!R21-資源化量内訳!T21-資源化量内訳!V21-資源化量内訳!U21)/(AA21+J21)*100,"-")</f>
        <v>21.132845722061575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338</v>
      </c>
      <c r="AP21" s="292">
        <f t="shared" si="8"/>
        <v>338</v>
      </c>
      <c r="AQ21" s="321" t="s">
        <v>802</v>
      </c>
      <c r="AR21" s="322"/>
    </row>
    <row r="22" spans="1:44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0"/>
        <v>87545</v>
      </c>
      <c r="E22" s="292">
        <v>87545</v>
      </c>
      <c r="F22" s="292">
        <v>0</v>
      </c>
      <c r="G22" s="292">
        <v>3480</v>
      </c>
      <c r="H22" s="292">
        <f>SUM(ごみ搬入量内訳!E22,+ごみ搬入量内訳!AD22)</f>
        <v>21884</v>
      </c>
      <c r="I22" s="292">
        <f>ごみ搬入量内訳!BC22</f>
        <v>4254</v>
      </c>
      <c r="J22" s="292">
        <f>資源化量内訳!BO22</f>
        <v>1710</v>
      </c>
      <c r="K22" s="292">
        <f t="shared" si="1"/>
        <v>27848</v>
      </c>
      <c r="L22" s="295">
        <f t="shared" si="2"/>
        <v>871.50483078369871</v>
      </c>
      <c r="M22" s="292">
        <f>IF(D22&lt;&gt;0,(ごみ搬入量内訳!BR22+ごみ処理概要!J22)/ごみ処理概要!D22/365*1000000,"-")</f>
        <v>661.10814242694755</v>
      </c>
      <c r="N22" s="292">
        <f>IF(D22&lt;&gt;0,ごみ搬入量内訳!CM22/ごみ処理概要!D22/365*1000000,"-")</f>
        <v>210.39668835675113</v>
      </c>
      <c r="O22" s="292">
        <f>ごみ搬入量内訳!DH22</f>
        <v>0</v>
      </c>
      <c r="P22" s="292">
        <f>ごみ処理量内訳!E22</f>
        <v>23632</v>
      </c>
      <c r="Q22" s="292">
        <f>ごみ処理量内訳!N22</f>
        <v>223</v>
      </c>
      <c r="R22" s="292">
        <f t="shared" si="3"/>
        <v>1901</v>
      </c>
      <c r="S22" s="292">
        <f>ごみ処理量内訳!G22</f>
        <v>713</v>
      </c>
      <c r="T22" s="292">
        <f>ごみ処理量内訳!L22</f>
        <v>1188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382</v>
      </c>
      <c r="AA22" s="292">
        <f t="shared" si="4"/>
        <v>26138</v>
      </c>
      <c r="AB22" s="297">
        <f t="shared" si="5"/>
        <v>99.14683602417935</v>
      </c>
      <c r="AC22" s="292">
        <f>施設資源化量内訳!Y22</f>
        <v>1800</v>
      </c>
      <c r="AD22" s="292">
        <f>施設資源化量内訳!AT22</f>
        <v>235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1188</v>
      </c>
      <c r="AJ22" s="292">
        <f t="shared" si="6"/>
        <v>3223</v>
      </c>
      <c r="AK22" s="297">
        <f t="shared" si="7"/>
        <v>19.085751220913529</v>
      </c>
      <c r="AL22" s="297">
        <f>IF((AA22+J22)&lt;&gt;0,(資源化量内訳!D22-資源化量内訳!R22-資源化量内訳!T22-資源化量内訳!V22-資源化量内訳!U22)/(AA22+J22)*100,"-")</f>
        <v>19.085751220913529</v>
      </c>
      <c r="AM22" s="292">
        <f>ごみ処理量内訳!AA22</f>
        <v>223</v>
      </c>
      <c r="AN22" s="292">
        <f>ごみ処理量内訳!AB22</f>
        <v>1538</v>
      </c>
      <c r="AO22" s="292">
        <f>ごみ処理量内訳!AC22</f>
        <v>478</v>
      </c>
      <c r="AP22" s="292">
        <f t="shared" si="8"/>
        <v>2239</v>
      </c>
      <c r="AQ22" s="321" t="s">
        <v>805</v>
      </c>
      <c r="AR22" s="322"/>
    </row>
    <row r="23" spans="1:44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0"/>
        <v>22792</v>
      </c>
      <c r="E23" s="292">
        <v>22792</v>
      </c>
      <c r="F23" s="292">
        <v>0</v>
      </c>
      <c r="G23" s="292">
        <v>174</v>
      </c>
      <c r="H23" s="292">
        <f>SUM(ごみ搬入量内訳!E23,+ごみ搬入量内訳!AD23)</f>
        <v>7980</v>
      </c>
      <c r="I23" s="292">
        <f>ごみ搬入量内訳!BC23</f>
        <v>2144</v>
      </c>
      <c r="J23" s="292">
        <f>資源化量内訳!BO23</f>
        <v>227</v>
      </c>
      <c r="K23" s="292">
        <f t="shared" si="1"/>
        <v>10351</v>
      </c>
      <c r="L23" s="295">
        <f t="shared" si="2"/>
        <v>1244.2481620563813</v>
      </c>
      <c r="M23" s="292">
        <f>IF(D23&lt;&gt;0,(ごみ搬入量内訳!BR23+ごみ処理概要!J23)/ごみ処理概要!D23/365*1000000,"-")</f>
        <v>650.07188294859532</v>
      </c>
      <c r="N23" s="292">
        <f>IF(D23&lt;&gt;0,ごみ搬入量内訳!CM23/ごみ処理概要!D23/365*1000000,"-")</f>
        <v>594.17627910778606</v>
      </c>
      <c r="O23" s="292">
        <f>ごみ搬入量内訳!DH23</f>
        <v>0</v>
      </c>
      <c r="P23" s="292">
        <f>ごみ処理量内訳!E23</f>
        <v>9287</v>
      </c>
      <c r="Q23" s="292">
        <f>ごみ処理量内訳!N23</f>
        <v>0</v>
      </c>
      <c r="R23" s="292">
        <f t="shared" si="3"/>
        <v>1140</v>
      </c>
      <c r="S23" s="292">
        <f>ごみ処理量内訳!G23</f>
        <v>216</v>
      </c>
      <c r="T23" s="292">
        <f>ごみ処理量内訳!L23</f>
        <v>924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458</v>
      </c>
      <c r="AA23" s="292">
        <f t="shared" si="4"/>
        <v>10885</v>
      </c>
      <c r="AB23" s="297">
        <f t="shared" si="5"/>
        <v>100</v>
      </c>
      <c r="AC23" s="292">
        <f>施設資源化量内訳!Y23</f>
        <v>0</v>
      </c>
      <c r="AD23" s="292">
        <f>施設資源化量内訳!AT23</f>
        <v>216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924</v>
      </c>
      <c r="AJ23" s="292">
        <f t="shared" si="6"/>
        <v>1140</v>
      </c>
      <c r="AK23" s="297">
        <f t="shared" si="7"/>
        <v>16.423686105111589</v>
      </c>
      <c r="AL23" s="297">
        <f>IF((AA23+J23)&lt;&gt;0,(資源化量内訳!D23-資源化量内訳!R23-資源化量内訳!T23-資源化量内訳!V23-資源化量内訳!U23)/(AA23+J23)*100,"-")</f>
        <v>16.423686105111589</v>
      </c>
      <c r="AM23" s="292">
        <f>ごみ処理量内訳!AA23</f>
        <v>0</v>
      </c>
      <c r="AN23" s="292">
        <f>ごみ処理量内訳!AB23</f>
        <v>1129</v>
      </c>
      <c r="AO23" s="292">
        <f>ごみ処理量内訳!AC23</f>
        <v>0</v>
      </c>
      <c r="AP23" s="292">
        <f t="shared" si="8"/>
        <v>1129</v>
      </c>
      <c r="AQ23" s="321" t="s">
        <v>808</v>
      </c>
      <c r="AR23" s="322"/>
    </row>
    <row r="24" spans="1:44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0"/>
        <v>52831</v>
      </c>
      <c r="E24" s="292">
        <v>52831</v>
      </c>
      <c r="F24" s="292">
        <v>0</v>
      </c>
      <c r="G24" s="292">
        <v>690</v>
      </c>
      <c r="H24" s="292">
        <f>SUM(ごみ搬入量内訳!E24,+ごみ搬入量内訳!AD24)</f>
        <v>14569</v>
      </c>
      <c r="I24" s="292">
        <f>ごみ搬入量内訳!BC24</f>
        <v>1348</v>
      </c>
      <c r="J24" s="292">
        <f>資源化量内訳!BO24</f>
        <v>0</v>
      </c>
      <c r="K24" s="292">
        <f t="shared" si="1"/>
        <v>15917</v>
      </c>
      <c r="L24" s="295">
        <f t="shared" si="2"/>
        <v>825.42861535996281</v>
      </c>
      <c r="M24" s="292">
        <f>IF(D24&lt;&gt;0,(ごみ搬入量内訳!BR24+ごみ処理概要!J24)/ごみ処理概要!D24/365*1000000,"-")</f>
        <v>589.42147654591554</v>
      </c>
      <c r="N24" s="292">
        <f>IF(D24&lt;&gt;0,ごみ搬入量内訳!CM24/ごみ処理概要!D24/365*1000000,"-")</f>
        <v>236.00713881404727</v>
      </c>
      <c r="O24" s="292">
        <f>ごみ搬入量内訳!DH24</f>
        <v>0</v>
      </c>
      <c r="P24" s="292">
        <f>ごみ処理量内訳!E24</f>
        <v>14152</v>
      </c>
      <c r="Q24" s="292">
        <f>ごみ処理量内訳!N24</f>
        <v>170</v>
      </c>
      <c r="R24" s="292">
        <f t="shared" si="3"/>
        <v>1071</v>
      </c>
      <c r="S24" s="292">
        <f>ごみ処理量内訳!G24</f>
        <v>356</v>
      </c>
      <c r="T24" s="292">
        <f>ごみ処理量内訳!L24</f>
        <v>715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299</v>
      </c>
      <c r="AA24" s="292">
        <f t="shared" si="4"/>
        <v>15692</v>
      </c>
      <c r="AB24" s="297">
        <f t="shared" si="5"/>
        <v>98.916645424420096</v>
      </c>
      <c r="AC24" s="292">
        <f>施設資源化量内訳!Y24</f>
        <v>0</v>
      </c>
      <c r="AD24" s="292">
        <f>施設資源化量内訳!AT24</f>
        <v>356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715</v>
      </c>
      <c r="AJ24" s="292">
        <f t="shared" si="6"/>
        <v>1071</v>
      </c>
      <c r="AK24" s="297">
        <f t="shared" si="7"/>
        <v>8.7305633443793003</v>
      </c>
      <c r="AL24" s="297">
        <f>IF((AA24+J24)&lt;&gt;0,(資源化量内訳!D24-資源化量内訳!R24-資源化量内訳!T24-資源化量内訳!V24-資源化量内訳!U24)/(AA24+J24)*100,"-")</f>
        <v>8.7305633443793003</v>
      </c>
      <c r="AM24" s="292">
        <f>ごみ処理量内訳!AA24</f>
        <v>170</v>
      </c>
      <c r="AN24" s="292">
        <f>ごみ処理量内訳!AB24</f>
        <v>1477</v>
      </c>
      <c r="AO24" s="292">
        <f>ごみ処理量内訳!AC24</f>
        <v>0</v>
      </c>
      <c r="AP24" s="292">
        <f t="shared" si="8"/>
        <v>1647</v>
      </c>
      <c r="AQ24" s="321" t="s">
        <v>811</v>
      </c>
      <c r="AR24" s="322"/>
    </row>
    <row r="25" spans="1:44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0"/>
        <v>60493</v>
      </c>
      <c r="E25" s="292">
        <v>60493</v>
      </c>
      <c r="F25" s="292">
        <v>0</v>
      </c>
      <c r="G25" s="292">
        <v>2569</v>
      </c>
      <c r="H25" s="292">
        <f>SUM(ごみ搬入量内訳!E25,+ごみ搬入量内訳!AD25)</f>
        <v>16357</v>
      </c>
      <c r="I25" s="292">
        <f>ごみ搬入量内訳!BC25</f>
        <v>3328</v>
      </c>
      <c r="J25" s="292">
        <f>資源化量内訳!BO25</f>
        <v>642</v>
      </c>
      <c r="K25" s="292">
        <f t="shared" si="1"/>
        <v>20327</v>
      </c>
      <c r="L25" s="295">
        <f t="shared" si="2"/>
        <v>920.60917724206274</v>
      </c>
      <c r="M25" s="292">
        <f>IF(D25&lt;&gt;0,(ごみ搬入量内訳!BR25+ごみ処理概要!J25)/ごみ処理概要!D25/365*1000000,"-")</f>
        <v>697.69195530151922</v>
      </c>
      <c r="N25" s="292">
        <f>IF(D25&lt;&gt;0,ごみ搬入量内訳!CM25/ごみ処理概要!D25/365*1000000,"-")</f>
        <v>222.91722194054378</v>
      </c>
      <c r="O25" s="292">
        <f>ごみ搬入量内訳!DH25</f>
        <v>0</v>
      </c>
      <c r="P25" s="292">
        <f>ごみ処理量内訳!E25</f>
        <v>12534</v>
      </c>
      <c r="Q25" s="292">
        <f>ごみ処理量内訳!N25</f>
        <v>0</v>
      </c>
      <c r="R25" s="292">
        <f t="shared" si="3"/>
        <v>7151</v>
      </c>
      <c r="S25" s="292">
        <f>ごみ処理量内訳!G25</f>
        <v>1654</v>
      </c>
      <c r="T25" s="292">
        <f>ごみ処理量内訳!L25</f>
        <v>5497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1420</v>
      </c>
      <c r="AA25" s="292">
        <f t="shared" si="4"/>
        <v>21105</v>
      </c>
      <c r="AB25" s="297">
        <f t="shared" si="5"/>
        <v>100</v>
      </c>
      <c r="AC25" s="292">
        <f>施設資源化量内訳!Y25</f>
        <v>1500</v>
      </c>
      <c r="AD25" s="292">
        <f>施設資源化量内訳!AT25</f>
        <v>478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4187</v>
      </c>
      <c r="AJ25" s="292">
        <f t="shared" si="6"/>
        <v>6165</v>
      </c>
      <c r="AK25" s="297">
        <f t="shared" si="7"/>
        <v>37.830505357060744</v>
      </c>
      <c r="AL25" s="297">
        <f>IF((AA25+J25)&lt;&gt;0,(資源化量内訳!D25-資源化量内訳!R25-資源化量内訳!T25-資源化量内訳!V25-資源化量内訳!U25)/(AA25+J25)*100,"-")</f>
        <v>37.830505357060744</v>
      </c>
      <c r="AM25" s="292">
        <f>ごみ処理量内訳!AA25</f>
        <v>0</v>
      </c>
      <c r="AN25" s="292">
        <f>ごみ処理量内訳!AB25</f>
        <v>596</v>
      </c>
      <c r="AO25" s="292">
        <f>ごみ処理量内訳!AC25</f>
        <v>513</v>
      </c>
      <c r="AP25" s="292">
        <f t="shared" si="8"/>
        <v>1109</v>
      </c>
      <c r="AQ25" s="321" t="s">
        <v>814</v>
      </c>
      <c r="AR25" s="322"/>
    </row>
    <row r="26" spans="1:44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0"/>
        <v>31949</v>
      </c>
      <c r="E26" s="292">
        <v>31949</v>
      </c>
      <c r="F26" s="292">
        <v>0</v>
      </c>
      <c r="G26" s="292">
        <v>210</v>
      </c>
      <c r="H26" s="292">
        <f>SUM(ごみ搬入量内訳!E26,+ごみ搬入量内訳!AD26)</f>
        <v>9208</v>
      </c>
      <c r="I26" s="292">
        <f>ごみ搬入量内訳!BC26</f>
        <v>1693</v>
      </c>
      <c r="J26" s="292">
        <f>資源化量内訳!BO26</f>
        <v>462</v>
      </c>
      <c r="K26" s="292">
        <f t="shared" si="1"/>
        <v>11363</v>
      </c>
      <c r="L26" s="295">
        <f t="shared" si="2"/>
        <v>974.41255905709318</v>
      </c>
      <c r="M26" s="292">
        <f>IF(D26&lt;&gt;0,(ごみ搬入量内訳!BR26+ごみ処理概要!J26)/ごみ処理概要!D26/365*1000000,"-")</f>
        <v>576.94690639233681</v>
      </c>
      <c r="N26" s="292">
        <f>IF(D26&lt;&gt;0,ごみ搬入量内訳!CM26/ごみ処理概要!D26/365*1000000,"-")</f>
        <v>397.46565266475636</v>
      </c>
      <c r="O26" s="292">
        <f>ごみ搬入量内訳!DH26</f>
        <v>0</v>
      </c>
      <c r="P26" s="292">
        <f>ごみ処理量内訳!E26</f>
        <v>8880</v>
      </c>
      <c r="Q26" s="292">
        <f>ごみ処理量内訳!N26</f>
        <v>148</v>
      </c>
      <c r="R26" s="292">
        <f t="shared" si="3"/>
        <v>1873</v>
      </c>
      <c r="S26" s="292">
        <f>ごみ処理量内訳!G26</f>
        <v>181</v>
      </c>
      <c r="T26" s="292">
        <f>ごみ処理量内訳!L26</f>
        <v>1692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 t="shared" si="4"/>
        <v>10901</v>
      </c>
      <c r="AB26" s="297">
        <f t="shared" si="5"/>
        <v>98.642326392074125</v>
      </c>
      <c r="AC26" s="292">
        <f>施設資源化量内訳!Y26</f>
        <v>0</v>
      </c>
      <c r="AD26" s="292">
        <f>施設資源化量内訳!AT26</f>
        <v>69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1692</v>
      </c>
      <c r="AJ26" s="292">
        <f t="shared" si="6"/>
        <v>1761</v>
      </c>
      <c r="AK26" s="297">
        <f t="shared" si="7"/>
        <v>19.563495555751125</v>
      </c>
      <c r="AL26" s="297">
        <f>IF((AA26+J26)&lt;&gt;0,(資源化量内訳!D26-資源化量内訳!R26-資源化量内訳!T26-資源化量内訳!V26-資源化量内訳!U26)/(AA26+J26)*100,"-")</f>
        <v>19.563495555751125</v>
      </c>
      <c r="AM26" s="292">
        <f>ごみ処理量内訳!AA26</f>
        <v>148</v>
      </c>
      <c r="AN26" s="292">
        <f>ごみ処理量内訳!AB26</f>
        <v>1044</v>
      </c>
      <c r="AO26" s="292">
        <f>ごみ処理量内訳!AC26</f>
        <v>0</v>
      </c>
      <c r="AP26" s="292">
        <f t="shared" si="8"/>
        <v>1192</v>
      </c>
      <c r="AQ26" s="321" t="s">
        <v>817</v>
      </c>
      <c r="AR26" s="322"/>
    </row>
    <row r="27" spans="1:44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0"/>
        <v>33414</v>
      </c>
      <c r="E27" s="292">
        <v>33414</v>
      </c>
      <c r="F27" s="292">
        <v>0</v>
      </c>
      <c r="G27" s="292">
        <v>862</v>
      </c>
      <c r="H27" s="292">
        <f>SUM(ごみ搬入量内訳!E27,+ごみ搬入量内訳!AD27)</f>
        <v>8758</v>
      </c>
      <c r="I27" s="292">
        <f>ごみ搬入量内訳!BC27</f>
        <v>2536</v>
      </c>
      <c r="J27" s="292">
        <f>資源化量内訳!BO27</f>
        <v>562</v>
      </c>
      <c r="K27" s="292">
        <f t="shared" si="1"/>
        <v>11856</v>
      </c>
      <c r="L27" s="295">
        <f t="shared" si="2"/>
        <v>972.11323938534497</v>
      </c>
      <c r="M27" s="292">
        <f>IF(D27&lt;&gt;0,(ごみ搬入量内訳!BR27+ごみ処理概要!J27)/ごみ処理概要!D27/365*1000000,"-")</f>
        <v>666.76997829635843</v>
      </c>
      <c r="N27" s="292">
        <f>IF(D27&lt;&gt;0,ごみ搬入量内訳!CM27/ごみ処理概要!D27/365*1000000,"-")</f>
        <v>305.34326108898659</v>
      </c>
      <c r="O27" s="292">
        <f>ごみ搬入量内訳!DH27</f>
        <v>0</v>
      </c>
      <c r="P27" s="292">
        <f>ごみ処理量内訳!E27</f>
        <v>9233</v>
      </c>
      <c r="Q27" s="292">
        <f>ごみ処理量内訳!N27</f>
        <v>292</v>
      </c>
      <c r="R27" s="292">
        <f t="shared" si="3"/>
        <v>1504</v>
      </c>
      <c r="S27" s="292">
        <f>ごみ処理量内訳!G27</f>
        <v>192</v>
      </c>
      <c r="T27" s="292">
        <f>ごみ処理量内訳!L27</f>
        <v>1312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265</v>
      </c>
      <c r="AA27" s="292">
        <f t="shared" si="4"/>
        <v>11294</v>
      </c>
      <c r="AB27" s="297">
        <f t="shared" si="5"/>
        <v>97.414556401629184</v>
      </c>
      <c r="AC27" s="292">
        <f>施設資源化量内訳!Y27</f>
        <v>1338</v>
      </c>
      <c r="AD27" s="292">
        <f>施設資源化量内訳!AT27</f>
        <v>165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1230</v>
      </c>
      <c r="AJ27" s="292">
        <f t="shared" si="6"/>
        <v>2733</v>
      </c>
      <c r="AK27" s="297">
        <f t="shared" si="7"/>
        <v>30.026990553306344</v>
      </c>
      <c r="AL27" s="297">
        <f>IF((AA27+J27)&lt;&gt;0,(資源化量内訳!D27-資源化量内訳!R27-資源化量内訳!T27-資源化量内訳!V27-資源化量内訳!U27)/(AA27+J27)*100,"-")</f>
        <v>18.74156545209177</v>
      </c>
      <c r="AM27" s="292">
        <f>ごみ処理量内訳!AA27</f>
        <v>292</v>
      </c>
      <c r="AN27" s="292">
        <f>ごみ処理量内訳!AB27</f>
        <v>0</v>
      </c>
      <c r="AO27" s="292">
        <f>ごみ処理量内訳!AC27</f>
        <v>24</v>
      </c>
      <c r="AP27" s="292">
        <f t="shared" si="8"/>
        <v>316</v>
      </c>
      <c r="AQ27" s="321" t="s">
        <v>820</v>
      </c>
      <c r="AR27" s="322"/>
    </row>
    <row r="28" spans="1:44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0"/>
        <v>47943</v>
      </c>
      <c r="E28" s="292">
        <v>47943</v>
      </c>
      <c r="F28" s="292">
        <v>0</v>
      </c>
      <c r="G28" s="292">
        <v>2789</v>
      </c>
      <c r="H28" s="292">
        <f>SUM(ごみ搬入量内訳!E28,+ごみ搬入量内訳!AD28)</f>
        <v>9272</v>
      </c>
      <c r="I28" s="292">
        <f>ごみ搬入量内訳!BC28</f>
        <v>1638</v>
      </c>
      <c r="J28" s="292">
        <f>資源化量内訳!BO28</f>
        <v>663</v>
      </c>
      <c r="K28" s="292">
        <f t="shared" si="1"/>
        <v>11573</v>
      </c>
      <c r="L28" s="295">
        <f t="shared" si="2"/>
        <v>661.34470757083398</v>
      </c>
      <c r="M28" s="292">
        <f>IF(D28&lt;&gt;0,(ごみ搬入量内訳!BR28+ごみ処理概要!J28)/ごみ処理概要!D28/365*1000000,"-")</f>
        <v>545.73938972621318</v>
      </c>
      <c r="N28" s="292">
        <f>IF(D28&lt;&gt;0,ごみ搬入量内訳!CM28/ごみ処理概要!D28/365*1000000,"-")</f>
        <v>115.60531784462086</v>
      </c>
      <c r="O28" s="292">
        <f>ごみ搬入量内訳!DH28</f>
        <v>0</v>
      </c>
      <c r="P28" s="292">
        <f>ごみ処理量内訳!E28</f>
        <v>8549</v>
      </c>
      <c r="Q28" s="292">
        <f>ごみ処理量内訳!N28</f>
        <v>0</v>
      </c>
      <c r="R28" s="292">
        <f t="shared" si="3"/>
        <v>833</v>
      </c>
      <c r="S28" s="292">
        <f>ごみ処理量内訳!G28</f>
        <v>833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1483</v>
      </c>
      <c r="AA28" s="292">
        <f t="shared" si="4"/>
        <v>10865</v>
      </c>
      <c r="AB28" s="297">
        <f t="shared" si="5"/>
        <v>100</v>
      </c>
      <c r="AC28" s="292">
        <f>施設資源化量内訳!Y28</f>
        <v>16</v>
      </c>
      <c r="AD28" s="292">
        <f>施設資源化量内訳!AT28</f>
        <v>275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 t="shared" si="6"/>
        <v>291</v>
      </c>
      <c r="AK28" s="297">
        <f t="shared" si="7"/>
        <v>21.139833448993755</v>
      </c>
      <c r="AL28" s="297">
        <f>IF((AA28+J28)&lt;&gt;0,(資源化量内訳!D28-資源化量内訳!R28-資源化量内訳!T28-資源化量内訳!V28-資源化量内訳!U28)/(AA28+J28)*100,"-")</f>
        <v>21.139833448993755</v>
      </c>
      <c r="AM28" s="292">
        <f>ごみ処理量内訳!AA28</f>
        <v>0</v>
      </c>
      <c r="AN28" s="292">
        <f>ごみ処理量内訳!AB28</f>
        <v>823</v>
      </c>
      <c r="AO28" s="292">
        <f>ごみ処理量内訳!AC28</f>
        <v>79</v>
      </c>
      <c r="AP28" s="292">
        <f t="shared" si="8"/>
        <v>902</v>
      </c>
      <c r="AQ28" s="321" t="s">
        <v>823</v>
      </c>
      <c r="AR28" s="322"/>
    </row>
    <row r="29" spans="1:44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0"/>
        <v>49542</v>
      </c>
      <c r="E29" s="292">
        <v>49542</v>
      </c>
      <c r="F29" s="292">
        <v>0</v>
      </c>
      <c r="G29" s="292">
        <v>458</v>
      </c>
      <c r="H29" s="292">
        <f>SUM(ごみ搬入量内訳!E29,+ごみ搬入量内訳!AD29)</f>
        <v>13161</v>
      </c>
      <c r="I29" s="292">
        <f>ごみ搬入量内訳!BC29</f>
        <v>3695</v>
      </c>
      <c r="J29" s="292">
        <f>資源化量内訳!BO29</f>
        <v>247</v>
      </c>
      <c r="K29" s="292">
        <f t="shared" si="1"/>
        <v>17103</v>
      </c>
      <c r="L29" s="295">
        <f t="shared" si="2"/>
        <v>945.81434432552874</v>
      </c>
      <c r="M29" s="292">
        <f>IF(D29&lt;&gt;0,(ごみ搬入量内訳!BR29+ごみ処理概要!J29)/ごみ処理概要!D29/365*1000000,"-")</f>
        <v>682.19410346721168</v>
      </c>
      <c r="N29" s="292">
        <f>IF(D29&lt;&gt;0,ごみ搬入量内訳!CM29/ごみ処理概要!D29/365*1000000,"-")</f>
        <v>263.620240858317</v>
      </c>
      <c r="O29" s="292">
        <f>ごみ搬入量内訳!DH29</f>
        <v>0</v>
      </c>
      <c r="P29" s="292">
        <f>ごみ処理量内訳!E29</f>
        <v>12518</v>
      </c>
      <c r="Q29" s="292">
        <f>ごみ処理量内訳!N29</f>
        <v>199</v>
      </c>
      <c r="R29" s="292">
        <f t="shared" si="3"/>
        <v>2450</v>
      </c>
      <c r="S29" s="292">
        <f>ごみ処理量内訳!G29</f>
        <v>0</v>
      </c>
      <c r="T29" s="292">
        <f>ごみ処理量内訳!L29</f>
        <v>1857</v>
      </c>
      <c r="U29" s="292">
        <f>ごみ処理量内訳!H29</f>
        <v>593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1689</v>
      </c>
      <c r="AA29" s="292">
        <f t="shared" si="4"/>
        <v>16856</v>
      </c>
      <c r="AB29" s="297">
        <f t="shared" si="5"/>
        <v>98.819411485524441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593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1503</v>
      </c>
      <c r="AJ29" s="292">
        <f t="shared" si="6"/>
        <v>2096</v>
      </c>
      <c r="AK29" s="297">
        <f t="shared" si="7"/>
        <v>23.574811436590071</v>
      </c>
      <c r="AL29" s="297">
        <f>IF((AA29+J29)&lt;&gt;0,(資源化量内訳!D29-資源化量内訳!R29-資源化量内訳!T29-資源化量内訳!V29-資源化量内訳!U29)/(AA29+J29)*100,"-")</f>
        <v>23.574811436590071</v>
      </c>
      <c r="AM29" s="292">
        <f>ごみ処理量内訳!AA29</f>
        <v>199</v>
      </c>
      <c r="AN29" s="292">
        <f>ごみ処理量内訳!AB29</f>
        <v>1014</v>
      </c>
      <c r="AO29" s="292">
        <f>ごみ処理量内訳!AC29</f>
        <v>0</v>
      </c>
      <c r="AP29" s="292">
        <f t="shared" si="8"/>
        <v>1213</v>
      </c>
      <c r="AQ29" s="321" t="s">
        <v>826</v>
      </c>
      <c r="AR29" s="322"/>
    </row>
    <row r="30" spans="1:44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0"/>
        <v>46659</v>
      </c>
      <c r="E30" s="292">
        <v>46659</v>
      </c>
      <c r="F30" s="292">
        <v>0</v>
      </c>
      <c r="G30" s="292">
        <v>1208</v>
      </c>
      <c r="H30" s="292">
        <f>SUM(ごみ搬入量内訳!E30,+ごみ搬入量内訳!AD30)</f>
        <v>9120</v>
      </c>
      <c r="I30" s="292">
        <f>ごみ搬入量内訳!BC30</f>
        <v>4288</v>
      </c>
      <c r="J30" s="292">
        <f>資源化量内訳!BO30</f>
        <v>693</v>
      </c>
      <c r="K30" s="292">
        <f t="shared" si="1"/>
        <v>14101</v>
      </c>
      <c r="L30" s="295">
        <f t="shared" si="2"/>
        <v>827.98338396298186</v>
      </c>
      <c r="M30" s="292">
        <f>IF(D30&lt;&gt;0,(ごみ搬入量内訳!BR30+ごみ処理概要!J30)/ごみ処理概要!D30/365*1000000,"-")</f>
        <v>640.08558744631341</v>
      </c>
      <c r="N30" s="292">
        <f>IF(D30&lt;&gt;0,ごみ搬入量内訳!CM30/ごみ処理概要!D30/365*1000000,"-")</f>
        <v>187.89779651666845</v>
      </c>
      <c r="O30" s="292">
        <f>ごみ搬入量内訳!DH30</f>
        <v>0</v>
      </c>
      <c r="P30" s="292">
        <f>ごみ処理量内訳!E30</f>
        <v>11571</v>
      </c>
      <c r="Q30" s="292">
        <f>ごみ処理量内訳!N30</f>
        <v>18</v>
      </c>
      <c r="R30" s="292">
        <f t="shared" si="3"/>
        <v>1819</v>
      </c>
      <c r="S30" s="292">
        <f>ごみ処理量内訳!G30</f>
        <v>139</v>
      </c>
      <c r="T30" s="292">
        <f>ごみ処理量内訳!L30</f>
        <v>1680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13408</v>
      </c>
      <c r="AB30" s="297">
        <f t="shared" si="5"/>
        <v>99.86575178997613</v>
      </c>
      <c r="AC30" s="292">
        <f>施設資源化量内訳!Y30</f>
        <v>1387</v>
      </c>
      <c r="AD30" s="292">
        <f>施設資源化量内訳!AT30</f>
        <v>137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1624</v>
      </c>
      <c r="AJ30" s="292">
        <f t="shared" si="6"/>
        <v>3148</v>
      </c>
      <c r="AK30" s="297">
        <f t="shared" si="7"/>
        <v>27.239202893411811</v>
      </c>
      <c r="AL30" s="297">
        <f>IF((AA30+J30)&lt;&gt;0,(資源化量内訳!D30-資源化量内訳!R30-資源化量内訳!T30-資源化量内訳!V30-資源化量内訳!U30)/(AA30+J30)*100,"-")</f>
        <v>21.601304871994895</v>
      </c>
      <c r="AM30" s="292">
        <f>ごみ処理量内訳!AA30</f>
        <v>18</v>
      </c>
      <c r="AN30" s="292">
        <f>ごみ処理量内訳!AB30</f>
        <v>106</v>
      </c>
      <c r="AO30" s="292">
        <f>ごみ処理量内訳!AC30</f>
        <v>0</v>
      </c>
      <c r="AP30" s="292">
        <f t="shared" si="8"/>
        <v>124</v>
      </c>
      <c r="AQ30" s="321" t="s">
        <v>829</v>
      </c>
      <c r="AR30" s="322"/>
    </row>
    <row r="31" spans="1:44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0"/>
        <v>12662</v>
      </c>
      <c r="E31" s="292">
        <v>12662</v>
      </c>
      <c r="F31" s="292">
        <v>0</v>
      </c>
      <c r="G31" s="292">
        <v>104</v>
      </c>
      <c r="H31" s="292">
        <f>SUM(ごみ搬入量内訳!E31,+ごみ搬入量内訳!AD31)</f>
        <v>6094</v>
      </c>
      <c r="I31" s="292">
        <f>ごみ搬入量内訳!BC31</f>
        <v>1135</v>
      </c>
      <c r="J31" s="292">
        <f>資源化量内訳!BO31</f>
        <v>26</v>
      </c>
      <c r="K31" s="292">
        <f t="shared" si="1"/>
        <v>7255</v>
      </c>
      <c r="L31" s="295">
        <f t="shared" si="2"/>
        <v>1569.7924758148099</v>
      </c>
      <c r="M31" s="292">
        <f>IF(D31&lt;&gt;0,(ごみ搬入量内訳!BR31+ごみ処理概要!J31)/ごみ処理概要!D31/365*1000000,"-")</f>
        <v>918.7234806767309</v>
      </c>
      <c r="N31" s="292">
        <f>IF(D31&lt;&gt;0,ごみ搬入量内訳!CM31/ごみ処理概要!D31/365*1000000,"-")</f>
        <v>651.068995138079</v>
      </c>
      <c r="O31" s="292">
        <f>ごみ搬入量内訳!DH31</f>
        <v>0</v>
      </c>
      <c r="P31" s="292">
        <f>ごみ処理量内訳!E31</f>
        <v>6069</v>
      </c>
      <c r="Q31" s="292">
        <f>ごみ処理量内訳!N31</f>
        <v>0</v>
      </c>
      <c r="R31" s="292">
        <f t="shared" si="3"/>
        <v>1160</v>
      </c>
      <c r="S31" s="292">
        <f>ごみ処理量内訳!G31</f>
        <v>482</v>
      </c>
      <c r="T31" s="292">
        <f>ごみ処理量内訳!L31</f>
        <v>678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7229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170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574</v>
      </c>
      <c r="AJ31" s="292">
        <f t="shared" si="6"/>
        <v>744</v>
      </c>
      <c r="AK31" s="297">
        <f t="shared" si="7"/>
        <v>10.613370089593383</v>
      </c>
      <c r="AL31" s="297">
        <f>IF((AA31+J31)&lt;&gt;0,(資源化量内訳!D31-資源化量内訳!R31-資源化量内訳!T31-資源化量内訳!V31-資源化量内訳!U31)/(AA31+J31)*100,"-")</f>
        <v>10.613370089593383</v>
      </c>
      <c r="AM31" s="292">
        <f>ごみ処理量内訳!AA31</f>
        <v>0</v>
      </c>
      <c r="AN31" s="292">
        <f>ごみ処理量内訳!AB31</f>
        <v>891</v>
      </c>
      <c r="AO31" s="292">
        <f>ごみ処理量内訳!AC31</f>
        <v>111</v>
      </c>
      <c r="AP31" s="292">
        <f t="shared" si="8"/>
        <v>1002</v>
      </c>
      <c r="AQ31" s="321" t="s">
        <v>832</v>
      </c>
      <c r="AR31" s="322"/>
    </row>
    <row r="32" spans="1:44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0"/>
        <v>7534</v>
      </c>
      <c r="E32" s="292">
        <v>7534</v>
      </c>
      <c r="F32" s="292">
        <v>0</v>
      </c>
      <c r="G32" s="292">
        <v>38</v>
      </c>
      <c r="H32" s="292">
        <f>SUM(ごみ搬入量内訳!E32,+ごみ搬入量内訳!AD32)</f>
        <v>3374</v>
      </c>
      <c r="I32" s="292">
        <f>ごみ搬入量内訳!BC32</f>
        <v>492</v>
      </c>
      <c r="J32" s="292">
        <f>資源化量内訳!BO32</f>
        <v>0</v>
      </c>
      <c r="K32" s="292">
        <f t="shared" si="1"/>
        <v>3866</v>
      </c>
      <c r="L32" s="295">
        <f t="shared" si="2"/>
        <v>1405.8641919190081</v>
      </c>
      <c r="M32" s="292">
        <f>IF(D32&lt;&gt;0,(ごみ搬入量内訳!BR32+ごみ処理概要!J32)/ごみ処理概要!D32/365*1000000,"-")</f>
        <v>863.30098075937019</v>
      </c>
      <c r="N32" s="292">
        <f>IF(D32&lt;&gt;0,ごみ搬入量内訳!CM32/ごみ処理概要!D32/365*1000000,"-")</f>
        <v>542.56321115963794</v>
      </c>
      <c r="O32" s="292">
        <f>ごみ搬入量内訳!DH32</f>
        <v>0</v>
      </c>
      <c r="P32" s="292">
        <f>ごみ処理量内訳!E32</f>
        <v>3335</v>
      </c>
      <c r="Q32" s="292">
        <f>ごみ処理量内訳!N32</f>
        <v>0</v>
      </c>
      <c r="R32" s="292">
        <f t="shared" si="3"/>
        <v>531</v>
      </c>
      <c r="S32" s="292">
        <f>ごみ処理量内訳!G32</f>
        <v>238</v>
      </c>
      <c r="T32" s="292">
        <f>ごみ処理量内訳!L32</f>
        <v>293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3866</v>
      </c>
      <c r="AB32" s="297">
        <f t="shared" si="5"/>
        <v>100</v>
      </c>
      <c r="AC32" s="292">
        <f>施設資源化量内訳!Y32</f>
        <v>0</v>
      </c>
      <c r="AD32" s="292">
        <f>施設資源化量内訳!AT32</f>
        <v>73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248</v>
      </c>
      <c r="AJ32" s="292">
        <f t="shared" si="6"/>
        <v>321</v>
      </c>
      <c r="AK32" s="297">
        <f t="shared" si="7"/>
        <v>8.3031557165028449</v>
      </c>
      <c r="AL32" s="297">
        <f>IF((AA32+J32)&lt;&gt;0,(資源化量内訳!D32-資源化量内訳!R32-資源化量内訳!T32-資源化量内訳!V32-資源化量内訳!U32)/(AA32+J32)*100,"-")</f>
        <v>8.3031557165028449</v>
      </c>
      <c r="AM32" s="292">
        <f>ごみ処理量内訳!AA32</f>
        <v>0</v>
      </c>
      <c r="AN32" s="292">
        <f>ごみ処理量内訳!AB32</f>
        <v>484</v>
      </c>
      <c r="AO32" s="292">
        <f>ごみ処理量内訳!AC32</f>
        <v>48</v>
      </c>
      <c r="AP32" s="292">
        <f t="shared" si="8"/>
        <v>532</v>
      </c>
      <c r="AQ32" s="321" t="s">
        <v>835</v>
      </c>
      <c r="AR32" s="322"/>
    </row>
    <row r="33" spans="1:44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0"/>
        <v>8694</v>
      </c>
      <c r="E33" s="292">
        <v>8694</v>
      </c>
      <c r="F33" s="292">
        <v>0</v>
      </c>
      <c r="G33" s="292">
        <v>39</v>
      </c>
      <c r="H33" s="292">
        <f>SUM(ごみ搬入量内訳!E33,+ごみ搬入量内訳!AD33)</f>
        <v>2858</v>
      </c>
      <c r="I33" s="292">
        <f>ごみ搬入量内訳!BC33</f>
        <v>908</v>
      </c>
      <c r="J33" s="292">
        <f>資源化量内訳!BO33</f>
        <v>0</v>
      </c>
      <c r="K33" s="292">
        <f t="shared" si="1"/>
        <v>3766</v>
      </c>
      <c r="L33" s="295">
        <f t="shared" si="2"/>
        <v>1186.7734321575892</v>
      </c>
      <c r="M33" s="292">
        <f>IF(D33&lt;&gt;0,(ごみ搬入量内訳!BR33+ごみ処理概要!J33)/ごみ処理概要!D33/365*1000000,"-")</f>
        <v>825.00606622107512</v>
      </c>
      <c r="N33" s="292">
        <f>IF(D33&lt;&gt;0,ごみ搬入量内訳!CM33/ごみ処理概要!D33/365*1000000,"-")</f>
        <v>361.76736593651424</v>
      </c>
      <c r="O33" s="292">
        <f>ごみ搬入量内訳!DH33</f>
        <v>0</v>
      </c>
      <c r="P33" s="292">
        <f>ごみ処理量内訳!E33</f>
        <v>3083</v>
      </c>
      <c r="Q33" s="292">
        <f>ごみ処理量内訳!N33</f>
        <v>90</v>
      </c>
      <c r="R33" s="292">
        <f t="shared" si="3"/>
        <v>116</v>
      </c>
      <c r="S33" s="292">
        <f>ごみ処理量内訳!G33</f>
        <v>116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477</v>
      </c>
      <c r="AA33" s="292">
        <f t="shared" si="4"/>
        <v>3766</v>
      </c>
      <c r="AB33" s="297">
        <f t="shared" si="5"/>
        <v>97.610196494954863</v>
      </c>
      <c r="AC33" s="292">
        <f>施設資源化量内訳!Y33</f>
        <v>0</v>
      </c>
      <c r="AD33" s="292">
        <f>施設資源化量内訳!AT33</f>
        <v>88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88</v>
      </c>
      <c r="AK33" s="297">
        <f t="shared" si="7"/>
        <v>15.002655337227827</v>
      </c>
      <c r="AL33" s="297">
        <f>IF((AA33+J33)&lt;&gt;0,(資源化量内訳!D33-資源化量内訳!R33-資源化量内訳!T33-資源化量内訳!V33-資源化量内訳!U33)/(AA33+J33)*100,"-")</f>
        <v>15.002655337227827</v>
      </c>
      <c r="AM33" s="292">
        <f>ごみ処理量内訳!AA33</f>
        <v>90</v>
      </c>
      <c r="AN33" s="292">
        <f>ごみ処理量内訳!AB33</f>
        <v>415</v>
      </c>
      <c r="AO33" s="292">
        <f>ごみ処理量内訳!AC33</f>
        <v>0</v>
      </c>
      <c r="AP33" s="292">
        <f t="shared" si="8"/>
        <v>505</v>
      </c>
      <c r="AQ33" s="321" t="s">
        <v>838</v>
      </c>
      <c r="AR33" s="322"/>
    </row>
    <row r="34" spans="1:44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0"/>
        <v>7033</v>
      </c>
      <c r="E34" s="292">
        <v>7033</v>
      </c>
      <c r="F34" s="292">
        <v>0</v>
      </c>
      <c r="G34" s="292">
        <v>26</v>
      </c>
      <c r="H34" s="292">
        <f>SUM(ごみ搬入量内訳!E34,+ごみ搬入量内訳!AD34)</f>
        <v>2512</v>
      </c>
      <c r="I34" s="292">
        <f>ごみ搬入量内訳!BC34</f>
        <v>320</v>
      </c>
      <c r="J34" s="292">
        <f>資源化量内訳!BO34</f>
        <v>0</v>
      </c>
      <c r="K34" s="292">
        <f t="shared" si="1"/>
        <v>2832</v>
      </c>
      <c r="L34" s="295">
        <f t="shared" si="2"/>
        <v>1103.2140067665352</v>
      </c>
      <c r="M34" s="292">
        <f>IF(D34&lt;&gt;0,(ごみ搬入量内訳!BR34+ごみ処理概要!J34)/ごみ処理概要!D34/365*1000000,"-")</f>
        <v>865.58669598702022</v>
      </c>
      <c r="N34" s="292">
        <f>IF(D34&lt;&gt;0,ごみ搬入量内訳!CM34/ごみ処理概要!D34/365*1000000,"-")</f>
        <v>237.627310779515</v>
      </c>
      <c r="O34" s="292">
        <f>ごみ搬入量内訳!DH34</f>
        <v>0</v>
      </c>
      <c r="P34" s="292">
        <f>ごみ処理量内訳!E34</f>
        <v>2431</v>
      </c>
      <c r="Q34" s="292">
        <f>ごみ処理量内訳!N34</f>
        <v>54</v>
      </c>
      <c r="R34" s="292">
        <f t="shared" si="3"/>
        <v>180</v>
      </c>
      <c r="S34" s="292">
        <f>ごみ処理量内訳!G34</f>
        <v>73</v>
      </c>
      <c r="T34" s="292">
        <f>ごみ処理量内訳!L34</f>
        <v>107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167</v>
      </c>
      <c r="AA34" s="292">
        <f t="shared" si="4"/>
        <v>2832</v>
      </c>
      <c r="AB34" s="297">
        <f t="shared" si="5"/>
        <v>98.093220338983059</v>
      </c>
      <c r="AC34" s="292">
        <f>施設資源化量内訳!Y34</f>
        <v>0</v>
      </c>
      <c r="AD34" s="292">
        <f>施設資源化量内訳!AT34</f>
        <v>51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106</v>
      </c>
      <c r="AJ34" s="292">
        <f t="shared" si="6"/>
        <v>157</v>
      </c>
      <c r="AK34" s="297">
        <f t="shared" si="7"/>
        <v>11.440677966101696</v>
      </c>
      <c r="AL34" s="297">
        <f>IF((AA34+J34)&lt;&gt;0,(資源化量内訳!D34-資源化量内訳!R34-資源化量内訳!T34-資源化量内訳!V34-資源化量内訳!U34)/(AA34+J34)*100,"-")</f>
        <v>11.440677966101696</v>
      </c>
      <c r="AM34" s="292">
        <f>ごみ処理量内訳!AA34</f>
        <v>54</v>
      </c>
      <c r="AN34" s="292">
        <f>ごみ処理量内訳!AB34</f>
        <v>350</v>
      </c>
      <c r="AO34" s="292">
        <f>ごみ処理量内訳!AC34</f>
        <v>0</v>
      </c>
      <c r="AP34" s="292">
        <f t="shared" si="8"/>
        <v>404</v>
      </c>
      <c r="AQ34" s="321" t="s">
        <v>841</v>
      </c>
      <c r="AR34" s="322"/>
    </row>
    <row r="35" spans="1:44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0"/>
        <v>8478</v>
      </c>
      <c r="E35" s="292">
        <v>8478</v>
      </c>
      <c r="F35" s="292">
        <v>0</v>
      </c>
      <c r="G35" s="292">
        <v>74</v>
      </c>
      <c r="H35" s="292">
        <f>SUM(ごみ搬入量内訳!E35,+ごみ搬入量内訳!AD35)</f>
        <v>3119</v>
      </c>
      <c r="I35" s="292">
        <f>ごみ搬入量内訳!BC35</f>
        <v>1133</v>
      </c>
      <c r="J35" s="292">
        <f>資源化量内訳!BO35</f>
        <v>83</v>
      </c>
      <c r="K35" s="292">
        <f t="shared" si="1"/>
        <v>4335</v>
      </c>
      <c r="L35" s="295">
        <f t="shared" si="2"/>
        <v>1400.8860968114086</v>
      </c>
      <c r="M35" s="292">
        <f>IF(D35&lt;&gt;0,(ごみ搬入量内訳!BR35+ごみ処理概要!J35)/ごみ処理概要!D35/365*1000000,"-")</f>
        <v>921.96725125788907</v>
      </c>
      <c r="N35" s="292">
        <f>IF(D35&lt;&gt;0,ごみ搬入量内訳!CM35/ごみ処理概要!D35/365*1000000,"-")</f>
        <v>478.91884555351965</v>
      </c>
      <c r="O35" s="292">
        <f>ごみ搬入量内訳!DH35</f>
        <v>0</v>
      </c>
      <c r="P35" s="292">
        <f>ごみ処理量内訳!E35</f>
        <v>3682</v>
      </c>
      <c r="Q35" s="292">
        <f>ごみ処理量内訳!N35</f>
        <v>53</v>
      </c>
      <c r="R35" s="292">
        <f t="shared" si="3"/>
        <v>220</v>
      </c>
      <c r="S35" s="292">
        <f>ごみ処理量内訳!G35</f>
        <v>78</v>
      </c>
      <c r="T35" s="292">
        <f>ごみ処理量内訳!L35</f>
        <v>142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297</v>
      </c>
      <c r="AA35" s="292">
        <f t="shared" si="4"/>
        <v>4252</v>
      </c>
      <c r="AB35" s="297">
        <f t="shared" si="5"/>
        <v>98.753527751646288</v>
      </c>
      <c r="AC35" s="292">
        <f>施設資源化量内訳!Y35</f>
        <v>0</v>
      </c>
      <c r="AD35" s="292">
        <f>施設資源化量内訳!AT35</f>
        <v>78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142</v>
      </c>
      <c r="AJ35" s="292">
        <f t="shared" si="6"/>
        <v>220</v>
      </c>
      <c r="AK35" s="297">
        <f t="shared" si="7"/>
        <v>13.84083044982699</v>
      </c>
      <c r="AL35" s="297">
        <f>IF((AA35+J35)&lt;&gt;0,(資源化量内訳!D35-資源化量内訳!R35-資源化量内訳!T35-資源化量内訳!V35-資源化量内訳!U35)/(AA35+J35)*100,"-")</f>
        <v>13.84083044982699</v>
      </c>
      <c r="AM35" s="292">
        <f>ごみ処理量内訳!AA35</f>
        <v>53</v>
      </c>
      <c r="AN35" s="292">
        <f>ごみ処理量内訳!AB35</f>
        <v>303</v>
      </c>
      <c r="AO35" s="292">
        <f>ごみ処理量内訳!AC35</f>
        <v>0</v>
      </c>
      <c r="AP35" s="292">
        <f t="shared" si="8"/>
        <v>356</v>
      </c>
      <c r="AQ35" s="321" t="s">
        <v>844</v>
      </c>
      <c r="AR35" s="322"/>
    </row>
    <row r="36" spans="1:44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0"/>
        <v>38401</v>
      </c>
      <c r="E36" s="292">
        <v>38401</v>
      </c>
      <c r="F36" s="292">
        <v>0</v>
      </c>
      <c r="G36" s="292">
        <v>315</v>
      </c>
      <c r="H36" s="292">
        <f>SUM(ごみ搬入量内訳!E36,+ごみ搬入量内訳!AD36)</f>
        <v>12850</v>
      </c>
      <c r="I36" s="292">
        <f>ごみ搬入量内訳!BC36</f>
        <v>1570</v>
      </c>
      <c r="J36" s="292">
        <f>資源化量内訳!BO36</f>
        <v>427</v>
      </c>
      <c r="K36" s="292">
        <f t="shared" si="1"/>
        <v>14847</v>
      </c>
      <c r="L36" s="295">
        <f t="shared" si="2"/>
        <v>1059.2617986189714</v>
      </c>
      <c r="M36" s="292">
        <f>IF(D36&lt;&gt;0,(ごみ搬入量内訳!BR36+ごみ処理概要!J36)/ごみ処理概要!D36/365*1000000,"-")</f>
        <v>733.14300819078255</v>
      </c>
      <c r="N36" s="292">
        <f>IF(D36&lt;&gt;0,ごみ搬入量内訳!CM36/ごみ処理概要!D36/365*1000000,"-")</f>
        <v>326.11879042818879</v>
      </c>
      <c r="O36" s="292">
        <f>ごみ搬入量内訳!DH36</f>
        <v>0</v>
      </c>
      <c r="P36" s="292">
        <f>ごみ処理量内訳!E36</f>
        <v>12745</v>
      </c>
      <c r="Q36" s="292">
        <f>ごみ処理量内訳!N36</f>
        <v>0</v>
      </c>
      <c r="R36" s="292">
        <f t="shared" si="3"/>
        <v>1041</v>
      </c>
      <c r="S36" s="292">
        <f>ごみ処理量内訳!G36</f>
        <v>923</v>
      </c>
      <c r="T36" s="292">
        <f>ごみ処理量内訳!L36</f>
        <v>118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626</v>
      </c>
      <c r="AA36" s="292">
        <f t="shared" si="4"/>
        <v>14412</v>
      </c>
      <c r="AB36" s="297">
        <f t="shared" si="5"/>
        <v>100</v>
      </c>
      <c r="AC36" s="292">
        <f>施設資源化量内訳!Y36</f>
        <v>1480</v>
      </c>
      <c r="AD36" s="292">
        <f>施設資源化量内訳!AT36</f>
        <v>276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118</v>
      </c>
      <c r="AJ36" s="292">
        <f t="shared" si="6"/>
        <v>1874</v>
      </c>
      <c r="AK36" s="297">
        <f t="shared" si="7"/>
        <v>19.72504885773974</v>
      </c>
      <c r="AL36" s="297">
        <f>IF((AA36+J36)&lt;&gt;0,(資源化量内訳!D36-資源化量内訳!R36-資源化量内訳!T36-資源化量内訳!V36-資源化量内訳!U36)/(AA36+J36)*100,"-")</f>
        <v>19.72504885773974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25</v>
      </c>
      <c r="AP36" s="292">
        <f t="shared" si="8"/>
        <v>25</v>
      </c>
      <c r="AQ36" s="321" t="s">
        <v>847</v>
      </c>
      <c r="AR36" s="322"/>
    </row>
    <row r="37" spans="1:44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0"/>
        <v>32641</v>
      </c>
      <c r="E37" s="292">
        <v>32641</v>
      </c>
      <c r="F37" s="292">
        <v>0</v>
      </c>
      <c r="G37" s="292">
        <v>1028</v>
      </c>
      <c r="H37" s="292">
        <f>SUM(ごみ搬入量内訳!E37,+ごみ搬入量内訳!AD37)</f>
        <v>8301</v>
      </c>
      <c r="I37" s="292">
        <f>ごみ搬入量内訳!BC37</f>
        <v>0</v>
      </c>
      <c r="J37" s="292">
        <f>資源化量内訳!BO37</f>
        <v>528</v>
      </c>
      <c r="K37" s="292">
        <f t="shared" si="1"/>
        <v>8829</v>
      </c>
      <c r="L37" s="295">
        <f t="shared" si="2"/>
        <v>741.06311374928498</v>
      </c>
      <c r="M37" s="292">
        <f>IF(D37&lt;&gt;0,(ごみ搬入量内訳!BR37+ごみ処理概要!J37)/ごみ処理概要!D37/365*1000000,"-")</f>
        <v>565.05118153360365</v>
      </c>
      <c r="N37" s="292">
        <f>IF(D37&lt;&gt;0,ごみ搬入量内訳!CM37/ごみ処理概要!D37/365*1000000,"-")</f>
        <v>176.01193221568133</v>
      </c>
      <c r="O37" s="292">
        <f>ごみ搬入量内訳!DH37</f>
        <v>0</v>
      </c>
      <c r="P37" s="292">
        <f>ごみ処理量内訳!E37</f>
        <v>6665</v>
      </c>
      <c r="Q37" s="292">
        <f>ごみ処理量内訳!N37</f>
        <v>218</v>
      </c>
      <c r="R37" s="292">
        <f t="shared" si="3"/>
        <v>669</v>
      </c>
      <c r="S37" s="292">
        <f>ごみ処理量内訳!G37</f>
        <v>0</v>
      </c>
      <c r="T37" s="292">
        <f>ごみ処理量内訳!L37</f>
        <v>669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749</v>
      </c>
      <c r="AA37" s="292">
        <f t="shared" si="4"/>
        <v>8301</v>
      </c>
      <c r="AB37" s="297">
        <f t="shared" si="5"/>
        <v>97.373810384291048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669</v>
      </c>
      <c r="AJ37" s="292">
        <f t="shared" si="6"/>
        <v>669</v>
      </c>
      <c r="AK37" s="297">
        <f t="shared" si="7"/>
        <v>22.041001245894211</v>
      </c>
      <c r="AL37" s="297">
        <f>IF((AA37+J37)&lt;&gt;0,(資源化量内訳!D37-資源化量内訳!R37-資源化量内訳!T37-資源化量内訳!V37-資源化量内訳!U37)/(AA37+J37)*100,"-")</f>
        <v>22.041001245894211</v>
      </c>
      <c r="AM37" s="292">
        <f>ごみ処理量内訳!AA37</f>
        <v>218</v>
      </c>
      <c r="AN37" s="292">
        <f>ごみ処理量内訳!AB37</f>
        <v>163</v>
      </c>
      <c r="AO37" s="292">
        <f>ごみ処理量内訳!AC37</f>
        <v>0</v>
      </c>
      <c r="AP37" s="292">
        <f t="shared" si="8"/>
        <v>381</v>
      </c>
      <c r="AQ37" s="321" t="s">
        <v>850</v>
      </c>
      <c r="AR37" s="322"/>
    </row>
    <row r="38" spans="1:44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0"/>
        <v>42920</v>
      </c>
      <c r="E38" s="292">
        <v>42920</v>
      </c>
      <c r="F38" s="292">
        <v>0</v>
      </c>
      <c r="G38" s="292">
        <v>366</v>
      </c>
      <c r="H38" s="292">
        <f>SUM(ごみ搬入量内訳!E38,+ごみ搬入量内訳!AD38)</f>
        <v>10576</v>
      </c>
      <c r="I38" s="292">
        <f>ごみ搬入量内訳!BC38</f>
        <v>475</v>
      </c>
      <c r="J38" s="292">
        <f>資源化量内訳!BO38</f>
        <v>0</v>
      </c>
      <c r="K38" s="292">
        <f t="shared" si="1"/>
        <v>11051</v>
      </c>
      <c r="L38" s="295">
        <f t="shared" si="2"/>
        <v>705.4220020681995</v>
      </c>
      <c r="M38" s="292">
        <f>IF(D38&lt;&gt;0,(ごみ搬入量内訳!BR38+ごみ処理概要!J38)/ごみ処理概要!D38/365*1000000,"-")</f>
        <v>594.03286139233228</v>
      </c>
      <c r="N38" s="292">
        <f>IF(D38&lt;&gt;0,ごみ搬入量内訳!CM38/ごみ処理概要!D38/365*1000000,"-")</f>
        <v>111.38914067586717</v>
      </c>
      <c r="O38" s="292">
        <f>ごみ搬入量内訳!DH38</f>
        <v>0</v>
      </c>
      <c r="P38" s="292">
        <f>ごみ処理量内訳!E38</f>
        <v>7963</v>
      </c>
      <c r="Q38" s="292">
        <f>ごみ処理量内訳!N38</f>
        <v>412</v>
      </c>
      <c r="R38" s="292">
        <f t="shared" si="3"/>
        <v>1193</v>
      </c>
      <c r="S38" s="292">
        <f>ごみ処理量内訳!G38</f>
        <v>80</v>
      </c>
      <c r="T38" s="292">
        <f>ごみ処理量内訳!L38</f>
        <v>1113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1483</v>
      </c>
      <c r="AA38" s="292">
        <f t="shared" si="4"/>
        <v>11051</v>
      </c>
      <c r="AB38" s="297">
        <f t="shared" si="5"/>
        <v>96.271830603565292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1113</v>
      </c>
      <c r="AJ38" s="292">
        <f t="shared" si="6"/>
        <v>1113</v>
      </c>
      <c r="AK38" s="297">
        <f t="shared" si="7"/>
        <v>23.491086779476973</v>
      </c>
      <c r="AL38" s="297">
        <f>IF((AA38+J38)&lt;&gt;0,(資源化量内訳!D38-資源化量内訳!R38-資源化量内訳!T38-資源化量内訳!V38-資源化量内訳!U38)/(AA38+J38)*100,"-")</f>
        <v>23.491086779476973</v>
      </c>
      <c r="AM38" s="292">
        <f>ごみ処理量内訳!AA38</f>
        <v>412</v>
      </c>
      <c r="AN38" s="292">
        <f>ごみ処理量内訳!AB38</f>
        <v>825</v>
      </c>
      <c r="AO38" s="292">
        <f>ごみ処理量内訳!AC38</f>
        <v>0</v>
      </c>
      <c r="AP38" s="292">
        <f t="shared" si="8"/>
        <v>1237</v>
      </c>
      <c r="AQ38" s="321" t="s">
        <v>853</v>
      </c>
      <c r="AR38" s="322"/>
    </row>
    <row r="39" spans="1:44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0"/>
        <v>19152</v>
      </c>
      <c r="E39" s="292">
        <v>19152</v>
      </c>
      <c r="F39" s="292">
        <v>0</v>
      </c>
      <c r="G39" s="292">
        <v>134</v>
      </c>
      <c r="H39" s="292">
        <f>SUM(ごみ搬入量内訳!E39,+ごみ搬入量内訳!AD39)</f>
        <v>6500</v>
      </c>
      <c r="I39" s="292">
        <f>ごみ搬入量内訳!BC39</f>
        <v>316</v>
      </c>
      <c r="J39" s="292">
        <f>資源化量内訳!BO39</f>
        <v>237</v>
      </c>
      <c r="K39" s="292">
        <f t="shared" si="1"/>
        <v>7053</v>
      </c>
      <c r="L39" s="295">
        <f t="shared" si="2"/>
        <v>1008.9435918563532</v>
      </c>
      <c r="M39" s="292">
        <f>IF(D39&lt;&gt;0,(ごみ搬入量内訳!BR39+ごみ処理概要!J39)/ごみ処理概要!D39/365*1000000,"-")</f>
        <v>587.22720042114418</v>
      </c>
      <c r="N39" s="292">
        <f>IF(D39&lt;&gt;0,ごみ搬入量内訳!CM39/ごみ処理概要!D39/365*1000000,"-")</f>
        <v>421.71639143520906</v>
      </c>
      <c r="O39" s="292">
        <f>ごみ搬入量内訳!DH39</f>
        <v>0</v>
      </c>
      <c r="P39" s="292">
        <f>ごみ処理量内訳!E39</f>
        <v>6211</v>
      </c>
      <c r="Q39" s="292">
        <f>ごみ処理量内訳!N39</f>
        <v>0</v>
      </c>
      <c r="R39" s="292">
        <f t="shared" si="3"/>
        <v>445</v>
      </c>
      <c r="S39" s="292">
        <f>ごみ処理量内訳!G39</f>
        <v>0</v>
      </c>
      <c r="T39" s="292">
        <f>ごみ処理量内訳!L39</f>
        <v>318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127</v>
      </c>
      <c r="Z39" s="292">
        <f>資源化量内訳!Y39</f>
        <v>160</v>
      </c>
      <c r="AA39" s="292">
        <f t="shared" si="4"/>
        <v>6816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318</v>
      </c>
      <c r="AJ39" s="292">
        <f t="shared" si="6"/>
        <v>318</v>
      </c>
      <c r="AK39" s="297">
        <f t="shared" si="7"/>
        <v>10.13753012902311</v>
      </c>
      <c r="AL39" s="297">
        <f>IF((AA39+J39)&lt;&gt;0,(資源化量内訳!D39-資源化量内訳!R39-資源化量内訳!T39-資源化量内訳!V39-資源化量内訳!U39)/(AA39+J39)*100,"-")</f>
        <v>10.13753012902311</v>
      </c>
      <c r="AM39" s="292">
        <f>ごみ処理量内訳!AA39</f>
        <v>0</v>
      </c>
      <c r="AN39" s="292">
        <f>ごみ処理量内訳!AB39</f>
        <v>311</v>
      </c>
      <c r="AO39" s="292">
        <f>ごみ処理量内訳!AC39</f>
        <v>127</v>
      </c>
      <c r="AP39" s="292">
        <f t="shared" si="8"/>
        <v>438</v>
      </c>
      <c r="AQ39" s="321" t="s">
        <v>856</v>
      </c>
      <c r="AR39" s="322"/>
    </row>
    <row r="40" spans="1:44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0"/>
        <v>29668</v>
      </c>
      <c r="E40" s="292">
        <v>29668</v>
      </c>
      <c r="F40" s="292">
        <v>0</v>
      </c>
      <c r="G40" s="292">
        <v>1093</v>
      </c>
      <c r="H40" s="292">
        <f>SUM(ごみ搬入量内訳!E40,+ごみ搬入量内訳!AD40)</f>
        <v>5249</v>
      </c>
      <c r="I40" s="292">
        <f>ごみ搬入量内訳!BC40</f>
        <v>3732</v>
      </c>
      <c r="J40" s="292">
        <f>資源化量内訳!BO40</f>
        <v>306</v>
      </c>
      <c r="K40" s="292">
        <f t="shared" si="1"/>
        <v>9287</v>
      </c>
      <c r="L40" s="295">
        <f t="shared" si="2"/>
        <v>857.61883566261145</v>
      </c>
      <c r="M40" s="292">
        <f>IF(D40&lt;&gt;0,(ごみ搬入量内訳!BR40+ごみ処理概要!J40)/ごみ処理概要!D40/365*1000000,"-")</f>
        <v>619.82746042505096</v>
      </c>
      <c r="N40" s="292">
        <f>IF(D40&lt;&gt;0,ごみ搬入量内訳!CM40/ごみ処理概要!D40/365*1000000,"-")</f>
        <v>237.79137523756054</v>
      </c>
      <c r="O40" s="292">
        <f>ごみ搬入量内訳!DH40</f>
        <v>0</v>
      </c>
      <c r="P40" s="292">
        <f>ごみ処理量内訳!E40</f>
        <v>8163</v>
      </c>
      <c r="Q40" s="292">
        <f>ごみ処理量内訳!N40</f>
        <v>8</v>
      </c>
      <c r="R40" s="292">
        <f t="shared" si="3"/>
        <v>810</v>
      </c>
      <c r="S40" s="292">
        <f>ごみ処理量内訳!G40</f>
        <v>0</v>
      </c>
      <c r="T40" s="292">
        <f>ごみ処理量内訳!L40</f>
        <v>810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 t="shared" si="4"/>
        <v>8981</v>
      </c>
      <c r="AB40" s="297">
        <f t="shared" si="5"/>
        <v>99.910923059792907</v>
      </c>
      <c r="AC40" s="292">
        <f>施設資源化量内訳!Y40</f>
        <v>784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810</v>
      </c>
      <c r="AJ40" s="292">
        <f t="shared" si="6"/>
        <v>1594</v>
      </c>
      <c r="AK40" s="297">
        <f t="shared" si="7"/>
        <v>20.458705717669861</v>
      </c>
      <c r="AL40" s="297">
        <f>IF((AA40+J40)&lt;&gt;0,(資源化量内訳!D40-資源化量内訳!R40-資源化量内訳!T40-資源化量内訳!V40-資源化量内訳!U40)/(AA40+J40)*100,"-")</f>
        <v>20.458705717669861</v>
      </c>
      <c r="AM40" s="292">
        <f>ごみ処理量内訳!AA40</f>
        <v>8</v>
      </c>
      <c r="AN40" s="292">
        <f>ごみ処理量内訳!AB40</f>
        <v>141</v>
      </c>
      <c r="AO40" s="292">
        <f>ごみ処理量内訳!AC40</f>
        <v>0</v>
      </c>
      <c r="AP40" s="292">
        <f t="shared" si="8"/>
        <v>149</v>
      </c>
      <c r="AQ40" s="321" t="s">
        <v>859</v>
      </c>
      <c r="AR40" s="322"/>
    </row>
    <row r="41" spans="1:44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0"/>
        <v>7243</v>
      </c>
      <c r="E41" s="292">
        <v>7243</v>
      </c>
      <c r="F41" s="292">
        <v>0</v>
      </c>
      <c r="G41" s="292">
        <v>90</v>
      </c>
      <c r="H41" s="292">
        <f>SUM(ごみ搬入量内訳!E41,+ごみ搬入量内訳!AD41)</f>
        <v>1857</v>
      </c>
      <c r="I41" s="292">
        <f>ごみ搬入量内訳!BC41</f>
        <v>100</v>
      </c>
      <c r="J41" s="292">
        <f>資源化量内訳!BO41</f>
        <v>184</v>
      </c>
      <c r="K41" s="292">
        <f t="shared" si="1"/>
        <v>2141</v>
      </c>
      <c r="L41" s="295">
        <f t="shared" si="2"/>
        <v>809.85136333805531</v>
      </c>
      <c r="M41" s="292">
        <f>IF(D41&lt;&gt;0,(ごみ搬入量内訳!BR41+ごみ処理概要!J41)/ごみ処理概要!D41/365*1000000,"-")</f>
        <v>775.80810191795956</v>
      </c>
      <c r="N41" s="292">
        <f>IF(D41&lt;&gt;0,ごみ搬入量内訳!CM41/ごみ処理概要!D41/365*1000000,"-")</f>
        <v>34.043261420095732</v>
      </c>
      <c r="O41" s="292">
        <f>ごみ搬入量内訳!DH41</f>
        <v>0</v>
      </c>
      <c r="P41" s="292">
        <f>ごみ処理量内訳!E41</f>
        <v>1484</v>
      </c>
      <c r="Q41" s="292">
        <f>ごみ処理量内訳!N41</f>
        <v>0</v>
      </c>
      <c r="R41" s="292">
        <f t="shared" si="3"/>
        <v>85</v>
      </c>
      <c r="S41" s="292">
        <f>ごみ処理量内訳!G41</f>
        <v>0</v>
      </c>
      <c r="T41" s="292">
        <f>ごみ処理量内訳!L41</f>
        <v>85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370</v>
      </c>
      <c r="AA41" s="292">
        <f t="shared" si="4"/>
        <v>1939</v>
      </c>
      <c r="AB41" s="297">
        <f t="shared" si="5"/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5</v>
      </c>
      <c r="AJ41" s="292">
        <f t="shared" si="6"/>
        <v>5</v>
      </c>
      <c r="AK41" s="297">
        <f t="shared" si="7"/>
        <v>26.330664154498351</v>
      </c>
      <c r="AL41" s="297">
        <f>IF((AA41+J41)&lt;&gt;0,(資源化量内訳!D41-資源化量内訳!R41-資源化量内訳!T41-資源化量内訳!V41-資源化量内訳!U41)/(AA41+J41)*100,"-")</f>
        <v>26.330664154498351</v>
      </c>
      <c r="AM41" s="292">
        <f>ごみ処理量内訳!AA41</f>
        <v>0</v>
      </c>
      <c r="AN41" s="292">
        <f>ごみ処理量内訳!AB41</f>
        <v>70</v>
      </c>
      <c r="AO41" s="292">
        <f>ごみ処理量内訳!AC41</f>
        <v>0</v>
      </c>
      <c r="AP41" s="292">
        <f t="shared" si="8"/>
        <v>70</v>
      </c>
      <c r="AQ41" s="321" t="s">
        <v>862</v>
      </c>
      <c r="AR41" s="322"/>
    </row>
    <row r="42" spans="1:44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0"/>
        <v>18864</v>
      </c>
      <c r="E42" s="292">
        <v>18864</v>
      </c>
      <c r="F42" s="292">
        <v>0</v>
      </c>
      <c r="G42" s="292">
        <v>232</v>
      </c>
      <c r="H42" s="292">
        <f>SUM(ごみ搬入量内訳!E42,+ごみ搬入量内訳!AD42)</f>
        <v>3383</v>
      </c>
      <c r="I42" s="292">
        <f>ごみ搬入量内訳!BC42</f>
        <v>608</v>
      </c>
      <c r="J42" s="292">
        <f>資源化量内訳!BO42</f>
        <v>290</v>
      </c>
      <c r="K42" s="292">
        <f t="shared" si="1"/>
        <v>4281</v>
      </c>
      <c r="L42" s="295">
        <f t="shared" si="2"/>
        <v>621.75398236257797</v>
      </c>
      <c r="M42" s="292">
        <f>IF(D42&lt;&gt;0,(ごみ搬入量内訳!BR42+ごみ処理概要!J42)/ごみ処理概要!D42/365*1000000,"-")</f>
        <v>502.37024643591621</v>
      </c>
      <c r="N42" s="292">
        <f>IF(D42&lt;&gt;0,ごみ搬入量内訳!CM42/ごみ処理概要!D42/365*1000000,"-")</f>
        <v>119.38373592666179</v>
      </c>
      <c r="O42" s="292">
        <f>ごみ搬入量内訳!DH42</f>
        <v>0</v>
      </c>
      <c r="P42" s="292">
        <f>ごみ処理量内訳!E42</f>
        <v>3502</v>
      </c>
      <c r="Q42" s="292">
        <f>ごみ処理量内訳!N42</f>
        <v>109</v>
      </c>
      <c r="R42" s="292">
        <f t="shared" si="3"/>
        <v>357</v>
      </c>
      <c r="S42" s="292">
        <f>ごみ処理量内訳!G42</f>
        <v>95</v>
      </c>
      <c r="T42" s="292">
        <f>ごみ処理量内訳!L42</f>
        <v>257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5</v>
      </c>
      <c r="Y42" s="292">
        <f>ごみ処理量内訳!M42</f>
        <v>0</v>
      </c>
      <c r="Z42" s="292">
        <f>資源化量内訳!Y42</f>
        <v>23</v>
      </c>
      <c r="AA42" s="292">
        <f t="shared" si="4"/>
        <v>3991</v>
      </c>
      <c r="AB42" s="297">
        <f t="shared" si="5"/>
        <v>97.268854923578047</v>
      </c>
      <c r="AC42" s="292">
        <f>施設資源化量内訳!Y42</f>
        <v>0</v>
      </c>
      <c r="AD42" s="292">
        <f>施設資源化量内訳!AT42</f>
        <v>95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5</v>
      </c>
      <c r="AI42" s="292">
        <f>施設資源化量内訳!EU42</f>
        <v>257</v>
      </c>
      <c r="AJ42" s="292">
        <f t="shared" si="6"/>
        <v>357</v>
      </c>
      <c r="AK42" s="297">
        <f t="shared" si="7"/>
        <v>15.650548937164213</v>
      </c>
      <c r="AL42" s="297">
        <f>IF((AA42+J42)&lt;&gt;0,(資源化量内訳!D42-資源化量内訳!R42-資源化量内訳!T42-資源化量内訳!V42-資源化量内訳!U42)/(AA42+J42)*100,"-")</f>
        <v>15.650548937164213</v>
      </c>
      <c r="AM42" s="292">
        <f>ごみ処理量内訳!AA42</f>
        <v>109</v>
      </c>
      <c r="AN42" s="292">
        <f>ごみ処理量内訳!AB42</f>
        <v>181</v>
      </c>
      <c r="AO42" s="292">
        <f>ごみ処理量内訳!AC42</f>
        <v>0</v>
      </c>
      <c r="AP42" s="292">
        <f t="shared" si="8"/>
        <v>290</v>
      </c>
      <c r="AQ42" s="321" t="s">
        <v>865</v>
      </c>
      <c r="AR42" s="322"/>
    </row>
    <row r="43" spans="1: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  <row r="208" spans="1: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322"/>
      <c r="AR208" s="322"/>
    </row>
    <row r="209" spans="1: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322"/>
      <c r="AR209" s="322"/>
    </row>
    <row r="210" spans="1: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322"/>
      <c r="AR210" s="322"/>
    </row>
    <row r="211" spans="1: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322"/>
      <c r="AR211" s="322"/>
    </row>
    <row r="212" spans="1: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322"/>
      <c r="AR212" s="322"/>
    </row>
    <row r="213" spans="1: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322"/>
      <c r="AR213" s="322"/>
    </row>
    <row r="214" spans="1: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322"/>
      <c r="AR214" s="322"/>
    </row>
    <row r="215" spans="1: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322"/>
      <c r="AR215" s="322"/>
    </row>
    <row r="216" spans="1: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322"/>
      <c r="AR216" s="322"/>
    </row>
    <row r="217" spans="1: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322"/>
      <c r="AR217" s="322"/>
    </row>
    <row r="218" spans="1: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322"/>
      <c r="AR218" s="322"/>
    </row>
    <row r="219" spans="1: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322"/>
      <c r="AR219" s="322"/>
    </row>
    <row r="220" spans="1: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322"/>
      <c r="AR220" s="322"/>
    </row>
    <row r="221" spans="1: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322"/>
      <c r="AR221" s="322"/>
    </row>
    <row r="222" spans="1: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322"/>
      <c r="AR222" s="322"/>
    </row>
    <row r="223" spans="1: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322"/>
      <c r="AR223" s="322"/>
    </row>
    <row r="224" spans="1: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322"/>
      <c r="AR224" s="322"/>
    </row>
    <row r="225" spans="1: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322"/>
      <c r="AR225" s="322"/>
    </row>
    <row r="226" spans="1: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322"/>
      <c r="AR226" s="322"/>
    </row>
    <row r="227" spans="1: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322"/>
      <c r="AR227" s="322"/>
    </row>
    <row r="228" spans="1: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322"/>
      <c r="AR228" s="322"/>
    </row>
    <row r="229" spans="1: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322"/>
      <c r="AR229" s="322"/>
    </row>
    <row r="230" spans="1: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322"/>
      <c r="AR230" s="322"/>
    </row>
    <row r="231" spans="1: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322"/>
      <c r="AR231" s="322"/>
    </row>
    <row r="232" spans="1: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322"/>
      <c r="AR232" s="322"/>
    </row>
    <row r="233" spans="1: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322"/>
      <c r="AR233" s="322"/>
    </row>
    <row r="234" spans="1: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322"/>
      <c r="AR234" s="322"/>
    </row>
    <row r="235" spans="1: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322"/>
      <c r="AR235" s="322"/>
    </row>
    <row r="236" spans="1: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322"/>
      <c r="AR236" s="322"/>
    </row>
    <row r="237" spans="1: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322"/>
      <c r="AR237" s="322"/>
    </row>
    <row r="238" spans="1: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322"/>
      <c r="AR238" s="322"/>
    </row>
    <row r="239" spans="1: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322"/>
      <c r="AR239" s="322"/>
    </row>
    <row r="240" spans="1: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322"/>
      <c r="AR240" s="322"/>
    </row>
    <row r="241" spans="1: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322"/>
      <c r="AR241" s="322"/>
    </row>
    <row r="242" spans="1: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322"/>
      <c r="AR242" s="322"/>
    </row>
    <row r="243" spans="1: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322"/>
      <c r="AR243" s="322"/>
    </row>
    <row r="244" spans="1: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322"/>
      <c r="AR244" s="322"/>
    </row>
    <row r="245" spans="1: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322"/>
      <c r="AR245" s="322"/>
    </row>
    <row r="246" spans="1: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322"/>
      <c r="AR246" s="322"/>
    </row>
    <row r="247" spans="1: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322"/>
      <c r="AR247" s="322"/>
    </row>
    <row r="248" spans="1: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322"/>
      <c r="AR248" s="322"/>
    </row>
    <row r="249" spans="1: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322"/>
      <c r="AR249" s="322"/>
    </row>
    <row r="250" spans="1: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322"/>
      <c r="AR250" s="322"/>
    </row>
    <row r="251" spans="1: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322"/>
      <c r="AR251" s="322"/>
    </row>
    <row r="252" spans="1: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322"/>
      <c r="AR252" s="322"/>
    </row>
    <row r="253" spans="1: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322"/>
      <c r="AR253" s="322"/>
    </row>
    <row r="254" spans="1: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322"/>
      <c r="AR254" s="322"/>
    </row>
    <row r="255" spans="1: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322"/>
      <c r="AR255" s="322"/>
    </row>
    <row r="256" spans="1: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322"/>
      <c r="AR256" s="322"/>
    </row>
    <row r="257" spans="1: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322"/>
      <c r="AR257" s="322"/>
    </row>
    <row r="258" spans="1: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322"/>
      <c r="AR258" s="322"/>
    </row>
    <row r="259" spans="1: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322"/>
      <c r="AR259" s="322"/>
    </row>
    <row r="260" spans="1: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322"/>
      <c r="AR260" s="322"/>
    </row>
    <row r="261" spans="1: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322"/>
      <c r="AR261" s="322"/>
    </row>
    <row r="262" spans="1: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322"/>
      <c r="AR262" s="322"/>
    </row>
    <row r="263" spans="1: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322"/>
      <c r="AR263" s="322"/>
    </row>
    <row r="264" spans="1: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322"/>
      <c r="AR264" s="322"/>
    </row>
    <row r="265" spans="1: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322"/>
      <c r="AR265" s="322"/>
    </row>
    <row r="266" spans="1: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322"/>
      <c r="AR266" s="322"/>
    </row>
    <row r="267" spans="1: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322"/>
      <c r="AR267" s="322"/>
    </row>
    <row r="268" spans="1: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322"/>
      <c r="AR268" s="322"/>
    </row>
    <row r="269" spans="1: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322"/>
      <c r="AR269" s="322"/>
    </row>
    <row r="270" spans="1: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322"/>
      <c r="AR270" s="322"/>
    </row>
    <row r="271" spans="1: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322"/>
      <c r="AR271" s="322"/>
    </row>
    <row r="272" spans="1: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322"/>
      <c r="AR272" s="322"/>
    </row>
    <row r="273" spans="1: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322"/>
      <c r="AR273" s="322"/>
    </row>
    <row r="274" spans="1: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322"/>
      <c r="AR274" s="322"/>
    </row>
    <row r="275" spans="1: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322"/>
      <c r="AR275" s="322"/>
    </row>
    <row r="276" spans="1: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322"/>
      <c r="AR276" s="322"/>
    </row>
    <row r="277" spans="1: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322"/>
      <c r="AR277" s="322"/>
    </row>
    <row r="278" spans="1: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322"/>
      <c r="AR278" s="322"/>
    </row>
    <row r="279" spans="1: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322"/>
      <c r="AR279" s="322"/>
    </row>
    <row r="280" spans="1: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322"/>
      <c r="AR280" s="322"/>
    </row>
    <row r="281" spans="1: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322"/>
      <c r="AR281" s="322"/>
    </row>
    <row r="282" spans="1: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322"/>
      <c r="AR282" s="322"/>
    </row>
    <row r="283" spans="1: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322"/>
      <c r="AR283" s="322"/>
    </row>
    <row r="284" spans="1: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322"/>
      <c r="AR284" s="322"/>
    </row>
    <row r="285" spans="1: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322"/>
      <c r="AR285" s="322"/>
    </row>
    <row r="286" spans="1: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322"/>
      <c r="AR286" s="322"/>
    </row>
    <row r="287" spans="1: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322"/>
      <c r="AR287" s="322"/>
    </row>
    <row r="288" spans="1: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322"/>
      <c r="AR288" s="322"/>
    </row>
    <row r="289" spans="1: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322"/>
      <c r="AR289" s="322"/>
    </row>
    <row r="290" spans="1: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322"/>
      <c r="AR290" s="322"/>
    </row>
    <row r="291" spans="1: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322"/>
      <c r="AR291" s="322"/>
    </row>
    <row r="292" spans="1: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322"/>
      <c r="AR292" s="322"/>
    </row>
    <row r="293" spans="1: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322"/>
      <c r="AR293" s="322"/>
    </row>
    <row r="294" spans="1: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322"/>
      <c r="AR294" s="322"/>
    </row>
    <row r="295" spans="1: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322"/>
      <c r="AR295" s="322"/>
    </row>
    <row r="296" spans="1: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322"/>
      <c r="AR296" s="322"/>
    </row>
    <row r="297" spans="1: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322"/>
      <c r="AR297" s="322"/>
    </row>
    <row r="298" spans="1: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322"/>
      <c r="AR298" s="322"/>
    </row>
    <row r="299" spans="1: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322"/>
      <c r="AR299" s="322"/>
    </row>
    <row r="300" spans="1: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322"/>
      <c r="AR300" s="322"/>
    </row>
    <row r="301" spans="1: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322"/>
      <c r="AR301" s="322"/>
    </row>
    <row r="302" spans="1: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322"/>
      <c r="AR302" s="322"/>
    </row>
    <row r="303" spans="1: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322"/>
      <c r="AR303" s="322"/>
    </row>
    <row r="304" spans="1: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322"/>
      <c r="AR304" s="322"/>
    </row>
    <row r="305" spans="1: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322"/>
      <c r="AR305" s="322"/>
    </row>
    <row r="306" spans="1: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322"/>
      <c r="AR306" s="322"/>
    </row>
    <row r="307" spans="1: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322"/>
      <c r="AR307" s="322"/>
    </row>
    <row r="308" spans="1: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322"/>
      <c r="AR308" s="322"/>
    </row>
    <row r="309" spans="1: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322"/>
      <c r="AR309" s="322"/>
    </row>
    <row r="310" spans="1: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322"/>
      <c r="AR310" s="322"/>
    </row>
    <row r="311" spans="1: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322"/>
      <c r="AR311" s="322"/>
    </row>
    <row r="312" spans="1: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322"/>
      <c r="AR312" s="322"/>
    </row>
    <row r="313" spans="1: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322"/>
      <c r="AR313" s="322"/>
    </row>
    <row r="314" spans="1: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322"/>
      <c r="AR314" s="322"/>
    </row>
    <row r="315" spans="1: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322"/>
      <c r="AR315" s="322"/>
    </row>
    <row r="316" spans="1: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322"/>
      <c r="AR316" s="322"/>
    </row>
    <row r="317" spans="1: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322"/>
      <c r="AR317" s="322"/>
    </row>
    <row r="318" spans="1: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322"/>
      <c r="AR318" s="322"/>
    </row>
    <row r="319" spans="1: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322"/>
      <c r="AR319" s="322"/>
    </row>
    <row r="320" spans="1: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322"/>
      <c r="AR320" s="322"/>
    </row>
    <row r="321" spans="1: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322"/>
      <c r="AR321" s="322"/>
    </row>
    <row r="322" spans="1: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322"/>
      <c r="AR322" s="322"/>
    </row>
    <row r="323" spans="1: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322"/>
      <c r="AR323" s="322"/>
    </row>
    <row r="324" spans="1: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322"/>
      <c r="AR324" s="322"/>
    </row>
    <row r="325" spans="1: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322"/>
      <c r="AR325" s="322"/>
    </row>
    <row r="326" spans="1: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322"/>
      <c r="AR326" s="322"/>
    </row>
    <row r="327" spans="1: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322"/>
      <c r="AR327" s="322"/>
    </row>
    <row r="328" spans="1: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322"/>
      <c r="AR328" s="322"/>
    </row>
    <row r="329" spans="1: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322"/>
      <c r="AR329" s="322"/>
    </row>
    <row r="330" spans="1: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322"/>
      <c r="AR330" s="322"/>
    </row>
    <row r="331" spans="1: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322"/>
      <c r="AR331" s="322"/>
    </row>
    <row r="332" spans="1: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322"/>
      <c r="AR332" s="322"/>
    </row>
    <row r="333" spans="1: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322"/>
      <c r="AR333" s="322"/>
    </row>
    <row r="334" spans="1: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322"/>
      <c r="AR334" s="322"/>
    </row>
    <row r="335" spans="1: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322"/>
      <c r="AR335" s="322"/>
    </row>
    <row r="336" spans="1: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322"/>
      <c r="AR336" s="322"/>
    </row>
    <row r="337" spans="1: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322"/>
      <c r="AR337" s="322"/>
    </row>
    <row r="338" spans="1: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322"/>
      <c r="AR338" s="322"/>
    </row>
    <row r="339" spans="1: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322"/>
      <c r="AR339" s="322"/>
    </row>
    <row r="340" spans="1: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322"/>
      <c r="AR340" s="322"/>
    </row>
    <row r="341" spans="1: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322"/>
      <c r="AR341" s="322"/>
    </row>
    <row r="342" spans="1: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322"/>
      <c r="AR342" s="322"/>
    </row>
    <row r="343" spans="1: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322"/>
      <c r="AR343" s="322"/>
    </row>
    <row r="344" spans="1: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322"/>
      <c r="AR344" s="322"/>
    </row>
    <row r="345" spans="1: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322"/>
      <c r="AR345" s="322"/>
    </row>
    <row r="346" spans="1: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322"/>
      <c r="AR346" s="322"/>
    </row>
    <row r="347" spans="1: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322"/>
      <c r="AR347" s="322"/>
    </row>
    <row r="348" spans="1: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322"/>
      <c r="AR348" s="322"/>
    </row>
    <row r="349" spans="1: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322"/>
      <c r="AR349" s="322"/>
    </row>
    <row r="350" spans="1: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322"/>
      <c r="AR350" s="322"/>
    </row>
    <row r="351" spans="1: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322"/>
      <c r="AR351" s="322"/>
    </row>
    <row r="352" spans="1: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322"/>
      <c r="AR352" s="322"/>
    </row>
    <row r="353" spans="1: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322"/>
      <c r="AR353" s="322"/>
    </row>
    <row r="354" spans="1: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322"/>
      <c r="AR354" s="322"/>
    </row>
    <row r="355" spans="1: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322"/>
      <c r="AR355" s="322"/>
    </row>
    <row r="356" spans="1: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322"/>
      <c r="AR356" s="322"/>
    </row>
    <row r="357" spans="1: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322"/>
      <c r="AR357" s="322"/>
    </row>
    <row r="358" spans="1: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322"/>
      <c r="AR358" s="322"/>
    </row>
    <row r="359" spans="1: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322"/>
      <c r="AR359" s="322"/>
    </row>
    <row r="360" spans="1: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322"/>
      <c r="AR360" s="322"/>
    </row>
    <row r="361" spans="1: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322"/>
      <c r="AR361" s="322"/>
    </row>
    <row r="362" spans="1: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322"/>
      <c r="AR362" s="322"/>
    </row>
    <row r="363" spans="1: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322"/>
      <c r="AR363" s="322"/>
    </row>
    <row r="364" spans="1: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322"/>
      <c r="AR364" s="322"/>
    </row>
    <row r="365" spans="1: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322"/>
      <c r="AR365" s="322"/>
    </row>
    <row r="366" spans="1: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322"/>
      <c r="AR366" s="322"/>
    </row>
    <row r="367" spans="1: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322"/>
      <c r="AR367" s="322"/>
    </row>
    <row r="368" spans="1: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322"/>
      <c r="AR368" s="322"/>
    </row>
    <row r="369" spans="1: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322"/>
      <c r="AR369" s="322"/>
    </row>
    <row r="370" spans="1: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322"/>
      <c r="AR370" s="322"/>
    </row>
    <row r="371" spans="1: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322"/>
      <c r="AR371" s="322"/>
    </row>
    <row r="372" spans="1: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322"/>
      <c r="AR372" s="322"/>
    </row>
    <row r="373" spans="1: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322"/>
      <c r="AR373" s="322"/>
    </row>
    <row r="374" spans="1: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322"/>
      <c r="AR374" s="322"/>
    </row>
    <row r="375" spans="1: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322"/>
      <c r="AR375" s="322"/>
    </row>
    <row r="376" spans="1: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322"/>
      <c r="AR376" s="322"/>
    </row>
    <row r="377" spans="1: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322"/>
      <c r="AR377" s="322"/>
    </row>
    <row r="378" spans="1: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322"/>
      <c r="AR378" s="322"/>
    </row>
    <row r="379" spans="1: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322"/>
      <c r="AR379" s="322"/>
    </row>
    <row r="380" spans="1: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322"/>
      <c r="AR380" s="322"/>
    </row>
    <row r="381" spans="1: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322"/>
      <c r="AR381" s="322"/>
    </row>
    <row r="382" spans="1: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322"/>
      <c r="AR382" s="322"/>
    </row>
    <row r="383" spans="1: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322"/>
      <c r="AR383" s="322"/>
    </row>
    <row r="384" spans="1: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322"/>
      <c r="AR384" s="322"/>
    </row>
    <row r="385" spans="1: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322"/>
      <c r="AR385" s="322"/>
    </row>
    <row r="386" spans="1: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322"/>
      <c r="AR386" s="322"/>
    </row>
    <row r="387" spans="1: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322"/>
      <c r="AR387" s="322"/>
    </row>
    <row r="388" spans="1: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322"/>
      <c r="AR388" s="322"/>
    </row>
    <row r="389" spans="1: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322"/>
      <c r="AR389" s="322"/>
    </row>
    <row r="390" spans="1: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322"/>
      <c r="AR390" s="322"/>
    </row>
    <row r="391" spans="1: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322"/>
      <c r="AR391" s="322"/>
    </row>
    <row r="392" spans="1: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322"/>
      <c r="AR392" s="322"/>
    </row>
    <row r="393" spans="1: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322"/>
      <c r="AR393" s="322"/>
    </row>
    <row r="394" spans="1: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322"/>
      <c r="AR394" s="322"/>
    </row>
    <row r="395" spans="1: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322"/>
      <c r="AR395" s="322"/>
    </row>
    <row r="396" spans="1: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322"/>
      <c r="AR396" s="322"/>
    </row>
    <row r="397" spans="1: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322"/>
      <c r="AR397" s="322"/>
    </row>
    <row r="398" spans="1: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322"/>
      <c r="AR398" s="322"/>
    </row>
    <row r="399" spans="1: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322"/>
      <c r="AR399" s="322"/>
    </row>
    <row r="400" spans="1: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322"/>
      <c r="AR400" s="322"/>
    </row>
    <row r="401" spans="1: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322"/>
      <c r="AR401" s="322"/>
    </row>
    <row r="402" spans="1: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322"/>
      <c r="AR402" s="322"/>
    </row>
    <row r="403" spans="1: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322"/>
      <c r="AR403" s="322"/>
    </row>
    <row r="404" spans="1: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322"/>
      <c r="AR404" s="322"/>
    </row>
    <row r="405" spans="1: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322"/>
      <c r="AR405" s="322"/>
    </row>
    <row r="406" spans="1: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322"/>
      <c r="AR406" s="322"/>
    </row>
    <row r="407" spans="1: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322"/>
      <c r="AR407" s="322"/>
    </row>
    <row r="408" spans="1: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322"/>
      <c r="AR408" s="322"/>
    </row>
    <row r="409" spans="1: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322"/>
      <c r="AR409" s="322"/>
    </row>
    <row r="410" spans="1: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322"/>
      <c r="AR410" s="322"/>
    </row>
    <row r="411" spans="1: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322"/>
      <c r="AR411" s="322"/>
    </row>
    <row r="412" spans="1: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322"/>
      <c r="AR412" s="322"/>
    </row>
    <row r="413" spans="1: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322"/>
      <c r="AR413" s="322"/>
    </row>
    <row r="414" spans="1: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322"/>
      <c r="AR414" s="322"/>
    </row>
    <row r="415" spans="1: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322"/>
      <c r="AR415" s="322"/>
    </row>
    <row r="416" spans="1: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322"/>
      <c r="AR416" s="322"/>
    </row>
    <row r="417" spans="1: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322"/>
      <c r="AR417" s="322"/>
    </row>
    <row r="418" spans="1: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322"/>
      <c r="AR418" s="322"/>
    </row>
    <row r="419" spans="1: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322"/>
      <c r="AR419" s="322"/>
    </row>
    <row r="420" spans="1: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322"/>
      <c r="AR420" s="322"/>
    </row>
    <row r="421" spans="1: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322"/>
      <c r="AR421" s="322"/>
    </row>
    <row r="422" spans="1: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322"/>
      <c r="AR422" s="322"/>
    </row>
    <row r="423" spans="1: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322"/>
      <c r="AR423" s="322"/>
    </row>
    <row r="424" spans="1: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322"/>
      <c r="AR424" s="322"/>
    </row>
    <row r="425" spans="1: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322"/>
      <c r="AR425" s="322"/>
    </row>
    <row r="426" spans="1: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322"/>
      <c r="AR426" s="322"/>
    </row>
    <row r="427" spans="1: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322"/>
      <c r="AR427" s="322"/>
    </row>
    <row r="428" spans="1: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322"/>
      <c r="AR428" s="322"/>
    </row>
    <row r="429" spans="1: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322"/>
      <c r="AR429" s="322"/>
    </row>
    <row r="430" spans="1: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322"/>
      <c r="AR430" s="322"/>
    </row>
    <row r="431" spans="1: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322"/>
      <c r="AR431" s="322"/>
    </row>
    <row r="432" spans="1: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322"/>
      <c r="AR432" s="322"/>
    </row>
    <row r="433" spans="1: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322"/>
      <c r="AR433" s="322"/>
    </row>
    <row r="434" spans="1: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322"/>
      <c r="AR434" s="322"/>
    </row>
    <row r="435" spans="1: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322"/>
      <c r="AR435" s="322"/>
    </row>
    <row r="436" spans="1: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322"/>
      <c r="AR436" s="322"/>
    </row>
    <row r="437" spans="1: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322"/>
      <c r="AR437" s="322"/>
    </row>
    <row r="438" spans="1: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322"/>
      <c r="AR438" s="322"/>
    </row>
    <row r="439" spans="1: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322"/>
      <c r="AR439" s="322"/>
    </row>
    <row r="440" spans="1: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322"/>
      <c r="AR440" s="322"/>
    </row>
    <row r="441" spans="1: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322"/>
      <c r="AR441" s="322"/>
    </row>
    <row r="442" spans="1: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322"/>
      <c r="AR442" s="322"/>
    </row>
    <row r="443" spans="1: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322"/>
      <c r="AR443" s="322"/>
    </row>
    <row r="444" spans="1: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322"/>
      <c r="AR444" s="322"/>
    </row>
    <row r="445" spans="1: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322"/>
      <c r="AR445" s="322"/>
    </row>
    <row r="446" spans="1: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322"/>
      <c r="AR446" s="322"/>
    </row>
    <row r="447" spans="1: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322"/>
      <c r="AR447" s="322"/>
    </row>
    <row r="448" spans="1: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322"/>
      <c r="AR448" s="322"/>
    </row>
    <row r="449" spans="1: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322"/>
      <c r="AR449" s="322"/>
    </row>
    <row r="450" spans="1: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322"/>
      <c r="AR450" s="322"/>
    </row>
    <row r="451" spans="1: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322"/>
      <c r="AR451" s="322"/>
    </row>
    <row r="452" spans="1: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322"/>
      <c r="AR452" s="322"/>
    </row>
    <row r="453" spans="1: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322"/>
      <c r="AR453" s="322"/>
    </row>
    <row r="454" spans="1: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322"/>
      <c r="AR454" s="322"/>
    </row>
    <row r="455" spans="1: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322"/>
      <c r="AR455" s="322"/>
    </row>
    <row r="456" spans="1: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322"/>
      <c r="AR456" s="322"/>
    </row>
    <row r="457" spans="1: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322"/>
      <c r="AR457" s="322"/>
    </row>
    <row r="458" spans="1: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322"/>
      <c r="AR458" s="322"/>
    </row>
    <row r="459" spans="1: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322"/>
      <c r="AR459" s="322"/>
    </row>
    <row r="460" spans="1: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322"/>
      <c r="AR460" s="322"/>
    </row>
    <row r="461" spans="1: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322"/>
      <c r="AR461" s="322"/>
    </row>
    <row r="462" spans="1: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322"/>
      <c r="AR462" s="322"/>
    </row>
    <row r="463" spans="1: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322"/>
      <c r="AR463" s="322"/>
    </row>
    <row r="464" spans="1: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322"/>
      <c r="AR464" s="322"/>
    </row>
    <row r="465" spans="1: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322"/>
      <c r="AR465" s="322"/>
    </row>
    <row r="466" spans="1: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322"/>
      <c r="AR466" s="322"/>
    </row>
    <row r="467" spans="1: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322"/>
      <c r="AR467" s="322"/>
    </row>
    <row r="468" spans="1: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322"/>
      <c r="AR468" s="322"/>
    </row>
    <row r="469" spans="1: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322"/>
      <c r="AR469" s="322"/>
    </row>
    <row r="470" spans="1: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322"/>
      <c r="AR470" s="322"/>
    </row>
    <row r="471" spans="1: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322"/>
      <c r="AR471" s="322"/>
    </row>
    <row r="472" spans="1: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322"/>
      <c r="AR472" s="322"/>
    </row>
    <row r="473" spans="1: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322"/>
      <c r="AR473" s="322"/>
    </row>
    <row r="474" spans="1: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322"/>
      <c r="AR474" s="322"/>
    </row>
    <row r="475" spans="1: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322"/>
      <c r="AR475" s="322"/>
    </row>
    <row r="476" spans="1: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322"/>
      <c r="AR476" s="322"/>
    </row>
    <row r="477" spans="1: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322"/>
      <c r="AR477" s="322"/>
    </row>
    <row r="478" spans="1: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322"/>
      <c r="AR478" s="322"/>
    </row>
    <row r="479" spans="1: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322"/>
      <c r="AR479" s="322"/>
    </row>
    <row r="480" spans="1: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322"/>
      <c r="AR480" s="322"/>
    </row>
    <row r="481" spans="1: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322"/>
      <c r="AR481" s="322"/>
    </row>
    <row r="482" spans="1: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322"/>
      <c r="AR482" s="322"/>
    </row>
    <row r="483" spans="1: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322"/>
      <c r="AR483" s="322"/>
    </row>
    <row r="484" spans="1: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322"/>
      <c r="AR484" s="322"/>
    </row>
    <row r="485" spans="1: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322"/>
      <c r="AR485" s="322"/>
    </row>
    <row r="486" spans="1: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322"/>
      <c r="AR486" s="322"/>
    </row>
    <row r="487" spans="1: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322"/>
      <c r="AR487" s="322"/>
    </row>
    <row r="488" spans="1: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322"/>
      <c r="AR488" s="322"/>
    </row>
    <row r="489" spans="1: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322"/>
      <c r="AR489" s="322"/>
    </row>
    <row r="490" spans="1: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322"/>
      <c r="AR490" s="322"/>
    </row>
    <row r="491" spans="1: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322"/>
      <c r="AR491" s="322"/>
    </row>
    <row r="492" spans="1: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322"/>
      <c r="AR492" s="322"/>
    </row>
    <row r="493" spans="1: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322"/>
      <c r="AR493" s="322"/>
    </row>
    <row r="494" spans="1: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322"/>
      <c r="AR494" s="322"/>
    </row>
    <row r="495" spans="1: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322"/>
      <c r="AR495" s="322"/>
    </row>
    <row r="496" spans="1: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322"/>
      <c r="AR496" s="322"/>
    </row>
    <row r="497" spans="1: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322"/>
      <c r="AR497" s="322"/>
    </row>
    <row r="498" spans="1: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322"/>
      <c r="AR498" s="322"/>
    </row>
    <row r="499" spans="1: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322"/>
      <c r="AR499" s="322"/>
    </row>
    <row r="500" spans="1: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322"/>
      <c r="AR500" s="322"/>
    </row>
    <row r="501" spans="1: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322"/>
      <c r="AR501" s="322"/>
    </row>
    <row r="502" spans="1: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322"/>
      <c r="AR502" s="322"/>
    </row>
    <row r="503" spans="1: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322"/>
      <c r="AR503" s="322"/>
    </row>
    <row r="504" spans="1: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322"/>
      <c r="AR504" s="322"/>
    </row>
    <row r="505" spans="1: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322"/>
      <c r="AR505" s="322"/>
    </row>
    <row r="506" spans="1: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322"/>
      <c r="AR506" s="322"/>
    </row>
    <row r="507" spans="1: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322"/>
      <c r="AR507" s="322"/>
    </row>
    <row r="508" spans="1: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322"/>
      <c r="AR508" s="322"/>
    </row>
    <row r="509" spans="1: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322"/>
      <c r="AR509" s="322"/>
    </row>
    <row r="510" spans="1: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322"/>
      <c r="AR510" s="322"/>
    </row>
    <row r="511" spans="1: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322"/>
      <c r="AR511" s="322"/>
    </row>
    <row r="512" spans="1: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322"/>
      <c r="AR512" s="322"/>
    </row>
    <row r="513" spans="1: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322"/>
      <c r="AR513" s="322"/>
    </row>
    <row r="514" spans="1: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322"/>
      <c r="AR514" s="322"/>
    </row>
    <row r="515" spans="1: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322"/>
      <c r="AR515" s="322"/>
    </row>
    <row r="516" spans="1: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322"/>
      <c r="AR516" s="322"/>
    </row>
    <row r="517" spans="1: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322"/>
      <c r="AR517" s="322"/>
    </row>
    <row r="518" spans="1: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322"/>
      <c r="AR518" s="322"/>
    </row>
    <row r="519" spans="1: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322"/>
      <c r="AR519" s="322"/>
    </row>
    <row r="520" spans="1: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322"/>
      <c r="AR520" s="322"/>
    </row>
    <row r="521" spans="1: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322"/>
      <c r="AR521" s="322"/>
    </row>
    <row r="522" spans="1: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322"/>
      <c r="AR522" s="322"/>
    </row>
    <row r="523" spans="1: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322"/>
      <c r="AR523" s="322"/>
    </row>
    <row r="524" spans="1: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322"/>
      <c r="AR524" s="322"/>
    </row>
    <row r="525" spans="1: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322"/>
      <c r="AR525" s="322"/>
    </row>
    <row r="526" spans="1: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322"/>
      <c r="AR526" s="322"/>
    </row>
    <row r="527" spans="1: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322"/>
      <c r="AR527" s="322"/>
    </row>
    <row r="528" spans="1: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322"/>
      <c r="AR528" s="322"/>
    </row>
    <row r="529" spans="1: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322"/>
      <c r="AR529" s="322"/>
    </row>
    <row r="530" spans="1: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322"/>
      <c r="AR530" s="322"/>
    </row>
    <row r="531" spans="1: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322"/>
      <c r="AR531" s="322"/>
    </row>
    <row r="532" spans="1: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322"/>
      <c r="AR532" s="322"/>
    </row>
    <row r="533" spans="1: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322"/>
      <c r="AR533" s="322"/>
    </row>
    <row r="534" spans="1: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322"/>
      <c r="AR534" s="322"/>
    </row>
    <row r="535" spans="1: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322"/>
      <c r="AR535" s="322"/>
    </row>
    <row r="536" spans="1: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322"/>
      <c r="AR536" s="322"/>
    </row>
    <row r="537" spans="1: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322"/>
      <c r="AR537" s="322"/>
    </row>
    <row r="538" spans="1: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322"/>
      <c r="AR538" s="322"/>
    </row>
    <row r="539" spans="1: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322"/>
      <c r="AR539" s="322"/>
    </row>
    <row r="540" spans="1: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322"/>
      <c r="AR540" s="322"/>
    </row>
    <row r="541" spans="1: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322"/>
      <c r="AR541" s="322"/>
    </row>
    <row r="542" spans="1: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322"/>
      <c r="AR542" s="322"/>
    </row>
    <row r="543" spans="1: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322"/>
      <c r="AR543" s="322"/>
    </row>
    <row r="544" spans="1: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322"/>
      <c r="AR544" s="322"/>
    </row>
    <row r="545" spans="1: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322"/>
      <c r="AR545" s="322"/>
    </row>
    <row r="546" spans="1: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322"/>
      <c r="AR546" s="322"/>
    </row>
    <row r="547" spans="1: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322"/>
      <c r="AR547" s="322"/>
    </row>
    <row r="548" spans="1: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322"/>
      <c r="AR548" s="322"/>
    </row>
    <row r="549" spans="1: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322"/>
      <c r="AR549" s="322"/>
    </row>
    <row r="550" spans="1: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322"/>
      <c r="AR550" s="322"/>
    </row>
    <row r="551" spans="1: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322"/>
      <c r="AR551" s="322"/>
    </row>
    <row r="552" spans="1: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322"/>
      <c r="AR552" s="322"/>
    </row>
    <row r="553" spans="1: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322"/>
      <c r="AR553" s="322"/>
    </row>
    <row r="554" spans="1: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322"/>
      <c r="AR554" s="322"/>
    </row>
    <row r="555" spans="1: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322"/>
      <c r="AR555" s="322"/>
    </row>
    <row r="556" spans="1: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322"/>
      <c r="AR556" s="322"/>
    </row>
    <row r="557" spans="1: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322"/>
      <c r="AR557" s="322"/>
    </row>
    <row r="558" spans="1: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322"/>
      <c r="AR558" s="322"/>
    </row>
    <row r="559" spans="1: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322"/>
      <c r="AR559" s="322"/>
    </row>
    <row r="560" spans="1: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322"/>
      <c r="AR560" s="322"/>
    </row>
    <row r="561" spans="1: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322"/>
      <c r="AR561" s="322"/>
    </row>
    <row r="562" spans="1: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322"/>
      <c r="AR562" s="322"/>
    </row>
    <row r="563" spans="1: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322"/>
      <c r="AR563" s="322"/>
    </row>
    <row r="564" spans="1: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322"/>
      <c r="AR564" s="322"/>
    </row>
    <row r="565" spans="1: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322"/>
      <c r="AR565" s="322"/>
    </row>
    <row r="566" spans="1: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322"/>
      <c r="AR566" s="322"/>
    </row>
    <row r="567" spans="1: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322"/>
      <c r="AR567" s="322"/>
    </row>
    <row r="568" spans="1: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322"/>
      <c r="AR568" s="322"/>
    </row>
    <row r="569" spans="1: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322"/>
      <c r="AR569" s="322"/>
    </row>
    <row r="570" spans="1: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322"/>
      <c r="AR570" s="322"/>
    </row>
    <row r="571" spans="1: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322"/>
      <c r="AR571" s="322"/>
    </row>
    <row r="572" spans="1: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322"/>
      <c r="AR572" s="322"/>
    </row>
    <row r="573" spans="1: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322"/>
      <c r="AR573" s="322"/>
    </row>
    <row r="574" spans="1: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322"/>
      <c r="AR574" s="322"/>
    </row>
    <row r="575" spans="1: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322"/>
      <c r="AR575" s="322"/>
    </row>
    <row r="576" spans="1: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322"/>
      <c r="AR576" s="322"/>
    </row>
    <row r="577" spans="1: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322"/>
      <c r="AR577" s="322"/>
    </row>
    <row r="578" spans="1: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322"/>
      <c r="AR578" s="322"/>
    </row>
    <row r="579" spans="1: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322"/>
      <c r="AR579" s="322"/>
    </row>
    <row r="580" spans="1: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322"/>
      <c r="AR580" s="322"/>
    </row>
    <row r="581" spans="1: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322"/>
      <c r="AR581" s="322"/>
    </row>
    <row r="582" spans="1: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322"/>
      <c r="AR582" s="322"/>
    </row>
    <row r="583" spans="1: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322"/>
      <c r="AR583" s="322"/>
    </row>
    <row r="584" spans="1: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322"/>
      <c r="AR584" s="322"/>
    </row>
    <row r="585" spans="1: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322"/>
      <c r="AR585" s="322"/>
    </row>
    <row r="586" spans="1: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322"/>
      <c r="AR586" s="322"/>
    </row>
    <row r="587" spans="1: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322"/>
      <c r="AR587" s="322"/>
    </row>
    <row r="588" spans="1: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322"/>
      <c r="AR588" s="322"/>
    </row>
    <row r="589" spans="1: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322"/>
      <c r="AR589" s="322"/>
    </row>
    <row r="590" spans="1: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322"/>
      <c r="AR590" s="322"/>
    </row>
    <row r="591" spans="1: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322"/>
      <c r="AR591" s="322"/>
    </row>
    <row r="592" spans="1: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322"/>
      <c r="AR592" s="322"/>
    </row>
    <row r="593" spans="1: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322"/>
      <c r="AR593" s="322"/>
    </row>
    <row r="594" spans="1: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322"/>
      <c r="AR594" s="322"/>
    </row>
    <row r="595" spans="1: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322"/>
      <c r="AR595" s="322"/>
    </row>
    <row r="596" spans="1: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322"/>
      <c r="AR596" s="322"/>
    </row>
    <row r="597" spans="1: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322"/>
      <c r="AR597" s="322"/>
    </row>
    <row r="598" spans="1: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322"/>
      <c r="AR598" s="322"/>
    </row>
    <row r="599" spans="1: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322"/>
      <c r="AR599" s="322"/>
    </row>
    <row r="600" spans="1: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322"/>
      <c r="AR600" s="322"/>
    </row>
    <row r="601" spans="1: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322"/>
      <c r="AR601" s="322"/>
    </row>
    <row r="602" spans="1: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322"/>
      <c r="AR602" s="322"/>
    </row>
    <row r="603" spans="1: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322"/>
      <c r="AR603" s="322"/>
    </row>
    <row r="604" spans="1: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322"/>
      <c r="AR604" s="322"/>
    </row>
    <row r="605" spans="1: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322"/>
      <c r="AR605" s="322"/>
    </row>
    <row r="606" spans="1: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322"/>
      <c r="AR606" s="322"/>
    </row>
    <row r="607" spans="1: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322"/>
      <c r="AR607" s="322"/>
    </row>
    <row r="608" spans="1: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322"/>
      <c r="AR608" s="322"/>
    </row>
    <row r="609" spans="1: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322"/>
      <c r="AR609" s="322"/>
    </row>
    <row r="610" spans="1: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322"/>
      <c r="AR610" s="322"/>
    </row>
    <row r="611" spans="1: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322"/>
      <c r="AR611" s="322"/>
    </row>
    <row r="612" spans="1: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322"/>
      <c r="AR612" s="322"/>
    </row>
    <row r="613" spans="1: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322"/>
      <c r="AR613" s="322"/>
    </row>
    <row r="614" spans="1: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322"/>
      <c r="AR614" s="322"/>
    </row>
    <row r="615" spans="1: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322"/>
      <c r="AR615" s="322"/>
    </row>
    <row r="616" spans="1: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322"/>
      <c r="AR616" s="322"/>
    </row>
    <row r="617" spans="1: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322"/>
      <c r="AR617" s="322"/>
    </row>
    <row r="618" spans="1: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322"/>
      <c r="AR618" s="322"/>
    </row>
    <row r="619" spans="1: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322"/>
      <c r="AR619" s="322"/>
    </row>
    <row r="620" spans="1: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322"/>
      <c r="AR620" s="322"/>
    </row>
    <row r="621" spans="1: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322"/>
      <c r="AR621" s="322"/>
    </row>
    <row r="622" spans="1: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322"/>
      <c r="AR622" s="322"/>
    </row>
    <row r="623" spans="1: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322"/>
      <c r="AR623" s="322"/>
    </row>
    <row r="624" spans="1: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322"/>
      <c r="AR624" s="322"/>
    </row>
    <row r="625" spans="1: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322"/>
      <c r="AR625" s="322"/>
    </row>
    <row r="626" spans="1: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322"/>
      <c r="AR626" s="322"/>
    </row>
    <row r="627" spans="1: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322"/>
      <c r="AR627" s="322"/>
    </row>
    <row r="628" spans="1: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322"/>
      <c r="AR628" s="322"/>
    </row>
    <row r="629" spans="1: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322"/>
      <c r="AR629" s="322"/>
    </row>
    <row r="630" spans="1: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322"/>
      <c r="AR630" s="322"/>
    </row>
    <row r="631" spans="1: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322"/>
      <c r="AR631" s="322"/>
    </row>
    <row r="632" spans="1: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322"/>
      <c r="AR632" s="322"/>
    </row>
    <row r="633" spans="1: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322"/>
      <c r="AR633" s="322"/>
    </row>
    <row r="634" spans="1: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322"/>
      <c r="AR634" s="322"/>
    </row>
    <row r="635" spans="1: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322"/>
      <c r="AR635" s="322"/>
    </row>
    <row r="636" spans="1: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322"/>
      <c r="AR636" s="322"/>
    </row>
    <row r="637" spans="1: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322"/>
      <c r="AR637" s="322"/>
    </row>
    <row r="638" spans="1: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322"/>
      <c r="AR638" s="322"/>
    </row>
    <row r="639" spans="1: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322"/>
      <c r="AR639" s="322"/>
    </row>
    <row r="640" spans="1: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322"/>
      <c r="AR640" s="322"/>
    </row>
    <row r="641" spans="1: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322"/>
      <c r="AR641" s="322"/>
    </row>
    <row r="642" spans="1: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322"/>
      <c r="AR642" s="322"/>
    </row>
    <row r="643" spans="1: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322"/>
      <c r="AR643" s="322"/>
    </row>
    <row r="644" spans="1: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322"/>
      <c r="AR644" s="322"/>
    </row>
    <row r="645" spans="1: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322"/>
      <c r="AR645" s="322"/>
    </row>
    <row r="646" spans="1: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322"/>
      <c r="AR646" s="322"/>
    </row>
    <row r="647" spans="1: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322"/>
      <c r="AR647" s="322"/>
    </row>
    <row r="648" spans="1: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322"/>
      <c r="AR648" s="322"/>
    </row>
    <row r="649" spans="1: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322"/>
      <c r="AR649" s="322"/>
    </row>
    <row r="650" spans="1: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322"/>
      <c r="AR650" s="322"/>
    </row>
    <row r="651" spans="1: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322"/>
      <c r="AR651" s="322"/>
    </row>
    <row r="652" spans="1: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322"/>
      <c r="AR652" s="322"/>
    </row>
    <row r="653" spans="1: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322"/>
      <c r="AR653" s="322"/>
    </row>
    <row r="654" spans="1: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322"/>
      <c r="AR654" s="322"/>
    </row>
    <row r="655" spans="1: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322"/>
      <c r="AR655" s="322"/>
    </row>
    <row r="656" spans="1: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322"/>
      <c r="AR656" s="322"/>
    </row>
    <row r="657" spans="1: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322"/>
      <c r="AR657" s="322"/>
    </row>
    <row r="658" spans="1: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322"/>
      <c r="AR658" s="322"/>
    </row>
    <row r="659" spans="1: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322"/>
      <c r="AR659" s="322"/>
    </row>
    <row r="660" spans="1: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322"/>
      <c r="AR660" s="322"/>
    </row>
    <row r="661" spans="1: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322"/>
      <c r="AR661" s="322"/>
    </row>
    <row r="662" spans="1: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322"/>
      <c r="AR662" s="322"/>
    </row>
    <row r="663" spans="1: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322"/>
      <c r="AR663" s="322"/>
    </row>
    <row r="664" spans="1: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322"/>
      <c r="AR664" s="322"/>
    </row>
    <row r="665" spans="1: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322"/>
      <c r="AR665" s="322"/>
    </row>
    <row r="666" spans="1: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322"/>
      <c r="AR666" s="322"/>
    </row>
    <row r="667" spans="1: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322"/>
      <c r="AR667" s="322"/>
    </row>
    <row r="668" spans="1: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322"/>
      <c r="AR668" s="322"/>
    </row>
    <row r="669" spans="1: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322"/>
      <c r="AR669" s="322"/>
    </row>
    <row r="670" spans="1: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322"/>
      <c r="AR670" s="322"/>
    </row>
    <row r="671" spans="1: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322"/>
      <c r="AR671" s="322"/>
    </row>
    <row r="672" spans="1: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322"/>
      <c r="AR672" s="322"/>
    </row>
    <row r="673" spans="1: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322"/>
      <c r="AR673" s="322"/>
    </row>
    <row r="674" spans="1: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322"/>
      <c r="AR674" s="322"/>
    </row>
    <row r="675" spans="1: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322"/>
      <c r="AR675" s="322"/>
    </row>
    <row r="676" spans="1: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322"/>
      <c r="AR676" s="322"/>
    </row>
    <row r="677" spans="1: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322"/>
      <c r="AR677" s="322"/>
    </row>
    <row r="678" spans="1: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322"/>
      <c r="AR678" s="322"/>
    </row>
    <row r="679" spans="1: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322"/>
      <c r="AR679" s="322"/>
    </row>
    <row r="680" spans="1: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322"/>
      <c r="AR680" s="322"/>
    </row>
    <row r="681" spans="1: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322"/>
      <c r="AR681" s="322"/>
    </row>
    <row r="682" spans="1: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322"/>
      <c r="AR682" s="322"/>
    </row>
    <row r="683" spans="1: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322"/>
      <c r="AR683" s="322"/>
    </row>
    <row r="684" spans="1: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322"/>
      <c r="AR684" s="322"/>
    </row>
    <row r="685" spans="1: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322"/>
      <c r="AR685" s="322"/>
    </row>
    <row r="686" spans="1: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322"/>
      <c r="AR686" s="322"/>
    </row>
    <row r="687" spans="1: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322"/>
      <c r="AR687" s="322"/>
    </row>
    <row r="688" spans="1: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322"/>
      <c r="AR688" s="322"/>
    </row>
    <row r="689" spans="1: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322"/>
      <c r="AR689" s="322"/>
    </row>
    <row r="690" spans="1: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322"/>
      <c r="AR690" s="322"/>
    </row>
    <row r="691" spans="1: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322"/>
      <c r="AR691" s="322"/>
    </row>
    <row r="692" spans="1: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322"/>
      <c r="AR692" s="322"/>
    </row>
    <row r="693" spans="1: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322"/>
      <c r="AR693" s="322"/>
    </row>
    <row r="694" spans="1: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322"/>
      <c r="AR694" s="322"/>
    </row>
    <row r="695" spans="1: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322"/>
      <c r="AR695" s="322"/>
    </row>
    <row r="696" spans="1: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322"/>
      <c r="AR696" s="322"/>
    </row>
    <row r="697" spans="1: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322"/>
      <c r="AR697" s="322"/>
    </row>
    <row r="698" spans="1: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322"/>
      <c r="AR698" s="322"/>
    </row>
    <row r="699" spans="1: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322"/>
      <c r="AR699" s="322"/>
    </row>
    <row r="700" spans="1: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322"/>
      <c r="AR700" s="322"/>
    </row>
    <row r="701" spans="1: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322"/>
      <c r="AR701" s="322"/>
    </row>
    <row r="702" spans="1: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322"/>
      <c r="AR702" s="322"/>
    </row>
    <row r="703" spans="1: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322"/>
      <c r="AR703" s="322"/>
    </row>
    <row r="704" spans="1: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322"/>
      <c r="AR704" s="322"/>
    </row>
    <row r="705" spans="1: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322"/>
      <c r="AR705" s="322"/>
    </row>
    <row r="706" spans="1: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322"/>
      <c r="AR706" s="322"/>
    </row>
    <row r="707" spans="1: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322"/>
      <c r="AR707" s="322"/>
    </row>
    <row r="708" spans="1: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322"/>
      <c r="AR708" s="322"/>
    </row>
    <row r="709" spans="1: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322"/>
      <c r="AR709" s="322"/>
    </row>
    <row r="710" spans="1: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322"/>
      <c r="AR710" s="322"/>
    </row>
    <row r="711" spans="1: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322"/>
      <c r="AR711" s="322"/>
    </row>
    <row r="712" spans="1: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322"/>
      <c r="AR712" s="322"/>
    </row>
    <row r="713" spans="1: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322"/>
      <c r="AR713" s="322"/>
    </row>
    <row r="714" spans="1: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322"/>
      <c r="AR714" s="322"/>
    </row>
    <row r="715" spans="1: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322"/>
      <c r="AR715" s="322"/>
    </row>
    <row r="716" spans="1: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322"/>
      <c r="AR716" s="322"/>
    </row>
    <row r="717" spans="1: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322"/>
      <c r="AR717" s="322"/>
    </row>
    <row r="718" spans="1: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322"/>
      <c r="AR718" s="322"/>
    </row>
    <row r="719" spans="1: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322"/>
      <c r="AR719" s="322"/>
    </row>
    <row r="720" spans="1: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322"/>
      <c r="AR720" s="322"/>
    </row>
    <row r="721" spans="1: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322"/>
      <c r="AR721" s="322"/>
    </row>
    <row r="722" spans="1: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322"/>
      <c r="AR722" s="322"/>
    </row>
    <row r="723" spans="1: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322"/>
      <c r="AR723" s="322"/>
    </row>
    <row r="724" spans="1: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322"/>
      <c r="AR724" s="322"/>
    </row>
    <row r="725" spans="1: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322"/>
      <c r="AR725" s="322"/>
    </row>
    <row r="726" spans="1: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322"/>
      <c r="AR726" s="322"/>
    </row>
    <row r="727" spans="1: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322"/>
      <c r="AR727" s="322"/>
    </row>
    <row r="728" spans="1: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322"/>
      <c r="AR728" s="322"/>
    </row>
    <row r="729" spans="1: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322"/>
      <c r="AR729" s="322"/>
    </row>
    <row r="730" spans="1: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322"/>
      <c r="AR730" s="322"/>
    </row>
    <row r="731" spans="1: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322"/>
      <c r="AR731" s="322"/>
    </row>
    <row r="732" spans="1: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322"/>
      <c r="AR732" s="322"/>
    </row>
    <row r="733" spans="1: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322"/>
      <c r="AR733" s="322"/>
    </row>
    <row r="734" spans="1: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322"/>
      <c r="AR734" s="322"/>
    </row>
    <row r="735" spans="1: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322"/>
      <c r="AR735" s="322"/>
    </row>
    <row r="736" spans="1: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322"/>
      <c r="AR736" s="322"/>
    </row>
    <row r="737" spans="1: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322"/>
      <c r="AR737" s="322"/>
    </row>
    <row r="738" spans="1: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322"/>
      <c r="AR738" s="322"/>
    </row>
    <row r="739" spans="1: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322"/>
      <c r="AR739" s="322"/>
    </row>
    <row r="740" spans="1: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322"/>
      <c r="AR740" s="322"/>
    </row>
    <row r="741" spans="1: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322"/>
      <c r="AR741" s="322"/>
    </row>
    <row r="742" spans="1: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322"/>
      <c r="AR742" s="322"/>
    </row>
    <row r="743" spans="1: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322"/>
      <c r="AR743" s="322"/>
    </row>
    <row r="744" spans="1: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322"/>
      <c r="AR744" s="322"/>
    </row>
    <row r="745" spans="1: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322"/>
      <c r="AR745" s="322"/>
    </row>
    <row r="746" spans="1: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322"/>
      <c r="AR746" s="322"/>
    </row>
    <row r="747" spans="1: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322"/>
      <c r="AR747" s="322"/>
    </row>
    <row r="748" spans="1: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322"/>
      <c r="AR748" s="322"/>
    </row>
    <row r="749" spans="1: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322"/>
      <c r="AR749" s="322"/>
    </row>
    <row r="750" spans="1: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322"/>
      <c r="AR750" s="322"/>
    </row>
    <row r="751" spans="1: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322"/>
      <c r="AR751" s="322"/>
    </row>
    <row r="752" spans="1: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322"/>
      <c r="AR752" s="322"/>
    </row>
    <row r="753" spans="1: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322"/>
      <c r="AR753" s="322"/>
    </row>
    <row r="754" spans="1: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322"/>
      <c r="AR754" s="322"/>
    </row>
    <row r="755" spans="1: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322"/>
      <c r="AR755" s="322"/>
    </row>
    <row r="756" spans="1: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322"/>
      <c r="AR756" s="322"/>
    </row>
    <row r="757" spans="1: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322"/>
      <c r="AR757" s="322"/>
    </row>
    <row r="758" spans="1: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322"/>
      <c r="AR758" s="322"/>
    </row>
    <row r="759" spans="1: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322"/>
      <c r="AR759" s="322"/>
    </row>
    <row r="760" spans="1: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322"/>
      <c r="AR760" s="322"/>
    </row>
    <row r="761" spans="1: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322"/>
      <c r="AR761" s="322"/>
    </row>
    <row r="762" spans="1: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322"/>
      <c r="AR762" s="322"/>
    </row>
    <row r="763" spans="1: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322"/>
      <c r="AR763" s="322"/>
    </row>
    <row r="764" spans="1: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322"/>
      <c r="AR764" s="322"/>
    </row>
    <row r="765" spans="1: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322"/>
      <c r="AR765" s="322"/>
    </row>
    <row r="766" spans="1: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322"/>
      <c r="AR766" s="322"/>
    </row>
    <row r="767" spans="1: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322"/>
      <c r="AR767" s="322"/>
    </row>
    <row r="768" spans="1: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322"/>
      <c r="AR768" s="322"/>
    </row>
    <row r="769" spans="1: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322"/>
      <c r="AR769" s="322"/>
    </row>
    <row r="770" spans="1: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322"/>
      <c r="AR770" s="322"/>
    </row>
    <row r="771" spans="1: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322"/>
      <c r="AR771" s="322"/>
    </row>
    <row r="772" spans="1: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322"/>
      <c r="AR772" s="322"/>
    </row>
    <row r="773" spans="1: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322"/>
      <c r="AR773" s="322"/>
    </row>
    <row r="774" spans="1: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322"/>
      <c r="AR774" s="322"/>
    </row>
    <row r="775" spans="1: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322"/>
      <c r="AR775" s="322"/>
    </row>
    <row r="776" spans="1: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322"/>
      <c r="AR776" s="322"/>
    </row>
    <row r="777" spans="1: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322"/>
      <c r="AR777" s="322"/>
    </row>
    <row r="778" spans="1: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322"/>
      <c r="AR778" s="322"/>
    </row>
    <row r="779" spans="1: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322"/>
      <c r="AR779" s="322"/>
    </row>
    <row r="780" spans="1: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322"/>
      <c r="AR780" s="322"/>
    </row>
    <row r="781" spans="1: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322"/>
      <c r="AR781" s="322"/>
    </row>
    <row r="782" spans="1: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322"/>
      <c r="AR782" s="322"/>
    </row>
    <row r="783" spans="1: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322"/>
      <c r="AR783" s="322"/>
    </row>
    <row r="784" spans="1: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322"/>
      <c r="AR784" s="322"/>
    </row>
    <row r="785" spans="1: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322"/>
      <c r="AR785" s="322"/>
    </row>
    <row r="786" spans="1: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322"/>
      <c r="AR786" s="322"/>
    </row>
    <row r="787" spans="1: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322"/>
      <c r="AR787" s="322"/>
    </row>
    <row r="788" spans="1: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322"/>
      <c r="AR788" s="322"/>
    </row>
    <row r="789" spans="1: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322"/>
      <c r="AR789" s="322"/>
    </row>
    <row r="790" spans="1: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322"/>
      <c r="AR790" s="322"/>
    </row>
    <row r="791" spans="1: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322"/>
      <c r="AR791" s="322"/>
    </row>
    <row r="792" spans="1: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322"/>
      <c r="AR792" s="322"/>
    </row>
    <row r="793" spans="1: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322"/>
      <c r="AR793" s="322"/>
    </row>
    <row r="794" spans="1: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322"/>
      <c r="AR794" s="322"/>
    </row>
    <row r="795" spans="1: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322"/>
      <c r="AR795" s="322"/>
    </row>
    <row r="796" spans="1: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322"/>
      <c r="AR796" s="322"/>
    </row>
    <row r="797" spans="1: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322"/>
      <c r="AR797" s="322"/>
    </row>
    <row r="798" spans="1: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322"/>
      <c r="AR798" s="322"/>
    </row>
    <row r="799" spans="1: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322"/>
      <c r="AR799" s="322"/>
    </row>
    <row r="800" spans="1: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322"/>
      <c r="AR800" s="322"/>
    </row>
    <row r="801" spans="1: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322"/>
      <c r="AR801" s="322"/>
    </row>
    <row r="802" spans="1: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322"/>
      <c r="AR802" s="322"/>
    </row>
    <row r="803" spans="1: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322"/>
      <c r="AR803" s="322"/>
    </row>
    <row r="804" spans="1: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322"/>
      <c r="AR804" s="322"/>
    </row>
    <row r="805" spans="1: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322"/>
      <c r="AR805" s="322"/>
    </row>
    <row r="806" spans="1: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322"/>
      <c r="AR806" s="322"/>
    </row>
    <row r="807" spans="1: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322"/>
      <c r="AR807" s="322"/>
    </row>
    <row r="808" spans="1: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322"/>
      <c r="AR808" s="322"/>
    </row>
    <row r="809" spans="1: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322"/>
      <c r="AR809" s="322"/>
    </row>
    <row r="810" spans="1: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322"/>
      <c r="AR810" s="322"/>
    </row>
    <row r="811" spans="1: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322"/>
      <c r="AR811" s="322"/>
    </row>
    <row r="812" spans="1: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322"/>
      <c r="AR812" s="322"/>
    </row>
    <row r="813" spans="1: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322"/>
      <c r="AR813" s="322"/>
    </row>
    <row r="814" spans="1: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322"/>
      <c r="AR814" s="322"/>
    </row>
    <row r="815" spans="1: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322"/>
      <c r="AR815" s="322"/>
    </row>
    <row r="816" spans="1: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322"/>
      <c r="AR816" s="322"/>
    </row>
    <row r="817" spans="1: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322"/>
      <c r="AR817" s="322"/>
    </row>
    <row r="818" spans="1: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322"/>
      <c r="AR818" s="322"/>
    </row>
    <row r="819" spans="1: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322"/>
      <c r="AR819" s="322"/>
    </row>
    <row r="820" spans="1: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322"/>
      <c r="AR820" s="322"/>
    </row>
    <row r="821" spans="1: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322"/>
      <c r="AR821" s="322"/>
    </row>
    <row r="822" spans="1: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322"/>
      <c r="AR822" s="322"/>
    </row>
    <row r="823" spans="1: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322"/>
      <c r="AR823" s="322"/>
    </row>
    <row r="824" spans="1: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322"/>
      <c r="AR824" s="322"/>
    </row>
    <row r="825" spans="1: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322"/>
      <c r="AR825" s="322"/>
    </row>
    <row r="826" spans="1: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322"/>
      <c r="AR826" s="322"/>
    </row>
    <row r="827" spans="1: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322"/>
      <c r="AR827" s="322"/>
    </row>
    <row r="828" spans="1: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322"/>
      <c r="AR828" s="322"/>
    </row>
    <row r="829" spans="1: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322"/>
      <c r="AR829" s="322"/>
    </row>
    <row r="830" spans="1: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322"/>
      <c r="AR830" s="322"/>
    </row>
    <row r="831" spans="1: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322"/>
      <c r="AR831" s="322"/>
    </row>
    <row r="832" spans="1: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322"/>
      <c r="AR832" s="322"/>
    </row>
    <row r="833" spans="1: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322"/>
      <c r="AR833" s="322"/>
    </row>
    <row r="834" spans="1: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322"/>
      <c r="AR834" s="322"/>
    </row>
    <row r="835" spans="1: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322"/>
      <c r="AR835" s="322"/>
    </row>
    <row r="836" spans="1: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322"/>
      <c r="AR836" s="322"/>
    </row>
    <row r="837" spans="1: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322"/>
      <c r="AR837" s="322"/>
    </row>
    <row r="838" spans="1: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322"/>
      <c r="AR838" s="322"/>
    </row>
    <row r="839" spans="1: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322"/>
      <c r="AR839" s="322"/>
    </row>
    <row r="840" spans="1: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322"/>
      <c r="AR840" s="322"/>
    </row>
    <row r="841" spans="1: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322"/>
      <c r="AR841" s="322"/>
    </row>
    <row r="842" spans="1: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322"/>
      <c r="AR842" s="322"/>
    </row>
    <row r="843" spans="1: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322"/>
      <c r="AR843" s="322"/>
    </row>
    <row r="844" spans="1: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322"/>
      <c r="AR844" s="322"/>
    </row>
    <row r="845" spans="1: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322"/>
      <c r="AR845" s="322"/>
    </row>
    <row r="846" spans="1: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322"/>
      <c r="AR846" s="322"/>
    </row>
    <row r="847" spans="1: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322"/>
      <c r="AR847" s="322"/>
    </row>
    <row r="848" spans="1: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322"/>
      <c r="AR848" s="322"/>
    </row>
    <row r="849" spans="1: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322"/>
      <c r="AR849" s="322"/>
    </row>
    <row r="850" spans="1: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322"/>
      <c r="AR850" s="322"/>
    </row>
    <row r="851" spans="1: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322"/>
      <c r="AR851" s="322"/>
    </row>
    <row r="852" spans="1: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322"/>
      <c r="AR852" s="322"/>
    </row>
    <row r="853" spans="1: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322"/>
      <c r="AR853" s="322"/>
    </row>
    <row r="854" spans="1: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322"/>
      <c r="AR854" s="322"/>
    </row>
    <row r="855" spans="1: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322"/>
      <c r="AR855" s="322"/>
    </row>
    <row r="856" spans="1: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322"/>
      <c r="AR856" s="322"/>
    </row>
    <row r="857" spans="1: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322"/>
      <c r="AR857" s="322"/>
    </row>
    <row r="858" spans="1: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322"/>
      <c r="AR858" s="322"/>
    </row>
    <row r="859" spans="1: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322"/>
      <c r="AR859" s="322"/>
    </row>
    <row r="860" spans="1: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322"/>
      <c r="AR860" s="322"/>
    </row>
    <row r="861" spans="1: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322"/>
      <c r="AR861" s="322"/>
    </row>
    <row r="862" spans="1: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322"/>
      <c r="AR862" s="322"/>
    </row>
    <row r="863" spans="1: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322"/>
      <c r="AR863" s="322"/>
    </row>
    <row r="864" spans="1: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322"/>
      <c r="AR864" s="322"/>
    </row>
    <row r="865" spans="1: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322"/>
      <c r="AR865" s="322"/>
    </row>
    <row r="866" spans="1: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322"/>
      <c r="AR866" s="322"/>
    </row>
    <row r="867" spans="1: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322"/>
      <c r="AR867" s="322"/>
    </row>
    <row r="868" spans="1: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322"/>
      <c r="AR868" s="322"/>
    </row>
    <row r="869" spans="1: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322"/>
      <c r="AR869" s="322"/>
    </row>
    <row r="870" spans="1: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322"/>
      <c r="AR870" s="322"/>
    </row>
    <row r="871" spans="1: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322"/>
      <c r="AR871" s="322"/>
    </row>
    <row r="872" spans="1: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322"/>
      <c r="AR872" s="322"/>
    </row>
    <row r="873" spans="1: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322"/>
      <c r="AR873" s="322"/>
    </row>
    <row r="874" spans="1: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322"/>
      <c r="AR874" s="322"/>
    </row>
    <row r="875" spans="1: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322"/>
      <c r="AR875" s="322"/>
    </row>
    <row r="876" spans="1: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322"/>
      <c r="AR876" s="322"/>
    </row>
    <row r="877" spans="1: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322"/>
      <c r="AR877" s="322"/>
    </row>
    <row r="878" spans="1: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322"/>
      <c r="AR878" s="322"/>
    </row>
    <row r="879" spans="1: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322"/>
      <c r="AR879" s="322"/>
    </row>
    <row r="880" spans="1: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322"/>
      <c r="AR880" s="322"/>
    </row>
    <row r="881" spans="1: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322"/>
      <c r="AR881" s="322"/>
    </row>
    <row r="882" spans="1: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322"/>
      <c r="AR882" s="322"/>
    </row>
    <row r="883" spans="1: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322"/>
      <c r="AR883" s="322"/>
    </row>
    <row r="884" spans="1: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322"/>
      <c r="AR884" s="322"/>
    </row>
    <row r="885" spans="1: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322"/>
      <c r="AR885" s="322"/>
    </row>
    <row r="886" spans="1: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322"/>
      <c r="AR886" s="322"/>
    </row>
    <row r="887" spans="1: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322"/>
      <c r="AR887" s="322"/>
    </row>
    <row r="888" spans="1: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322"/>
      <c r="AR888" s="322"/>
    </row>
    <row r="889" spans="1: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322"/>
      <c r="AR889" s="322"/>
    </row>
    <row r="890" spans="1: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322"/>
      <c r="AR890" s="322"/>
    </row>
    <row r="891" spans="1: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322"/>
      <c r="AR891" s="322"/>
    </row>
    <row r="892" spans="1: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322"/>
      <c r="AR892" s="322"/>
    </row>
    <row r="893" spans="1: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322"/>
      <c r="AR893" s="322"/>
    </row>
    <row r="894" spans="1: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322"/>
      <c r="AR894" s="322"/>
    </row>
    <row r="895" spans="1: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322"/>
      <c r="AR895" s="322"/>
    </row>
    <row r="896" spans="1: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322"/>
      <c r="AR896" s="322"/>
    </row>
    <row r="897" spans="1: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322"/>
      <c r="AR897" s="322"/>
    </row>
    <row r="898" spans="1: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322"/>
      <c r="AR898" s="322"/>
    </row>
    <row r="899" spans="1: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322"/>
      <c r="AR899" s="322"/>
    </row>
    <row r="900" spans="1: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322"/>
      <c r="AR900" s="322"/>
    </row>
    <row r="901" spans="1: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322"/>
      <c r="AR901" s="322"/>
    </row>
    <row r="902" spans="1: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322"/>
      <c r="AR902" s="322"/>
    </row>
    <row r="903" spans="1: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322"/>
      <c r="AR903" s="322"/>
    </row>
    <row r="904" spans="1: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322"/>
      <c r="AR904" s="322"/>
    </row>
    <row r="905" spans="1: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322"/>
      <c r="AR905" s="322"/>
    </row>
    <row r="906" spans="1: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322"/>
      <c r="AR906" s="322"/>
    </row>
    <row r="907" spans="1: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322"/>
      <c r="AR907" s="322"/>
    </row>
    <row r="908" spans="1: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322"/>
      <c r="AR908" s="322"/>
    </row>
    <row r="909" spans="1: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322"/>
      <c r="AR909" s="322"/>
    </row>
    <row r="910" spans="1: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322"/>
      <c r="AR910" s="322"/>
    </row>
    <row r="911" spans="1: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322"/>
      <c r="AR911" s="322"/>
    </row>
    <row r="912" spans="1: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322"/>
      <c r="AR912" s="322"/>
    </row>
    <row r="913" spans="1: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322"/>
      <c r="AR913" s="322"/>
    </row>
    <row r="914" spans="1: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322"/>
      <c r="AR914" s="322"/>
    </row>
    <row r="915" spans="1: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322"/>
      <c r="AR915" s="322"/>
    </row>
    <row r="916" spans="1: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322"/>
      <c r="AR916" s="322"/>
    </row>
    <row r="917" spans="1: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322"/>
      <c r="AR917" s="322"/>
    </row>
    <row r="918" spans="1: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322"/>
      <c r="AR918" s="322"/>
    </row>
    <row r="919" spans="1: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322"/>
      <c r="AR919" s="322"/>
    </row>
    <row r="920" spans="1: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322"/>
      <c r="AR920" s="322"/>
    </row>
    <row r="921" spans="1: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322"/>
      <c r="AR921" s="322"/>
    </row>
    <row r="922" spans="1: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322"/>
      <c r="AR922" s="322"/>
    </row>
    <row r="923" spans="1: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322"/>
      <c r="AR923" s="322"/>
    </row>
    <row r="924" spans="1: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322"/>
      <c r="AR924" s="322"/>
    </row>
    <row r="925" spans="1: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322"/>
      <c r="AR925" s="322"/>
    </row>
    <row r="926" spans="1: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322"/>
      <c r="AR926" s="322"/>
    </row>
    <row r="927" spans="1: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322"/>
      <c r="AR927" s="322"/>
    </row>
    <row r="928" spans="1: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322"/>
      <c r="AR928" s="322"/>
    </row>
    <row r="929" spans="1: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322"/>
      <c r="AR929" s="322"/>
    </row>
    <row r="930" spans="1: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322"/>
      <c r="AR930" s="322"/>
    </row>
    <row r="931" spans="1: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322"/>
      <c r="AR931" s="322"/>
    </row>
    <row r="932" spans="1: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322"/>
      <c r="AR932" s="322"/>
    </row>
    <row r="933" spans="1: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322"/>
      <c r="AR933" s="322"/>
    </row>
    <row r="934" spans="1: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322"/>
      <c r="AR934" s="322"/>
    </row>
    <row r="935" spans="1: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322"/>
      <c r="AR935" s="322"/>
    </row>
    <row r="936" spans="1: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322"/>
      <c r="AR936" s="322"/>
    </row>
    <row r="937" spans="1: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322"/>
      <c r="AR937" s="322"/>
    </row>
    <row r="938" spans="1: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322"/>
      <c r="AR938" s="322"/>
    </row>
    <row r="939" spans="1: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322"/>
      <c r="AR939" s="322"/>
    </row>
    <row r="940" spans="1: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322"/>
      <c r="AR940" s="322"/>
    </row>
    <row r="941" spans="1: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322"/>
      <c r="AR941" s="322"/>
    </row>
    <row r="942" spans="1: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322"/>
      <c r="AR942" s="322"/>
    </row>
    <row r="943" spans="1: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322"/>
      <c r="AR943" s="322"/>
    </row>
    <row r="944" spans="1: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322"/>
      <c r="AR944" s="322"/>
    </row>
    <row r="945" spans="1: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322"/>
      <c r="AR945" s="322"/>
    </row>
    <row r="946" spans="1: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322"/>
      <c r="AR946" s="322"/>
    </row>
    <row r="947" spans="1: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322"/>
      <c r="AR947" s="322"/>
    </row>
    <row r="948" spans="1: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322"/>
      <c r="AR948" s="322"/>
    </row>
    <row r="949" spans="1: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322"/>
      <c r="AR949" s="322"/>
    </row>
    <row r="950" spans="1: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322"/>
      <c r="AR950" s="322"/>
    </row>
    <row r="951" spans="1: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322"/>
      <c r="AR951" s="322"/>
    </row>
    <row r="952" spans="1: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322"/>
      <c r="AR952" s="322"/>
    </row>
    <row r="953" spans="1: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322"/>
      <c r="AR953" s="322"/>
    </row>
    <row r="954" spans="1: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322"/>
      <c r="AR954" s="322"/>
    </row>
    <row r="955" spans="1: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322"/>
      <c r="AR955" s="322"/>
    </row>
    <row r="956" spans="1: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322"/>
      <c r="AR956" s="322"/>
    </row>
    <row r="957" spans="1: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322"/>
      <c r="AR957" s="322"/>
    </row>
    <row r="958" spans="1: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322"/>
      <c r="AR958" s="322"/>
    </row>
    <row r="959" spans="1: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322"/>
      <c r="AR959" s="322"/>
    </row>
    <row r="960" spans="1: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322"/>
      <c r="AR960" s="322"/>
    </row>
    <row r="961" spans="1: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322"/>
      <c r="AR961" s="322"/>
    </row>
    <row r="962" spans="1: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322"/>
      <c r="AR962" s="322"/>
    </row>
    <row r="963" spans="1: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322"/>
      <c r="AR963" s="322"/>
    </row>
    <row r="964" spans="1: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322"/>
      <c r="AR964" s="322"/>
    </row>
    <row r="965" spans="1: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322"/>
      <c r="AR965" s="322"/>
    </row>
    <row r="966" spans="1: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322"/>
      <c r="AR966" s="322"/>
    </row>
    <row r="967" spans="1: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322"/>
      <c r="AR967" s="322"/>
    </row>
    <row r="968" spans="1: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322"/>
      <c r="AR968" s="322"/>
    </row>
    <row r="969" spans="1: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322"/>
      <c r="AR969" s="322"/>
    </row>
    <row r="970" spans="1: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322"/>
      <c r="AR970" s="322"/>
    </row>
    <row r="971" spans="1: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322"/>
      <c r="AR971" s="322"/>
    </row>
    <row r="972" spans="1: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322"/>
      <c r="AR972" s="322"/>
    </row>
    <row r="973" spans="1: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322"/>
      <c r="AR973" s="322"/>
    </row>
    <row r="974" spans="1: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322"/>
      <c r="AR974" s="322"/>
    </row>
    <row r="975" spans="1: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322"/>
      <c r="AR975" s="322"/>
    </row>
    <row r="976" spans="1: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322"/>
      <c r="AR976" s="322"/>
    </row>
    <row r="977" spans="1: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322"/>
      <c r="AR977" s="322"/>
    </row>
    <row r="978" spans="1: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322"/>
      <c r="AR978" s="322"/>
    </row>
    <row r="979" spans="1: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322"/>
      <c r="AR979" s="322"/>
    </row>
    <row r="980" spans="1: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322"/>
      <c r="AR980" s="322"/>
    </row>
    <row r="981" spans="1: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322"/>
      <c r="AR981" s="322"/>
    </row>
    <row r="982" spans="1: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322"/>
      <c r="AR982" s="322"/>
    </row>
    <row r="983" spans="1: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322"/>
      <c r="AR983" s="322"/>
    </row>
    <row r="984" spans="1: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322"/>
      <c r="AR984" s="322"/>
    </row>
    <row r="985" spans="1: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322"/>
      <c r="AR985" s="322"/>
    </row>
    <row r="986" spans="1: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322"/>
      <c r="AR986" s="322"/>
    </row>
    <row r="987" spans="1: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322"/>
      <c r="AR987" s="322"/>
    </row>
    <row r="988" spans="1: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322"/>
      <c r="AR988" s="322"/>
    </row>
    <row r="989" spans="1: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322"/>
      <c r="AR989" s="322"/>
    </row>
    <row r="990" spans="1: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322"/>
      <c r="AR990" s="322"/>
    </row>
    <row r="991" spans="1: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322"/>
      <c r="AR991" s="322"/>
    </row>
    <row r="992" spans="1: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322"/>
      <c r="AR992" s="322"/>
    </row>
    <row r="993" spans="1: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322"/>
      <c r="AR993" s="322"/>
    </row>
    <row r="994" spans="1: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322"/>
      <c r="AR994" s="322"/>
    </row>
    <row r="995" spans="1: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322"/>
      <c r="AR995" s="322"/>
    </row>
    <row r="996" spans="1: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322"/>
      <c r="AR996" s="322"/>
    </row>
    <row r="997" spans="1: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322"/>
      <c r="AR997" s="322"/>
    </row>
    <row r="998" spans="1: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322"/>
      <c r="AR998" s="322"/>
    </row>
    <row r="999" spans="1: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322"/>
      <c r="AR999" s="322"/>
    </row>
    <row r="1000" spans="1: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322"/>
      <c r="AR1000" s="322"/>
    </row>
  </sheetData>
  <sortState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Q3:Q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17" width="11" style="227" customWidth="1"/>
    <col min="118" max="16384" width="9" style="222"/>
  </cols>
  <sheetData>
    <row r="1" spans="1:117" ht="16.2" x14ac:dyDescent="0.2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2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2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2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2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2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8">
        <f t="shared" ref="D7:D42" si="0">SUM(E7,AD7,BC7)</f>
        <v>1164058</v>
      </c>
      <c r="E7" s="308">
        <f t="shared" ref="E7:E42" si="1">SUM(F7,J7,N7,R7,V7,Z7)</f>
        <v>760930</v>
      </c>
      <c r="F7" s="308">
        <f t="shared" ref="F7:F42" si="2"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 t="shared" ref="J7:J42" si="3">SUM(K7:M7)</f>
        <v>649240</v>
      </c>
      <c r="K7" s="308">
        <f>SUM(K$8:K$1000)</f>
        <v>92716</v>
      </c>
      <c r="L7" s="308">
        <f>SUM(L$8:L$1000)</f>
        <v>552846</v>
      </c>
      <c r="M7" s="308">
        <f>SUM(M$8:M$1000)</f>
        <v>3678</v>
      </c>
      <c r="N7" s="308">
        <f t="shared" ref="N7:N42" si="4">SUM(O7:Q7)</f>
        <v>16872</v>
      </c>
      <c r="O7" s="308">
        <f>SUM(O$8:O$1000)</f>
        <v>4444</v>
      </c>
      <c r="P7" s="308">
        <f>SUM(P$8:P$1000)</f>
        <v>12428</v>
      </c>
      <c r="Q7" s="308">
        <f>SUM(Q$8:Q$1000)</f>
        <v>0</v>
      </c>
      <c r="R7" s="308">
        <f t="shared" ref="R7:R42" si="5">SUM(S7:U7)</f>
        <v>88700</v>
      </c>
      <c r="S7" s="308">
        <f>SUM(S$8:S$1000)</f>
        <v>16481</v>
      </c>
      <c r="T7" s="308">
        <f>SUM(T$8:T$1000)</f>
        <v>72219</v>
      </c>
      <c r="U7" s="308">
        <f>SUM(U$8:U$1000)</f>
        <v>0</v>
      </c>
      <c r="V7" s="308">
        <f t="shared" ref="V7:V42" si="6">SUM(W7:Y7)</f>
        <v>183</v>
      </c>
      <c r="W7" s="308">
        <f>SUM(W$8:W$1000)</f>
        <v>86</v>
      </c>
      <c r="X7" s="308">
        <f>SUM(X$8:X$1000)</f>
        <v>97</v>
      </c>
      <c r="Y7" s="308">
        <f>SUM(Y$8:Y$1000)</f>
        <v>0</v>
      </c>
      <c r="Z7" s="308">
        <f t="shared" ref="Z7:Z42" si="7">SUM(AA7:AC7)</f>
        <v>5935</v>
      </c>
      <c r="AA7" s="308">
        <f>SUM(AA$8:AA$1000)</f>
        <v>4657</v>
      </c>
      <c r="AB7" s="308">
        <f>SUM(AB$8:AB$1000)</f>
        <v>1189</v>
      </c>
      <c r="AC7" s="308">
        <f>SUM(AC$8:AC$1000)</f>
        <v>89</v>
      </c>
      <c r="AD7" s="308">
        <f t="shared" ref="AD7:AD42" si="8">SUM(AE7,AI7,AM7,AQ7,AU7,AY7)</f>
        <v>293207</v>
      </c>
      <c r="AE7" s="308">
        <f t="shared" ref="AE7:AE42" si="9"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 t="shared" ref="AI7:AI42" si="10">SUM(AJ7:AL7)</f>
        <v>280420</v>
      </c>
      <c r="AJ7" s="308">
        <f>SUM(AJ$8:AJ$1000)</f>
        <v>151</v>
      </c>
      <c r="AK7" s="308">
        <f>SUM(AK$8:AK$1000)</f>
        <v>0</v>
      </c>
      <c r="AL7" s="308">
        <f>SUM(AL$8:AL$1000)</f>
        <v>280269</v>
      </c>
      <c r="AM7" s="308">
        <f t="shared" ref="AM7:AM42" si="11">SUM(AN7:AP7)</f>
        <v>705</v>
      </c>
      <c r="AN7" s="308">
        <f>SUM(AN$8:AN$1000)</f>
        <v>0</v>
      </c>
      <c r="AO7" s="308">
        <f>SUM(AO$8:AO$1000)</f>
        <v>0</v>
      </c>
      <c r="AP7" s="308">
        <f>SUM(AP$8:AP$1000)</f>
        <v>705</v>
      </c>
      <c r="AQ7" s="308">
        <f t="shared" ref="AQ7:AQ42" si="12">SUM(AR7:AT7)</f>
        <v>10219</v>
      </c>
      <c r="AR7" s="308">
        <f>SUM(AR$8:AR$1000)</f>
        <v>0</v>
      </c>
      <c r="AS7" s="308">
        <f>SUM(AS$8:AS$1000)</f>
        <v>0</v>
      </c>
      <c r="AT7" s="308">
        <f>SUM(AT$8:AT$1000)</f>
        <v>10219</v>
      </c>
      <c r="AU7" s="308">
        <f t="shared" ref="AU7:AU42" si="13">SUM(AV7:AX7)</f>
        <v>219</v>
      </c>
      <c r="AV7" s="308">
        <f>SUM(AV$8:AV$1000)</f>
        <v>0</v>
      </c>
      <c r="AW7" s="308">
        <f>SUM(AW$8:AW$1000)</f>
        <v>0</v>
      </c>
      <c r="AX7" s="308">
        <f>SUM(AX$8:AX$1000)</f>
        <v>219</v>
      </c>
      <c r="AY7" s="308">
        <f t="shared" ref="AY7:AY42" si="14">SUM(AZ7:BB7)</f>
        <v>1644</v>
      </c>
      <c r="AZ7" s="308">
        <f>SUM(AZ$8:AZ$1000)</f>
        <v>0</v>
      </c>
      <c r="BA7" s="308">
        <f>SUM(BA$8:BA$1000)</f>
        <v>0</v>
      </c>
      <c r="BB7" s="308">
        <f>SUM(BB$8:BB$1000)</f>
        <v>1644</v>
      </c>
      <c r="BC7" s="308">
        <f t="shared" ref="BC7:BC42" si="15">SUM(BD7,BK7)</f>
        <v>109921</v>
      </c>
      <c r="BD7" s="308">
        <f t="shared" ref="BD7:BD42" si="16">SUM(BE7:BJ7)</f>
        <v>51528</v>
      </c>
      <c r="BE7" s="308">
        <f t="shared" ref="BE7:BJ7" si="17">SUM(BE$8:BE$1000)</f>
        <v>0</v>
      </c>
      <c r="BF7" s="308">
        <f t="shared" si="17"/>
        <v>29486</v>
      </c>
      <c r="BG7" s="308">
        <f t="shared" si="17"/>
        <v>5138</v>
      </c>
      <c r="BH7" s="308">
        <f t="shared" si="17"/>
        <v>6554</v>
      </c>
      <c r="BI7" s="308">
        <f t="shared" si="17"/>
        <v>1632</v>
      </c>
      <c r="BJ7" s="308">
        <f t="shared" si="17"/>
        <v>8718</v>
      </c>
      <c r="BK7" s="308">
        <f t="shared" ref="BK7:BK42" si="18">SUM(BL7:BQ7)</f>
        <v>58393</v>
      </c>
      <c r="BL7" s="308">
        <f t="shared" ref="BL7:BQ7" si="19">SUM(BL$8:BL$1000)</f>
        <v>0</v>
      </c>
      <c r="BM7" s="308">
        <f t="shared" si="19"/>
        <v>47256</v>
      </c>
      <c r="BN7" s="308">
        <f t="shared" si="19"/>
        <v>2442</v>
      </c>
      <c r="BO7" s="308">
        <f t="shared" si="19"/>
        <v>5645</v>
      </c>
      <c r="BP7" s="308">
        <f t="shared" si="19"/>
        <v>1679</v>
      </c>
      <c r="BQ7" s="308">
        <f t="shared" si="19"/>
        <v>1371</v>
      </c>
      <c r="BR7" s="308">
        <f t="shared" ref="BR7:BX7" si="20">SUM(BY7,CF7)</f>
        <v>812458</v>
      </c>
      <c r="BS7" s="308">
        <f t="shared" si="20"/>
        <v>0</v>
      </c>
      <c r="BT7" s="308">
        <f t="shared" si="20"/>
        <v>678726</v>
      </c>
      <c r="BU7" s="308">
        <f t="shared" si="20"/>
        <v>22010</v>
      </c>
      <c r="BV7" s="308">
        <f t="shared" si="20"/>
        <v>95254</v>
      </c>
      <c r="BW7" s="308">
        <f t="shared" si="20"/>
        <v>1815</v>
      </c>
      <c r="BX7" s="308">
        <f t="shared" si="20"/>
        <v>14653</v>
      </c>
      <c r="BY7" s="308">
        <f t="shared" ref="BY7:BY42" si="21">SUM(BZ7:CE7)</f>
        <v>760930</v>
      </c>
      <c r="BZ7" s="308">
        <f t="shared" ref="BZ7:BZ42" si="22">F7</f>
        <v>0</v>
      </c>
      <c r="CA7" s="308">
        <f t="shared" ref="CA7:CA42" si="23">J7</f>
        <v>649240</v>
      </c>
      <c r="CB7" s="308">
        <f t="shared" ref="CB7:CB42" si="24">N7</f>
        <v>16872</v>
      </c>
      <c r="CC7" s="308">
        <f t="shared" ref="CC7:CC42" si="25">R7</f>
        <v>88700</v>
      </c>
      <c r="CD7" s="308">
        <f t="shared" ref="CD7:CD42" si="26">V7</f>
        <v>183</v>
      </c>
      <c r="CE7" s="308">
        <f t="shared" ref="CE7:CE42" si="27">Z7</f>
        <v>5935</v>
      </c>
      <c r="CF7" s="308">
        <f t="shared" ref="CF7:CF42" si="28">SUM(CG7:CL7)</f>
        <v>51528</v>
      </c>
      <c r="CG7" s="308">
        <f t="shared" ref="CG7:CL7" si="29">BE7</f>
        <v>0</v>
      </c>
      <c r="CH7" s="308">
        <f t="shared" si="29"/>
        <v>29486</v>
      </c>
      <c r="CI7" s="308">
        <f t="shared" si="29"/>
        <v>5138</v>
      </c>
      <c r="CJ7" s="308">
        <f t="shared" si="29"/>
        <v>6554</v>
      </c>
      <c r="CK7" s="308">
        <f t="shared" si="29"/>
        <v>1632</v>
      </c>
      <c r="CL7" s="308">
        <f t="shared" si="29"/>
        <v>8718</v>
      </c>
      <c r="CM7" s="308">
        <f t="shared" ref="CM7:CS7" si="30">SUM(CT7,DA7)</f>
        <v>351600</v>
      </c>
      <c r="CN7" s="308">
        <f t="shared" si="30"/>
        <v>0</v>
      </c>
      <c r="CO7" s="308">
        <f t="shared" si="30"/>
        <v>327676</v>
      </c>
      <c r="CP7" s="308">
        <f t="shared" si="30"/>
        <v>3147</v>
      </c>
      <c r="CQ7" s="308">
        <f t="shared" si="30"/>
        <v>15864</v>
      </c>
      <c r="CR7" s="308">
        <f t="shared" si="30"/>
        <v>1898</v>
      </c>
      <c r="CS7" s="308">
        <f t="shared" si="30"/>
        <v>3015</v>
      </c>
      <c r="CT7" s="308">
        <f t="shared" ref="CT7:CT42" si="31">SUM(CU7:CZ7)</f>
        <v>293207</v>
      </c>
      <c r="CU7" s="308">
        <f t="shared" ref="CU7:CU42" si="32">AE7</f>
        <v>0</v>
      </c>
      <c r="CV7" s="308">
        <f t="shared" ref="CV7:CV42" si="33">AI7</f>
        <v>280420</v>
      </c>
      <c r="CW7" s="308">
        <f t="shared" ref="CW7:CW42" si="34">AM7</f>
        <v>705</v>
      </c>
      <c r="CX7" s="308">
        <f t="shared" ref="CX7:CX42" si="35">AQ7</f>
        <v>10219</v>
      </c>
      <c r="CY7" s="308">
        <f t="shared" ref="CY7:CY42" si="36">AU7</f>
        <v>219</v>
      </c>
      <c r="CZ7" s="308">
        <f t="shared" ref="CZ7:CZ42" si="37">AY7</f>
        <v>1644</v>
      </c>
      <c r="DA7" s="308">
        <f t="shared" ref="DA7:DA42" si="38">SUM(DB7:DG7)</f>
        <v>58393</v>
      </c>
      <c r="DB7" s="308">
        <f t="shared" ref="DB7:DG7" si="39">BL7</f>
        <v>0</v>
      </c>
      <c r="DC7" s="308">
        <f t="shared" si="39"/>
        <v>47256</v>
      </c>
      <c r="DD7" s="308">
        <f t="shared" si="39"/>
        <v>2442</v>
      </c>
      <c r="DE7" s="308">
        <f t="shared" si="39"/>
        <v>5645</v>
      </c>
      <c r="DF7" s="308">
        <f t="shared" si="39"/>
        <v>1679</v>
      </c>
      <c r="DG7" s="308">
        <f t="shared" si="39"/>
        <v>1371</v>
      </c>
      <c r="DH7" s="308">
        <f>SUM(DH$8:DH$1000)</f>
        <v>42</v>
      </c>
      <c r="DI7" s="308">
        <f t="shared" ref="DI7:DI42" si="40">SUM(DJ7:DM7)</f>
        <v>101</v>
      </c>
      <c r="DJ7" s="308">
        <f>SUM(DJ$8:DJ$1000)</f>
        <v>9</v>
      </c>
      <c r="DK7" s="308">
        <f>SUM(DK$8:DK$1000)</f>
        <v>3</v>
      </c>
      <c r="DL7" s="308">
        <f>SUM(DL$8:DL$1000)</f>
        <v>57</v>
      </c>
      <c r="DM7" s="308">
        <f>SUM(DM$8:DM$1000)</f>
        <v>32</v>
      </c>
    </row>
    <row r="8" spans="1:117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si="0"/>
        <v>229993</v>
      </c>
      <c r="E8" s="292">
        <f t="shared" si="1"/>
        <v>148566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136502</v>
      </c>
      <c r="K8" s="292">
        <v>36798</v>
      </c>
      <c r="L8" s="292">
        <v>99704</v>
      </c>
      <c r="M8" s="292">
        <v>0</v>
      </c>
      <c r="N8" s="292">
        <f t="shared" si="4"/>
        <v>2568</v>
      </c>
      <c r="O8" s="292">
        <v>2533</v>
      </c>
      <c r="P8" s="292">
        <v>35</v>
      </c>
      <c r="Q8" s="292">
        <v>0</v>
      </c>
      <c r="R8" s="292">
        <f t="shared" si="5"/>
        <v>6929</v>
      </c>
      <c r="S8" s="292">
        <v>0</v>
      </c>
      <c r="T8" s="292">
        <v>6929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2567</v>
      </c>
      <c r="AA8" s="292">
        <v>2532</v>
      </c>
      <c r="AB8" s="292">
        <v>35</v>
      </c>
      <c r="AC8" s="292">
        <v>0</v>
      </c>
      <c r="AD8" s="292">
        <f t="shared" si="8"/>
        <v>54027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54027</v>
      </c>
      <c r="AJ8" s="292">
        <v>0</v>
      </c>
      <c r="AK8" s="292">
        <v>0</v>
      </c>
      <c r="AL8" s="292">
        <v>54027</v>
      </c>
      <c r="AM8" s="292">
        <f t="shared" si="11"/>
        <v>0</v>
      </c>
      <c r="AN8" s="292">
        <v>0</v>
      </c>
      <c r="AO8" s="292">
        <v>0</v>
      </c>
      <c r="AP8" s="292">
        <v>0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27400</v>
      </c>
      <c r="BD8" s="292">
        <f t="shared" si="16"/>
        <v>15790</v>
      </c>
      <c r="BE8" s="292">
        <v>0</v>
      </c>
      <c r="BF8" s="292">
        <v>10519</v>
      </c>
      <c r="BG8" s="292">
        <v>2636</v>
      </c>
      <c r="BH8" s="292">
        <v>0</v>
      </c>
      <c r="BI8" s="292">
        <v>0</v>
      </c>
      <c r="BJ8" s="292">
        <v>2635</v>
      </c>
      <c r="BK8" s="292">
        <f t="shared" si="18"/>
        <v>11610</v>
      </c>
      <c r="BL8" s="292">
        <v>0</v>
      </c>
      <c r="BM8" s="292">
        <v>9801</v>
      </c>
      <c r="BN8" s="292">
        <v>1605</v>
      </c>
      <c r="BO8" s="292">
        <v>0</v>
      </c>
      <c r="BP8" s="292">
        <v>0</v>
      </c>
      <c r="BQ8" s="292">
        <v>204</v>
      </c>
      <c r="BR8" s="292">
        <f t="shared" ref="BR8:BR42" si="41">SUM(BY8,CF8)</f>
        <v>164356</v>
      </c>
      <c r="BS8" s="292">
        <f t="shared" ref="BS8:BS42" si="42">SUM(BZ8,CG8)</f>
        <v>0</v>
      </c>
      <c r="BT8" s="292">
        <f t="shared" ref="BT8:BT42" si="43">SUM(CA8,CH8)</f>
        <v>147021</v>
      </c>
      <c r="BU8" s="292">
        <f t="shared" ref="BU8:BU42" si="44">SUM(CB8,CI8)</f>
        <v>5204</v>
      </c>
      <c r="BV8" s="292">
        <f t="shared" ref="BV8:BV42" si="45">SUM(CC8,CJ8)</f>
        <v>6929</v>
      </c>
      <c r="BW8" s="292">
        <f t="shared" ref="BW8:BW42" si="46">SUM(CD8,CK8)</f>
        <v>0</v>
      </c>
      <c r="BX8" s="292">
        <f t="shared" ref="BX8:BX42" si="47">SUM(CE8,CL8)</f>
        <v>5202</v>
      </c>
      <c r="BY8" s="292">
        <f t="shared" si="21"/>
        <v>148566</v>
      </c>
      <c r="BZ8" s="292">
        <f t="shared" si="22"/>
        <v>0</v>
      </c>
      <c r="CA8" s="292">
        <f t="shared" si="23"/>
        <v>136502</v>
      </c>
      <c r="CB8" s="292">
        <f t="shared" si="24"/>
        <v>2568</v>
      </c>
      <c r="CC8" s="292">
        <f t="shared" si="25"/>
        <v>6929</v>
      </c>
      <c r="CD8" s="292">
        <f t="shared" si="26"/>
        <v>0</v>
      </c>
      <c r="CE8" s="292">
        <f t="shared" si="27"/>
        <v>2567</v>
      </c>
      <c r="CF8" s="292">
        <f t="shared" si="28"/>
        <v>15790</v>
      </c>
      <c r="CG8" s="292">
        <f t="shared" ref="CG8:CG42" si="48">BE8</f>
        <v>0</v>
      </c>
      <c r="CH8" s="292">
        <f t="shared" ref="CH8:CH42" si="49">BF8</f>
        <v>10519</v>
      </c>
      <c r="CI8" s="292">
        <f t="shared" ref="CI8:CI42" si="50">BG8</f>
        <v>2636</v>
      </c>
      <c r="CJ8" s="292">
        <f t="shared" ref="CJ8:CJ42" si="51">BH8</f>
        <v>0</v>
      </c>
      <c r="CK8" s="292">
        <f t="shared" ref="CK8:CK42" si="52">BI8</f>
        <v>0</v>
      </c>
      <c r="CL8" s="292">
        <f t="shared" ref="CL8:CL42" si="53">BJ8</f>
        <v>2635</v>
      </c>
      <c r="CM8" s="292">
        <f t="shared" ref="CM8:CM42" si="54">SUM(CT8,DA8)</f>
        <v>65637</v>
      </c>
      <c r="CN8" s="292">
        <f t="shared" ref="CN8:CN42" si="55">SUM(CU8,DB8)</f>
        <v>0</v>
      </c>
      <c r="CO8" s="292">
        <f t="shared" ref="CO8:CO42" si="56">SUM(CV8,DC8)</f>
        <v>63828</v>
      </c>
      <c r="CP8" s="292">
        <f t="shared" ref="CP8:CP42" si="57">SUM(CW8,DD8)</f>
        <v>1605</v>
      </c>
      <c r="CQ8" s="292">
        <f t="shared" ref="CQ8:CQ42" si="58">SUM(CX8,DE8)</f>
        <v>0</v>
      </c>
      <c r="CR8" s="292">
        <f t="shared" ref="CR8:CR42" si="59">SUM(CY8,DF8)</f>
        <v>0</v>
      </c>
      <c r="CS8" s="292">
        <f t="shared" ref="CS8:CS42" si="60">SUM(CZ8,DG8)</f>
        <v>204</v>
      </c>
      <c r="CT8" s="292">
        <f t="shared" si="31"/>
        <v>54027</v>
      </c>
      <c r="CU8" s="292">
        <f t="shared" si="32"/>
        <v>0</v>
      </c>
      <c r="CV8" s="292">
        <f t="shared" si="33"/>
        <v>54027</v>
      </c>
      <c r="CW8" s="292">
        <f t="shared" si="34"/>
        <v>0</v>
      </c>
      <c r="CX8" s="292">
        <f t="shared" si="35"/>
        <v>0</v>
      </c>
      <c r="CY8" s="292">
        <f t="shared" si="36"/>
        <v>0</v>
      </c>
      <c r="CZ8" s="292">
        <f t="shared" si="37"/>
        <v>0</v>
      </c>
      <c r="DA8" s="292">
        <f t="shared" si="38"/>
        <v>11610</v>
      </c>
      <c r="DB8" s="292">
        <f t="shared" ref="DB8:DB42" si="61">BL8</f>
        <v>0</v>
      </c>
      <c r="DC8" s="292">
        <f t="shared" ref="DC8:DC42" si="62">BM8</f>
        <v>9801</v>
      </c>
      <c r="DD8" s="292">
        <f t="shared" ref="DD8:DD42" si="63">BN8</f>
        <v>1605</v>
      </c>
      <c r="DE8" s="292">
        <f t="shared" ref="DE8:DE42" si="64">BO8</f>
        <v>0</v>
      </c>
      <c r="DF8" s="292">
        <f t="shared" ref="DF8:DF42" si="65">BP8</f>
        <v>0</v>
      </c>
      <c r="DG8" s="292">
        <f t="shared" ref="DG8:DG42" si="66">BQ8</f>
        <v>204</v>
      </c>
      <c r="DH8" s="292">
        <v>0</v>
      </c>
      <c r="DI8" s="292">
        <f t="shared" si="40"/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0"/>
        <v>245696</v>
      </c>
      <c r="E9" s="292">
        <f t="shared" si="1"/>
        <v>156132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136372</v>
      </c>
      <c r="K9" s="292">
        <v>1720</v>
      </c>
      <c r="L9" s="292">
        <v>134652</v>
      </c>
      <c r="M9" s="292">
        <v>0</v>
      </c>
      <c r="N9" s="292">
        <f t="shared" si="4"/>
        <v>5178</v>
      </c>
      <c r="O9" s="292">
        <v>110</v>
      </c>
      <c r="P9" s="292">
        <v>5068</v>
      </c>
      <c r="Q9" s="292">
        <v>0</v>
      </c>
      <c r="R9" s="292">
        <f t="shared" si="5"/>
        <v>13024</v>
      </c>
      <c r="S9" s="292">
        <v>105</v>
      </c>
      <c r="T9" s="292">
        <v>12919</v>
      </c>
      <c r="U9" s="292">
        <v>0</v>
      </c>
      <c r="V9" s="292">
        <f t="shared" si="6"/>
        <v>27</v>
      </c>
      <c r="W9" s="292">
        <v>27</v>
      </c>
      <c r="X9" s="292">
        <v>0</v>
      </c>
      <c r="Y9" s="292">
        <v>0</v>
      </c>
      <c r="Z9" s="292">
        <f t="shared" si="7"/>
        <v>1531</v>
      </c>
      <c r="AA9" s="292">
        <v>1531</v>
      </c>
      <c r="AB9" s="292">
        <v>0</v>
      </c>
      <c r="AC9" s="292">
        <v>0</v>
      </c>
      <c r="AD9" s="292">
        <f t="shared" si="8"/>
        <v>87050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77865</v>
      </c>
      <c r="AJ9" s="292">
        <v>0</v>
      </c>
      <c r="AK9" s="292">
        <v>0</v>
      </c>
      <c r="AL9" s="292">
        <v>77865</v>
      </c>
      <c r="AM9" s="292">
        <f t="shared" si="11"/>
        <v>230</v>
      </c>
      <c r="AN9" s="292">
        <v>0</v>
      </c>
      <c r="AO9" s="292">
        <v>0</v>
      </c>
      <c r="AP9" s="292">
        <v>230</v>
      </c>
      <c r="AQ9" s="292">
        <f t="shared" si="12"/>
        <v>8450</v>
      </c>
      <c r="AR9" s="292">
        <v>0</v>
      </c>
      <c r="AS9" s="292">
        <v>0</v>
      </c>
      <c r="AT9" s="292">
        <v>8450</v>
      </c>
      <c r="AU9" s="292">
        <f t="shared" si="13"/>
        <v>219</v>
      </c>
      <c r="AV9" s="292">
        <v>0</v>
      </c>
      <c r="AW9" s="292">
        <v>0</v>
      </c>
      <c r="AX9" s="292">
        <v>219</v>
      </c>
      <c r="AY9" s="292">
        <f t="shared" si="14"/>
        <v>286</v>
      </c>
      <c r="AZ9" s="292">
        <v>0</v>
      </c>
      <c r="BA9" s="292">
        <v>0</v>
      </c>
      <c r="BB9" s="292">
        <v>286</v>
      </c>
      <c r="BC9" s="292">
        <f t="shared" si="15"/>
        <v>2514</v>
      </c>
      <c r="BD9" s="292">
        <f t="shared" si="16"/>
        <v>1550</v>
      </c>
      <c r="BE9" s="292">
        <v>0</v>
      </c>
      <c r="BF9" s="292">
        <v>888</v>
      </c>
      <c r="BG9" s="292">
        <v>81</v>
      </c>
      <c r="BH9" s="292">
        <v>11</v>
      </c>
      <c r="BI9" s="292">
        <v>4</v>
      </c>
      <c r="BJ9" s="292">
        <v>566</v>
      </c>
      <c r="BK9" s="292">
        <f t="shared" si="18"/>
        <v>964</v>
      </c>
      <c r="BL9" s="292">
        <v>0</v>
      </c>
      <c r="BM9" s="292">
        <v>732</v>
      </c>
      <c r="BN9" s="292">
        <v>0</v>
      </c>
      <c r="BO9" s="292">
        <v>0</v>
      </c>
      <c r="BP9" s="292">
        <v>231</v>
      </c>
      <c r="BQ9" s="292">
        <v>1</v>
      </c>
      <c r="BR9" s="292">
        <f t="shared" si="41"/>
        <v>157682</v>
      </c>
      <c r="BS9" s="292">
        <f t="shared" si="42"/>
        <v>0</v>
      </c>
      <c r="BT9" s="292">
        <f t="shared" si="43"/>
        <v>137260</v>
      </c>
      <c r="BU9" s="292">
        <f t="shared" si="44"/>
        <v>5259</v>
      </c>
      <c r="BV9" s="292">
        <f t="shared" si="45"/>
        <v>13035</v>
      </c>
      <c r="BW9" s="292">
        <f t="shared" si="46"/>
        <v>31</v>
      </c>
      <c r="BX9" s="292">
        <f t="shared" si="47"/>
        <v>2097</v>
      </c>
      <c r="BY9" s="292">
        <f t="shared" si="21"/>
        <v>156132</v>
      </c>
      <c r="BZ9" s="292">
        <f t="shared" si="22"/>
        <v>0</v>
      </c>
      <c r="CA9" s="292">
        <f t="shared" si="23"/>
        <v>136372</v>
      </c>
      <c r="CB9" s="292">
        <f t="shared" si="24"/>
        <v>5178</v>
      </c>
      <c r="CC9" s="292">
        <f t="shared" si="25"/>
        <v>13024</v>
      </c>
      <c r="CD9" s="292">
        <f t="shared" si="26"/>
        <v>27</v>
      </c>
      <c r="CE9" s="292">
        <f t="shared" si="27"/>
        <v>1531</v>
      </c>
      <c r="CF9" s="292">
        <f t="shared" si="28"/>
        <v>1550</v>
      </c>
      <c r="CG9" s="292">
        <f t="shared" si="48"/>
        <v>0</v>
      </c>
      <c r="CH9" s="292">
        <f t="shared" si="49"/>
        <v>888</v>
      </c>
      <c r="CI9" s="292">
        <f t="shared" si="50"/>
        <v>81</v>
      </c>
      <c r="CJ9" s="292">
        <f t="shared" si="51"/>
        <v>11</v>
      </c>
      <c r="CK9" s="292">
        <f t="shared" si="52"/>
        <v>4</v>
      </c>
      <c r="CL9" s="292">
        <f t="shared" si="53"/>
        <v>566</v>
      </c>
      <c r="CM9" s="292">
        <f t="shared" si="54"/>
        <v>88014</v>
      </c>
      <c r="CN9" s="292">
        <f t="shared" si="55"/>
        <v>0</v>
      </c>
      <c r="CO9" s="292">
        <f t="shared" si="56"/>
        <v>78597</v>
      </c>
      <c r="CP9" s="292">
        <f t="shared" si="57"/>
        <v>230</v>
      </c>
      <c r="CQ9" s="292">
        <f t="shared" si="58"/>
        <v>8450</v>
      </c>
      <c r="CR9" s="292">
        <f t="shared" si="59"/>
        <v>450</v>
      </c>
      <c r="CS9" s="292">
        <f t="shared" si="60"/>
        <v>287</v>
      </c>
      <c r="CT9" s="292">
        <f t="shared" si="31"/>
        <v>87050</v>
      </c>
      <c r="CU9" s="292">
        <f t="shared" si="32"/>
        <v>0</v>
      </c>
      <c r="CV9" s="292">
        <f t="shared" si="33"/>
        <v>77865</v>
      </c>
      <c r="CW9" s="292">
        <f t="shared" si="34"/>
        <v>230</v>
      </c>
      <c r="CX9" s="292">
        <f t="shared" si="35"/>
        <v>8450</v>
      </c>
      <c r="CY9" s="292">
        <f t="shared" si="36"/>
        <v>219</v>
      </c>
      <c r="CZ9" s="292">
        <f t="shared" si="37"/>
        <v>286</v>
      </c>
      <c r="DA9" s="292">
        <f t="shared" si="38"/>
        <v>964</v>
      </c>
      <c r="DB9" s="292">
        <f t="shared" si="61"/>
        <v>0</v>
      </c>
      <c r="DC9" s="292">
        <f t="shared" si="62"/>
        <v>732</v>
      </c>
      <c r="DD9" s="292">
        <f t="shared" si="63"/>
        <v>0</v>
      </c>
      <c r="DE9" s="292">
        <f t="shared" si="64"/>
        <v>0</v>
      </c>
      <c r="DF9" s="292">
        <f t="shared" si="65"/>
        <v>231</v>
      </c>
      <c r="DG9" s="292">
        <f t="shared" si="66"/>
        <v>1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0"/>
        <v>59639</v>
      </c>
      <c r="E10" s="292">
        <f t="shared" si="1"/>
        <v>39220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30360</v>
      </c>
      <c r="K10" s="292">
        <v>1537</v>
      </c>
      <c r="L10" s="292">
        <v>28823</v>
      </c>
      <c r="M10" s="292">
        <v>0</v>
      </c>
      <c r="N10" s="292">
        <f t="shared" si="4"/>
        <v>1102</v>
      </c>
      <c r="O10" s="292">
        <v>1091</v>
      </c>
      <c r="P10" s="292">
        <v>11</v>
      </c>
      <c r="Q10" s="292">
        <v>0</v>
      </c>
      <c r="R10" s="292">
        <f t="shared" si="5"/>
        <v>7758</v>
      </c>
      <c r="S10" s="292">
        <v>5170</v>
      </c>
      <c r="T10" s="292">
        <v>2588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0</v>
      </c>
      <c r="AA10" s="292">
        <v>0</v>
      </c>
      <c r="AB10" s="292">
        <v>0</v>
      </c>
      <c r="AC10" s="292">
        <v>0</v>
      </c>
      <c r="AD10" s="292">
        <f t="shared" si="8"/>
        <v>18661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18380</v>
      </c>
      <c r="AJ10" s="292">
        <v>0</v>
      </c>
      <c r="AK10" s="292">
        <v>0</v>
      </c>
      <c r="AL10" s="292">
        <v>18380</v>
      </c>
      <c r="AM10" s="292">
        <f t="shared" si="11"/>
        <v>137</v>
      </c>
      <c r="AN10" s="292">
        <v>0</v>
      </c>
      <c r="AO10" s="292">
        <v>0</v>
      </c>
      <c r="AP10" s="292">
        <v>137</v>
      </c>
      <c r="AQ10" s="292">
        <f t="shared" si="12"/>
        <v>144</v>
      </c>
      <c r="AR10" s="292">
        <v>0</v>
      </c>
      <c r="AS10" s="292">
        <v>0</v>
      </c>
      <c r="AT10" s="292">
        <v>144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1758</v>
      </c>
      <c r="BD10" s="292">
        <f t="shared" si="16"/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 t="shared" si="18"/>
        <v>1758</v>
      </c>
      <c r="BL10" s="292">
        <v>0</v>
      </c>
      <c r="BM10" s="292">
        <v>1534</v>
      </c>
      <c r="BN10" s="292">
        <v>171</v>
      </c>
      <c r="BO10" s="292">
        <v>53</v>
      </c>
      <c r="BP10" s="292">
        <v>0</v>
      </c>
      <c r="BQ10" s="292">
        <v>0</v>
      </c>
      <c r="BR10" s="292">
        <f t="shared" si="41"/>
        <v>39220</v>
      </c>
      <c r="BS10" s="292">
        <f t="shared" si="42"/>
        <v>0</v>
      </c>
      <c r="BT10" s="292">
        <f t="shared" si="43"/>
        <v>30360</v>
      </c>
      <c r="BU10" s="292">
        <f t="shared" si="44"/>
        <v>1102</v>
      </c>
      <c r="BV10" s="292">
        <f t="shared" si="45"/>
        <v>7758</v>
      </c>
      <c r="BW10" s="292">
        <f t="shared" si="46"/>
        <v>0</v>
      </c>
      <c r="BX10" s="292">
        <f t="shared" si="47"/>
        <v>0</v>
      </c>
      <c r="BY10" s="292">
        <f t="shared" si="21"/>
        <v>39220</v>
      </c>
      <c r="BZ10" s="292">
        <f t="shared" si="22"/>
        <v>0</v>
      </c>
      <c r="CA10" s="292">
        <f t="shared" si="23"/>
        <v>30360</v>
      </c>
      <c r="CB10" s="292">
        <f t="shared" si="24"/>
        <v>1102</v>
      </c>
      <c r="CC10" s="292">
        <f t="shared" si="25"/>
        <v>7758</v>
      </c>
      <c r="CD10" s="292">
        <f t="shared" si="26"/>
        <v>0</v>
      </c>
      <c r="CE10" s="292">
        <f t="shared" si="27"/>
        <v>0</v>
      </c>
      <c r="CF10" s="292">
        <f t="shared" si="28"/>
        <v>0</v>
      </c>
      <c r="CG10" s="292">
        <f t="shared" si="48"/>
        <v>0</v>
      </c>
      <c r="CH10" s="292">
        <f t="shared" si="49"/>
        <v>0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20419</v>
      </c>
      <c r="CN10" s="292">
        <f t="shared" si="55"/>
        <v>0</v>
      </c>
      <c r="CO10" s="292">
        <f t="shared" si="56"/>
        <v>19914</v>
      </c>
      <c r="CP10" s="292">
        <f t="shared" si="57"/>
        <v>308</v>
      </c>
      <c r="CQ10" s="292">
        <f t="shared" si="58"/>
        <v>197</v>
      </c>
      <c r="CR10" s="292">
        <f t="shared" si="59"/>
        <v>0</v>
      </c>
      <c r="CS10" s="292">
        <f t="shared" si="60"/>
        <v>0</v>
      </c>
      <c r="CT10" s="292">
        <f t="shared" si="31"/>
        <v>18661</v>
      </c>
      <c r="CU10" s="292">
        <f t="shared" si="32"/>
        <v>0</v>
      </c>
      <c r="CV10" s="292">
        <f t="shared" si="33"/>
        <v>18380</v>
      </c>
      <c r="CW10" s="292">
        <f t="shared" si="34"/>
        <v>137</v>
      </c>
      <c r="CX10" s="292">
        <f t="shared" si="35"/>
        <v>144</v>
      </c>
      <c r="CY10" s="292">
        <f t="shared" si="36"/>
        <v>0</v>
      </c>
      <c r="CZ10" s="292">
        <f t="shared" si="37"/>
        <v>0</v>
      </c>
      <c r="DA10" s="292">
        <f t="shared" si="38"/>
        <v>1758</v>
      </c>
      <c r="DB10" s="292">
        <f t="shared" si="61"/>
        <v>0</v>
      </c>
      <c r="DC10" s="292">
        <f t="shared" si="62"/>
        <v>1534</v>
      </c>
      <c r="DD10" s="292">
        <f t="shared" si="63"/>
        <v>171</v>
      </c>
      <c r="DE10" s="292">
        <f t="shared" si="64"/>
        <v>53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0"/>
        <v>23340</v>
      </c>
      <c r="E11" s="292">
        <f t="shared" si="1"/>
        <v>12818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9772</v>
      </c>
      <c r="K11" s="292">
        <v>1166</v>
      </c>
      <c r="L11" s="292">
        <v>8606</v>
      </c>
      <c r="M11" s="292">
        <v>0</v>
      </c>
      <c r="N11" s="292">
        <f t="shared" si="4"/>
        <v>0</v>
      </c>
      <c r="O11" s="292">
        <v>0</v>
      </c>
      <c r="P11" s="292">
        <v>0</v>
      </c>
      <c r="Q11" s="292">
        <v>0</v>
      </c>
      <c r="R11" s="292">
        <f t="shared" si="5"/>
        <v>2996</v>
      </c>
      <c r="S11" s="292">
        <v>61</v>
      </c>
      <c r="T11" s="292">
        <v>2935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50</v>
      </c>
      <c r="AA11" s="292">
        <v>50</v>
      </c>
      <c r="AB11" s="292">
        <v>0</v>
      </c>
      <c r="AC11" s="292">
        <v>0</v>
      </c>
      <c r="AD11" s="292">
        <f t="shared" si="8"/>
        <v>7051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6916</v>
      </c>
      <c r="AJ11" s="292">
        <v>0</v>
      </c>
      <c r="AK11" s="292">
        <v>0</v>
      </c>
      <c r="AL11" s="292">
        <v>6916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73</v>
      </c>
      <c r="AR11" s="292">
        <v>0</v>
      </c>
      <c r="AS11" s="292">
        <v>0</v>
      </c>
      <c r="AT11" s="292">
        <v>73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62</v>
      </c>
      <c r="AZ11" s="292">
        <v>0</v>
      </c>
      <c r="BA11" s="292">
        <v>0</v>
      </c>
      <c r="BB11" s="292">
        <v>62</v>
      </c>
      <c r="BC11" s="292">
        <f t="shared" si="15"/>
        <v>3471</v>
      </c>
      <c r="BD11" s="292">
        <f t="shared" si="16"/>
        <v>671</v>
      </c>
      <c r="BE11" s="292">
        <v>0</v>
      </c>
      <c r="BF11" s="292">
        <v>342</v>
      </c>
      <c r="BG11" s="292">
        <v>0</v>
      </c>
      <c r="BH11" s="292">
        <v>75</v>
      </c>
      <c r="BI11" s="292">
        <v>0</v>
      </c>
      <c r="BJ11" s="292">
        <v>254</v>
      </c>
      <c r="BK11" s="292">
        <f t="shared" si="18"/>
        <v>2800</v>
      </c>
      <c r="BL11" s="292">
        <v>0</v>
      </c>
      <c r="BM11" s="292">
        <v>2769</v>
      </c>
      <c r="BN11" s="292">
        <v>0</v>
      </c>
      <c r="BO11" s="292">
        <v>28</v>
      </c>
      <c r="BP11" s="292">
        <v>0</v>
      </c>
      <c r="BQ11" s="292">
        <v>3</v>
      </c>
      <c r="BR11" s="292">
        <f t="shared" si="41"/>
        <v>13489</v>
      </c>
      <c r="BS11" s="292">
        <f t="shared" si="42"/>
        <v>0</v>
      </c>
      <c r="BT11" s="292">
        <f t="shared" si="43"/>
        <v>10114</v>
      </c>
      <c r="BU11" s="292">
        <f t="shared" si="44"/>
        <v>0</v>
      </c>
      <c r="BV11" s="292">
        <f t="shared" si="45"/>
        <v>3071</v>
      </c>
      <c r="BW11" s="292">
        <f t="shared" si="46"/>
        <v>0</v>
      </c>
      <c r="BX11" s="292">
        <f t="shared" si="47"/>
        <v>304</v>
      </c>
      <c r="BY11" s="292">
        <f t="shared" si="21"/>
        <v>12818</v>
      </c>
      <c r="BZ11" s="292">
        <f t="shared" si="22"/>
        <v>0</v>
      </c>
      <c r="CA11" s="292">
        <f t="shared" si="23"/>
        <v>9772</v>
      </c>
      <c r="CB11" s="292">
        <f t="shared" si="24"/>
        <v>0</v>
      </c>
      <c r="CC11" s="292">
        <f t="shared" si="25"/>
        <v>2996</v>
      </c>
      <c r="CD11" s="292">
        <f t="shared" si="26"/>
        <v>0</v>
      </c>
      <c r="CE11" s="292">
        <f t="shared" si="27"/>
        <v>50</v>
      </c>
      <c r="CF11" s="292">
        <f t="shared" si="28"/>
        <v>671</v>
      </c>
      <c r="CG11" s="292">
        <f t="shared" si="48"/>
        <v>0</v>
      </c>
      <c r="CH11" s="292">
        <f t="shared" si="49"/>
        <v>342</v>
      </c>
      <c r="CI11" s="292">
        <f t="shared" si="50"/>
        <v>0</v>
      </c>
      <c r="CJ11" s="292">
        <f t="shared" si="51"/>
        <v>75</v>
      </c>
      <c r="CK11" s="292">
        <f t="shared" si="52"/>
        <v>0</v>
      </c>
      <c r="CL11" s="292">
        <f t="shared" si="53"/>
        <v>254</v>
      </c>
      <c r="CM11" s="292">
        <f t="shared" si="54"/>
        <v>9851</v>
      </c>
      <c r="CN11" s="292">
        <f t="shared" si="55"/>
        <v>0</v>
      </c>
      <c r="CO11" s="292">
        <f t="shared" si="56"/>
        <v>9685</v>
      </c>
      <c r="CP11" s="292">
        <f t="shared" si="57"/>
        <v>0</v>
      </c>
      <c r="CQ11" s="292">
        <f t="shared" si="58"/>
        <v>101</v>
      </c>
      <c r="CR11" s="292">
        <f t="shared" si="59"/>
        <v>0</v>
      </c>
      <c r="CS11" s="292">
        <f t="shared" si="60"/>
        <v>65</v>
      </c>
      <c r="CT11" s="292">
        <f t="shared" si="31"/>
        <v>7051</v>
      </c>
      <c r="CU11" s="292">
        <f t="shared" si="32"/>
        <v>0</v>
      </c>
      <c r="CV11" s="292">
        <f t="shared" si="33"/>
        <v>6916</v>
      </c>
      <c r="CW11" s="292">
        <f t="shared" si="34"/>
        <v>0</v>
      </c>
      <c r="CX11" s="292">
        <f t="shared" si="35"/>
        <v>73</v>
      </c>
      <c r="CY11" s="292">
        <f t="shared" si="36"/>
        <v>0</v>
      </c>
      <c r="CZ11" s="292">
        <f t="shared" si="37"/>
        <v>62</v>
      </c>
      <c r="DA11" s="292">
        <f t="shared" si="38"/>
        <v>2800</v>
      </c>
      <c r="DB11" s="292">
        <f t="shared" si="61"/>
        <v>0</v>
      </c>
      <c r="DC11" s="292">
        <f t="shared" si="62"/>
        <v>2769</v>
      </c>
      <c r="DD11" s="292">
        <f t="shared" si="63"/>
        <v>0</v>
      </c>
      <c r="DE11" s="292">
        <f t="shared" si="64"/>
        <v>28</v>
      </c>
      <c r="DF11" s="292">
        <f t="shared" si="65"/>
        <v>0</v>
      </c>
      <c r="DG11" s="292">
        <f t="shared" si="66"/>
        <v>3</v>
      </c>
      <c r="DH11" s="292">
        <v>0</v>
      </c>
      <c r="DI11" s="292">
        <f t="shared" si="40"/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0"/>
        <v>36075</v>
      </c>
      <c r="E12" s="292">
        <f t="shared" si="1"/>
        <v>25775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22169</v>
      </c>
      <c r="K12" s="292">
        <v>47</v>
      </c>
      <c r="L12" s="292">
        <v>22122</v>
      </c>
      <c r="M12" s="292">
        <v>0</v>
      </c>
      <c r="N12" s="292">
        <f t="shared" si="4"/>
        <v>744</v>
      </c>
      <c r="O12" s="292">
        <v>1</v>
      </c>
      <c r="P12" s="292">
        <v>743</v>
      </c>
      <c r="Q12" s="292">
        <v>0</v>
      </c>
      <c r="R12" s="292">
        <f t="shared" si="5"/>
        <v>2677</v>
      </c>
      <c r="S12" s="292">
        <v>143</v>
      </c>
      <c r="T12" s="292">
        <v>2534</v>
      </c>
      <c r="U12" s="292">
        <v>0</v>
      </c>
      <c r="V12" s="292">
        <f t="shared" si="6"/>
        <v>53</v>
      </c>
      <c r="W12" s="292">
        <v>11</v>
      </c>
      <c r="X12" s="292">
        <v>42</v>
      </c>
      <c r="Y12" s="292">
        <v>0</v>
      </c>
      <c r="Z12" s="292">
        <f t="shared" si="7"/>
        <v>132</v>
      </c>
      <c r="AA12" s="292">
        <v>107</v>
      </c>
      <c r="AB12" s="292">
        <v>0</v>
      </c>
      <c r="AC12" s="292">
        <v>25</v>
      </c>
      <c r="AD12" s="292">
        <f t="shared" si="8"/>
        <v>8574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8574</v>
      </c>
      <c r="AJ12" s="292">
        <v>0</v>
      </c>
      <c r="AK12" s="292">
        <v>0</v>
      </c>
      <c r="AL12" s="292">
        <v>8574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1726</v>
      </c>
      <c r="BD12" s="292">
        <f t="shared" si="16"/>
        <v>1095</v>
      </c>
      <c r="BE12" s="292">
        <v>0</v>
      </c>
      <c r="BF12" s="292">
        <v>36</v>
      </c>
      <c r="BG12" s="292">
        <v>4</v>
      </c>
      <c r="BH12" s="292">
        <v>487</v>
      </c>
      <c r="BI12" s="292">
        <v>0</v>
      </c>
      <c r="BJ12" s="292">
        <v>568</v>
      </c>
      <c r="BK12" s="292">
        <f t="shared" si="18"/>
        <v>631</v>
      </c>
      <c r="BL12" s="292">
        <v>0</v>
      </c>
      <c r="BM12" s="292">
        <v>626</v>
      </c>
      <c r="BN12" s="292">
        <v>0</v>
      </c>
      <c r="BO12" s="292">
        <v>0</v>
      </c>
      <c r="BP12" s="292">
        <v>0</v>
      </c>
      <c r="BQ12" s="292">
        <v>5</v>
      </c>
      <c r="BR12" s="292">
        <f t="shared" si="41"/>
        <v>26870</v>
      </c>
      <c r="BS12" s="292">
        <f t="shared" si="42"/>
        <v>0</v>
      </c>
      <c r="BT12" s="292">
        <f t="shared" si="43"/>
        <v>22205</v>
      </c>
      <c r="BU12" s="292">
        <f t="shared" si="44"/>
        <v>748</v>
      </c>
      <c r="BV12" s="292">
        <f t="shared" si="45"/>
        <v>3164</v>
      </c>
      <c r="BW12" s="292">
        <f t="shared" si="46"/>
        <v>53</v>
      </c>
      <c r="BX12" s="292">
        <f t="shared" si="47"/>
        <v>700</v>
      </c>
      <c r="BY12" s="292">
        <f t="shared" si="21"/>
        <v>25775</v>
      </c>
      <c r="BZ12" s="292">
        <f t="shared" si="22"/>
        <v>0</v>
      </c>
      <c r="CA12" s="292">
        <f t="shared" si="23"/>
        <v>22169</v>
      </c>
      <c r="CB12" s="292">
        <f t="shared" si="24"/>
        <v>744</v>
      </c>
      <c r="CC12" s="292">
        <f t="shared" si="25"/>
        <v>2677</v>
      </c>
      <c r="CD12" s="292">
        <f t="shared" si="26"/>
        <v>53</v>
      </c>
      <c r="CE12" s="292">
        <f t="shared" si="27"/>
        <v>132</v>
      </c>
      <c r="CF12" s="292">
        <f t="shared" si="28"/>
        <v>1095</v>
      </c>
      <c r="CG12" s="292">
        <f t="shared" si="48"/>
        <v>0</v>
      </c>
      <c r="CH12" s="292">
        <f t="shared" si="49"/>
        <v>36</v>
      </c>
      <c r="CI12" s="292">
        <f t="shared" si="50"/>
        <v>4</v>
      </c>
      <c r="CJ12" s="292">
        <f t="shared" si="51"/>
        <v>487</v>
      </c>
      <c r="CK12" s="292">
        <f t="shared" si="52"/>
        <v>0</v>
      </c>
      <c r="CL12" s="292">
        <f t="shared" si="53"/>
        <v>568</v>
      </c>
      <c r="CM12" s="292">
        <f t="shared" si="54"/>
        <v>9205</v>
      </c>
      <c r="CN12" s="292">
        <f t="shared" si="55"/>
        <v>0</v>
      </c>
      <c r="CO12" s="292">
        <f t="shared" si="56"/>
        <v>9200</v>
      </c>
      <c r="CP12" s="292">
        <f t="shared" si="57"/>
        <v>0</v>
      </c>
      <c r="CQ12" s="292">
        <f t="shared" si="58"/>
        <v>0</v>
      </c>
      <c r="CR12" s="292">
        <f t="shared" si="59"/>
        <v>0</v>
      </c>
      <c r="CS12" s="292">
        <f t="shared" si="60"/>
        <v>5</v>
      </c>
      <c r="CT12" s="292">
        <f t="shared" si="31"/>
        <v>8574</v>
      </c>
      <c r="CU12" s="292">
        <f t="shared" si="32"/>
        <v>0</v>
      </c>
      <c r="CV12" s="292">
        <f t="shared" si="33"/>
        <v>8574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631</v>
      </c>
      <c r="DB12" s="292">
        <f t="shared" si="61"/>
        <v>0</v>
      </c>
      <c r="DC12" s="292">
        <f t="shared" si="62"/>
        <v>626</v>
      </c>
      <c r="DD12" s="292">
        <f t="shared" si="63"/>
        <v>0</v>
      </c>
      <c r="DE12" s="292">
        <f t="shared" si="64"/>
        <v>0</v>
      </c>
      <c r="DF12" s="292">
        <f t="shared" si="65"/>
        <v>0</v>
      </c>
      <c r="DG12" s="292">
        <f t="shared" si="66"/>
        <v>5</v>
      </c>
      <c r="DH12" s="292">
        <v>0</v>
      </c>
      <c r="DI12" s="292">
        <f t="shared" si="40"/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0"/>
        <v>42346</v>
      </c>
      <c r="E13" s="292">
        <f t="shared" si="1"/>
        <v>28132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25257</v>
      </c>
      <c r="K13" s="292">
        <v>0</v>
      </c>
      <c r="L13" s="292">
        <v>25257</v>
      </c>
      <c r="M13" s="292">
        <v>0</v>
      </c>
      <c r="N13" s="292">
        <f t="shared" si="4"/>
        <v>1208</v>
      </c>
      <c r="O13" s="292">
        <v>0</v>
      </c>
      <c r="P13" s="292">
        <v>1208</v>
      </c>
      <c r="Q13" s="292">
        <v>0</v>
      </c>
      <c r="R13" s="292">
        <f t="shared" si="5"/>
        <v>1430</v>
      </c>
      <c r="S13" s="292">
        <v>0</v>
      </c>
      <c r="T13" s="292">
        <v>1430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237</v>
      </c>
      <c r="AA13" s="292">
        <v>0</v>
      </c>
      <c r="AB13" s="292">
        <v>237</v>
      </c>
      <c r="AC13" s="292">
        <v>0</v>
      </c>
      <c r="AD13" s="292">
        <f t="shared" si="8"/>
        <v>9968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9901</v>
      </c>
      <c r="AJ13" s="292">
        <v>0</v>
      </c>
      <c r="AK13" s="292">
        <v>0</v>
      </c>
      <c r="AL13" s="292">
        <v>9901</v>
      </c>
      <c r="AM13" s="292">
        <f t="shared" si="11"/>
        <v>67</v>
      </c>
      <c r="AN13" s="292">
        <v>0</v>
      </c>
      <c r="AO13" s="292">
        <v>0</v>
      </c>
      <c r="AP13" s="292">
        <v>67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4246</v>
      </c>
      <c r="BD13" s="292">
        <f t="shared" si="16"/>
        <v>2184</v>
      </c>
      <c r="BE13" s="292">
        <v>0</v>
      </c>
      <c r="BF13" s="292">
        <v>857</v>
      </c>
      <c r="BG13" s="292">
        <v>881</v>
      </c>
      <c r="BH13" s="292">
        <v>251</v>
      </c>
      <c r="BI13" s="292">
        <v>0</v>
      </c>
      <c r="BJ13" s="292">
        <v>195</v>
      </c>
      <c r="BK13" s="292">
        <f t="shared" si="18"/>
        <v>2062</v>
      </c>
      <c r="BL13" s="292">
        <v>0</v>
      </c>
      <c r="BM13" s="292">
        <v>671</v>
      </c>
      <c r="BN13" s="292">
        <v>85</v>
      </c>
      <c r="BO13" s="292">
        <v>147</v>
      </c>
      <c r="BP13" s="292">
        <v>1135</v>
      </c>
      <c r="BQ13" s="292">
        <v>24</v>
      </c>
      <c r="BR13" s="292">
        <f t="shared" si="41"/>
        <v>30316</v>
      </c>
      <c r="BS13" s="292">
        <f t="shared" si="42"/>
        <v>0</v>
      </c>
      <c r="BT13" s="292">
        <f t="shared" si="43"/>
        <v>26114</v>
      </c>
      <c r="BU13" s="292">
        <f t="shared" si="44"/>
        <v>2089</v>
      </c>
      <c r="BV13" s="292">
        <f t="shared" si="45"/>
        <v>1681</v>
      </c>
      <c r="BW13" s="292">
        <f t="shared" si="46"/>
        <v>0</v>
      </c>
      <c r="BX13" s="292">
        <f t="shared" si="47"/>
        <v>432</v>
      </c>
      <c r="BY13" s="292">
        <f t="shared" si="21"/>
        <v>28132</v>
      </c>
      <c r="BZ13" s="292">
        <f t="shared" si="22"/>
        <v>0</v>
      </c>
      <c r="CA13" s="292">
        <f t="shared" si="23"/>
        <v>25257</v>
      </c>
      <c r="CB13" s="292">
        <f t="shared" si="24"/>
        <v>1208</v>
      </c>
      <c r="CC13" s="292">
        <f t="shared" si="25"/>
        <v>1430</v>
      </c>
      <c r="CD13" s="292">
        <f t="shared" si="26"/>
        <v>0</v>
      </c>
      <c r="CE13" s="292">
        <f t="shared" si="27"/>
        <v>237</v>
      </c>
      <c r="CF13" s="292">
        <f t="shared" si="28"/>
        <v>2184</v>
      </c>
      <c r="CG13" s="292">
        <f t="shared" si="48"/>
        <v>0</v>
      </c>
      <c r="CH13" s="292">
        <f t="shared" si="49"/>
        <v>857</v>
      </c>
      <c r="CI13" s="292">
        <f t="shared" si="50"/>
        <v>881</v>
      </c>
      <c r="CJ13" s="292">
        <f t="shared" si="51"/>
        <v>251</v>
      </c>
      <c r="CK13" s="292">
        <f t="shared" si="52"/>
        <v>0</v>
      </c>
      <c r="CL13" s="292">
        <f t="shared" si="53"/>
        <v>195</v>
      </c>
      <c r="CM13" s="292">
        <f t="shared" si="54"/>
        <v>12030</v>
      </c>
      <c r="CN13" s="292">
        <f t="shared" si="55"/>
        <v>0</v>
      </c>
      <c r="CO13" s="292">
        <f t="shared" si="56"/>
        <v>10572</v>
      </c>
      <c r="CP13" s="292">
        <f t="shared" si="57"/>
        <v>152</v>
      </c>
      <c r="CQ13" s="292">
        <f t="shared" si="58"/>
        <v>147</v>
      </c>
      <c r="CR13" s="292">
        <f t="shared" si="59"/>
        <v>1135</v>
      </c>
      <c r="CS13" s="292">
        <f t="shared" si="60"/>
        <v>24</v>
      </c>
      <c r="CT13" s="292">
        <f t="shared" si="31"/>
        <v>9968</v>
      </c>
      <c r="CU13" s="292">
        <f t="shared" si="32"/>
        <v>0</v>
      </c>
      <c r="CV13" s="292">
        <f t="shared" si="33"/>
        <v>9901</v>
      </c>
      <c r="CW13" s="292">
        <f t="shared" si="34"/>
        <v>67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2062</v>
      </c>
      <c r="DB13" s="292">
        <f t="shared" si="61"/>
        <v>0</v>
      </c>
      <c r="DC13" s="292">
        <f t="shared" si="62"/>
        <v>671</v>
      </c>
      <c r="DD13" s="292">
        <f t="shared" si="63"/>
        <v>85</v>
      </c>
      <c r="DE13" s="292">
        <f t="shared" si="64"/>
        <v>147</v>
      </c>
      <c r="DF13" s="292">
        <f t="shared" si="65"/>
        <v>1135</v>
      </c>
      <c r="DG13" s="292">
        <f t="shared" si="66"/>
        <v>24</v>
      </c>
      <c r="DH13" s="292">
        <v>0</v>
      </c>
      <c r="DI13" s="292">
        <f t="shared" si="40"/>
        <v>3</v>
      </c>
      <c r="DJ13" s="292">
        <v>0</v>
      </c>
      <c r="DK13" s="292">
        <v>1</v>
      </c>
      <c r="DL13" s="292">
        <v>0</v>
      </c>
      <c r="DM13" s="292">
        <v>2</v>
      </c>
    </row>
    <row r="14" spans="1:117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0"/>
        <v>33795</v>
      </c>
      <c r="E14" s="292">
        <f t="shared" si="1"/>
        <v>20472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18276</v>
      </c>
      <c r="K14" s="292">
        <v>11079</v>
      </c>
      <c r="L14" s="292">
        <v>3519</v>
      </c>
      <c r="M14" s="292">
        <v>3678</v>
      </c>
      <c r="N14" s="292">
        <f t="shared" si="4"/>
        <v>166</v>
      </c>
      <c r="O14" s="292">
        <v>124</v>
      </c>
      <c r="P14" s="292">
        <v>42</v>
      </c>
      <c r="Q14" s="292">
        <v>0</v>
      </c>
      <c r="R14" s="292">
        <f t="shared" si="5"/>
        <v>1984</v>
      </c>
      <c r="S14" s="292">
        <v>1708</v>
      </c>
      <c r="T14" s="292">
        <v>276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46</v>
      </c>
      <c r="AA14" s="292">
        <v>46</v>
      </c>
      <c r="AB14" s="292">
        <v>0</v>
      </c>
      <c r="AC14" s="292">
        <v>0</v>
      </c>
      <c r="AD14" s="292">
        <f t="shared" si="8"/>
        <v>8795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7294</v>
      </c>
      <c r="AJ14" s="292">
        <v>0</v>
      </c>
      <c r="AK14" s="292">
        <v>0</v>
      </c>
      <c r="AL14" s="292">
        <v>7294</v>
      </c>
      <c r="AM14" s="292">
        <f t="shared" si="11"/>
        <v>144</v>
      </c>
      <c r="AN14" s="292">
        <v>0</v>
      </c>
      <c r="AO14" s="292">
        <v>0</v>
      </c>
      <c r="AP14" s="292">
        <v>144</v>
      </c>
      <c r="AQ14" s="292">
        <f t="shared" si="12"/>
        <v>483</v>
      </c>
      <c r="AR14" s="292">
        <v>0</v>
      </c>
      <c r="AS14" s="292">
        <v>0</v>
      </c>
      <c r="AT14" s="292">
        <v>483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874</v>
      </c>
      <c r="AZ14" s="292">
        <v>0</v>
      </c>
      <c r="BA14" s="292">
        <v>0</v>
      </c>
      <c r="BB14" s="292">
        <v>874</v>
      </c>
      <c r="BC14" s="292">
        <f t="shared" si="15"/>
        <v>4528</v>
      </c>
      <c r="BD14" s="292">
        <f t="shared" si="16"/>
        <v>453</v>
      </c>
      <c r="BE14" s="292">
        <v>0</v>
      </c>
      <c r="BF14" s="292">
        <v>339</v>
      </c>
      <c r="BG14" s="292">
        <v>9</v>
      </c>
      <c r="BH14" s="292">
        <v>23</v>
      </c>
      <c r="BI14" s="292">
        <v>0</v>
      </c>
      <c r="BJ14" s="292">
        <v>82</v>
      </c>
      <c r="BK14" s="292">
        <f t="shared" si="18"/>
        <v>4075</v>
      </c>
      <c r="BL14" s="292">
        <v>0</v>
      </c>
      <c r="BM14" s="292">
        <v>3053</v>
      </c>
      <c r="BN14" s="292">
        <v>87</v>
      </c>
      <c r="BO14" s="292">
        <v>199</v>
      </c>
      <c r="BP14" s="292">
        <v>0</v>
      </c>
      <c r="BQ14" s="292">
        <v>736</v>
      </c>
      <c r="BR14" s="292">
        <f t="shared" si="41"/>
        <v>20925</v>
      </c>
      <c r="BS14" s="292">
        <f t="shared" si="42"/>
        <v>0</v>
      </c>
      <c r="BT14" s="292">
        <f t="shared" si="43"/>
        <v>18615</v>
      </c>
      <c r="BU14" s="292">
        <f t="shared" si="44"/>
        <v>175</v>
      </c>
      <c r="BV14" s="292">
        <f t="shared" si="45"/>
        <v>2007</v>
      </c>
      <c r="BW14" s="292">
        <f t="shared" si="46"/>
        <v>0</v>
      </c>
      <c r="BX14" s="292">
        <f t="shared" si="47"/>
        <v>128</v>
      </c>
      <c r="BY14" s="292">
        <f t="shared" si="21"/>
        <v>20472</v>
      </c>
      <c r="BZ14" s="292">
        <f t="shared" si="22"/>
        <v>0</v>
      </c>
      <c r="CA14" s="292">
        <f t="shared" si="23"/>
        <v>18276</v>
      </c>
      <c r="CB14" s="292">
        <f t="shared" si="24"/>
        <v>166</v>
      </c>
      <c r="CC14" s="292">
        <f t="shared" si="25"/>
        <v>1984</v>
      </c>
      <c r="CD14" s="292">
        <f t="shared" si="26"/>
        <v>0</v>
      </c>
      <c r="CE14" s="292">
        <f t="shared" si="27"/>
        <v>46</v>
      </c>
      <c r="CF14" s="292">
        <f t="shared" si="28"/>
        <v>453</v>
      </c>
      <c r="CG14" s="292">
        <f t="shared" si="48"/>
        <v>0</v>
      </c>
      <c r="CH14" s="292">
        <f t="shared" si="49"/>
        <v>339</v>
      </c>
      <c r="CI14" s="292">
        <f t="shared" si="50"/>
        <v>9</v>
      </c>
      <c r="CJ14" s="292">
        <f t="shared" si="51"/>
        <v>23</v>
      </c>
      <c r="CK14" s="292">
        <f t="shared" si="52"/>
        <v>0</v>
      </c>
      <c r="CL14" s="292">
        <f t="shared" si="53"/>
        <v>82</v>
      </c>
      <c r="CM14" s="292">
        <f t="shared" si="54"/>
        <v>12870</v>
      </c>
      <c r="CN14" s="292">
        <f t="shared" si="55"/>
        <v>0</v>
      </c>
      <c r="CO14" s="292">
        <f t="shared" si="56"/>
        <v>10347</v>
      </c>
      <c r="CP14" s="292">
        <f t="shared" si="57"/>
        <v>231</v>
      </c>
      <c r="CQ14" s="292">
        <f t="shared" si="58"/>
        <v>682</v>
      </c>
      <c r="CR14" s="292">
        <f t="shared" si="59"/>
        <v>0</v>
      </c>
      <c r="CS14" s="292">
        <f t="shared" si="60"/>
        <v>1610</v>
      </c>
      <c r="CT14" s="292">
        <f t="shared" si="31"/>
        <v>8795</v>
      </c>
      <c r="CU14" s="292">
        <f t="shared" si="32"/>
        <v>0</v>
      </c>
      <c r="CV14" s="292">
        <f t="shared" si="33"/>
        <v>7294</v>
      </c>
      <c r="CW14" s="292">
        <f t="shared" si="34"/>
        <v>144</v>
      </c>
      <c r="CX14" s="292">
        <f t="shared" si="35"/>
        <v>483</v>
      </c>
      <c r="CY14" s="292">
        <f t="shared" si="36"/>
        <v>0</v>
      </c>
      <c r="CZ14" s="292">
        <f t="shared" si="37"/>
        <v>874</v>
      </c>
      <c r="DA14" s="292">
        <f t="shared" si="38"/>
        <v>4075</v>
      </c>
      <c r="DB14" s="292">
        <f t="shared" si="61"/>
        <v>0</v>
      </c>
      <c r="DC14" s="292">
        <f t="shared" si="62"/>
        <v>3053</v>
      </c>
      <c r="DD14" s="292">
        <f t="shared" si="63"/>
        <v>87</v>
      </c>
      <c r="DE14" s="292">
        <f t="shared" si="64"/>
        <v>199</v>
      </c>
      <c r="DF14" s="292">
        <f t="shared" si="65"/>
        <v>0</v>
      </c>
      <c r="DG14" s="292">
        <f t="shared" si="66"/>
        <v>736</v>
      </c>
      <c r="DH14" s="292">
        <v>0</v>
      </c>
      <c r="DI14" s="292">
        <f t="shared" si="40"/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0"/>
        <v>32383</v>
      </c>
      <c r="E15" s="292">
        <f t="shared" si="1"/>
        <v>23729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20946</v>
      </c>
      <c r="K15" s="292">
        <v>16774</v>
      </c>
      <c r="L15" s="292">
        <v>4172</v>
      </c>
      <c r="M15" s="292">
        <v>0</v>
      </c>
      <c r="N15" s="292">
        <f t="shared" si="4"/>
        <v>0</v>
      </c>
      <c r="O15" s="292">
        <v>0</v>
      </c>
      <c r="P15" s="292">
        <v>0</v>
      </c>
      <c r="Q15" s="292">
        <v>0</v>
      </c>
      <c r="R15" s="292">
        <f t="shared" si="5"/>
        <v>2649</v>
      </c>
      <c r="S15" s="292">
        <v>525</v>
      </c>
      <c r="T15" s="292">
        <v>2124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134</v>
      </c>
      <c r="AA15" s="292">
        <v>134</v>
      </c>
      <c r="AB15" s="292">
        <v>0</v>
      </c>
      <c r="AC15" s="292">
        <v>0</v>
      </c>
      <c r="AD15" s="292">
        <f t="shared" si="8"/>
        <v>5025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5025</v>
      </c>
      <c r="AJ15" s="292">
        <v>0</v>
      </c>
      <c r="AK15" s="292">
        <v>0</v>
      </c>
      <c r="AL15" s="292">
        <v>5025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3629</v>
      </c>
      <c r="BD15" s="292">
        <f t="shared" si="16"/>
        <v>2294</v>
      </c>
      <c r="BE15" s="292">
        <v>0</v>
      </c>
      <c r="BF15" s="292">
        <v>981</v>
      </c>
      <c r="BG15" s="292">
        <v>0</v>
      </c>
      <c r="BH15" s="292">
        <v>3</v>
      </c>
      <c r="BI15" s="292">
        <v>1310</v>
      </c>
      <c r="BJ15" s="292">
        <v>0</v>
      </c>
      <c r="BK15" s="292">
        <f t="shared" si="18"/>
        <v>1335</v>
      </c>
      <c r="BL15" s="292">
        <v>0</v>
      </c>
      <c r="BM15" s="292">
        <v>1227</v>
      </c>
      <c r="BN15" s="292">
        <v>0</v>
      </c>
      <c r="BO15" s="292">
        <v>108</v>
      </c>
      <c r="BP15" s="292">
        <v>0</v>
      </c>
      <c r="BQ15" s="292">
        <v>0</v>
      </c>
      <c r="BR15" s="292">
        <f t="shared" si="41"/>
        <v>26023</v>
      </c>
      <c r="BS15" s="292">
        <f t="shared" si="42"/>
        <v>0</v>
      </c>
      <c r="BT15" s="292">
        <f t="shared" si="43"/>
        <v>21927</v>
      </c>
      <c r="BU15" s="292">
        <f t="shared" si="44"/>
        <v>0</v>
      </c>
      <c r="BV15" s="292">
        <f t="shared" si="45"/>
        <v>2652</v>
      </c>
      <c r="BW15" s="292">
        <f t="shared" si="46"/>
        <v>1310</v>
      </c>
      <c r="BX15" s="292">
        <f t="shared" si="47"/>
        <v>134</v>
      </c>
      <c r="BY15" s="292">
        <f t="shared" si="21"/>
        <v>23729</v>
      </c>
      <c r="BZ15" s="292">
        <f t="shared" si="22"/>
        <v>0</v>
      </c>
      <c r="CA15" s="292">
        <f t="shared" si="23"/>
        <v>20946</v>
      </c>
      <c r="CB15" s="292">
        <f t="shared" si="24"/>
        <v>0</v>
      </c>
      <c r="CC15" s="292">
        <f t="shared" si="25"/>
        <v>2649</v>
      </c>
      <c r="CD15" s="292">
        <f t="shared" si="26"/>
        <v>0</v>
      </c>
      <c r="CE15" s="292">
        <f t="shared" si="27"/>
        <v>134</v>
      </c>
      <c r="CF15" s="292">
        <f t="shared" si="28"/>
        <v>2294</v>
      </c>
      <c r="CG15" s="292">
        <f t="shared" si="48"/>
        <v>0</v>
      </c>
      <c r="CH15" s="292">
        <f t="shared" si="49"/>
        <v>981</v>
      </c>
      <c r="CI15" s="292">
        <f t="shared" si="50"/>
        <v>0</v>
      </c>
      <c r="CJ15" s="292">
        <f t="shared" si="51"/>
        <v>3</v>
      </c>
      <c r="CK15" s="292">
        <f t="shared" si="52"/>
        <v>1310</v>
      </c>
      <c r="CL15" s="292">
        <f t="shared" si="53"/>
        <v>0</v>
      </c>
      <c r="CM15" s="292">
        <f t="shared" si="54"/>
        <v>6360</v>
      </c>
      <c r="CN15" s="292">
        <f t="shared" si="55"/>
        <v>0</v>
      </c>
      <c r="CO15" s="292">
        <f t="shared" si="56"/>
        <v>6252</v>
      </c>
      <c r="CP15" s="292">
        <f t="shared" si="57"/>
        <v>0</v>
      </c>
      <c r="CQ15" s="292">
        <f t="shared" si="58"/>
        <v>108</v>
      </c>
      <c r="CR15" s="292">
        <f t="shared" si="59"/>
        <v>0</v>
      </c>
      <c r="CS15" s="292">
        <f t="shared" si="60"/>
        <v>0</v>
      </c>
      <c r="CT15" s="292">
        <f t="shared" si="31"/>
        <v>5025</v>
      </c>
      <c r="CU15" s="292">
        <f t="shared" si="32"/>
        <v>0</v>
      </c>
      <c r="CV15" s="292">
        <f t="shared" si="33"/>
        <v>5025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1335</v>
      </c>
      <c r="DB15" s="292">
        <f t="shared" si="61"/>
        <v>0</v>
      </c>
      <c r="DC15" s="292">
        <f t="shared" si="62"/>
        <v>1227</v>
      </c>
      <c r="DD15" s="292">
        <f t="shared" si="63"/>
        <v>0</v>
      </c>
      <c r="DE15" s="292">
        <f t="shared" si="64"/>
        <v>108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0"/>
        <v>73533</v>
      </c>
      <c r="E16" s="292">
        <f t="shared" si="1"/>
        <v>54158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43585</v>
      </c>
      <c r="K16" s="292">
        <v>14528</v>
      </c>
      <c r="L16" s="292">
        <v>29057</v>
      </c>
      <c r="M16" s="292">
        <v>0</v>
      </c>
      <c r="N16" s="292">
        <f t="shared" si="4"/>
        <v>1834</v>
      </c>
      <c r="O16" s="292">
        <v>0</v>
      </c>
      <c r="P16" s="292">
        <v>1834</v>
      </c>
      <c r="Q16" s="292">
        <v>0</v>
      </c>
      <c r="R16" s="292">
        <f t="shared" si="5"/>
        <v>8739</v>
      </c>
      <c r="S16" s="292">
        <v>51</v>
      </c>
      <c r="T16" s="292">
        <v>8688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0</v>
      </c>
      <c r="AA16" s="292">
        <v>0</v>
      </c>
      <c r="AB16" s="292">
        <v>0</v>
      </c>
      <c r="AC16" s="292">
        <v>0</v>
      </c>
      <c r="AD16" s="292">
        <f t="shared" si="8"/>
        <v>15542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15542</v>
      </c>
      <c r="AJ16" s="292">
        <v>0</v>
      </c>
      <c r="AK16" s="292">
        <v>0</v>
      </c>
      <c r="AL16" s="292">
        <v>15542</v>
      </c>
      <c r="AM16" s="292">
        <f t="shared" si="11"/>
        <v>0</v>
      </c>
      <c r="AN16" s="292">
        <v>0</v>
      </c>
      <c r="AO16" s="292">
        <v>0</v>
      </c>
      <c r="AP16" s="292">
        <v>0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3833</v>
      </c>
      <c r="BD16" s="292">
        <f t="shared" si="16"/>
        <v>19</v>
      </c>
      <c r="BE16" s="292">
        <v>0</v>
      </c>
      <c r="BF16" s="292">
        <v>0</v>
      </c>
      <c r="BG16" s="292">
        <v>0</v>
      </c>
      <c r="BH16" s="292">
        <v>19</v>
      </c>
      <c r="BI16" s="292">
        <v>0</v>
      </c>
      <c r="BJ16" s="292">
        <v>0</v>
      </c>
      <c r="BK16" s="292">
        <f t="shared" si="18"/>
        <v>3814</v>
      </c>
      <c r="BL16" s="292">
        <v>0</v>
      </c>
      <c r="BM16" s="292">
        <v>2903</v>
      </c>
      <c r="BN16" s="292">
        <v>62</v>
      </c>
      <c r="BO16" s="292">
        <v>849</v>
      </c>
      <c r="BP16" s="292">
        <v>0</v>
      </c>
      <c r="BQ16" s="292">
        <v>0</v>
      </c>
      <c r="BR16" s="292">
        <f t="shared" si="41"/>
        <v>54177</v>
      </c>
      <c r="BS16" s="292">
        <f t="shared" si="42"/>
        <v>0</v>
      </c>
      <c r="BT16" s="292">
        <f t="shared" si="43"/>
        <v>43585</v>
      </c>
      <c r="BU16" s="292">
        <f t="shared" si="44"/>
        <v>1834</v>
      </c>
      <c r="BV16" s="292">
        <f t="shared" si="45"/>
        <v>8758</v>
      </c>
      <c r="BW16" s="292">
        <f t="shared" si="46"/>
        <v>0</v>
      </c>
      <c r="BX16" s="292">
        <f t="shared" si="47"/>
        <v>0</v>
      </c>
      <c r="BY16" s="292">
        <f t="shared" si="21"/>
        <v>54158</v>
      </c>
      <c r="BZ16" s="292">
        <f t="shared" si="22"/>
        <v>0</v>
      </c>
      <c r="CA16" s="292">
        <f t="shared" si="23"/>
        <v>43585</v>
      </c>
      <c r="CB16" s="292">
        <f t="shared" si="24"/>
        <v>1834</v>
      </c>
      <c r="CC16" s="292">
        <f t="shared" si="25"/>
        <v>8739</v>
      </c>
      <c r="CD16" s="292">
        <f t="shared" si="26"/>
        <v>0</v>
      </c>
      <c r="CE16" s="292">
        <f t="shared" si="27"/>
        <v>0</v>
      </c>
      <c r="CF16" s="292">
        <f t="shared" si="28"/>
        <v>19</v>
      </c>
      <c r="CG16" s="292">
        <f t="shared" si="48"/>
        <v>0</v>
      </c>
      <c r="CH16" s="292">
        <f t="shared" si="49"/>
        <v>0</v>
      </c>
      <c r="CI16" s="292">
        <f t="shared" si="50"/>
        <v>0</v>
      </c>
      <c r="CJ16" s="292">
        <f t="shared" si="51"/>
        <v>19</v>
      </c>
      <c r="CK16" s="292">
        <f t="shared" si="52"/>
        <v>0</v>
      </c>
      <c r="CL16" s="292">
        <f t="shared" si="53"/>
        <v>0</v>
      </c>
      <c r="CM16" s="292">
        <f t="shared" si="54"/>
        <v>19356</v>
      </c>
      <c r="CN16" s="292">
        <f t="shared" si="55"/>
        <v>0</v>
      </c>
      <c r="CO16" s="292">
        <f t="shared" si="56"/>
        <v>18445</v>
      </c>
      <c r="CP16" s="292">
        <f t="shared" si="57"/>
        <v>62</v>
      </c>
      <c r="CQ16" s="292">
        <f t="shared" si="58"/>
        <v>849</v>
      </c>
      <c r="CR16" s="292">
        <f t="shared" si="59"/>
        <v>0</v>
      </c>
      <c r="CS16" s="292">
        <f t="shared" si="60"/>
        <v>0</v>
      </c>
      <c r="CT16" s="292">
        <f t="shared" si="31"/>
        <v>15542</v>
      </c>
      <c r="CU16" s="292">
        <f t="shared" si="32"/>
        <v>0</v>
      </c>
      <c r="CV16" s="292">
        <f t="shared" si="33"/>
        <v>15542</v>
      </c>
      <c r="CW16" s="292">
        <f t="shared" si="34"/>
        <v>0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3814</v>
      </c>
      <c r="DB16" s="292">
        <f t="shared" si="61"/>
        <v>0</v>
      </c>
      <c r="DC16" s="292">
        <f t="shared" si="62"/>
        <v>2903</v>
      </c>
      <c r="DD16" s="292">
        <f t="shared" si="63"/>
        <v>62</v>
      </c>
      <c r="DE16" s="292">
        <f t="shared" si="64"/>
        <v>849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6</v>
      </c>
      <c r="DJ16" s="292">
        <v>0</v>
      </c>
      <c r="DK16" s="292">
        <v>0</v>
      </c>
      <c r="DL16" s="292">
        <v>0</v>
      </c>
      <c r="DM16" s="292">
        <v>6</v>
      </c>
    </row>
    <row r="17" spans="1:117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0"/>
        <v>43436</v>
      </c>
      <c r="E17" s="292">
        <f t="shared" si="1"/>
        <v>27673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24034</v>
      </c>
      <c r="K17" s="292">
        <v>0</v>
      </c>
      <c r="L17" s="292">
        <v>24034</v>
      </c>
      <c r="M17" s="292">
        <v>0</v>
      </c>
      <c r="N17" s="292">
        <f t="shared" si="4"/>
        <v>347</v>
      </c>
      <c r="O17" s="292">
        <v>0</v>
      </c>
      <c r="P17" s="292">
        <v>347</v>
      </c>
      <c r="Q17" s="292">
        <v>0</v>
      </c>
      <c r="R17" s="292">
        <f t="shared" si="5"/>
        <v>3292</v>
      </c>
      <c r="S17" s="292">
        <v>41</v>
      </c>
      <c r="T17" s="292">
        <v>3251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0</v>
      </c>
      <c r="AA17" s="292">
        <v>0</v>
      </c>
      <c r="AB17" s="292">
        <v>0</v>
      </c>
      <c r="AC17" s="292">
        <v>0</v>
      </c>
      <c r="AD17" s="292">
        <f t="shared" si="8"/>
        <v>9683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9683</v>
      </c>
      <c r="AJ17" s="292">
        <v>0</v>
      </c>
      <c r="AK17" s="292">
        <v>0</v>
      </c>
      <c r="AL17" s="292">
        <v>9683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6080</v>
      </c>
      <c r="BD17" s="292">
        <f t="shared" si="16"/>
        <v>4274</v>
      </c>
      <c r="BE17" s="292">
        <v>0</v>
      </c>
      <c r="BF17" s="292">
        <v>3188</v>
      </c>
      <c r="BG17" s="292">
        <v>489</v>
      </c>
      <c r="BH17" s="292">
        <v>597</v>
      </c>
      <c r="BI17" s="292">
        <v>0</v>
      </c>
      <c r="BJ17" s="292">
        <v>0</v>
      </c>
      <c r="BK17" s="292">
        <f t="shared" si="18"/>
        <v>1806</v>
      </c>
      <c r="BL17" s="292">
        <v>0</v>
      </c>
      <c r="BM17" s="292">
        <v>1806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31947</v>
      </c>
      <c r="BS17" s="292">
        <f t="shared" si="42"/>
        <v>0</v>
      </c>
      <c r="BT17" s="292">
        <f t="shared" si="43"/>
        <v>27222</v>
      </c>
      <c r="BU17" s="292">
        <f t="shared" si="44"/>
        <v>836</v>
      </c>
      <c r="BV17" s="292">
        <f t="shared" si="45"/>
        <v>3889</v>
      </c>
      <c r="BW17" s="292">
        <f t="shared" si="46"/>
        <v>0</v>
      </c>
      <c r="BX17" s="292">
        <f t="shared" si="47"/>
        <v>0</v>
      </c>
      <c r="BY17" s="292">
        <f t="shared" si="21"/>
        <v>27673</v>
      </c>
      <c r="BZ17" s="292">
        <f t="shared" si="22"/>
        <v>0</v>
      </c>
      <c r="CA17" s="292">
        <f t="shared" si="23"/>
        <v>24034</v>
      </c>
      <c r="CB17" s="292">
        <f t="shared" si="24"/>
        <v>347</v>
      </c>
      <c r="CC17" s="292">
        <f t="shared" si="25"/>
        <v>3292</v>
      </c>
      <c r="CD17" s="292">
        <f t="shared" si="26"/>
        <v>0</v>
      </c>
      <c r="CE17" s="292">
        <f t="shared" si="27"/>
        <v>0</v>
      </c>
      <c r="CF17" s="292">
        <f t="shared" si="28"/>
        <v>4274</v>
      </c>
      <c r="CG17" s="292">
        <f t="shared" si="48"/>
        <v>0</v>
      </c>
      <c r="CH17" s="292">
        <f t="shared" si="49"/>
        <v>3188</v>
      </c>
      <c r="CI17" s="292">
        <f t="shared" si="50"/>
        <v>489</v>
      </c>
      <c r="CJ17" s="292">
        <f t="shared" si="51"/>
        <v>597</v>
      </c>
      <c r="CK17" s="292">
        <f t="shared" si="52"/>
        <v>0</v>
      </c>
      <c r="CL17" s="292">
        <f t="shared" si="53"/>
        <v>0</v>
      </c>
      <c r="CM17" s="292">
        <f t="shared" si="54"/>
        <v>11489</v>
      </c>
      <c r="CN17" s="292">
        <f t="shared" si="55"/>
        <v>0</v>
      </c>
      <c r="CO17" s="292">
        <f t="shared" si="56"/>
        <v>11489</v>
      </c>
      <c r="CP17" s="292">
        <f t="shared" si="57"/>
        <v>0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9683</v>
      </c>
      <c r="CU17" s="292">
        <f t="shared" si="32"/>
        <v>0</v>
      </c>
      <c r="CV17" s="292">
        <f t="shared" si="33"/>
        <v>9683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1806</v>
      </c>
      <c r="DB17" s="292">
        <f t="shared" si="61"/>
        <v>0</v>
      </c>
      <c r="DC17" s="292">
        <f t="shared" si="62"/>
        <v>1806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0"/>
        <v>39241</v>
      </c>
      <c r="E18" s="292">
        <f t="shared" si="1"/>
        <v>30040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24299</v>
      </c>
      <c r="K18" s="292">
        <v>0</v>
      </c>
      <c r="L18" s="292">
        <v>24299</v>
      </c>
      <c r="M18" s="292">
        <v>0</v>
      </c>
      <c r="N18" s="292">
        <f t="shared" si="4"/>
        <v>0</v>
      </c>
      <c r="O18" s="292">
        <v>0</v>
      </c>
      <c r="P18" s="292">
        <v>0</v>
      </c>
      <c r="Q18" s="292">
        <v>0</v>
      </c>
      <c r="R18" s="292">
        <f t="shared" si="5"/>
        <v>5741</v>
      </c>
      <c r="S18" s="292">
        <v>4216</v>
      </c>
      <c r="T18" s="292">
        <v>1525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0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0</v>
      </c>
      <c r="AJ18" s="292">
        <v>0</v>
      </c>
      <c r="AK18" s="292">
        <v>0</v>
      </c>
      <c r="AL18" s="292">
        <v>0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9201</v>
      </c>
      <c r="BD18" s="292">
        <f t="shared" si="16"/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 t="shared" si="18"/>
        <v>9201</v>
      </c>
      <c r="BL18" s="292">
        <v>0</v>
      </c>
      <c r="BM18" s="292">
        <v>8912</v>
      </c>
      <c r="BN18" s="292">
        <v>0</v>
      </c>
      <c r="BO18" s="292">
        <v>289</v>
      </c>
      <c r="BP18" s="292">
        <v>0</v>
      </c>
      <c r="BQ18" s="292">
        <v>0</v>
      </c>
      <c r="BR18" s="292">
        <f t="shared" si="41"/>
        <v>30040</v>
      </c>
      <c r="BS18" s="292">
        <f t="shared" si="42"/>
        <v>0</v>
      </c>
      <c r="BT18" s="292">
        <f t="shared" si="43"/>
        <v>24299</v>
      </c>
      <c r="BU18" s="292">
        <f t="shared" si="44"/>
        <v>0</v>
      </c>
      <c r="BV18" s="292">
        <f t="shared" si="45"/>
        <v>5741</v>
      </c>
      <c r="BW18" s="292">
        <f t="shared" si="46"/>
        <v>0</v>
      </c>
      <c r="BX18" s="292">
        <f t="shared" si="47"/>
        <v>0</v>
      </c>
      <c r="BY18" s="292">
        <f t="shared" si="21"/>
        <v>30040</v>
      </c>
      <c r="BZ18" s="292">
        <f t="shared" si="22"/>
        <v>0</v>
      </c>
      <c r="CA18" s="292">
        <f t="shared" si="23"/>
        <v>24299</v>
      </c>
      <c r="CB18" s="292">
        <f t="shared" si="24"/>
        <v>0</v>
      </c>
      <c r="CC18" s="292">
        <f t="shared" si="25"/>
        <v>5741</v>
      </c>
      <c r="CD18" s="292">
        <f t="shared" si="26"/>
        <v>0</v>
      </c>
      <c r="CE18" s="292">
        <f t="shared" si="27"/>
        <v>0</v>
      </c>
      <c r="CF18" s="292">
        <f t="shared" si="28"/>
        <v>0</v>
      </c>
      <c r="CG18" s="292">
        <f t="shared" si="48"/>
        <v>0</v>
      </c>
      <c r="CH18" s="292">
        <f t="shared" si="49"/>
        <v>0</v>
      </c>
      <c r="CI18" s="292">
        <f t="shared" si="50"/>
        <v>0</v>
      </c>
      <c r="CJ18" s="292">
        <f t="shared" si="51"/>
        <v>0</v>
      </c>
      <c r="CK18" s="292">
        <f t="shared" si="52"/>
        <v>0</v>
      </c>
      <c r="CL18" s="292">
        <f t="shared" si="53"/>
        <v>0</v>
      </c>
      <c r="CM18" s="292">
        <f t="shared" si="54"/>
        <v>9201</v>
      </c>
      <c r="CN18" s="292">
        <f t="shared" si="55"/>
        <v>0</v>
      </c>
      <c r="CO18" s="292">
        <f t="shared" si="56"/>
        <v>8912</v>
      </c>
      <c r="CP18" s="292">
        <f t="shared" si="57"/>
        <v>0</v>
      </c>
      <c r="CQ18" s="292">
        <f t="shared" si="58"/>
        <v>289</v>
      </c>
      <c r="CR18" s="292">
        <f t="shared" si="59"/>
        <v>0</v>
      </c>
      <c r="CS18" s="292">
        <f t="shared" si="60"/>
        <v>0</v>
      </c>
      <c r="CT18" s="292">
        <f t="shared" si="31"/>
        <v>0</v>
      </c>
      <c r="CU18" s="292">
        <f t="shared" si="32"/>
        <v>0</v>
      </c>
      <c r="CV18" s="292">
        <f t="shared" si="33"/>
        <v>0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9201</v>
      </c>
      <c r="DB18" s="292">
        <f t="shared" si="61"/>
        <v>0</v>
      </c>
      <c r="DC18" s="292">
        <f t="shared" si="62"/>
        <v>8912</v>
      </c>
      <c r="DD18" s="292">
        <f t="shared" si="63"/>
        <v>0</v>
      </c>
      <c r="DE18" s="292">
        <f t="shared" si="64"/>
        <v>289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57</v>
      </c>
      <c r="DJ18" s="292">
        <v>0</v>
      </c>
      <c r="DK18" s="292">
        <v>0</v>
      </c>
      <c r="DL18" s="292">
        <v>57</v>
      </c>
      <c r="DM18" s="292">
        <v>0</v>
      </c>
    </row>
    <row r="19" spans="1:117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0"/>
        <v>27421</v>
      </c>
      <c r="E19" s="292">
        <f t="shared" si="1"/>
        <v>19665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15852</v>
      </c>
      <c r="K19" s="292">
        <v>0</v>
      </c>
      <c r="L19" s="292">
        <v>15852</v>
      </c>
      <c r="M19" s="292">
        <v>0</v>
      </c>
      <c r="N19" s="292">
        <f t="shared" si="4"/>
        <v>433</v>
      </c>
      <c r="O19" s="292">
        <v>0</v>
      </c>
      <c r="P19" s="292">
        <v>433</v>
      </c>
      <c r="Q19" s="292">
        <v>0</v>
      </c>
      <c r="R19" s="292">
        <f t="shared" si="5"/>
        <v>3380</v>
      </c>
      <c r="S19" s="292">
        <v>0</v>
      </c>
      <c r="T19" s="292">
        <v>3380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0</v>
      </c>
      <c r="AA19" s="292">
        <v>0</v>
      </c>
      <c r="AB19" s="292">
        <v>0</v>
      </c>
      <c r="AC19" s="292">
        <v>0</v>
      </c>
      <c r="AD19" s="292">
        <f t="shared" si="8"/>
        <v>5693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5574</v>
      </c>
      <c r="AJ19" s="292">
        <v>0</v>
      </c>
      <c r="AK19" s="292">
        <v>0</v>
      </c>
      <c r="AL19" s="292">
        <v>5574</v>
      </c>
      <c r="AM19" s="292">
        <f t="shared" si="11"/>
        <v>4</v>
      </c>
      <c r="AN19" s="292">
        <v>0</v>
      </c>
      <c r="AO19" s="292">
        <v>0</v>
      </c>
      <c r="AP19" s="292">
        <v>4</v>
      </c>
      <c r="AQ19" s="292">
        <f t="shared" si="12"/>
        <v>17</v>
      </c>
      <c r="AR19" s="292">
        <v>0</v>
      </c>
      <c r="AS19" s="292">
        <v>0</v>
      </c>
      <c r="AT19" s="292">
        <v>17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98</v>
      </c>
      <c r="AZ19" s="292">
        <v>0</v>
      </c>
      <c r="BA19" s="292">
        <v>0</v>
      </c>
      <c r="BB19" s="292">
        <v>98</v>
      </c>
      <c r="BC19" s="292">
        <f t="shared" si="15"/>
        <v>2063</v>
      </c>
      <c r="BD19" s="292">
        <f t="shared" si="16"/>
        <v>1907</v>
      </c>
      <c r="BE19" s="292">
        <v>0</v>
      </c>
      <c r="BF19" s="292">
        <v>271</v>
      </c>
      <c r="BG19" s="292">
        <v>221</v>
      </c>
      <c r="BH19" s="292">
        <v>151</v>
      </c>
      <c r="BI19" s="292">
        <v>0</v>
      </c>
      <c r="BJ19" s="292">
        <v>1264</v>
      </c>
      <c r="BK19" s="292">
        <f t="shared" si="18"/>
        <v>156</v>
      </c>
      <c r="BL19" s="292">
        <v>0</v>
      </c>
      <c r="BM19" s="292">
        <v>137</v>
      </c>
      <c r="BN19" s="292">
        <v>1</v>
      </c>
      <c r="BO19" s="292">
        <v>1</v>
      </c>
      <c r="BP19" s="292">
        <v>0</v>
      </c>
      <c r="BQ19" s="292">
        <v>17</v>
      </c>
      <c r="BR19" s="292">
        <f t="shared" si="41"/>
        <v>21572</v>
      </c>
      <c r="BS19" s="292">
        <f t="shared" si="42"/>
        <v>0</v>
      </c>
      <c r="BT19" s="292">
        <f t="shared" si="43"/>
        <v>16123</v>
      </c>
      <c r="BU19" s="292">
        <f t="shared" si="44"/>
        <v>654</v>
      </c>
      <c r="BV19" s="292">
        <f t="shared" si="45"/>
        <v>3531</v>
      </c>
      <c r="BW19" s="292">
        <f t="shared" si="46"/>
        <v>0</v>
      </c>
      <c r="BX19" s="292">
        <f t="shared" si="47"/>
        <v>1264</v>
      </c>
      <c r="BY19" s="292">
        <f t="shared" si="21"/>
        <v>19665</v>
      </c>
      <c r="BZ19" s="292">
        <f t="shared" si="22"/>
        <v>0</v>
      </c>
      <c r="CA19" s="292">
        <f t="shared" si="23"/>
        <v>15852</v>
      </c>
      <c r="CB19" s="292">
        <f t="shared" si="24"/>
        <v>433</v>
      </c>
      <c r="CC19" s="292">
        <f t="shared" si="25"/>
        <v>3380</v>
      </c>
      <c r="CD19" s="292">
        <f t="shared" si="26"/>
        <v>0</v>
      </c>
      <c r="CE19" s="292">
        <f t="shared" si="27"/>
        <v>0</v>
      </c>
      <c r="CF19" s="292">
        <f t="shared" si="28"/>
        <v>1907</v>
      </c>
      <c r="CG19" s="292">
        <f t="shared" si="48"/>
        <v>0</v>
      </c>
      <c r="CH19" s="292">
        <f t="shared" si="49"/>
        <v>271</v>
      </c>
      <c r="CI19" s="292">
        <f t="shared" si="50"/>
        <v>221</v>
      </c>
      <c r="CJ19" s="292">
        <f t="shared" si="51"/>
        <v>151</v>
      </c>
      <c r="CK19" s="292">
        <f t="shared" si="52"/>
        <v>0</v>
      </c>
      <c r="CL19" s="292">
        <f t="shared" si="53"/>
        <v>1264</v>
      </c>
      <c r="CM19" s="292">
        <f t="shared" si="54"/>
        <v>5849</v>
      </c>
      <c r="CN19" s="292">
        <f t="shared" si="55"/>
        <v>0</v>
      </c>
      <c r="CO19" s="292">
        <f t="shared" si="56"/>
        <v>5711</v>
      </c>
      <c r="CP19" s="292">
        <f t="shared" si="57"/>
        <v>5</v>
      </c>
      <c r="CQ19" s="292">
        <f t="shared" si="58"/>
        <v>18</v>
      </c>
      <c r="CR19" s="292">
        <f t="shared" si="59"/>
        <v>0</v>
      </c>
      <c r="CS19" s="292">
        <f t="shared" si="60"/>
        <v>115</v>
      </c>
      <c r="CT19" s="292">
        <f t="shared" si="31"/>
        <v>5693</v>
      </c>
      <c r="CU19" s="292">
        <f t="shared" si="32"/>
        <v>0</v>
      </c>
      <c r="CV19" s="292">
        <f t="shared" si="33"/>
        <v>5574</v>
      </c>
      <c r="CW19" s="292">
        <f t="shared" si="34"/>
        <v>4</v>
      </c>
      <c r="CX19" s="292">
        <f t="shared" si="35"/>
        <v>17</v>
      </c>
      <c r="CY19" s="292">
        <f t="shared" si="36"/>
        <v>0</v>
      </c>
      <c r="CZ19" s="292">
        <f t="shared" si="37"/>
        <v>98</v>
      </c>
      <c r="DA19" s="292">
        <f t="shared" si="38"/>
        <v>156</v>
      </c>
      <c r="DB19" s="292">
        <f t="shared" si="61"/>
        <v>0</v>
      </c>
      <c r="DC19" s="292">
        <f t="shared" si="62"/>
        <v>137</v>
      </c>
      <c r="DD19" s="292">
        <f t="shared" si="63"/>
        <v>1</v>
      </c>
      <c r="DE19" s="292">
        <f t="shared" si="64"/>
        <v>1</v>
      </c>
      <c r="DF19" s="292">
        <f t="shared" si="65"/>
        <v>0</v>
      </c>
      <c r="DG19" s="292">
        <f t="shared" si="66"/>
        <v>17</v>
      </c>
      <c r="DH19" s="292">
        <v>42</v>
      </c>
      <c r="DI19" s="292">
        <f t="shared" si="40"/>
        <v>21</v>
      </c>
      <c r="DJ19" s="292">
        <v>0</v>
      </c>
      <c r="DK19" s="292">
        <v>0</v>
      </c>
      <c r="DL19" s="292">
        <v>0</v>
      </c>
      <c r="DM19" s="292">
        <v>21</v>
      </c>
    </row>
    <row r="20" spans="1:117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0"/>
        <v>36088</v>
      </c>
      <c r="E20" s="292">
        <f t="shared" si="1"/>
        <v>28429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21768</v>
      </c>
      <c r="K20" s="292">
        <v>3537</v>
      </c>
      <c r="L20" s="292">
        <v>18231</v>
      </c>
      <c r="M20" s="292">
        <v>0</v>
      </c>
      <c r="N20" s="292">
        <f t="shared" si="4"/>
        <v>0</v>
      </c>
      <c r="O20" s="292">
        <v>0</v>
      </c>
      <c r="P20" s="292">
        <v>0</v>
      </c>
      <c r="Q20" s="292">
        <v>0</v>
      </c>
      <c r="R20" s="292">
        <f t="shared" si="5"/>
        <v>6661</v>
      </c>
      <c r="S20" s="292">
        <v>3626</v>
      </c>
      <c r="T20" s="292">
        <v>3035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0</v>
      </c>
      <c r="AA20" s="292">
        <v>0</v>
      </c>
      <c r="AB20" s="292">
        <v>0</v>
      </c>
      <c r="AC20" s="292">
        <v>0</v>
      </c>
      <c r="AD20" s="292">
        <f t="shared" si="8"/>
        <v>5998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5998</v>
      </c>
      <c r="AJ20" s="292">
        <v>0</v>
      </c>
      <c r="AK20" s="292">
        <v>0</v>
      </c>
      <c r="AL20" s="292">
        <v>5998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1661</v>
      </c>
      <c r="BD20" s="292">
        <f t="shared" si="16"/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 t="shared" si="18"/>
        <v>1661</v>
      </c>
      <c r="BL20" s="292">
        <v>0</v>
      </c>
      <c r="BM20" s="292">
        <v>1289</v>
      </c>
      <c r="BN20" s="292">
        <v>0</v>
      </c>
      <c r="BO20" s="292">
        <v>372</v>
      </c>
      <c r="BP20" s="292">
        <v>0</v>
      </c>
      <c r="BQ20" s="292">
        <v>0</v>
      </c>
      <c r="BR20" s="292">
        <f t="shared" si="41"/>
        <v>28429</v>
      </c>
      <c r="BS20" s="292">
        <f t="shared" si="42"/>
        <v>0</v>
      </c>
      <c r="BT20" s="292">
        <f t="shared" si="43"/>
        <v>21768</v>
      </c>
      <c r="BU20" s="292">
        <f t="shared" si="44"/>
        <v>0</v>
      </c>
      <c r="BV20" s="292">
        <f t="shared" si="45"/>
        <v>6661</v>
      </c>
      <c r="BW20" s="292">
        <f t="shared" si="46"/>
        <v>0</v>
      </c>
      <c r="BX20" s="292">
        <f t="shared" si="47"/>
        <v>0</v>
      </c>
      <c r="BY20" s="292">
        <f t="shared" si="21"/>
        <v>28429</v>
      </c>
      <c r="BZ20" s="292">
        <f t="shared" si="22"/>
        <v>0</v>
      </c>
      <c r="CA20" s="292">
        <f t="shared" si="23"/>
        <v>21768</v>
      </c>
      <c r="CB20" s="292">
        <f t="shared" si="24"/>
        <v>0</v>
      </c>
      <c r="CC20" s="292">
        <f t="shared" si="25"/>
        <v>6661</v>
      </c>
      <c r="CD20" s="292">
        <f t="shared" si="26"/>
        <v>0</v>
      </c>
      <c r="CE20" s="292">
        <f t="shared" si="27"/>
        <v>0</v>
      </c>
      <c r="CF20" s="292">
        <f t="shared" si="28"/>
        <v>0</v>
      </c>
      <c r="CG20" s="292">
        <f t="shared" si="48"/>
        <v>0</v>
      </c>
      <c r="CH20" s="292">
        <f t="shared" si="49"/>
        <v>0</v>
      </c>
      <c r="CI20" s="292">
        <f t="shared" si="50"/>
        <v>0</v>
      </c>
      <c r="CJ20" s="292">
        <f t="shared" si="51"/>
        <v>0</v>
      </c>
      <c r="CK20" s="292">
        <f t="shared" si="52"/>
        <v>0</v>
      </c>
      <c r="CL20" s="292">
        <f t="shared" si="53"/>
        <v>0</v>
      </c>
      <c r="CM20" s="292">
        <f t="shared" si="54"/>
        <v>7659</v>
      </c>
      <c r="CN20" s="292">
        <f t="shared" si="55"/>
        <v>0</v>
      </c>
      <c r="CO20" s="292">
        <f t="shared" si="56"/>
        <v>7287</v>
      </c>
      <c r="CP20" s="292">
        <f t="shared" si="57"/>
        <v>0</v>
      </c>
      <c r="CQ20" s="292">
        <f t="shared" si="58"/>
        <v>372</v>
      </c>
      <c r="CR20" s="292">
        <f t="shared" si="59"/>
        <v>0</v>
      </c>
      <c r="CS20" s="292">
        <f t="shared" si="60"/>
        <v>0</v>
      </c>
      <c r="CT20" s="292">
        <f t="shared" si="31"/>
        <v>5998</v>
      </c>
      <c r="CU20" s="292">
        <f t="shared" si="32"/>
        <v>0</v>
      </c>
      <c r="CV20" s="292">
        <f t="shared" si="33"/>
        <v>5998</v>
      </c>
      <c r="CW20" s="292">
        <f t="shared" si="34"/>
        <v>0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1661</v>
      </c>
      <c r="DB20" s="292">
        <f t="shared" si="61"/>
        <v>0</v>
      </c>
      <c r="DC20" s="292">
        <f t="shared" si="62"/>
        <v>1289</v>
      </c>
      <c r="DD20" s="292">
        <f t="shared" si="63"/>
        <v>0</v>
      </c>
      <c r="DE20" s="292">
        <f t="shared" si="64"/>
        <v>372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0"/>
        <v>28377</v>
      </c>
      <c r="E21" s="292">
        <f t="shared" si="1"/>
        <v>15613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13096</v>
      </c>
      <c r="K21" s="292">
        <v>0</v>
      </c>
      <c r="L21" s="292">
        <v>13096</v>
      </c>
      <c r="M21" s="292">
        <v>0</v>
      </c>
      <c r="N21" s="292">
        <f t="shared" si="4"/>
        <v>325</v>
      </c>
      <c r="O21" s="292">
        <v>325</v>
      </c>
      <c r="P21" s="292">
        <v>0</v>
      </c>
      <c r="Q21" s="292">
        <v>0</v>
      </c>
      <c r="R21" s="292">
        <f t="shared" si="5"/>
        <v>2100</v>
      </c>
      <c r="S21" s="292">
        <v>195</v>
      </c>
      <c r="T21" s="292">
        <v>1905</v>
      </c>
      <c r="U21" s="292">
        <v>0</v>
      </c>
      <c r="V21" s="292">
        <f t="shared" si="6"/>
        <v>48</v>
      </c>
      <c r="W21" s="292">
        <v>42</v>
      </c>
      <c r="X21" s="292">
        <v>6</v>
      </c>
      <c r="Y21" s="292">
        <v>0</v>
      </c>
      <c r="Z21" s="292">
        <f t="shared" si="7"/>
        <v>44</v>
      </c>
      <c r="AA21" s="292">
        <v>44</v>
      </c>
      <c r="AB21" s="292">
        <v>0</v>
      </c>
      <c r="AC21" s="292">
        <v>0</v>
      </c>
      <c r="AD21" s="292">
        <f t="shared" si="8"/>
        <v>10666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10369</v>
      </c>
      <c r="AJ21" s="292">
        <v>0</v>
      </c>
      <c r="AK21" s="292">
        <v>0</v>
      </c>
      <c r="AL21" s="292">
        <v>10369</v>
      </c>
      <c r="AM21" s="292">
        <f t="shared" si="11"/>
        <v>29</v>
      </c>
      <c r="AN21" s="292">
        <v>0</v>
      </c>
      <c r="AO21" s="292">
        <v>0</v>
      </c>
      <c r="AP21" s="292">
        <v>29</v>
      </c>
      <c r="AQ21" s="292">
        <f t="shared" si="12"/>
        <v>268</v>
      </c>
      <c r="AR21" s="292">
        <v>0</v>
      </c>
      <c r="AS21" s="292">
        <v>0</v>
      </c>
      <c r="AT21" s="292">
        <v>268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2098</v>
      </c>
      <c r="BD21" s="292">
        <f t="shared" si="16"/>
        <v>1181</v>
      </c>
      <c r="BE21" s="292">
        <v>0</v>
      </c>
      <c r="BF21" s="292">
        <v>178</v>
      </c>
      <c r="BG21" s="292">
        <v>83</v>
      </c>
      <c r="BH21" s="292">
        <v>110</v>
      </c>
      <c r="BI21" s="292">
        <v>0</v>
      </c>
      <c r="BJ21" s="292">
        <v>810</v>
      </c>
      <c r="BK21" s="292">
        <f t="shared" si="18"/>
        <v>917</v>
      </c>
      <c r="BL21" s="292">
        <v>0</v>
      </c>
      <c r="BM21" s="292">
        <v>879</v>
      </c>
      <c r="BN21" s="292">
        <v>4</v>
      </c>
      <c r="BO21" s="292">
        <v>34</v>
      </c>
      <c r="BP21" s="292">
        <v>0</v>
      </c>
      <c r="BQ21" s="292">
        <v>0</v>
      </c>
      <c r="BR21" s="292">
        <f t="shared" si="41"/>
        <v>16794</v>
      </c>
      <c r="BS21" s="292">
        <f t="shared" si="42"/>
        <v>0</v>
      </c>
      <c r="BT21" s="292">
        <f t="shared" si="43"/>
        <v>13274</v>
      </c>
      <c r="BU21" s="292">
        <f t="shared" si="44"/>
        <v>408</v>
      </c>
      <c r="BV21" s="292">
        <f t="shared" si="45"/>
        <v>2210</v>
      </c>
      <c r="BW21" s="292">
        <f t="shared" si="46"/>
        <v>48</v>
      </c>
      <c r="BX21" s="292">
        <f t="shared" si="47"/>
        <v>854</v>
      </c>
      <c r="BY21" s="292">
        <f t="shared" si="21"/>
        <v>15613</v>
      </c>
      <c r="BZ21" s="292">
        <f t="shared" si="22"/>
        <v>0</v>
      </c>
      <c r="CA21" s="292">
        <f t="shared" si="23"/>
        <v>13096</v>
      </c>
      <c r="CB21" s="292">
        <f t="shared" si="24"/>
        <v>325</v>
      </c>
      <c r="CC21" s="292">
        <f t="shared" si="25"/>
        <v>2100</v>
      </c>
      <c r="CD21" s="292">
        <f t="shared" si="26"/>
        <v>48</v>
      </c>
      <c r="CE21" s="292">
        <f t="shared" si="27"/>
        <v>44</v>
      </c>
      <c r="CF21" s="292">
        <f t="shared" si="28"/>
        <v>1181</v>
      </c>
      <c r="CG21" s="292">
        <f t="shared" si="48"/>
        <v>0</v>
      </c>
      <c r="CH21" s="292">
        <f t="shared" si="49"/>
        <v>178</v>
      </c>
      <c r="CI21" s="292">
        <f t="shared" si="50"/>
        <v>83</v>
      </c>
      <c r="CJ21" s="292">
        <f t="shared" si="51"/>
        <v>110</v>
      </c>
      <c r="CK21" s="292">
        <f t="shared" si="52"/>
        <v>0</v>
      </c>
      <c r="CL21" s="292">
        <f t="shared" si="53"/>
        <v>810</v>
      </c>
      <c r="CM21" s="292">
        <f t="shared" si="54"/>
        <v>11583</v>
      </c>
      <c r="CN21" s="292">
        <f t="shared" si="55"/>
        <v>0</v>
      </c>
      <c r="CO21" s="292">
        <f t="shared" si="56"/>
        <v>11248</v>
      </c>
      <c r="CP21" s="292">
        <f t="shared" si="57"/>
        <v>33</v>
      </c>
      <c r="CQ21" s="292">
        <f t="shared" si="58"/>
        <v>302</v>
      </c>
      <c r="CR21" s="292">
        <f t="shared" si="59"/>
        <v>0</v>
      </c>
      <c r="CS21" s="292">
        <f t="shared" si="60"/>
        <v>0</v>
      </c>
      <c r="CT21" s="292">
        <f t="shared" si="31"/>
        <v>10666</v>
      </c>
      <c r="CU21" s="292">
        <f t="shared" si="32"/>
        <v>0</v>
      </c>
      <c r="CV21" s="292">
        <f t="shared" si="33"/>
        <v>10369</v>
      </c>
      <c r="CW21" s="292">
        <f t="shared" si="34"/>
        <v>29</v>
      </c>
      <c r="CX21" s="292">
        <f t="shared" si="35"/>
        <v>268</v>
      </c>
      <c r="CY21" s="292">
        <f t="shared" si="36"/>
        <v>0</v>
      </c>
      <c r="CZ21" s="292">
        <f t="shared" si="37"/>
        <v>0</v>
      </c>
      <c r="DA21" s="292">
        <f t="shared" si="38"/>
        <v>917</v>
      </c>
      <c r="DB21" s="292">
        <f t="shared" si="61"/>
        <v>0</v>
      </c>
      <c r="DC21" s="292">
        <f t="shared" si="62"/>
        <v>879</v>
      </c>
      <c r="DD21" s="292">
        <f t="shared" si="63"/>
        <v>4</v>
      </c>
      <c r="DE21" s="292">
        <f t="shared" si="64"/>
        <v>34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0"/>
        <v>26138</v>
      </c>
      <c r="E22" s="292">
        <f t="shared" si="1"/>
        <v>15161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13175</v>
      </c>
      <c r="K22" s="292">
        <v>0</v>
      </c>
      <c r="L22" s="292">
        <v>13175</v>
      </c>
      <c r="M22" s="292">
        <v>0</v>
      </c>
      <c r="N22" s="292">
        <f t="shared" si="4"/>
        <v>428</v>
      </c>
      <c r="O22" s="292">
        <v>223</v>
      </c>
      <c r="P22" s="292">
        <v>205</v>
      </c>
      <c r="Q22" s="292">
        <v>0</v>
      </c>
      <c r="R22" s="292">
        <f t="shared" si="5"/>
        <v>1558</v>
      </c>
      <c r="S22" s="292">
        <v>0</v>
      </c>
      <c r="T22" s="292">
        <v>1558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6723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6723</v>
      </c>
      <c r="AJ22" s="292">
        <v>0</v>
      </c>
      <c r="AK22" s="292">
        <v>0</v>
      </c>
      <c r="AL22" s="292">
        <v>6723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4254</v>
      </c>
      <c r="BD22" s="292">
        <f t="shared" si="16"/>
        <v>4254</v>
      </c>
      <c r="BE22" s="292">
        <v>0</v>
      </c>
      <c r="BF22" s="292">
        <v>3734</v>
      </c>
      <c r="BG22" s="292">
        <v>86</v>
      </c>
      <c r="BH22" s="292">
        <v>434</v>
      </c>
      <c r="BI22" s="292">
        <v>0</v>
      </c>
      <c r="BJ22" s="292">
        <v>0</v>
      </c>
      <c r="BK22" s="292">
        <f t="shared" si="18"/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19415</v>
      </c>
      <c r="BS22" s="292">
        <f t="shared" si="42"/>
        <v>0</v>
      </c>
      <c r="BT22" s="292">
        <f t="shared" si="43"/>
        <v>16909</v>
      </c>
      <c r="BU22" s="292">
        <f t="shared" si="44"/>
        <v>514</v>
      </c>
      <c r="BV22" s="292">
        <f t="shared" si="45"/>
        <v>1992</v>
      </c>
      <c r="BW22" s="292">
        <f t="shared" si="46"/>
        <v>0</v>
      </c>
      <c r="BX22" s="292">
        <f t="shared" si="47"/>
        <v>0</v>
      </c>
      <c r="BY22" s="292">
        <f t="shared" si="21"/>
        <v>15161</v>
      </c>
      <c r="BZ22" s="292">
        <f t="shared" si="22"/>
        <v>0</v>
      </c>
      <c r="CA22" s="292">
        <f t="shared" si="23"/>
        <v>13175</v>
      </c>
      <c r="CB22" s="292">
        <f t="shared" si="24"/>
        <v>428</v>
      </c>
      <c r="CC22" s="292">
        <f t="shared" si="25"/>
        <v>1558</v>
      </c>
      <c r="CD22" s="292">
        <f t="shared" si="26"/>
        <v>0</v>
      </c>
      <c r="CE22" s="292">
        <f t="shared" si="27"/>
        <v>0</v>
      </c>
      <c r="CF22" s="292">
        <f t="shared" si="28"/>
        <v>4254</v>
      </c>
      <c r="CG22" s="292">
        <f t="shared" si="48"/>
        <v>0</v>
      </c>
      <c r="CH22" s="292">
        <f t="shared" si="49"/>
        <v>3734</v>
      </c>
      <c r="CI22" s="292">
        <f t="shared" si="50"/>
        <v>86</v>
      </c>
      <c r="CJ22" s="292">
        <f t="shared" si="51"/>
        <v>434</v>
      </c>
      <c r="CK22" s="292">
        <f t="shared" si="52"/>
        <v>0</v>
      </c>
      <c r="CL22" s="292">
        <f t="shared" si="53"/>
        <v>0</v>
      </c>
      <c r="CM22" s="292">
        <f t="shared" si="54"/>
        <v>6723</v>
      </c>
      <c r="CN22" s="292">
        <f t="shared" si="55"/>
        <v>0</v>
      </c>
      <c r="CO22" s="292">
        <f t="shared" si="56"/>
        <v>6723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6723</v>
      </c>
      <c r="CU22" s="292">
        <f t="shared" si="32"/>
        <v>0</v>
      </c>
      <c r="CV22" s="292">
        <f t="shared" si="33"/>
        <v>6723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0</v>
      </c>
      <c r="DB22" s="292">
        <f t="shared" si="61"/>
        <v>0</v>
      </c>
      <c r="DC22" s="292">
        <f t="shared" si="62"/>
        <v>0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0"/>
        <v>10124</v>
      </c>
      <c r="E23" s="292">
        <f t="shared" si="1"/>
        <v>5181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4514</v>
      </c>
      <c r="K23" s="292">
        <v>33</v>
      </c>
      <c r="L23" s="292">
        <v>4481</v>
      </c>
      <c r="M23" s="292">
        <v>0</v>
      </c>
      <c r="N23" s="292">
        <f t="shared" si="4"/>
        <v>0</v>
      </c>
      <c r="O23" s="292">
        <v>0</v>
      </c>
      <c r="P23" s="292">
        <v>0</v>
      </c>
      <c r="Q23" s="292">
        <v>0</v>
      </c>
      <c r="R23" s="292">
        <f t="shared" si="5"/>
        <v>564</v>
      </c>
      <c r="S23" s="292">
        <v>0</v>
      </c>
      <c r="T23" s="292">
        <v>564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103</v>
      </c>
      <c r="AA23" s="292">
        <v>0</v>
      </c>
      <c r="AB23" s="292">
        <v>103</v>
      </c>
      <c r="AC23" s="292">
        <v>0</v>
      </c>
      <c r="AD23" s="292">
        <f t="shared" si="8"/>
        <v>2799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2740</v>
      </c>
      <c r="AJ23" s="292">
        <v>0</v>
      </c>
      <c r="AK23" s="292">
        <v>0</v>
      </c>
      <c r="AL23" s="292">
        <v>2740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59</v>
      </c>
      <c r="AZ23" s="292">
        <v>0</v>
      </c>
      <c r="BA23" s="292">
        <v>0</v>
      </c>
      <c r="BB23" s="292">
        <v>59</v>
      </c>
      <c r="BC23" s="292">
        <f t="shared" si="15"/>
        <v>2144</v>
      </c>
      <c r="BD23" s="292">
        <f t="shared" si="16"/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 t="shared" si="18"/>
        <v>2144</v>
      </c>
      <c r="BL23" s="292">
        <v>0</v>
      </c>
      <c r="BM23" s="292">
        <v>1541</v>
      </c>
      <c r="BN23" s="292">
        <v>0</v>
      </c>
      <c r="BO23" s="292">
        <v>502</v>
      </c>
      <c r="BP23" s="292">
        <v>0</v>
      </c>
      <c r="BQ23" s="292">
        <v>101</v>
      </c>
      <c r="BR23" s="292">
        <f t="shared" si="41"/>
        <v>5181</v>
      </c>
      <c r="BS23" s="292">
        <f t="shared" si="42"/>
        <v>0</v>
      </c>
      <c r="BT23" s="292">
        <f t="shared" si="43"/>
        <v>4514</v>
      </c>
      <c r="BU23" s="292">
        <f t="shared" si="44"/>
        <v>0</v>
      </c>
      <c r="BV23" s="292">
        <f t="shared" si="45"/>
        <v>564</v>
      </c>
      <c r="BW23" s="292">
        <f t="shared" si="46"/>
        <v>0</v>
      </c>
      <c r="BX23" s="292">
        <f t="shared" si="47"/>
        <v>103</v>
      </c>
      <c r="BY23" s="292">
        <f t="shared" si="21"/>
        <v>5181</v>
      </c>
      <c r="BZ23" s="292">
        <f t="shared" si="22"/>
        <v>0</v>
      </c>
      <c r="CA23" s="292">
        <f t="shared" si="23"/>
        <v>4514</v>
      </c>
      <c r="CB23" s="292">
        <f t="shared" si="24"/>
        <v>0</v>
      </c>
      <c r="CC23" s="292">
        <f t="shared" si="25"/>
        <v>564</v>
      </c>
      <c r="CD23" s="292">
        <f t="shared" si="26"/>
        <v>0</v>
      </c>
      <c r="CE23" s="292">
        <f t="shared" si="27"/>
        <v>103</v>
      </c>
      <c r="CF23" s="292">
        <f t="shared" si="28"/>
        <v>0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4943</v>
      </c>
      <c r="CN23" s="292">
        <f t="shared" si="55"/>
        <v>0</v>
      </c>
      <c r="CO23" s="292">
        <f t="shared" si="56"/>
        <v>4281</v>
      </c>
      <c r="CP23" s="292">
        <f t="shared" si="57"/>
        <v>0</v>
      </c>
      <c r="CQ23" s="292">
        <f t="shared" si="58"/>
        <v>502</v>
      </c>
      <c r="CR23" s="292">
        <f t="shared" si="59"/>
        <v>0</v>
      </c>
      <c r="CS23" s="292">
        <f t="shared" si="60"/>
        <v>160</v>
      </c>
      <c r="CT23" s="292">
        <f t="shared" si="31"/>
        <v>2799</v>
      </c>
      <c r="CU23" s="292">
        <f t="shared" si="32"/>
        <v>0</v>
      </c>
      <c r="CV23" s="292">
        <f t="shared" si="33"/>
        <v>2740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59</v>
      </c>
      <c r="DA23" s="292">
        <f t="shared" si="38"/>
        <v>2144</v>
      </c>
      <c r="DB23" s="292">
        <f t="shared" si="61"/>
        <v>0</v>
      </c>
      <c r="DC23" s="292">
        <f t="shared" si="62"/>
        <v>1541</v>
      </c>
      <c r="DD23" s="292">
        <f t="shared" si="63"/>
        <v>0</v>
      </c>
      <c r="DE23" s="292">
        <f t="shared" si="64"/>
        <v>502</v>
      </c>
      <c r="DF23" s="292">
        <f t="shared" si="65"/>
        <v>0</v>
      </c>
      <c r="DG23" s="292">
        <f t="shared" si="66"/>
        <v>101</v>
      </c>
      <c r="DH23" s="292">
        <v>0</v>
      </c>
      <c r="DI23" s="292">
        <f t="shared" si="40"/>
        <v>3</v>
      </c>
      <c r="DJ23" s="292">
        <v>3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0"/>
        <v>15917</v>
      </c>
      <c r="E24" s="292">
        <f t="shared" si="1"/>
        <v>10269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9021</v>
      </c>
      <c r="K24" s="292">
        <v>0</v>
      </c>
      <c r="L24" s="292">
        <v>9021</v>
      </c>
      <c r="M24" s="292">
        <v>0</v>
      </c>
      <c r="N24" s="292">
        <f t="shared" si="4"/>
        <v>79</v>
      </c>
      <c r="O24" s="292">
        <v>0</v>
      </c>
      <c r="P24" s="292">
        <v>79</v>
      </c>
      <c r="Q24" s="292">
        <v>0</v>
      </c>
      <c r="R24" s="292">
        <f t="shared" si="5"/>
        <v>1091</v>
      </c>
      <c r="S24" s="292">
        <v>0</v>
      </c>
      <c r="T24" s="292">
        <v>1091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78</v>
      </c>
      <c r="AA24" s="292">
        <v>0</v>
      </c>
      <c r="AB24" s="292">
        <v>78</v>
      </c>
      <c r="AC24" s="292">
        <v>0</v>
      </c>
      <c r="AD24" s="292">
        <f t="shared" si="8"/>
        <v>4300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4288</v>
      </c>
      <c r="AJ24" s="292">
        <v>0</v>
      </c>
      <c r="AK24" s="292">
        <v>0</v>
      </c>
      <c r="AL24" s="292">
        <v>4288</v>
      </c>
      <c r="AM24" s="292">
        <f t="shared" si="11"/>
        <v>8</v>
      </c>
      <c r="AN24" s="292">
        <v>0</v>
      </c>
      <c r="AO24" s="292">
        <v>0</v>
      </c>
      <c r="AP24" s="292">
        <v>8</v>
      </c>
      <c r="AQ24" s="292">
        <f t="shared" si="12"/>
        <v>3</v>
      </c>
      <c r="AR24" s="292">
        <v>0</v>
      </c>
      <c r="AS24" s="292">
        <v>0</v>
      </c>
      <c r="AT24" s="292">
        <v>3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1</v>
      </c>
      <c r="AZ24" s="292">
        <v>0</v>
      </c>
      <c r="BA24" s="292">
        <v>0</v>
      </c>
      <c r="BB24" s="292">
        <v>1</v>
      </c>
      <c r="BC24" s="292">
        <f t="shared" si="15"/>
        <v>1348</v>
      </c>
      <c r="BD24" s="292">
        <f t="shared" si="16"/>
        <v>1097</v>
      </c>
      <c r="BE24" s="292">
        <v>0</v>
      </c>
      <c r="BF24" s="292">
        <v>592</v>
      </c>
      <c r="BG24" s="292">
        <v>83</v>
      </c>
      <c r="BH24" s="292">
        <v>213</v>
      </c>
      <c r="BI24" s="292">
        <v>0</v>
      </c>
      <c r="BJ24" s="292">
        <v>209</v>
      </c>
      <c r="BK24" s="292">
        <f t="shared" si="18"/>
        <v>251</v>
      </c>
      <c r="BL24" s="292">
        <v>0</v>
      </c>
      <c r="BM24" s="292">
        <v>251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11366</v>
      </c>
      <c r="BS24" s="292">
        <f t="shared" si="42"/>
        <v>0</v>
      </c>
      <c r="BT24" s="292">
        <f t="shared" si="43"/>
        <v>9613</v>
      </c>
      <c r="BU24" s="292">
        <f t="shared" si="44"/>
        <v>162</v>
      </c>
      <c r="BV24" s="292">
        <f t="shared" si="45"/>
        <v>1304</v>
      </c>
      <c r="BW24" s="292">
        <f t="shared" si="46"/>
        <v>0</v>
      </c>
      <c r="BX24" s="292">
        <f t="shared" si="47"/>
        <v>287</v>
      </c>
      <c r="BY24" s="292">
        <f t="shared" si="21"/>
        <v>10269</v>
      </c>
      <c r="BZ24" s="292">
        <f t="shared" si="22"/>
        <v>0</v>
      </c>
      <c r="CA24" s="292">
        <f t="shared" si="23"/>
        <v>9021</v>
      </c>
      <c r="CB24" s="292">
        <f t="shared" si="24"/>
        <v>79</v>
      </c>
      <c r="CC24" s="292">
        <f t="shared" si="25"/>
        <v>1091</v>
      </c>
      <c r="CD24" s="292">
        <f t="shared" si="26"/>
        <v>0</v>
      </c>
      <c r="CE24" s="292">
        <f t="shared" si="27"/>
        <v>78</v>
      </c>
      <c r="CF24" s="292">
        <f t="shared" si="28"/>
        <v>1097</v>
      </c>
      <c r="CG24" s="292">
        <f t="shared" si="48"/>
        <v>0</v>
      </c>
      <c r="CH24" s="292">
        <f t="shared" si="49"/>
        <v>592</v>
      </c>
      <c r="CI24" s="292">
        <f t="shared" si="50"/>
        <v>83</v>
      </c>
      <c r="CJ24" s="292">
        <f t="shared" si="51"/>
        <v>213</v>
      </c>
      <c r="CK24" s="292">
        <f t="shared" si="52"/>
        <v>0</v>
      </c>
      <c r="CL24" s="292">
        <f t="shared" si="53"/>
        <v>209</v>
      </c>
      <c r="CM24" s="292">
        <f t="shared" si="54"/>
        <v>4551</v>
      </c>
      <c r="CN24" s="292">
        <f t="shared" si="55"/>
        <v>0</v>
      </c>
      <c r="CO24" s="292">
        <f t="shared" si="56"/>
        <v>4539</v>
      </c>
      <c r="CP24" s="292">
        <f t="shared" si="57"/>
        <v>8</v>
      </c>
      <c r="CQ24" s="292">
        <f t="shared" si="58"/>
        <v>3</v>
      </c>
      <c r="CR24" s="292">
        <f t="shared" si="59"/>
        <v>0</v>
      </c>
      <c r="CS24" s="292">
        <f t="shared" si="60"/>
        <v>1</v>
      </c>
      <c r="CT24" s="292">
        <f t="shared" si="31"/>
        <v>4300</v>
      </c>
      <c r="CU24" s="292">
        <f t="shared" si="32"/>
        <v>0</v>
      </c>
      <c r="CV24" s="292">
        <f t="shared" si="33"/>
        <v>4288</v>
      </c>
      <c r="CW24" s="292">
        <f t="shared" si="34"/>
        <v>8</v>
      </c>
      <c r="CX24" s="292">
        <f t="shared" si="35"/>
        <v>3</v>
      </c>
      <c r="CY24" s="292">
        <f t="shared" si="36"/>
        <v>0</v>
      </c>
      <c r="CZ24" s="292">
        <f t="shared" si="37"/>
        <v>1</v>
      </c>
      <c r="DA24" s="292">
        <f t="shared" si="38"/>
        <v>251</v>
      </c>
      <c r="DB24" s="292">
        <f t="shared" si="61"/>
        <v>0</v>
      </c>
      <c r="DC24" s="292">
        <f t="shared" si="62"/>
        <v>251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0"/>
        <v>19685</v>
      </c>
      <c r="E25" s="292">
        <f t="shared" si="1"/>
        <v>13021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8966</v>
      </c>
      <c r="K25" s="292">
        <v>0</v>
      </c>
      <c r="L25" s="292">
        <v>8966</v>
      </c>
      <c r="M25" s="292">
        <v>0</v>
      </c>
      <c r="N25" s="292">
        <f t="shared" si="4"/>
        <v>741</v>
      </c>
      <c r="O25" s="292">
        <v>0</v>
      </c>
      <c r="P25" s="292">
        <v>741</v>
      </c>
      <c r="Q25" s="292">
        <v>0</v>
      </c>
      <c r="R25" s="292">
        <f t="shared" si="5"/>
        <v>3248</v>
      </c>
      <c r="S25" s="292">
        <v>0</v>
      </c>
      <c r="T25" s="292">
        <v>3248</v>
      </c>
      <c r="U25" s="292">
        <v>0</v>
      </c>
      <c r="V25" s="292">
        <f t="shared" si="6"/>
        <v>16</v>
      </c>
      <c r="W25" s="292">
        <v>0</v>
      </c>
      <c r="X25" s="292">
        <v>16</v>
      </c>
      <c r="Y25" s="292">
        <v>0</v>
      </c>
      <c r="Z25" s="292">
        <f t="shared" si="7"/>
        <v>50</v>
      </c>
      <c r="AA25" s="292">
        <v>24</v>
      </c>
      <c r="AB25" s="292">
        <v>26</v>
      </c>
      <c r="AC25" s="292">
        <v>0</v>
      </c>
      <c r="AD25" s="292">
        <f t="shared" si="8"/>
        <v>3336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3248</v>
      </c>
      <c r="AJ25" s="292">
        <v>0</v>
      </c>
      <c r="AK25" s="292">
        <v>0</v>
      </c>
      <c r="AL25" s="292">
        <v>3248</v>
      </c>
      <c r="AM25" s="292">
        <f t="shared" si="11"/>
        <v>33</v>
      </c>
      <c r="AN25" s="292">
        <v>0</v>
      </c>
      <c r="AO25" s="292">
        <v>0</v>
      </c>
      <c r="AP25" s="292">
        <v>33</v>
      </c>
      <c r="AQ25" s="292">
        <f t="shared" si="12"/>
        <v>54</v>
      </c>
      <c r="AR25" s="292">
        <v>0</v>
      </c>
      <c r="AS25" s="292">
        <v>0</v>
      </c>
      <c r="AT25" s="292">
        <v>54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1</v>
      </c>
      <c r="AZ25" s="292">
        <v>0</v>
      </c>
      <c r="BA25" s="292">
        <v>0</v>
      </c>
      <c r="BB25" s="292">
        <v>1</v>
      </c>
      <c r="BC25" s="292">
        <f t="shared" si="15"/>
        <v>3328</v>
      </c>
      <c r="BD25" s="292">
        <f t="shared" si="16"/>
        <v>1742</v>
      </c>
      <c r="BE25" s="292">
        <v>0</v>
      </c>
      <c r="BF25" s="292">
        <v>134</v>
      </c>
      <c r="BG25" s="292">
        <v>146</v>
      </c>
      <c r="BH25" s="292">
        <v>810</v>
      </c>
      <c r="BI25" s="292">
        <v>0</v>
      </c>
      <c r="BJ25" s="292">
        <v>652</v>
      </c>
      <c r="BK25" s="292">
        <f t="shared" si="18"/>
        <v>1586</v>
      </c>
      <c r="BL25" s="292">
        <v>0</v>
      </c>
      <c r="BM25" s="292">
        <v>186</v>
      </c>
      <c r="BN25" s="292">
        <v>9</v>
      </c>
      <c r="BO25" s="292">
        <v>1369</v>
      </c>
      <c r="BP25" s="292">
        <v>0</v>
      </c>
      <c r="BQ25" s="292">
        <v>22</v>
      </c>
      <c r="BR25" s="292">
        <f t="shared" si="41"/>
        <v>14763</v>
      </c>
      <c r="BS25" s="292">
        <f t="shared" si="42"/>
        <v>0</v>
      </c>
      <c r="BT25" s="292">
        <f t="shared" si="43"/>
        <v>9100</v>
      </c>
      <c r="BU25" s="292">
        <f t="shared" si="44"/>
        <v>887</v>
      </c>
      <c r="BV25" s="292">
        <f t="shared" si="45"/>
        <v>4058</v>
      </c>
      <c r="BW25" s="292">
        <f t="shared" si="46"/>
        <v>16</v>
      </c>
      <c r="BX25" s="292">
        <f t="shared" si="47"/>
        <v>702</v>
      </c>
      <c r="BY25" s="292">
        <f t="shared" si="21"/>
        <v>13021</v>
      </c>
      <c r="BZ25" s="292">
        <f t="shared" si="22"/>
        <v>0</v>
      </c>
      <c r="CA25" s="292">
        <f t="shared" si="23"/>
        <v>8966</v>
      </c>
      <c r="CB25" s="292">
        <f t="shared" si="24"/>
        <v>741</v>
      </c>
      <c r="CC25" s="292">
        <f t="shared" si="25"/>
        <v>3248</v>
      </c>
      <c r="CD25" s="292">
        <f t="shared" si="26"/>
        <v>16</v>
      </c>
      <c r="CE25" s="292">
        <f t="shared" si="27"/>
        <v>50</v>
      </c>
      <c r="CF25" s="292">
        <f t="shared" si="28"/>
        <v>1742</v>
      </c>
      <c r="CG25" s="292">
        <f t="shared" si="48"/>
        <v>0</v>
      </c>
      <c r="CH25" s="292">
        <f t="shared" si="49"/>
        <v>134</v>
      </c>
      <c r="CI25" s="292">
        <f t="shared" si="50"/>
        <v>146</v>
      </c>
      <c r="CJ25" s="292">
        <f t="shared" si="51"/>
        <v>810</v>
      </c>
      <c r="CK25" s="292">
        <f t="shared" si="52"/>
        <v>0</v>
      </c>
      <c r="CL25" s="292">
        <f t="shared" si="53"/>
        <v>652</v>
      </c>
      <c r="CM25" s="292">
        <f t="shared" si="54"/>
        <v>4922</v>
      </c>
      <c r="CN25" s="292">
        <f t="shared" si="55"/>
        <v>0</v>
      </c>
      <c r="CO25" s="292">
        <f t="shared" si="56"/>
        <v>3434</v>
      </c>
      <c r="CP25" s="292">
        <f t="shared" si="57"/>
        <v>42</v>
      </c>
      <c r="CQ25" s="292">
        <f t="shared" si="58"/>
        <v>1423</v>
      </c>
      <c r="CR25" s="292">
        <f t="shared" si="59"/>
        <v>0</v>
      </c>
      <c r="CS25" s="292">
        <f t="shared" si="60"/>
        <v>23</v>
      </c>
      <c r="CT25" s="292">
        <f t="shared" si="31"/>
        <v>3336</v>
      </c>
      <c r="CU25" s="292">
        <f t="shared" si="32"/>
        <v>0</v>
      </c>
      <c r="CV25" s="292">
        <f t="shared" si="33"/>
        <v>3248</v>
      </c>
      <c r="CW25" s="292">
        <f t="shared" si="34"/>
        <v>33</v>
      </c>
      <c r="CX25" s="292">
        <f t="shared" si="35"/>
        <v>54</v>
      </c>
      <c r="CY25" s="292">
        <f t="shared" si="36"/>
        <v>0</v>
      </c>
      <c r="CZ25" s="292">
        <f t="shared" si="37"/>
        <v>1</v>
      </c>
      <c r="DA25" s="292">
        <f t="shared" si="38"/>
        <v>1586</v>
      </c>
      <c r="DB25" s="292">
        <f t="shared" si="61"/>
        <v>0</v>
      </c>
      <c r="DC25" s="292">
        <f t="shared" si="62"/>
        <v>186</v>
      </c>
      <c r="DD25" s="292">
        <f t="shared" si="63"/>
        <v>9</v>
      </c>
      <c r="DE25" s="292">
        <f t="shared" si="64"/>
        <v>1369</v>
      </c>
      <c r="DF25" s="292">
        <f t="shared" si="65"/>
        <v>0</v>
      </c>
      <c r="DG25" s="292">
        <f t="shared" si="66"/>
        <v>22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0"/>
        <v>10901</v>
      </c>
      <c r="E26" s="292">
        <f t="shared" si="1"/>
        <v>5345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4141</v>
      </c>
      <c r="K26" s="292">
        <v>0</v>
      </c>
      <c r="L26" s="292">
        <v>4141</v>
      </c>
      <c r="M26" s="292">
        <v>0</v>
      </c>
      <c r="N26" s="292">
        <f t="shared" si="4"/>
        <v>58</v>
      </c>
      <c r="O26" s="292">
        <v>0</v>
      </c>
      <c r="P26" s="292">
        <v>58</v>
      </c>
      <c r="Q26" s="292">
        <v>0</v>
      </c>
      <c r="R26" s="292">
        <f t="shared" si="5"/>
        <v>1085</v>
      </c>
      <c r="S26" s="292">
        <v>0</v>
      </c>
      <c r="T26" s="292">
        <v>1085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61</v>
      </c>
      <c r="AA26" s="292">
        <v>0</v>
      </c>
      <c r="AB26" s="292">
        <v>0</v>
      </c>
      <c r="AC26" s="292">
        <v>61</v>
      </c>
      <c r="AD26" s="292">
        <f t="shared" si="8"/>
        <v>3863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3542</v>
      </c>
      <c r="AJ26" s="292">
        <v>0</v>
      </c>
      <c r="AK26" s="292">
        <v>0</v>
      </c>
      <c r="AL26" s="292">
        <v>3542</v>
      </c>
      <c r="AM26" s="292">
        <f t="shared" si="11"/>
        <v>36</v>
      </c>
      <c r="AN26" s="292">
        <v>0</v>
      </c>
      <c r="AO26" s="292">
        <v>0</v>
      </c>
      <c r="AP26" s="292">
        <v>36</v>
      </c>
      <c r="AQ26" s="292">
        <f t="shared" si="12"/>
        <v>285</v>
      </c>
      <c r="AR26" s="292">
        <v>0</v>
      </c>
      <c r="AS26" s="292">
        <v>0</v>
      </c>
      <c r="AT26" s="292">
        <v>285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1693</v>
      </c>
      <c r="BD26" s="292">
        <f t="shared" si="16"/>
        <v>921</v>
      </c>
      <c r="BE26" s="292">
        <v>0</v>
      </c>
      <c r="BF26" s="292">
        <v>660</v>
      </c>
      <c r="BG26" s="292">
        <v>27</v>
      </c>
      <c r="BH26" s="292">
        <v>174</v>
      </c>
      <c r="BI26" s="292">
        <v>0</v>
      </c>
      <c r="BJ26" s="292">
        <v>60</v>
      </c>
      <c r="BK26" s="292">
        <f t="shared" si="18"/>
        <v>772</v>
      </c>
      <c r="BL26" s="292">
        <v>0</v>
      </c>
      <c r="BM26" s="292">
        <v>537</v>
      </c>
      <c r="BN26" s="292">
        <v>27</v>
      </c>
      <c r="BO26" s="292">
        <v>148</v>
      </c>
      <c r="BP26" s="292">
        <v>0</v>
      </c>
      <c r="BQ26" s="292">
        <v>60</v>
      </c>
      <c r="BR26" s="292">
        <f t="shared" si="41"/>
        <v>6266</v>
      </c>
      <c r="BS26" s="292">
        <f t="shared" si="42"/>
        <v>0</v>
      </c>
      <c r="BT26" s="292">
        <f t="shared" si="43"/>
        <v>4801</v>
      </c>
      <c r="BU26" s="292">
        <f t="shared" si="44"/>
        <v>85</v>
      </c>
      <c r="BV26" s="292">
        <f t="shared" si="45"/>
        <v>1259</v>
      </c>
      <c r="BW26" s="292">
        <f t="shared" si="46"/>
        <v>0</v>
      </c>
      <c r="BX26" s="292">
        <f t="shared" si="47"/>
        <v>121</v>
      </c>
      <c r="BY26" s="292">
        <f t="shared" si="21"/>
        <v>5345</v>
      </c>
      <c r="BZ26" s="292">
        <f t="shared" si="22"/>
        <v>0</v>
      </c>
      <c r="CA26" s="292">
        <f t="shared" si="23"/>
        <v>4141</v>
      </c>
      <c r="CB26" s="292">
        <f t="shared" si="24"/>
        <v>58</v>
      </c>
      <c r="CC26" s="292">
        <f t="shared" si="25"/>
        <v>1085</v>
      </c>
      <c r="CD26" s="292">
        <f t="shared" si="26"/>
        <v>0</v>
      </c>
      <c r="CE26" s="292">
        <f t="shared" si="27"/>
        <v>61</v>
      </c>
      <c r="CF26" s="292">
        <f t="shared" si="28"/>
        <v>921</v>
      </c>
      <c r="CG26" s="292">
        <f t="shared" si="48"/>
        <v>0</v>
      </c>
      <c r="CH26" s="292">
        <f t="shared" si="49"/>
        <v>660</v>
      </c>
      <c r="CI26" s="292">
        <f t="shared" si="50"/>
        <v>27</v>
      </c>
      <c r="CJ26" s="292">
        <f t="shared" si="51"/>
        <v>174</v>
      </c>
      <c r="CK26" s="292">
        <f t="shared" si="52"/>
        <v>0</v>
      </c>
      <c r="CL26" s="292">
        <f t="shared" si="53"/>
        <v>60</v>
      </c>
      <c r="CM26" s="292">
        <f t="shared" si="54"/>
        <v>4635</v>
      </c>
      <c r="CN26" s="292">
        <f t="shared" si="55"/>
        <v>0</v>
      </c>
      <c r="CO26" s="292">
        <f t="shared" si="56"/>
        <v>4079</v>
      </c>
      <c r="CP26" s="292">
        <f t="shared" si="57"/>
        <v>63</v>
      </c>
      <c r="CQ26" s="292">
        <f t="shared" si="58"/>
        <v>433</v>
      </c>
      <c r="CR26" s="292">
        <f t="shared" si="59"/>
        <v>0</v>
      </c>
      <c r="CS26" s="292">
        <f t="shared" si="60"/>
        <v>60</v>
      </c>
      <c r="CT26" s="292">
        <f t="shared" si="31"/>
        <v>3863</v>
      </c>
      <c r="CU26" s="292">
        <f t="shared" si="32"/>
        <v>0</v>
      </c>
      <c r="CV26" s="292">
        <f t="shared" si="33"/>
        <v>3542</v>
      </c>
      <c r="CW26" s="292">
        <f t="shared" si="34"/>
        <v>36</v>
      </c>
      <c r="CX26" s="292">
        <f t="shared" si="35"/>
        <v>285</v>
      </c>
      <c r="CY26" s="292">
        <f t="shared" si="36"/>
        <v>0</v>
      </c>
      <c r="CZ26" s="292">
        <f t="shared" si="37"/>
        <v>0</v>
      </c>
      <c r="DA26" s="292">
        <f t="shared" si="38"/>
        <v>772</v>
      </c>
      <c r="DB26" s="292">
        <f t="shared" si="61"/>
        <v>0</v>
      </c>
      <c r="DC26" s="292">
        <f t="shared" si="62"/>
        <v>537</v>
      </c>
      <c r="DD26" s="292">
        <f t="shared" si="63"/>
        <v>27</v>
      </c>
      <c r="DE26" s="292">
        <f t="shared" si="64"/>
        <v>148</v>
      </c>
      <c r="DF26" s="292">
        <f t="shared" si="65"/>
        <v>0</v>
      </c>
      <c r="DG26" s="292">
        <f t="shared" si="66"/>
        <v>60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0"/>
        <v>11294</v>
      </c>
      <c r="E27" s="292">
        <f t="shared" si="1"/>
        <v>6267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5424</v>
      </c>
      <c r="K27" s="292">
        <v>0</v>
      </c>
      <c r="L27" s="292">
        <v>5424</v>
      </c>
      <c r="M27" s="292">
        <v>0</v>
      </c>
      <c r="N27" s="292">
        <f t="shared" si="4"/>
        <v>0</v>
      </c>
      <c r="O27" s="292">
        <v>0</v>
      </c>
      <c r="P27" s="292">
        <v>0</v>
      </c>
      <c r="Q27" s="292">
        <v>0</v>
      </c>
      <c r="R27" s="292">
        <f t="shared" si="5"/>
        <v>843</v>
      </c>
      <c r="S27" s="292">
        <v>191</v>
      </c>
      <c r="T27" s="292">
        <v>652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0</v>
      </c>
      <c r="AA27" s="292">
        <v>0</v>
      </c>
      <c r="AB27" s="292">
        <v>0</v>
      </c>
      <c r="AC27" s="292">
        <v>0</v>
      </c>
      <c r="AD27" s="292">
        <f t="shared" si="8"/>
        <v>2491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2434</v>
      </c>
      <c r="AJ27" s="292">
        <v>0</v>
      </c>
      <c r="AK27" s="292">
        <v>0</v>
      </c>
      <c r="AL27" s="292">
        <v>2434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57</v>
      </c>
      <c r="AR27" s="292">
        <v>0</v>
      </c>
      <c r="AS27" s="292">
        <v>0</v>
      </c>
      <c r="AT27" s="292">
        <v>57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2536</v>
      </c>
      <c r="BD27" s="292">
        <f t="shared" si="16"/>
        <v>1303</v>
      </c>
      <c r="BE27" s="292">
        <v>0</v>
      </c>
      <c r="BF27" s="292">
        <v>752</v>
      </c>
      <c r="BG27" s="292">
        <v>6</v>
      </c>
      <c r="BH27" s="292">
        <v>545</v>
      </c>
      <c r="BI27" s="292">
        <v>0</v>
      </c>
      <c r="BJ27" s="292">
        <v>0</v>
      </c>
      <c r="BK27" s="292">
        <f t="shared" si="18"/>
        <v>1233</v>
      </c>
      <c r="BL27" s="292">
        <v>0</v>
      </c>
      <c r="BM27" s="292">
        <v>623</v>
      </c>
      <c r="BN27" s="292">
        <v>286</v>
      </c>
      <c r="BO27" s="292">
        <v>324</v>
      </c>
      <c r="BP27" s="292">
        <v>0</v>
      </c>
      <c r="BQ27" s="292">
        <v>0</v>
      </c>
      <c r="BR27" s="292">
        <f t="shared" si="41"/>
        <v>7570</v>
      </c>
      <c r="BS27" s="292">
        <f t="shared" si="42"/>
        <v>0</v>
      </c>
      <c r="BT27" s="292">
        <f t="shared" si="43"/>
        <v>6176</v>
      </c>
      <c r="BU27" s="292">
        <f t="shared" si="44"/>
        <v>6</v>
      </c>
      <c r="BV27" s="292">
        <f t="shared" si="45"/>
        <v>1388</v>
      </c>
      <c r="BW27" s="292">
        <f t="shared" si="46"/>
        <v>0</v>
      </c>
      <c r="BX27" s="292">
        <f t="shared" si="47"/>
        <v>0</v>
      </c>
      <c r="BY27" s="292">
        <f t="shared" si="21"/>
        <v>6267</v>
      </c>
      <c r="BZ27" s="292">
        <f t="shared" si="22"/>
        <v>0</v>
      </c>
      <c r="CA27" s="292">
        <f t="shared" si="23"/>
        <v>5424</v>
      </c>
      <c r="CB27" s="292">
        <f t="shared" si="24"/>
        <v>0</v>
      </c>
      <c r="CC27" s="292">
        <f t="shared" si="25"/>
        <v>843</v>
      </c>
      <c r="CD27" s="292">
        <f t="shared" si="26"/>
        <v>0</v>
      </c>
      <c r="CE27" s="292">
        <f t="shared" si="27"/>
        <v>0</v>
      </c>
      <c r="CF27" s="292">
        <f t="shared" si="28"/>
        <v>1303</v>
      </c>
      <c r="CG27" s="292">
        <f t="shared" si="48"/>
        <v>0</v>
      </c>
      <c r="CH27" s="292">
        <f t="shared" si="49"/>
        <v>752</v>
      </c>
      <c r="CI27" s="292">
        <f t="shared" si="50"/>
        <v>6</v>
      </c>
      <c r="CJ27" s="292">
        <f t="shared" si="51"/>
        <v>545</v>
      </c>
      <c r="CK27" s="292">
        <f t="shared" si="52"/>
        <v>0</v>
      </c>
      <c r="CL27" s="292">
        <f t="shared" si="53"/>
        <v>0</v>
      </c>
      <c r="CM27" s="292">
        <f t="shared" si="54"/>
        <v>3724</v>
      </c>
      <c r="CN27" s="292">
        <f t="shared" si="55"/>
        <v>0</v>
      </c>
      <c r="CO27" s="292">
        <f t="shared" si="56"/>
        <v>3057</v>
      </c>
      <c r="CP27" s="292">
        <f t="shared" si="57"/>
        <v>286</v>
      </c>
      <c r="CQ27" s="292">
        <f t="shared" si="58"/>
        <v>381</v>
      </c>
      <c r="CR27" s="292">
        <f t="shared" si="59"/>
        <v>0</v>
      </c>
      <c r="CS27" s="292">
        <f t="shared" si="60"/>
        <v>0</v>
      </c>
      <c r="CT27" s="292">
        <f t="shared" si="31"/>
        <v>2491</v>
      </c>
      <c r="CU27" s="292">
        <f t="shared" si="32"/>
        <v>0</v>
      </c>
      <c r="CV27" s="292">
        <f t="shared" si="33"/>
        <v>2434</v>
      </c>
      <c r="CW27" s="292">
        <f t="shared" si="34"/>
        <v>0</v>
      </c>
      <c r="CX27" s="292">
        <f t="shared" si="35"/>
        <v>57</v>
      </c>
      <c r="CY27" s="292">
        <f t="shared" si="36"/>
        <v>0</v>
      </c>
      <c r="CZ27" s="292">
        <f t="shared" si="37"/>
        <v>0</v>
      </c>
      <c r="DA27" s="292">
        <f t="shared" si="38"/>
        <v>1233</v>
      </c>
      <c r="DB27" s="292">
        <f t="shared" si="61"/>
        <v>0</v>
      </c>
      <c r="DC27" s="292">
        <f t="shared" si="62"/>
        <v>623</v>
      </c>
      <c r="DD27" s="292">
        <f t="shared" si="63"/>
        <v>286</v>
      </c>
      <c r="DE27" s="292">
        <f t="shared" si="64"/>
        <v>324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0"/>
        <v>10910</v>
      </c>
      <c r="E28" s="292">
        <f t="shared" si="1"/>
        <v>7771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6741</v>
      </c>
      <c r="K28" s="292">
        <v>0</v>
      </c>
      <c r="L28" s="292">
        <v>6741</v>
      </c>
      <c r="M28" s="292">
        <v>0</v>
      </c>
      <c r="N28" s="292">
        <f t="shared" si="4"/>
        <v>205</v>
      </c>
      <c r="O28" s="292">
        <v>0</v>
      </c>
      <c r="P28" s="292">
        <v>205</v>
      </c>
      <c r="Q28" s="292">
        <v>0</v>
      </c>
      <c r="R28" s="292">
        <f t="shared" si="5"/>
        <v>825</v>
      </c>
      <c r="S28" s="292">
        <v>0</v>
      </c>
      <c r="T28" s="292">
        <v>825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0</v>
      </c>
      <c r="AA28" s="292">
        <v>0</v>
      </c>
      <c r="AB28" s="292">
        <v>0</v>
      </c>
      <c r="AC28" s="292">
        <v>0</v>
      </c>
      <c r="AD28" s="292">
        <f t="shared" si="8"/>
        <v>1501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1499</v>
      </c>
      <c r="AJ28" s="292">
        <v>0</v>
      </c>
      <c r="AK28" s="292">
        <v>0</v>
      </c>
      <c r="AL28" s="292">
        <v>1499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2</v>
      </c>
      <c r="AZ28" s="292">
        <v>0</v>
      </c>
      <c r="BA28" s="292">
        <v>0</v>
      </c>
      <c r="BB28" s="292">
        <v>2</v>
      </c>
      <c r="BC28" s="292">
        <f t="shared" si="15"/>
        <v>1638</v>
      </c>
      <c r="BD28" s="292">
        <f t="shared" si="16"/>
        <v>1116</v>
      </c>
      <c r="BE28" s="292">
        <v>0</v>
      </c>
      <c r="BF28" s="292">
        <v>145</v>
      </c>
      <c r="BG28" s="292">
        <v>63</v>
      </c>
      <c r="BH28" s="292">
        <v>83</v>
      </c>
      <c r="BI28" s="292">
        <v>311</v>
      </c>
      <c r="BJ28" s="292">
        <v>514</v>
      </c>
      <c r="BK28" s="292">
        <f t="shared" si="18"/>
        <v>522</v>
      </c>
      <c r="BL28" s="292">
        <v>0</v>
      </c>
      <c r="BM28" s="292">
        <v>164</v>
      </c>
      <c r="BN28" s="292">
        <v>2</v>
      </c>
      <c r="BO28" s="292">
        <v>0</v>
      </c>
      <c r="BP28" s="292">
        <v>309</v>
      </c>
      <c r="BQ28" s="292">
        <v>47</v>
      </c>
      <c r="BR28" s="292">
        <f t="shared" si="41"/>
        <v>8887</v>
      </c>
      <c r="BS28" s="292">
        <f t="shared" si="42"/>
        <v>0</v>
      </c>
      <c r="BT28" s="292">
        <f t="shared" si="43"/>
        <v>6886</v>
      </c>
      <c r="BU28" s="292">
        <f t="shared" si="44"/>
        <v>268</v>
      </c>
      <c r="BV28" s="292">
        <f t="shared" si="45"/>
        <v>908</v>
      </c>
      <c r="BW28" s="292">
        <f t="shared" si="46"/>
        <v>311</v>
      </c>
      <c r="BX28" s="292">
        <f t="shared" si="47"/>
        <v>514</v>
      </c>
      <c r="BY28" s="292">
        <f t="shared" si="21"/>
        <v>7771</v>
      </c>
      <c r="BZ28" s="292">
        <f t="shared" si="22"/>
        <v>0</v>
      </c>
      <c r="CA28" s="292">
        <f t="shared" si="23"/>
        <v>6741</v>
      </c>
      <c r="CB28" s="292">
        <f t="shared" si="24"/>
        <v>205</v>
      </c>
      <c r="CC28" s="292">
        <f t="shared" si="25"/>
        <v>825</v>
      </c>
      <c r="CD28" s="292">
        <f t="shared" si="26"/>
        <v>0</v>
      </c>
      <c r="CE28" s="292">
        <f t="shared" si="27"/>
        <v>0</v>
      </c>
      <c r="CF28" s="292">
        <f t="shared" si="28"/>
        <v>1116</v>
      </c>
      <c r="CG28" s="292">
        <f t="shared" si="48"/>
        <v>0</v>
      </c>
      <c r="CH28" s="292">
        <f t="shared" si="49"/>
        <v>145</v>
      </c>
      <c r="CI28" s="292">
        <f t="shared" si="50"/>
        <v>63</v>
      </c>
      <c r="CJ28" s="292">
        <f t="shared" si="51"/>
        <v>83</v>
      </c>
      <c r="CK28" s="292">
        <f t="shared" si="52"/>
        <v>311</v>
      </c>
      <c r="CL28" s="292">
        <f t="shared" si="53"/>
        <v>514</v>
      </c>
      <c r="CM28" s="292">
        <f t="shared" si="54"/>
        <v>2023</v>
      </c>
      <c r="CN28" s="292">
        <f t="shared" si="55"/>
        <v>0</v>
      </c>
      <c r="CO28" s="292">
        <f t="shared" si="56"/>
        <v>1663</v>
      </c>
      <c r="CP28" s="292">
        <f t="shared" si="57"/>
        <v>2</v>
      </c>
      <c r="CQ28" s="292">
        <f t="shared" si="58"/>
        <v>0</v>
      </c>
      <c r="CR28" s="292">
        <f t="shared" si="59"/>
        <v>309</v>
      </c>
      <c r="CS28" s="292">
        <f t="shared" si="60"/>
        <v>49</v>
      </c>
      <c r="CT28" s="292">
        <f t="shared" si="31"/>
        <v>1501</v>
      </c>
      <c r="CU28" s="292">
        <f t="shared" si="32"/>
        <v>0</v>
      </c>
      <c r="CV28" s="292">
        <f t="shared" si="33"/>
        <v>1499</v>
      </c>
      <c r="CW28" s="292">
        <f t="shared" si="34"/>
        <v>0</v>
      </c>
      <c r="CX28" s="292">
        <f t="shared" si="35"/>
        <v>0</v>
      </c>
      <c r="CY28" s="292">
        <f t="shared" si="36"/>
        <v>0</v>
      </c>
      <c r="CZ28" s="292">
        <f t="shared" si="37"/>
        <v>2</v>
      </c>
      <c r="DA28" s="292">
        <f t="shared" si="38"/>
        <v>522</v>
      </c>
      <c r="DB28" s="292">
        <f t="shared" si="61"/>
        <v>0</v>
      </c>
      <c r="DC28" s="292">
        <f t="shared" si="62"/>
        <v>164</v>
      </c>
      <c r="DD28" s="292">
        <f t="shared" si="63"/>
        <v>2</v>
      </c>
      <c r="DE28" s="292">
        <f t="shared" si="64"/>
        <v>0</v>
      </c>
      <c r="DF28" s="292">
        <f t="shared" si="65"/>
        <v>309</v>
      </c>
      <c r="DG28" s="292">
        <f t="shared" si="66"/>
        <v>47</v>
      </c>
      <c r="DH28" s="292">
        <v>0</v>
      </c>
      <c r="DI28" s="292">
        <f t="shared" si="40"/>
        <v>2</v>
      </c>
      <c r="DJ28" s="292">
        <v>0</v>
      </c>
      <c r="DK28" s="292">
        <v>0</v>
      </c>
      <c r="DL28" s="292">
        <v>0</v>
      </c>
      <c r="DM28" s="292">
        <v>2</v>
      </c>
    </row>
    <row r="29" spans="1:117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0"/>
        <v>16856</v>
      </c>
      <c r="E29" s="292">
        <f t="shared" si="1"/>
        <v>9413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7919</v>
      </c>
      <c r="K29" s="292">
        <v>0</v>
      </c>
      <c r="L29" s="292">
        <v>7919</v>
      </c>
      <c r="M29" s="292">
        <v>0</v>
      </c>
      <c r="N29" s="292">
        <f t="shared" si="4"/>
        <v>74</v>
      </c>
      <c r="O29" s="292">
        <v>0</v>
      </c>
      <c r="P29" s="292">
        <v>74</v>
      </c>
      <c r="Q29" s="292">
        <v>0</v>
      </c>
      <c r="R29" s="292">
        <f t="shared" si="5"/>
        <v>1398</v>
      </c>
      <c r="S29" s="292">
        <v>0</v>
      </c>
      <c r="T29" s="292">
        <v>1398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22</v>
      </c>
      <c r="AA29" s="292">
        <v>22</v>
      </c>
      <c r="AB29" s="292">
        <v>0</v>
      </c>
      <c r="AC29" s="292">
        <v>0</v>
      </c>
      <c r="AD29" s="292">
        <f t="shared" si="8"/>
        <v>3748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3510</v>
      </c>
      <c r="AJ29" s="292">
        <v>0</v>
      </c>
      <c r="AK29" s="292">
        <v>0</v>
      </c>
      <c r="AL29" s="292">
        <v>3510</v>
      </c>
      <c r="AM29" s="292">
        <f t="shared" si="11"/>
        <v>12</v>
      </c>
      <c r="AN29" s="292">
        <v>0</v>
      </c>
      <c r="AO29" s="292">
        <v>0</v>
      </c>
      <c r="AP29" s="292">
        <v>12</v>
      </c>
      <c r="AQ29" s="292">
        <f t="shared" si="12"/>
        <v>226</v>
      </c>
      <c r="AR29" s="292">
        <v>0</v>
      </c>
      <c r="AS29" s="292">
        <v>0</v>
      </c>
      <c r="AT29" s="292">
        <v>226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3695</v>
      </c>
      <c r="BD29" s="292">
        <f t="shared" si="16"/>
        <v>2676</v>
      </c>
      <c r="BE29" s="292">
        <v>0</v>
      </c>
      <c r="BF29" s="292">
        <v>547</v>
      </c>
      <c r="BG29" s="292">
        <v>90</v>
      </c>
      <c r="BH29" s="292">
        <v>1696</v>
      </c>
      <c r="BI29" s="292">
        <v>0</v>
      </c>
      <c r="BJ29" s="292">
        <v>343</v>
      </c>
      <c r="BK29" s="292">
        <f t="shared" si="18"/>
        <v>1019</v>
      </c>
      <c r="BL29" s="292">
        <v>0</v>
      </c>
      <c r="BM29" s="292">
        <v>443</v>
      </c>
      <c r="BN29" s="292">
        <v>23</v>
      </c>
      <c r="BO29" s="292">
        <v>465</v>
      </c>
      <c r="BP29" s="292">
        <v>0</v>
      </c>
      <c r="BQ29" s="292">
        <v>88</v>
      </c>
      <c r="BR29" s="292">
        <f t="shared" si="41"/>
        <v>12089</v>
      </c>
      <c r="BS29" s="292">
        <f t="shared" si="42"/>
        <v>0</v>
      </c>
      <c r="BT29" s="292">
        <f t="shared" si="43"/>
        <v>8466</v>
      </c>
      <c r="BU29" s="292">
        <f t="shared" si="44"/>
        <v>164</v>
      </c>
      <c r="BV29" s="292">
        <f t="shared" si="45"/>
        <v>3094</v>
      </c>
      <c r="BW29" s="292">
        <f t="shared" si="46"/>
        <v>0</v>
      </c>
      <c r="BX29" s="292">
        <f t="shared" si="47"/>
        <v>365</v>
      </c>
      <c r="BY29" s="292">
        <f t="shared" si="21"/>
        <v>9413</v>
      </c>
      <c r="BZ29" s="292">
        <f t="shared" si="22"/>
        <v>0</v>
      </c>
      <c r="CA29" s="292">
        <f t="shared" si="23"/>
        <v>7919</v>
      </c>
      <c r="CB29" s="292">
        <f t="shared" si="24"/>
        <v>74</v>
      </c>
      <c r="CC29" s="292">
        <f t="shared" si="25"/>
        <v>1398</v>
      </c>
      <c r="CD29" s="292">
        <f t="shared" si="26"/>
        <v>0</v>
      </c>
      <c r="CE29" s="292">
        <f t="shared" si="27"/>
        <v>22</v>
      </c>
      <c r="CF29" s="292">
        <f t="shared" si="28"/>
        <v>2676</v>
      </c>
      <c r="CG29" s="292">
        <f t="shared" si="48"/>
        <v>0</v>
      </c>
      <c r="CH29" s="292">
        <f t="shared" si="49"/>
        <v>547</v>
      </c>
      <c r="CI29" s="292">
        <f t="shared" si="50"/>
        <v>90</v>
      </c>
      <c r="CJ29" s="292">
        <f t="shared" si="51"/>
        <v>1696</v>
      </c>
      <c r="CK29" s="292">
        <f t="shared" si="52"/>
        <v>0</v>
      </c>
      <c r="CL29" s="292">
        <f t="shared" si="53"/>
        <v>343</v>
      </c>
      <c r="CM29" s="292">
        <f t="shared" si="54"/>
        <v>4767</v>
      </c>
      <c r="CN29" s="292">
        <f t="shared" si="55"/>
        <v>0</v>
      </c>
      <c r="CO29" s="292">
        <f t="shared" si="56"/>
        <v>3953</v>
      </c>
      <c r="CP29" s="292">
        <f t="shared" si="57"/>
        <v>35</v>
      </c>
      <c r="CQ29" s="292">
        <f t="shared" si="58"/>
        <v>691</v>
      </c>
      <c r="CR29" s="292">
        <f t="shared" si="59"/>
        <v>0</v>
      </c>
      <c r="CS29" s="292">
        <f t="shared" si="60"/>
        <v>88</v>
      </c>
      <c r="CT29" s="292">
        <f t="shared" si="31"/>
        <v>3748</v>
      </c>
      <c r="CU29" s="292">
        <f t="shared" si="32"/>
        <v>0</v>
      </c>
      <c r="CV29" s="292">
        <f t="shared" si="33"/>
        <v>3510</v>
      </c>
      <c r="CW29" s="292">
        <f t="shared" si="34"/>
        <v>12</v>
      </c>
      <c r="CX29" s="292">
        <f t="shared" si="35"/>
        <v>226</v>
      </c>
      <c r="CY29" s="292">
        <f t="shared" si="36"/>
        <v>0</v>
      </c>
      <c r="CZ29" s="292">
        <f t="shared" si="37"/>
        <v>0</v>
      </c>
      <c r="DA29" s="292">
        <f t="shared" si="38"/>
        <v>1019</v>
      </c>
      <c r="DB29" s="292">
        <f t="shared" si="61"/>
        <v>0</v>
      </c>
      <c r="DC29" s="292">
        <f t="shared" si="62"/>
        <v>443</v>
      </c>
      <c r="DD29" s="292">
        <f t="shared" si="63"/>
        <v>23</v>
      </c>
      <c r="DE29" s="292">
        <f t="shared" si="64"/>
        <v>465</v>
      </c>
      <c r="DF29" s="292">
        <f t="shared" si="65"/>
        <v>0</v>
      </c>
      <c r="DG29" s="292">
        <f t="shared" si="66"/>
        <v>88</v>
      </c>
      <c r="DH29" s="292">
        <v>0</v>
      </c>
      <c r="DI29" s="292">
        <f t="shared" si="40"/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0"/>
        <v>13408</v>
      </c>
      <c r="E30" s="292">
        <f t="shared" si="1"/>
        <v>8221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7217</v>
      </c>
      <c r="K30" s="292">
        <v>0</v>
      </c>
      <c r="L30" s="292">
        <v>7217</v>
      </c>
      <c r="M30" s="292">
        <v>0</v>
      </c>
      <c r="N30" s="292">
        <f t="shared" si="4"/>
        <v>0</v>
      </c>
      <c r="O30" s="292">
        <v>0</v>
      </c>
      <c r="P30" s="292">
        <v>0</v>
      </c>
      <c r="Q30" s="292">
        <v>0</v>
      </c>
      <c r="R30" s="292">
        <f t="shared" si="5"/>
        <v>1004</v>
      </c>
      <c r="S30" s="292">
        <v>40</v>
      </c>
      <c r="T30" s="292">
        <v>964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0</v>
      </c>
      <c r="AA30" s="292">
        <v>0</v>
      </c>
      <c r="AB30" s="292">
        <v>0</v>
      </c>
      <c r="AC30" s="292">
        <v>0</v>
      </c>
      <c r="AD30" s="292">
        <f t="shared" si="8"/>
        <v>899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899</v>
      </c>
      <c r="AJ30" s="292">
        <v>0</v>
      </c>
      <c r="AK30" s="292">
        <v>0</v>
      </c>
      <c r="AL30" s="292">
        <v>899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4288</v>
      </c>
      <c r="BD30" s="292">
        <f t="shared" si="16"/>
        <v>1987</v>
      </c>
      <c r="BE30" s="292">
        <v>0</v>
      </c>
      <c r="BF30" s="292">
        <v>1438</v>
      </c>
      <c r="BG30" s="292">
        <v>18</v>
      </c>
      <c r="BH30" s="292">
        <v>531</v>
      </c>
      <c r="BI30" s="292">
        <v>0</v>
      </c>
      <c r="BJ30" s="292">
        <v>0</v>
      </c>
      <c r="BK30" s="292">
        <f t="shared" si="18"/>
        <v>2301</v>
      </c>
      <c r="BL30" s="292">
        <v>0</v>
      </c>
      <c r="BM30" s="292">
        <v>2017</v>
      </c>
      <c r="BN30" s="292">
        <v>0</v>
      </c>
      <c r="BO30" s="292">
        <v>284</v>
      </c>
      <c r="BP30" s="292">
        <v>0</v>
      </c>
      <c r="BQ30" s="292">
        <v>0</v>
      </c>
      <c r="BR30" s="292">
        <f t="shared" si="41"/>
        <v>10208</v>
      </c>
      <c r="BS30" s="292">
        <f t="shared" si="42"/>
        <v>0</v>
      </c>
      <c r="BT30" s="292">
        <f t="shared" si="43"/>
        <v>8655</v>
      </c>
      <c r="BU30" s="292">
        <f t="shared" si="44"/>
        <v>18</v>
      </c>
      <c r="BV30" s="292">
        <f t="shared" si="45"/>
        <v>1535</v>
      </c>
      <c r="BW30" s="292">
        <f t="shared" si="46"/>
        <v>0</v>
      </c>
      <c r="BX30" s="292">
        <f t="shared" si="47"/>
        <v>0</v>
      </c>
      <c r="BY30" s="292">
        <f t="shared" si="21"/>
        <v>8221</v>
      </c>
      <c r="BZ30" s="292">
        <f t="shared" si="22"/>
        <v>0</v>
      </c>
      <c r="CA30" s="292">
        <f t="shared" si="23"/>
        <v>7217</v>
      </c>
      <c r="CB30" s="292">
        <f t="shared" si="24"/>
        <v>0</v>
      </c>
      <c r="CC30" s="292">
        <f t="shared" si="25"/>
        <v>1004</v>
      </c>
      <c r="CD30" s="292">
        <f t="shared" si="26"/>
        <v>0</v>
      </c>
      <c r="CE30" s="292">
        <f t="shared" si="27"/>
        <v>0</v>
      </c>
      <c r="CF30" s="292">
        <f t="shared" si="28"/>
        <v>1987</v>
      </c>
      <c r="CG30" s="292">
        <f t="shared" si="48"/>
        <v>0</v>
      </c>
      <c r="CH30" s="292">
        <f t="shared" si="49"/>
        <v>1438</v>
      </c>
      <c r="CI30" s="292">
        <f t="shared" si="50"/>
        <v>18</v>
      </c>
      <c r="CJ30" s="292">
        <f t="shared" si="51"/>
        <v>531</v>
      </c>
      <c r="CK30" s="292">
        <f t="shared" si="52"/>
        <v>0</v>
      </c>
      <c r="CL30" s="292">
        <f t="shared" si="53"/>
        <v>0</v>
      </c>
      <c r="CM30" s="292">
        <f t="shared" si="54"/>
        <v>3200</v>
      </c>
      <c r="CN30" s="292">
        <f t="shared" si="55"/>
        <v>0</v>
      </c>
      <c r="CO30" s="292">
        <f t="shared" si="56"/>
        <v>2916</v>
      </c>
      <c r="CP30" s="292">
        <f t="shared" si="57"/>
        <v>0</v>
      </c>
      <c r="CQ30" s="292">
        <f t="shared" si="58"/>
        <v>284</v>
      </c>
      <c r="CR30" s="292">
        <f t="shared" si="59"/>
        <v>0</v>
      </c>
      <c r="CS30" s="292">
        <f t="shared" si="60"/>
        <v>0</v>
      </c>
      <c r="CT30" s="292">
        <f t="shared" si="31"/>
        <v>899</v>
      </c>
      <c r="CU30" s="292">
        <f t="shared" si="32"/>
        <v>0</v>
      </c>
      <c r="CV30" s="292">
        <f t="shared" si="33"/>
        <v>899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2301</v>
      </c>
      <c r="DB30" s="292">
        <f t="shared" si="61"/>
        <v>0</v>
      </c>
      <c r="DC30" s="292">
        <f t="shared" si="62"/>
        <v>2017</v>
      </c>
      <c r="DD30" s="292">
        <f t="shared" si="63"/>
        <v>0</v>
      </c>
      <c r="DE30" s="292">
        <f t="shared" si="64"/>
        <v>284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0"/>
        <v>7229</v>
      </c>
      <c r="E31" s="292">
        <f t="shared" si="1"/>
        <v>3565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2867</v>
      </c>
      <c r="K31" s="292">
        <v>0</v>
      </c>
      <c r="L31" s="292">
        <v>2867</v>
      </c>
      <c r="M31" s="292">
        <v>0</v>
      </c>
      <c r="N31" s="292">
        <f t="shared" si="4"/>
        <v>0</v>
      </c>
      <c r="O31" s="292">
        <v>0</v>
      </c>
      <c r="P31" s="292">
        <v>0</v>
      </c>
      <c r="Q31" s="292">
        <v>0</v>
      </c>
      <c r="R31" s="292">
        <f t="shared" si="5"/>
        <v>415</v>
      </c>
      <c r="S31" s="292">
        <v>0</v>
      </c>
      <c r="T31" s="292">
        <v>415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283</v>
      </c>
      <c r="AA31" s="292">
        <v>0</v>
      </c>
      <c r="AB31" s="292">
        <v>283</v>
      </c>
      <c r="AC31" s="292">
        <v>0</v>
      </c>
      <c r="AD31" s="292">
        <f t="shared" si="8"/>
        <v>2529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2171</v>
      </c>
      <c r="AJ31" s="292">
        <v>81</v>
      </c>
      <c r="AK31" s="292">
        <v>0</v>
      </c>
      <c r="AL31" s="292">
        <v>2090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159</v>
      </c>
      <c r="AR31" s="292">
        <v>0</v>
      </c>
      <c r="AS31" s="292">
        <v>0</v>
      </c>
      <c r="AT31" s="292">
        <v>159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199</v>
      </c>
      <c r="AZ31" s="292">
        <v>0</v>
      </c>
      <c r="BA31" s="292">
        <v>0</v>
      </c>
      <c r="BB31" s="292">
        <v>199</v>
      </c>
      <c r="BC31" s="292">
        <f t="shared" si="15"/>
        <v>1135</v>
      </c>
      <c r="BD31" s="292">
        <f t="shared" si="16"/>
        <v>655</v>
      </c>
      <c r="BE31" s="292">
        <v>0</v>
      </c>
      <c r="BF31" s="292">
        <v>580</v>
      </c>
      <c r="BG31" s="292">
        <v>72</v>
      </c>
      <c r="BH31" s="292">
        <v>0</v>
      </c>
      <c r="BI31" s="292">
        <v>3</v>
      </c>
      <c r="BJ31" s="292">
        <v>0</v>
      </c>
      <c r="BK31" s="292">
        <f t="shared" si="18"/>
        <v>480</v>
      </c>
      <c r="BL31" s="292">
        <v>0</v>
      </c>
      <c r="BM31" s="292">
        <v>451</v>
      </c>
      <c r="BN31" s="292">
        <v>28</v>
      </c>
      <c r="BO31" s="292">
        <v>0</v>
      </c>
      <c r="BP31" s="292">
        <v>1</v>
      </c>
      <c r="BQ31" s="292">
        <v>0</v>
      </c>
      <c r="BR31" s="292">
        <f t="shared" si="41"/>
        <v>4220</v>
      </c>
      <c r="BS31" s="292">
        <f t="shared" si="42"/>
        <v>0</v>
      </c>
      <c r="BT31" s="292">
        <f t="shared" si="43"/>
        <v>3447</v>
      </c>
      <c r="BU31" s="292">
        <f t="shared" si="44"/>
        <v>72</v>
      </c>
      <c r="BV31" s="292">
        <f t="shared" si="45"/>
        <v>415</v>
      </c>
      <c r="BW31" s="292">
        <f t="shared" si="46"/>
        <v>3</v>
      </c>
      <c r="BX31" s="292">
        <f t="shared" si="47"/>
        <v>283</v>
      </c>
      <c r="BY31" s="292">
        <f t="shared" si="21"/>
        <v>3565</v>
      </c>
      <c r="BZ31" s="292">
        <f t="shared" si="22"/>
        <v>0</v>
      </c>
      <c r="CA31" s="292">
        <f t="shared" si="23"/>
        <v>2867</v>
      </c>
      <c r="CB31" s="292">
        <f t="shared" si="24"/>
        <v>0</v>
      </c>
      <c r="CC31" s="292">
        <f t="shared" si="25"/>
        <v>415</v>
      </c>
      <c r="CD31" s="292">
        <f t="shared" si="26"/>
        <v>0</v>
      </c>
      <c r="CE31" s="292">
        <f t="shared" si="27"/>
        <v>283</v>
      </c>
      <c r="CF31" s="292">
        <f t="shared" si="28"/>
        <v>655</v>
      </c>
      <c r="CG31" s="292">
        <f t="shared" si="48"/>
        <v>0</v>
      </c>
      <c r="CH31" s="292">
        <f t="shared" si="49"/>
        <v>580</v>
      </c>
      <c r="CI31" s="292">
        <f t="shared" si="50"/>
        <v>72</v>
      </c>
      <c r="CJ31" s="292">
        <f t="shared" si="51"/>
        <v>0</v>
      </c>
      <c r="CK31" s="292">
        <f t="shared" si="52"/>
        <v>3</v>
      </c>
      <c r="CL31" s="292">
        <f t="shared" si="53"/>
        <v>0</v>
      </c>
      <c r="CM31" s="292">
        <f t="shared" si="54"/>
        <v>3009</v>
      </c>
      <c r="CN31" s="292">
        <f t="shared" si="55"/>
        <v>0</v>
      </c>
      <c r="CO31" s="292">
        <f t="shared" si="56"/>
        <v>2622</v>
      </c>
      <c r="CP31" s="292">
        <f t="shared" si="57"/>
        <v>28</v>
      </c>
      <c r="CQ31" s="292">
        <f t="shared" si="58"/>
        <v>159</v>
      </c>
      <c r="CR31" s="292">
        <f t="shared" si="59"/>
        <v>1</v>
      </c>
      <c r="CS31" s="292">
        <f t="shared" si="60"/>
        <v>199</v>
      </c>
      <c r="CT31" s="292">
        <f t="shared" si="31"/>
        <v>2529</v>
      </c>
      <c r="CU31" s="292">
        <f t="shared" si="32"/>
        <v>0</v>
      </c>
      <c r="CV31" s="292">
        <f t="shared" si="33"/>
        <v>2171</v>
      </c>
      <c r="CW31" s="292">
        <f t="shared" si="34"/>
        <v>0</v>
      </c>
      <c r="CX31" s="292">
        <f t="shared" si="35"/>
        <v>159</v>
      </c>
      <c r="CY31" s="292">
        <f t="shared" si="36"/>
        <v>0</v>
      </c>
      <c r="CZ31" s="292">
        <f t="shared" si="37"/>
        <v>199</v>
      </c>
      <c r="DA31" s="292">
        <f t="shared" si="38"/>
        <v>480</v>
      </c>
      <c r="DB31" s="292">
        <f t="shared" si="61"/>
        <v>0</v>
      </c>
      <c r="DC31" s="292">
        <f t="shared" si="62"/>
        <v>451</v>
      </c>
      <c r="DD31" s="292">
        <f t="shared" si="63"/>
        <v>28</v>
      </c>
      <c r="DE31" s="292">
        <f t="shared" si="64"/>
        <v>0</v>
      </c>
      <c r="DF31" s="292">
        <f t="shared" si="65"/>
        <v>1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0"/>
        <v>3866</v>
      </c>
      <c r="E32" s="292">
        <f t="shared" si="1"/>
        <v>2088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1693</v>
      </c>
      <c r="K32" s="292">
        <v>0</v>
      </c>
      <c r="L32" s="292">
        <v>1693</v>
      </c>
      <c r="M32" s="292">
        <v>0</v>
      </c>
      <c r="N32" s="292">
        <f t="shared" si="4"/>
        <v>30</v>
      </c>
      <c r="O32" s="292">
        <v>0</v>
      </c>
      <c r="P32" s="292">
        <v>30</v>
      </c>
      <c r="Q32" s="292">
        <v>0</v>
      </c>
      <c r="R32" s="292">
        <f t="shared" si="5"/>
        <v>179</v>
      </c>
      <c r="S32" s="292">
        <v>0</v>
      </c>
      <c r="T32" s="292">
        <v>179</v>
      </c>
      <c r="U32" s="292">
        <v>0</v>
      </c>
      <c r="V32" s="292">
        <f t="shared" si="6"/>
        <v>2</v>
      </c>
      <c r="W32" s="292">
        <v>0</v>
      </c>
      <c r="X32" s="292">
        <v>2</v>
      </c>
      <c r="Y32" s="292">
        <v>0</v>
      </c>
      <c r="Z32" s="292">
        <f t="shared" si="7"/>
        <v>184</v>
      </c>
      <c r="AA32" s="292">
        <v>0</v>
      </c>
      <c r="AB32" s="292">
        <v>184</v>
      </c>
      <c r="AC32" s="292">
        <v>0</v>
      </c>
      <c r="AD32" s="292">
        <f t="shared" si="8"/>
        <v>1286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1286</v>
      </c>
      <c r="AJ32" s="292">
        <v>70</v>
      </c>
      <c r="AK32" s="292">
        <v>0</v>
      </c>
      <c r="AL32" s="292">
        <v>1216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492</v>
      </c>
      <c r="BD32" s="292">
        <f t="shared" si="16"/>
        <v>286</v>
      </c>
      <c r="BE32" s="292">
        <v>0</v>
      </c>
      <c r="BF32" s="292">
        <v>286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206</v>
      </c>
      <c r="BL32" s="292">
        <v>0</v>
      </c>
      <c r="BM32" s="292">
        <v>70</v>
      </c>
      <c r="BN32" s="292">
        <v>12</v>
      </c>
      <c r="BO32" s="292">
        <v>69</v>
      </c>
      <c r="BP32" s="292">
        <v>1</v>
      </c>
      <c r="BQ32" s="292">
        <v>54</v>
      </c>
      <c r="BR32" s="292">
        <f t="shared" si="41"/>
        <v>2374</v>
      </c>
      <c r="BS32" s="292">
        <f t="shared" si="42"/>
        <v>0</v>
      </c>
      <c r="BT32" s="292">
        <f t="shared" si="43"/>
        <v>1979</v>
      </c>
      <c r="BU32" s="292">
        <f t="shared" si="44"/>
        <v>30</v>
      </c>
      <c r="BV32" s="292">
        <f t="shared" si="45"/>
        <v>179</v>
      </c>
      <c r="BW32" s="292">
        <f t="shared" si="46"/>
        <v>2</v>
      </c>
      <c r="BX32" s="292">
        <f t="shared" si="47"/>
        <v>184</v>
      </c>
      <c r="BY32" s="292">
        <f t="shared" si="21"/>
        <v>2088</v>
      </c>
      <c r="BZ32" s="292">
        <f t="shared" si="22"/>
        <v>0</v>
      </c>
      <c r="CA32" s="292">
        <f t="shared" si="23"/>
        <v>1693</v>
      </c>
      <c r="CB32" s="292">
        <f t="shared" si="24"/>
        <v>30</v>
      </c>
      <c r="CC32" s="292">
        <f t="shared" si="25"/>
        <v>179</v>
      </c>
      <c r="CD32" s="292">
        <f t="shared" si="26"/>
        <v>2</v>
      </c>
      <c r="CE32" s="292">
        <f t="shared" si="27"/>
        <v>184</v>
      </c>
      <c r="CF32" s="292">
        <f t="shared" si="28"/>
        <v>286</v>
      </c>
      <c r="CG32" s="292">
        <f t="shared" si="48"/>
        <v>0</v>
      </c>
      <c r="CH32" s="292">
        <f t="shared" si="49"/>
        <v>286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1492</v>
      </c>
      <c r="CN32" s="292">
        <f t="shared" si="55"/>
        <v>0</v>
      </c>
      <c r="CO32" s="292">
        <f t="shared" si="56"/>
        <v>1356</v>
      </c>
      <c r="CP32" s="292">
        <f t="shared" si="57"/>
        <v>12</v>
      </c>
      <c r="CQ32" s="292">
        <f t="shared" si="58"/>
        <v>69</v>
      </c>
      <c r="CR32" s="292">
        <f t="shared" si="59"/>
        <v>1</v>
      </c>
      <c r="CS32" s="292">
        <f t="shared" si="60"/>
        <v>54</v>
      </c>
      <c r="CT32" s="292">
        <f t="shared" si="31"/>
        <v>1286</v>
      </c>
      <c r="CU32" s="292">
        <f t="shared" si="32"/>
        <v>0</v>
      </c>
      <c r="CV32" s="292">
        <f t="shared" si="33"/>
        <v>1286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206</v>
      </c>
      <c r="DB32" s="292">
        <f t="shared" si="61"/>
        <v>0</v>
      </c>
      <c r="DC32" s="292">
        <f t="shared" si="62"/>
        <v>70</v>
      </c>
      <c r="DD32" s="292">
        <f t="shared" si="63"/>
        <v>12</v>
      </c>
      <c r="DE32" s="292">
        <f t="shared" si="64"/>
        <v>69</v>
      </c>
      <c r="DF32" s="292">
        <f t="shared" si="65"/>
        <v>1</v>
      </c>
      <c r="DG32" s="292">
        <f t="shared" si="66"/>
        <v>54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0"/>
        <v>3766</v>
      </c>
      <c r="E33" s="292">
        <f t="shared" si="1"/>
        <v>2072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1767</v>
      </c>
      <c r="K33" s="292">
        <v>0</v>
      </c>
      <c r="L33" s="292">
        <v>1767</v>
      </c>
      <c r="M33" s="292">
        <v>0</v>
      </c>
      <c r="N33" s="292">
        <f t="shared" si="4"/>
        <v>48</v>
      </c>
      <c r="O33" s="292">
        <v>0</v>
      </c>
      <c r="P33" s="292">
        <v>48</v>
      </c>
      <c r="Q33" s="292">
        <v>0</v>
      </c>
      <c r="R33" s="292">
        <f t="shared" si="5"/>
        <v>162</v>
      </c>
      <c r="S33" s="292">
        <v>0</v>
      </c>
      <c r="T33" s="292">
        <v>162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95</v>
      </c>
      <c r="AA33" s="292">
        <v>0</v>
      </c>
      <c r="AB33" s="292">
        <v>95</v>
      </c>
      <c r="AC33" s="292">
        <v>0</v>
      </c>
      <c r="AD33" s="292">
        <f t="shared" si="8"/>
        <v>786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786</v>
      </c>
      <c r="AJ33" s="292">
        <v>0</v>
      </c>
      <c r="AK33" s="292">
        <v>0</v>
      </c>
      <c r="AL33" s="292">
        <v>786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908</v>
      </c>
      <c r="BD33" s="292">
        <f t="shared" si="16"/>
        <v>546</v>
      </c>
      <c r="BE33" s="292">
        <v>0</v>
      </c>
      <c r="BF33" s="292">
        <v>319</v>
      </c>
      <c r="BG33" s="292">
        <v>25</v>
      </c>
      <c r="BH33" s="292">
        <v>187</v>
      </c>
      <c r="BI33" s="292">
        <v>2</v>
      </c>
      <c r="BJ33" s="292">
        <v>13</v>
      </c>
      <c r="BK33" s="292">
        <f t="shared" si="18"/>
        <v>362</v>
      </c>
      <c r="BL33" s="292">
        <v>0</v>
      </c>
      <c r="BM33" s="292">
        <v>211</v>
      </c>
      <c r="BN33" s="292">
        <v>17</v>
      </c>
      <c r="BO33" s="292">
        <v>124</v>
      </c>
      <c r="BP33" s="292">
        <v>2</v>
      </c>
      <c r="BQ33" s="292">
        <v>8</v>
      </c>
      <c r="BR33" s="292">
        <f t="shared" si="41"/>
        <v>2618</v>
      </c>
      <c r="BS33" s="292">
        <f t="shared" si="42"/>
        <v>0</v>
      </c>
      <c r="BT33" s="292">
        <f t="shared" si="43"/>
        <v>2086</v>
      </c>
      <c r="BU33" s="292">
        <f t="shared" si="44"/>
        <v>73</v>
      </c>
      <c r="BV33" s="292">
        <f t="shared" si="45"/>
        <v>349</v>
      </c>
      <c r="BW33" s="292">
        <f t="shared" si="46"/>
        <v>2</v>
      </c>
      <c r="BX33" s="292">
        <f t="shared" si="47"/>
        <v>108</v>
      </c>
      <c r="BY33" s="292">
        <f t="shared" si="21"/>
        <v>2072</v>
      </c>
      <c r="BZ33" s="292">
        <f t="shared" si="22"/>
        <v>0</v>
      </c>
      <c r="CA33" s="292">
        <f t="shared" si="23"/>
        <v>1767</v>
      </c>
      <c r="CB33" s="292">
        <f t="shared" si="24"/>
        <v>48</v>
      </c>
      <c r="CC33" s="292">
        <f t="shared" si="25"/>
        <v>162</v>
      </c>
      <c r="CD33" s="292">
        <f t="shared" si="26"/>
        <v>0</v>
      </c>
      <c r="CE33" s="292">
        <f t="shared" si="27"/>
        <v>95</v>
      </c>
      <c r="CF33" s="292">
        <f t="shared" si="28"/>
        <v>546</v>
      </c>
      <c r="CG33" s="292">
        <f t="shared" si="48"/>
        <v>0</v>
      </c>
      <c r="CH33" s="292">
        <f t="shared" si="49"/>
        <v>319</v>
      </c>
      <c r="CI33" s="292">
        <f t="shared" si="50"/>
        <v>25</v>
      </c>
      <c r="CJ33" s="292">
        <f t="shared" si="51"/>
        <v>187</v>
      </c>
      <c r="CK33" s="292">
        <f t="shared" si="52"/>
        <v>2</v>
      </c>
      <c r="CL33" s="292">
        <f t="shared" si="53"/>
        <v>13</v>
      </c>
      <c r="CM33" s="292">
        <f t="shared" si="54"/>
        <v>1148</v>
      </c>
      <c r="CN33" s="292">
        <f t="shared" si="55"/>
        <v>0</v>
      </c>
      <c r="CO33" s="292">
        <f t="shared" si="56"/>
        <v>997</v>
      </c>
      <c r="CP33" s="292">
        <f t="shared" si="57"/>
        <v>17</v>
      </c>
      <c r="CQ33" s="292">
        <f t="shared" si="58"/>
        <v>124</v>
      </c>
      <c r="CR33" s="292">
        <f t="shared" si="59"/>
        <v>2</v>
      </c>
      <c r="CS33" s="292">
        <f t="shared" si="60"/>
        <v>8</v>
      </c>
      <c r="CT33" s="292">
        <f t="shared" si="31"/>
        <v>786</v>
      </c>
      <c r="CU33" s="292">
        <f t="shared" si="32"/>
        <v>0</v>
      </c>
      <c r="CV33" s="292">
        <f t="shared" si="33"/>
        <v>786</v>
      </c>
      <c r="CW33" s="292">
        <f t="shared" si="34"/>
        <v>0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362</v>
      </c>
      <c r="DB33" s="292">
        <f t="shared" si="61"/>
        <v>0</v>
      </c>
      <c r="DC33" s="292">
        <f t="shared" si="62"/>
        <v>211</v>
      </c>
      <c r="DD33" s="292">
        <f t="shared" si="63"/>
        <v>17</v>
      </c>
      <c r="DE33" s="292">
        <f t="shared" si="64"/>
        <v>124</v>
      </c>
      <c r="DF33" s="292">
        <f t="shared" si="65"/>
        <v>2</v>
      </c>
      <c r="DG33" s="292">
        <f t="shared" si="66"/>
        <v>8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0"/>
        <v>2832</v>
      </c>
      <c r="E34" s="292">
        <f t="shared" si="1"/>
        <v>2133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1839</v>
      </c>
      <c r="K34" s="292">
        <v>1839</v>
      </c>
      <c r="L34" s="292">
        <v>0</v>
      </c>
      <c r="M34" s="292">
        <v>0</v>
      </c>
      <c r="N34" s="292">
        <f t="shared" si="4"/>
        <v>31</v>
      </c>
      <c r="O34" s="292">
        <v>0</v>
      </c>
      <c r="P34" s="292">
        <v>31</v>
      </c>
      <c r="Q34" s="292">
        <v>0</v>
      </c>
      <c r="R34" s="292">
        <f t="shared" si="5"/>
        <v>193</v>
      </c>
      <c r="S34" s="292">
        <v>165</v>
      </c>
      <c r="T34" s="292">
        <v>28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70</v>
      </c>
      <c r="AA34" s="292">
        <v>0</v>
      </c>
      <c r="AB34" s="292">
        <v>70</v>
      </c>
      <c r="AC34" s="292">
        <v>0</v>
      </c>
      <c r="AD34" s="292">
        <f t="shared" si="8"/>
        <v>379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379</v>
      </c>
      <c r="AJ34" s="292">
        <v>0</v>
      </c>
      <c r="AK34" s="292">
        <v>0</v>
      </c>
      <c r="AL34" s="292">
        <v>379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320</v>
      </c>
      <c r="BD34" s="292">
        <f t="shared" si="16"/>
        <v>89</v>
      </c>
      <c r="BE34" s="292">
        <v>0</v>
      </c>
      <c r="BF34" s="292">
        <v>87</v>
      </c>
      <c r="BG34" s="292">
        <v>0</v>
      </c>
      <c r="BH34" s="292">
        <v>0</v>
      </c>
      <c r="BI34" s="292">
        <v>0</v>
      </c>
      <c r="BJ34" s="292">
        <v>2</v>
      </c>
      <c r="BK34" s="292">
        <f t="shared" si="18"/>
        <v>231</v>
      </c>
      <c r="BL34" s="292">
        <v>0</v>
      </c>
      <c r="BM34" s="292">
        <v>126</v>
      </c>
      <c r="BN34" s="292">
        <v>23</v>
      </c>
      <c r="BO34" s="292">
        <v>81</v>
      </c>
      <c r="BP34" s="292">
        <v>0</v>
      </c>
      <c r="BQ34" s="292">
        <v>1</v>
      </c>
      <c r="BR34" s="292">
        <f t="shared" si="41"/>
        <v>2222</v>
      </c>
      <c r="BS34" s="292">
        <f t="shared" si="42"/>
        <v>0</v>
      </c>
      <c r="BT34" s="292">
        <f t="shared" si="43"/>
        <v>1926</v>
      </c>
      <c r="BU34" s="292">
        <f t="shared" si="44"/>
        <v>31</v>
      </c>
      <c r="BV34" s="292">
        <f t="shared" si="45"/>
        <v>193</v>
      </c>
      <c r="BW34" s="292">
        <f t="shared" si="46"/>
        <v>0</v>
      </c>
      <c r="BX34" s="292">
        <f t="shared" si="47"/>
        <v>72</v>
      </c>
      <c r="BY34" s="292">
        <f t="shared" si="21"/>
        <v>2133</v>
      </c>
      <c r="BZ34" s="292">
        <f t="shared" si="22"/>
        <v>0</v>
      </c>
      <c r="CA34" s="292">
        <f t="shared" si="23"/>
        <v>1839</v>
      </c>
      <c r="CB34" s="292">
        <f t="shared" si="24"/>
        <v>31</v>
      </c>
      <c r="CC34" s="292">
        <f t="shared" si="25"/>
        <v>193</v>
      </c>
      <c r="CD34" s="292">
        <f t="shared" si="26"/>
        <v>0</v>
      </c>
      <c r="CE34" s="292">
        <f t="shared" si="27"/>
        <v>70</v>
      </c>
      <c r="CF34" s="292">
        <f t="shared" si="28"/>
        <v>89</v>
      </c>
      <c r="CG34" s="292">
        <f t="shared" si="48"/>
        <v>0</v>
      </c>
      <c r="CH34" s="292">
        <f t="shared" si="49"/>
        <v>87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2</v>
      </c>
      <c r="CM34" s="292">
        <f t="shared" si="54"/>
        <v>610</v>
      </c>
      <c r="CN34" s="292">
        <f t="shared" si="55"/>
        <v>0</v>
      </c>
      <c r="CO34" s="292">
        <f t="shared" si="56"/>
        <v>505</v>
      </c>
      <c r="CP34" s="292">
        <f t="shared" si="57"/>
        <v>23</v>
      </c>
      <c r="CQ34" s="292">
        <f t="shared" si="58"/>
        <v>81</v>
      </c>
      <c r="CR34" s="292">
        <f t="shared" si="59"/>
        <v>0</v>
      </c>
      <c r="CS34" s="292">
        <f t="shared" si="60"/>
        <v>1</v>
      </c>
      <c r="CT34" s="292">
        <f t="shared" si="31"/>
        <v>379</v>
      </c>
      <c r="CU34" s="292">
        <f t="shared" si="32"/>
        <v>0</v>
      </c>
      <c r="CV34" s="292">
        <f t="shared" si="33"/>
        <v>379</v>
      </c>
      <c r="CW34" s="292">
        <f t="shared" si="34"/>
        <v>0</v>
      </c>
      <c r="CX34" s="292">
        <f t="shared" si="35"/>
        <v>0</v>
      </c>
      <c r="CY34" s="292">
        <f t="shared" si="36"/>
        <v>0</v>
      </c>
      <c r="CZ34" s="292">
        <f t="shared" si="37"/>
        <v>0</v>
      </c>
      <c r="DA34" s="292">
        <f t="shared" si="38"/>
        <v>231</v>
      </c>
      <c r="DB34" s="292">
        <f t="shared" si="61"/>
        <v>0</v>
      </c>
      <c r="DC34" s="292">
        <f t="shared" si="62"/>
        <v>126</v>
      </c>
      <c r="DD34" s="292">
        <f t="shared" si="63"/>
        <v>23</v>
      </c>
      <c r="DE34" s="292">
        <f t="shared" si="64"/>
        <v>81</v>
      </c>
      <c r="DF34" s="292">
        <f t="shared" si="65"/>
        <v>0</v>
      </c>
      <c r="DG34" s="292">
        <f t="shared" si="66"/>
        <v>1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0"/>
        <v>4252</v>
      </c>
      <c r="E35" s="292">
        <f t="shared" si="1"/>
        <v>2574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2178</v>
      </c>
      <c r="K35" s="292">
        <v>2178</v>
      </c>
      <c r="L35" s="292">
        <v>0</v>
      </c>
      <c r="M35" s="292">
        <v>0</v>
      </c>
      <c r="N35" s="292">
        <f t="shared" si="4"/>
        <v>45</v>
      </c>
      <c r="O35" s="292">
        <v>0</v>
      </c>
      <c r="P35" s="292">
        <v>45</v>
      </c>
      <c r="Q35" s="292">
        <v>0</v>
      </c>
      <c r="R35" s="292">
        <f t="shared" si="5"/>
        <v>265</v>
      </c>
      <c r="S35" s="292">
        <v>4</v>
      </c>
      <c r="T35" s="292">
        <v>261</v>
      </c>
      <c r="U35" s="292">
        <v>0</v>
      </c>
      <c r="V35" s="292">
        <f t="shared" si="6"/>
        <v>8</v>
      </c>
      <c r="W35" s="292">
        <v>0</v>
      </c>
      <c r="X35" s="292">
        <v>8</v>
      </c>
      <c r="Y35" s="292">
        <v>0</v>
      </c>
      <c r="Z35" s="292">
        <f t="shared" si="7"/>
        <v>78</v>
      </c>
      <c r="AA35" s="292">
        <v>0</v>
      </c>
      <c r="AB35" s="292">
        <v>78</v>
      </c>
      <c r="AC35" s="292">
        <v>0</v>
      </c>
      <c r="AD35" s="292">
        <f t="shared" si="8"/>
        <v>545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545</v>
      </c>
      <c r="AJ35" s="292">
        <v>0</v>
      </c>
      <c r="AK35" s="292">
        <v>0</v>
      </c>
      <c r="AL35" s="292">
        <v>545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1133</v>
      </c>
      <c r="BD35" s="292">
        <f t="shared" si="16"/>
        <v>196</v>
      </c>
      <c r="BE35" s="292">
        <v>0</v>
      </c>
      <c r="BF35" s="292">
        <v>196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937</v>
      </c>
      <c r="BL35" s="292">
        <v>0</v>
      </c>
      <c r="BM35" s="292">
        <v>763</v>
      </c>
      <c r="BN35" s="292">
        <v>0</v>
      </c>
      <c r="BO35" s="292">
        <v>174</v>
      </c>
      <c r="BP35" s="292">
        <v>0</v>
      </c>
      <c r="BQ35" s="292">
        <v>0</v>
      </c>
      <c r="BR35" s="292">
        <f t="shared" si="41"/>
        <v>2770</v>
      </c>
      <c r="BS35" s="292">
        <f t="shared" si="42"/>
        <v>0</v>
      </c>
      <c r="BT35" s="292">
        <f t="shared" si="43"/>
        <v>2374</v>
      </c>
      <c r="BU35" s="292">
        <f t="shared" si="44"/>
        <v>45</v>
      </c>
      <c r="BV35" s="292">
        <f t="shared" si="45"/>
        <v>265</v>
      </c>
      <c r="BW35" s="292">
        <f t="shared" si="46"/>
        <v>8</v>
      </c>
      <c r="BX35" s="292">
        <f t="shared" si="47"/>
        <v>78</v>
      </c>
      <c r="BY35" s="292">
        <f t="shared" si="21"/>
        <v>2574</v>
      </c>
      <c r="BZ35" s="292">
        <f t="shared" si="22"/>
        <v>0</v>
      </c>
      <c r="CA35" s="292">
        <f t="shared" si="23"/>
        <v>2178</v>
      </c>
      <c r="CB35" s="292">
        <f t="shared" si="24"/>
        <v>45</v>
      </c>
      <c r="CC35" s="292">
        <f t="shared" si="25"/>
        <v>265</v>
      </c>
      <c r="CD35" s="292">
        <f t="shared" si="26"/>
        <v>8</v>
      </c>
      <c r="CE35" s="292">
        <f t="shared" si="27"/>
        <v>78</v>
      </c>
      <c r="CF35" s="292">
        <f t="shared" si="28"/>
        <v>196</v>
      </c>
      <c r="CG35" s="292">
        <f t="shared" si="48"/>
        <v>0</v>
      </c>
      <c r="CH35" s="292">
        <f t="shared" si="49"/>
        <v>196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1482</v>
      </c>
      <c r="CN35" s="292">
        <f t="shared" si="55"/>
        <v>0</v>
      </c>
      <c r="CO35" s="292">
        <f t="shared" si="56"/>
        <v>1308</v>
      </c>
      <c r="CP35" s="292">
        <f t="shared" si="57"/>
        <v>0</v>
      </c>
      <c r="CQ35" s="292">
        <f t="shared" si="58"/>
        <v>174</v>
      </c>
      <c r="CR35" s="292">
        <f t="shared" si="59"/>
        <v>0</v>
      </c>
      <c r="CS35" s="292">
        <f t="shared" si="60"/>
        <v>0</v>
      </c>
      <c r="CT35" s="292">
        <f t="shared" si="31"/>
        <v>545</v>
      </c>
      <c r="CU35" s="292">
        <f t="shared" si="32"/>
        <v>0</v>
      </c>
      <c r="CV35" s="292">
        <f t="shared" si="33"/>
        <v>545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937</v>
      </c>
      <c r="DB35" s="292">
        <f t="shared" si="61"/>
        <v>0</v>
      </c>
      <c r="DC35" s="292">
        <f t="shared" si="62"/>
        <v>763</v>
      </c>
      <c r="DD35" s="292">
        <f t="shared" si="63"/>
        <v>0</v>
      </c>
      <c r="DE35" s="292">
        <f t="shared" si="64"/>
        <v>174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0"/>
        <v>14420</v>
      </c>
      <c r="E36" s="292">
        <f t="shared" si="1"/>
        <v>8670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7532</v>
      </c>
      <c r="K36" s="292">
        <v>0</v>
      </c>
      <c r="L36" s="292">
        <v>7532</v>
      </c>
      <c r="M36" s="292">
        <v>0</v>
      </c>
      <c r="N36" s="292">
        <f t="shared" si="4"/>
        <v>386</v>
      </c>
      <c r="O36" s="292">
        <v>0</v>
      </c>
      <c r="P36" s="292">
        <v>386</v>
      </c>
      <c r="Q36" s="292">
        <v>0</v>
      </c>
      <c r="R36" s="292">
        <f t="shared" si="5"/>
        <v>752</v>
      </c>
      <c r="S36" s="292">
        <v>0</v>
      </c>
      <c r="T36" s="292">
        <v>752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0</v>
      </c>
      <c r="AA36" s="292">
        <v>0</v>
      </c>
      <c r="AB36" s="292">
        <v>0</v>
      </c>
      <c r="AC36" s="292">
        <v>0</v>
      </c>
      <c r="AD36" s="292">
        <f t="shared" si="8"/>
        <v>4180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4118</v>
      </c>
      <c r="AJ36" s="292">
        <v>0</v>
      </c>
      <c r="AK36" s="292">
        <v>0</v>
      </c>
      <c r="AL36" s="292">
        <v>4118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62</v>
      </c>
      <c r="AZ36" s="292">
        <v>0</v>
      </c>
      <c r="BA36" s="292">
        <v>0</v>
      </c>
      <c r="BB36" s="292">
        <v>62</v>
      </c>
      <c r="BC36" s="292">
        <f t="shared" si="15"/>
        <v>1570</v>
      </c>
      <c r="BD36" s="292">
        <f t="shared" si="16"/>
        <v>1179</v>
      </c>
      <c r="BE36" s="292">
        <v>0</v>
      </c>
      <c r="BF36" s="292">
        <v>704</v>
      </c>
      <c r="BG36" s="292">
        <v>0</v>
      </c>
      <c r="BH36" s="292">
        <v>0</v>
      </c>
      <c r="BI36" s="292">
        <v>0</v>
      </c>
      <c r="BJ36" s="292">
        <v>475</v>
      </c>
      <c r="BK36" s="292">
        <f t="shared" si="18"/>
        <v>391</v>
      </c>
      <c r="BL36" s="292">
        <v>0</v>
      </c>
      <c r="BM36" s="292">
        <v>391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9849</v>
      </c>
      <c r="BS36" s="292">
        <f t="shared" si="42"/>
        <v>0</v>
      </c>
      <c r="BT36" s="292">
        <f t="shared" si="43"/>
        <v>8236</v>
      </c>
      <c r="BU36" s="292">
        <f t="shared" si="44"/>
        <v>386</v>
      </c>
      <c r="BV36" s="292">
        <f t="shared" si="45"/>
        <v>752</v>
      </c>
      <c r="BW36" s="292">
        <f t="shared" si="46"/>
        <v>0</v>
      </c>
      <c r="BX36" s="292">
        <f t="shared" si="47"/>
        <v>475</v>
      </c>
      <c r="BY36" s="292">
        <f t="shared" si="21"/>
        <v>8670</v>
      </c>
      <c r="BZ36" s="292">
        <f t="shared" si="22"/>
        <v>0</v>
      </c>
      <c r="CA36" s="292">
        <f t="shared" si="23"/>
        <v>7532</v>
      </c>
      <c r="CB36" s="292">
        <f t="shared" si="24"/>
        <v>386</v>
      </c>
      <c r="CC36" s="292">
        <f t="shared" si="25"/>
        <v>752</v>
      </c>
      <c r="CD36" s="292">
        <f t="shared" si="26"/>
        <v>0</v>
      </c>
      <c r="CE36" s="292">
        <f t="shared" si="27"/>
        <v>0</v>
      </c>
      <c r="CF36" s="292">
        <f t="shared" si="28"/>
        <v>1179</v>
      </c>
      <c r="CG36" s="292">
        <f t="shared" si="48"/>
        <v>0</v>
      </c>
      <c r="CH36" s="292">
        <f t="shared" si="49"/>
        <v>704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475</v>
      </c>
      <c r="CM36" s="292">
        <f t="shared" si="54"/>
        <v>4571</v>
      </c>
      <c r="CN36" s="292">
        <f t="shared" si="55"/>
        <v>0</v>
      </c>
      <c r="CO36" s="292">
        <f t="shared" si="56"/>
        <v>4509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62</v>
      </c>
      <c r="CT36" s="292">
        <f t="shared" si="31"/>
        <v>4180</v>
      </c>
      <c r="CU36" s="292">
        <f t="shared" si="32"/>
        <v>0</v>
      </c>
      <c r="CV36" s="292">
        <f t="shared" si="33"/>
        <v>4118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62</v>
      </c>
      <c r="DA36" s="292">
        <f t="shared" si="38"/>
        <v>391</v>
      </c>
      <c r="DB36" s="292">
        <f t="shared" si="61"/>
        <v>0</v>
      </c>
      <c r="DC36" s="292">
        <f t="shared" si="62"/>
        <v>391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0"/>
        <v>8301</v>
      </c>
      <c r="E37" s="292">
        <f t="shared" si="1"/>
        <v>6204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4402</v>
      </c>
      <c r="K37" s="292">
        <v>0</v>
      </c>
      <c r="L37" s="292">
        <v>4402</v>
      </c>
      <c r="M37" s="292">
        <v>0</v>
      </c>
      <c r="N37" s="292">
        <f t="shared" si="4"/>
        <v>212</v>
      </c>
      <c r="O37" s="292">
        <v>0</v>
      </c>
      <c r="P37" s="292">
        <v>212</v>
      </c>
      <c r="Q37" s="292">
        <v>0</v>
      </c>
      <c r="R37" s="292">
        <f t="shared" si="5"/>
        <v>1418</v>
      </c>
      <c r="S37" s="292">
        <v>2</v>
      </c>
      <c r="T37" s="292">
        <v>1416</v>
      </c>
      <c r="U37" s="292">
        <v>0</v>
      </c>
      <c r="V37" s="292">
        <f t="shared" si="6"/>
        <v>6</v>
      </c>
      <c r="W37" s="292">
        <v>6</v>
      </c>
      <c r="X37" s="292">
        <v>0</v>
      </c>
      <c r="Y37" s="292">
        <v>0</v>
      </c>
      <c r="Z37" s="292">
        <f t="shared" si="7"/>
        <v>166</v>
      </c>
      <c r="AA37" s="292">
        <v>166</v>
      </c>
      <c r="AB37" s="292">
        <v>0</v>
      </c>
      <c r="AC37" s="292">
        <v>0</v>
      </c>
      <c r="AD37" s="292">
        <f t="shared" si="8"/>
        <v>2097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2097</v>
      </c>
      <c r="AJ37" s="292">
        <v>0</v>
      </c>
      <c r="AK37" s="292">
        <v>0</v>
      </c>
      <c r="AL37" s="292">
        <v>2097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0</v>
      </c>
      <c r="BD37" s="292">
        <f t="shared" si="16"/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6204</v>
      </c>
      <c r="BS37" s="292">
        <f t="shared" si="42"/>
        <v>0</v>
      </c>
      <c r="BT37" s="292">
        <f t="shared" si="43"/>
        <v>4402</v>
      </c>
      <c r="BU37" s="292">
        <f t="shared" si="44"/>
        <v>212</v>
      </c>
      <c r="BV37" s="292">
        <f t="shared" si="45"/>
        <v>1418</v>
      </c>
      <c r="BW37" s="292">
        <f t="shared" si="46"/>
        <v>6</v>
      </c>
      <c r="BX37" s="292">
        <f t="shared" si="47"/>
        <v>166</v>
      </c>
      <c r="BY37" s="292">
        <f t="shared" si="21"/>
        <v>6204</v>
      </c>
      <c r="BZ37" s="292">
        <f t="shared" si="22"/>
        <v>0</v>
      </c>
      <c r="CA37" s="292">
        <f t="shared" si="23"/>
        <v>4402</v>
      </c>
      <c r="CB37" s="292">
        <f t="shared" si="24"/>
        <v>212</v>
      </c>
      <c r="CC37" s="292">
        <f t="shared" si="25"/>
        <v>1418</v>
      </c>
      <c r="CD37" s="292">
        <f t="shared" si="26"/>
        <v>6</v>
      </c>
      <c r="CE37" s="292">
        <f t="shared" si="27"/>
        <v>166</v>
      </c>
      <c r="CF37" s="292">
        <f t="shared" si="28"/>
        <v>0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0</v>
      </c>
      <c r="CK37" s="292">
        <f t="shared" si="52"/>
        <v>0</v>
      </c>
      <c r="CL37" s="292">
        <f t="shared" si="53"/>
        <v>0</v>
      </c>
      <c r="CM37" s="292">
        <f t="shared" si="54"/>
        <v>2097</v>
      </c>
      <c r="CN37" s="292">
        <f t="shared" si="55"/>
        <v>0</v>
      </c>
      <c r="CO37" s="292">
        <f t="shared" si="56"/>
        <v>2097</v>
      </c>
      <c r="CP37" s="292">
        <f t="shared" si="57"/>
        <v>0</v>
      </c>
      <c r="CQ37" s="292">
        <f t="shared" si="58"/>
        <v>0</v>
      </c>
      <c r="CR37" s="292">
        <f t="shared" si="59"/>
        <v>0</v>
      </c>
      <c r="CS37" s="292">
        <f t="shared" si="60"/>
        <v>0</v>
      </c>
      <c r="CT37" s="292">
        <f t="shared" si="31"/>
        <v>2097</v>
      </c>
      <c r="CU37" s="292">
        <f t="shared" si="32"/>
        <v>0</v>
      </c>
      <c r="CV37" s="292">
        <f t="shared" si="33"/>
        <v>2097</v>
      </c>
      <c r="CW37" s="292">
        <f t="shared" si="34"/>
        <v>0</v>
      </c>
      <c r="CX37" s="292">
        <f t="shared" si="35"/>
        <v>0</v>
      </c>
      <c r="CY37" s="292">
        <f t="shared" si="36"/>
        <v>0</v>
      </c>
      <c r="CZ37" s="292">
        <f t="shared" si="37"/>
        <v>0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1</v>
      </c>
      <c r="DJ37" s="292">
        <v>0</v>
      </c>
      <c r="DK37" s="292">
        <v>0</v>
      </c>
      <c r="DL37" s="292">
        <v>0</v>
      </c>
      <c r="DM37" s="292">
        <v>1</v>
      </c>
    </row>
    <row r="38" spans="1:117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0"/>
        <v>11051</v>
      </c>
      <c r="E38" s="292">
        <f t="shared" si="1"/>
        <v>9036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6074</v>
      </c>
      <c r="K38" s="292">
        <v>0</v>
      </c>
      <c r="L38" s="292">
        <v>6074</v>
      </c>
      <c r="M38" s="292">
        <v>0</v>
      </c>
      <c r="N38" s="292">
        <f t="shared" si="4"/>
        <v>364</v>
      </c>
      <c r="O38" s="292">
        <v>6</v>
      </c>
      <c r="P38" s="292">
        <v>358</v>
      </c>
      <c r="Q38" s="292">
        <v>0</v>
      </c>
      <c r="R38" s="292">
        <f t="shared" si="5"/>
        <v>2578</v>
      </c>
      <c r="S38" s="292">
        <v>0</v>
      </c>
      <c r="T38" s="292">
        <v>2578</v>
      </c>
      <c r="U38" s="292">
        <v>0</v>
      </c>
      <c r="V38" s="292">
        <f t="shared" si="6"/>
        <v>16</v>
      </c>
      <c r="W38" s="292">
        <v>0</v>
      </c>
      <c r="X38" s="292">
        <v>16</v>
      </c>
      <c r="Y38" s="292">
        <v>0</v>
      </c>
      <c r="Z38" s="292">
        <f t="shared" si="7"/>
        <v>4</v>
      </c>
      <c r="AA38" s="292">
        <v>1</v>
      </c>
      <c r="AB38" s="292">
        <v>0</v>
      </c>
      <c r="AC38" s="292">
        <v>3</v>
      </c>
      <c r="AD38" s="292">
        <f t="shared" si="8"/>
        <v>1540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1535</v>
      </c>
      <c r="AJ38" s="292">
        <v>0</v>
      </c>
      <c r="AK38" s="292">
        <v>0</v>
      </c>
      <c r="AL38" s="292">
        <v>1535</v>
      </c>
      <c r="AM38" s="292">
        <f t="shared" si="11"/>
        <v>5</v>
      </c>
      <c r="AN38" s="292">
        <v>0</v>
      </c>
      <c r="AO38" s="292">
        <v>0</v>
      </c>
      <c r="AP38" s="292">
        <v>5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475</v>
      </c>
      <c r="BD38" s="292">
        <f t="shared" si="16"/>
        <v>270</v>
      </c>
      <c r="BE38" s="292">
        <v>0</v>
      </c>
      <c r="BF38" s="292">
        <v>149</v>
      </c>
      <c r="BG38" s="292">
        <v>43</v>
      </c>
      <c r="BH38" s="292">
        <v>0</v>
      </c>
      <c r="BI38" s="292">
        <v>2</v>
      </c>
      <c r="BJ38" s="292">
        <v>76</v>
      </c>
      <c r="BK38" s="292">
        <f t="shared" si="18"/>
        <v>205</v>
      </c>
      <c r="BL38" s="292">
        <v>0</v>
      </c>
      <c r="BM38" s="292">
        <v>205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41"/>
        <v>9306</v>
      </c>
      <c r="BS38" s="292">
        <f t="shared" si="42"/>
        <v>0</v>
      </c>
      <c r="BT38" s="292">
        <f t="shared" si="43"/>
        <v>6223</v>
      </c>
      <c r="BU38" s="292">
        <f t="shared" si="44"/>
        <v>407</v>
      </c>
      <c r="BV38" s="292">
        <f t="shared" si="45"/>
        <v>2578</v>
      </c>
      <c r="BW38" s="292">
        <f t="shared" si="46"/>
        <v>18</v>
      </c>
      <c r="BX38" s="292">
        <f t="shared" si="47"/>
        <v>80</v>
      </c>
      <c r="BY38" s="292">
        <f t="shared" si="21"/>
        <v>9036</v>
      </c>
      <c r="BZ38" s="292">
        <f t="shared" si="22"/>
        <v>0</v>
      </c>
      <c r="CA38" s="292">
        <f t="shared" si="23"/>
        <v>6074</v>
      </c>
      <c r="CB38" s="292">
        <f t="shared" si="24"/>
        <v>364</v>
      </c>
      <c r="CC38" s="292">
        <f t="shared" si="25"/>
        <v>2578</v>
      </c>
      <c r="CD38" s="292">
        <f t="shared" si="26"/>
        <v>16</v>
      </c>
      <c r="CE38" s="292">
        <f t="shared" si="27"/>
        <v>4</v>
      </c>
      <c r="CF38" s="292">
        <f t="shared" si="28"/>
        <v>270</v>
      </c>
      <c r="CG38" s="292">
        <f t="shared" si="48"/>
        <v>0</v>
      </c>
      <c r="CH38" s="292">
        <f t="shared" si="49"/>
        <v>149</v>
      </c>
      <c r="CI38" s="292">
        <f t="shared" si="50"/>
        <v>43</v>
      </c>
      <c r="CJ38" s="292">
        <f t="shared" si="51"/>
        <v>0</v>
      </c>
      <c r="CK38" s="292">
        <f t="shared" si="52"/>
        <v>2</v>
      </c>
      <c r="CL38" s="292">
        <f t="shared" si="53"/>
        <v>76</v>
      </c>
      <c r="CM38" s="292">
        <f t="shared" si="54"/>
        <v>1745</v>
      </c>
      <c r="CN38" s="292">
        <f t="shared" si="55"/>
        <v>0</v>
      </c>
      <c r="CO38" s="292">
        <f t="shared" si="56"/>
        <v>1740</v>
      </c>
      <c r="CP38" s="292">
        <f t="shared" si="57"/>
        <v>5</v>
      </c>
      <c r="CQ38" s="292">
        <f t="shared" si="58"/>
        <v>0</v>
      </c>
      <c r="CR38" s="292">
        <f t="shared" si="59"/>
        <v>0</v>
      </c>
      <c r="CS38" s="292">
        <f t="shared" si="60"/>
        <v>0</v>
      </c>
      <c r="CT38" s="292">
        <f t="shared" si="31"/>
        <v>1540</v>
      </c>
      <c r="CU38" s="292">
        <f t="shared" si="32"/>
        <v>0</v>
      </c>
      <c r="CV38" s="292">
        <f t="shared" si="33"/>
        <v>1535</v>
      </c>
      <c r="CW38" s="292">
        <f t="shared" si="34"/>
        <v>5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205</v>
      </c>
      <c r="DB38" s="292">
        <f t="shared" si="61"/>
        <v>0</v>
      </c>
      <c r="DC38" s="292">
        <f t="shared" si="62"/>
        <v>205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0"/>
        <v>6816</v>
      </c>
      <c r="E39" s="292">
        <f t="shared" si="1"/>
        <v>3850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3245</v>
      </c>
      <c r="K39" s="292">
        <v>0</v>
      </c>
      <c r="L39" s="292">
        <v>3245</v>
      </c>
      <c r="M39" s="292">
        <v>0</v>
      </c>
      <c r="N39" s="292">
        <f t="shared" si="4"/>
        <v>127</v>
      </c>
      <c r="O39" s="292">
        <v>0</v>
      </c>
      <c r="P39" s="292">
        <v>127</v>
      </c>
      <c r="Q39" s="292">
        <v>0</v>
      </c>
      <c r="R39" s="292">
        <f t="shared" si="5"/>
        <v>471</v>
      </c>
      <c r="S39" s="292">
        <v>0</v>
      </c>
      <c r="T39" s="292">
        <v>471</v>
      </c>
      <c r="U39" s="292">
        <v>0</v>
      </c>
      <c r="V39" s="292">
        <f t="shared" si="6"/>
        <v>7</v>
      </c>
      <c r="W39" s="292">
        <v>0</v>
      </c>
      <c r="X39" s="292">
        <v>7</v>
      </c>
      <c r="Y39" s="292">
        <v>0</v>
      </c>
      <c r="Z39" s="292">
        <f t="shared" si="7"/>
        <v>0</v>
      </c>
      <c r="AA39" s="292">
        <v>0</v>
      </c>
      <c r="AB39" s="292">
        <v>0</v>
      </c>
      <c r="AC39" s="292">
        <v>0</v>
      </c>
      <c r="AD39" s="292">
        <f t="shared" si="8"/>
        <v>2650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2650</v>
      </c>
      <c r="AJ39" s="292">
        <v>0</v>
      </c>
      <c r="AK39" s="292">
        <v>0</v>
      </c>
      <c r="AL39" s="292">
        <v>2650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316</v>
      </c>
      <c r="BD39" s="292">
        <f t="shared" si="16"/>
        <v>18</v>
      </c>
      <c r="BE39" s="292">
        <v>0</v>
      </c>
      <c r="BF39" s="292">
        <v>18</v>
      </c>
      <c r="BG39" s="292">
        <v>0</v>
      </c>
      <c r="BH39" s="292">
        <v>0</v>
      </c>
      <c r="BI39" s="292">
        <v>0</v>
      </c>
      <c r="BJ39" s="292">
        <v>0</v>
      </c>
      <c r="BK39" s="292">
        <f t="shared" si="18"/>
        <v>298</v>
      </c>
      <c r="BL39" s="292">
        <v>0</v>
      </c>
      <c r="BM39" s="292">
        <v>298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3868</v>
      </c>
      <c r="BS39" s="292">
        <f t="shared" si="42"/>
        <v>0</v>
      </c>
      <c r="BT39" s="292">
        <f t="shared" si="43"/>
        <v>3263</v>
      </c>
      <c r="BU39" s="292">
        <f t="shared" si="44"/>
        <v>127</v>
      </c>
      <c r="BV39" s="292">
        <f t="shared" si="45"/>
        <v>471</v>
      </c>
      <c r="BW39" s="292">
        <f t="shared" si="46"/>
        <v>7</v>
      </c>
      <c r="BX39" s="292">
        <f t="shared" si="47"/>
        <v>0</v>
      </c>
      <c r="BY39" s="292">
        <f t="shared" si="21"/>
        <v>3850</v>
      </c>
      <c r="BZ39" s="292">
        <f t="shared" si="22"/>
        <v>0</v>
      </c>
      <c r="CA39" s="292">
        <f t="shared" si="23"/>
        <v>3245</v>
      </c>
      <c r="CB39" s="292">
        <f t="shared" si="24"/>
        <v>127</v>
      </c>
      <c r="CC39" s="292">
        <f t="shared" si="25"/>
        <v>471</v>
      </c>
      <c r="CD39" s="292">
        <f t="shared" si="26"/>
        <v>7</v>
      </c>
      <c r="CE39" s="292">
        <f t="shared" si="27"/>
        <v>0</v>
      </c>
      <c r="CF39" s="292">
        <f t="shared" si="28"/>
        <v>18</v>
      </c>
      <c r="CG39" s="292">
        <f t="shared" si="48"/>
        <v>0</v>
      </c>
      <c r="CH39" s="292">
        <f t="shared" si="49"/>
        <v>18</v>
      </c>
      <c r="CI39" s="292">
        <f t="shared" si="50"/>
        <v>0</v>
      </c>
      <c r="CJ39" s="292">
        <f t="shared" si="51"/>
        <v>0</v>
      </c>
      <c r="CK39" s="292">
        <f t="shared" si="52"/>
        <v>0</v>
      </c>
      <c r="CL39" s="292">
        <f t="shared" si="53"/>
        <v>0</v>
      </c>
      <c r="CM39" s="292">
        <f t="shared" si="54"/>
        <v>2948</v>
      </c>
      <c r="CN39" s="292">
        <f t="shared" si="55"/>
        <v>0</v>
      </c>
      <c r="CO39" s="292">
        <f t="shared" si="56"/>
        <v>2948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2650</v>
      </c>
      <c r="CU39" s="292">
        <f t="shared" si="32"/>
        <v>0</v>
      </c>
      <c r="CV39" s="292">
        <f t="shared" si="33"/>
        <v>2650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298</v>
      </c>
      <c r="DB39" s="292">
        <f t="shared" si="61"/>
        <v>0</v>
      </c>
      <c r="DC39" s="292">
        <f t="shared" si="62"/>
        <v>298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0"/>
        <v>8981</v>
      </c>
      <c r="E40" s="292">
        <f t="shared" si="1"/>
        <v>5249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4601</v>
      </c>
      <c r="K40" s="292">
        <v>0</v>
      </c>
      <c r="L40" s="292">
        <v>4601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648</v>
      </c>
      <c r="S40" s="292">
        <v>49</v>
      </c>
      <c r="T40" s="292">
        <v>599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0</v>
      </c>
      <c r="AA40" s="292">
        <v>0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3732</v>
      </c>
      <c r="BD40" s="292">
        <f t="shared" si="16"/>
        <v>1157</v>
      </c>
      <c r="BE40" s="292">
        <v>0</v>
      </c>
      <c r="BF40" s="292">
        <v>1012</v>
      </c>
      <c r="BG40" s="292">
        <v>8</v>
      </c>
      <c r="BH40" s="292">
        <v>137</v>
      </c>
      <c r="BI40" s="292">
        <v>0</v>
      </c>
      <c r="BJ40" s="292">
        <v>0</v>
      </c>
      <c r="BK40" s="292">
        <f t="shared" si="18"/>
        <v>2575</v>
      </c>
      <c r="BL40" s="292">
        <v>0</v>
      </c>
      <c r="BM40" s="292">
        <v>2550</v>
      </c>
      <c r="BN40" s="292">
        <v>0</v>
      </c>
      <c r="BO40" s="292">
        <v>25</v>
      </c>
      <c r="BP40" s="292">
        <v>0</v>
      </c>
      <c r="BQ40" s="292">
        <v>0</v>
      </c>
      <c r="BR40" s="292">
        <f t="shared" si="41"/>
        <v>6406</v>
      </c>
      <c r="BS40" s="292">
        <f t="shared" si="42"/>
        <v>0</v>
      </c>
      <c r="BT40" s="292">
        <f t="shared" si="43"/>
        <v>5613</v>
      </c>
      <c r="BU40" s="292">
        <f t="shared" si="44"/>
        <v>8</v>
      </c>
      <c r="BV40" s="292">
        <f t="shared" si="45"/>
        <v>785</v>
      </c>
      <c r="BW40" s="292">
        <f t="shared" si="46"/>
        <v>0</v>
      </c>
      <c r="BX40" s="292">
        <f t="shared" si="47"/>
        <v>0</v>
      </c>
      <c r="BY40" s="292">
        <f t="shared" si="21"/>
        <v>5249</v>
      </c>
      <c r="BZ40" s="292">
        <f t="shared" si="22"/>
        <v>0</v>
      </c>
      <c r="CA40" s="292">
        <f t="shared" si="23"/>
        <v>4601</v>
      </c>
      <c r="CB40" s="292">
        <f t="shared" si="24"/>
        <v>0</v>
      </c>
      <c r="CC40" s="292">
        <f t="shared" si="25"/>
        <v>648</v>
      </c>
      <c r="CD40" s="292">
        <f t="shared" si="26"/>
        <v>0</v>
      </c>
      <c r="CE40" s="292">
        <f t="shared" si="27"/>
        <v>0</v>
      </c>
      <c r="CF40" s="292">
        <f t="shared" si="28"/>
        <v>1157</v>
      </c>
      <c r="CG40" s="292">
        <f t="shared" si="48"/>
        <v>0</v>
      </c>
      <c r="CH40" s="292">
        <f t="shared" si="49"/>
        <v>1012</v>
      </c>
      <c r="CI40" s="292">
        <f t="shared" si="50"/>
        <v>8</v>
      </c>
      <c r="CJ40" s="292">
        <f t="shared" si="51"/>
        <v>137</v>
      </c>
      <c r="CK40" s="292">
        <f t="shared" si="52"/>
        <v>0</v>
      </c>
      <c r="CL40" s="292">
        <f t="shared" si="53"/>
        <v>0</v>
      </c>
      <c r="CM40" s="292">
        <f t="shared" si="54"/>
        <v>2575</v>
      </c>
      <c r="CN40" s="292">
        <f t="shared" si="55"/>
        <v>0</v>
      </c>
      <c r="CO40" s="292">
        <f t="shared" si="56"/>
        <v>2550</v>
      </c>
      <c r="CP40" s="292">
        <f t="shared" si="57"/>
        <v>0</v>
      </c>
      <c r="CQ40" s="292">
        <f t="shared" si="58"/>
        <v>25</v>
      </c>
      <c r="CR40" s="292">
        <f t="shared" si="59"/>
        <v>0</v>
      </c>
      <c r="CS40" s="292">
        <f t="shared" si="60"/>
        <v>0</v>
      </c>
      <c r="CT40" s="292">
        <f t="shared" si="31"/>
        <v>0</v>
      </c>
      <c r="CU40" s="292">
        <f t="shared" si="32"/>
        <v>0</v>
      </c>
      <c r="CV40" s="292">
        <f t="shared" si="33"/>
        <v>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2575</v>
      </c>
      <c r="DB40" s="292">
        <f t="shared" si="61"/>
        <v>0</v>
      </c>
      <c r="DC40" s="292">
        <f t="shared" si="62"/>
        <v>2550</v>
      </c>
      <c r="DD40" s="292">
        <f t="shared" si="63"/>
        <v>0</v>
      </c>
      <c r="DE40" s="292">
        <f t="shared" si="64"/>
        <v>25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0"/>
        <v>1957</v>
      </c>
      <c r="E41" s="292">
        <f t="shared" si="1"/>
        <v>1857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1480</v>
      </c>
      <c r="K41" s="292">
        <v>1480</v>
      </c>
      <c r="L41" s="292">
        <v>0</v>
      </c>
      <c r="M41" s="292">
        <v>0</v>
      </c>
      <c r="N41" s="292">
        <f t="shared" si="4"/>
        <v>97</v>
      </c>
      <c r="O41" s="292">
        <v>31</v>
      </c>
      <c r="P41" s="292">
        <v>66</v>
      </c>
      <c r="Q41" s="292">
        <v>0</v>
      </c>
      <c r="R41" s="292">
        <f t="shared" si="5"/>
        <v>280</v>
      </c>
      <c r="S41" s="292">
        <v>189</v>
      </c>
      <c r="T41" s="292">
        <v>91</v>
      </c>
      <c r="U41" s="292">
        <v>0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0</v>
      </c>
      <c r="AA41" s="292">
        <v>0</v>
      </c>
      <c r="AB41" s="292">
        <v>0</v>
      </c>
      <c r="AC41" s="292">
        <v>0</v>
      </c>
      <c r="AD41" s="292">
        <f t="shared" si="8"/>
        <v>0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0</v>
      </c>
      <c r="AJ41" s="292">
        <v>0</v>
      </c>
      <c r="AK41" s="292">
        <v>0</v>
      </c>
      <c r="AL41" s="292">
        <v>0</v>
      </c>
      <c r="AM41" s="292">
        <f t="shared" si="11"/>
        <v>0</v>
      </c>
      <c r="AN41" s="292">
        <v>0</v>
      </c>
      <c r="AO41" s="292">
        <v>0</v>
      </c>
      <c r="AP41" s="292">
        <v>0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100</v>
      </c>
      <c r="BD41" s="292">
        <f t="shared" si="16"/>
        <v>10</v>
      </c>
      <c r="BE41" s="292">
        <v>0</v>
      </c>
      <c r="BF41" s="292">
        <v>10</v>
      </c>
      <c r="BG41" s="292">
        <v>0</v>
      </c>
      <c r="BH41" s="292">
        <v>0</v>
      </c>
      <c r="BI41" s="292">
        <v>0</v>
      </c>
      <c r="BJ41" s="292">
        <v>0</v>
      </c>
      <c r="BK41" s="292">
        <f t="shared" si="18"/>
        <v>90</v>
      </c>
      <c r="BL41" s="292">
        <v>0</v>
      </c>
      <c r="BM41" s="292">
        <v>90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41"/>
        <v>1867</v>
      </c>
      <c r="BS41" s="292">
        <f t="shared" si="42"/>
        <v>0</v>
      </c>
      <c r="BT41" s="292">
        <f t="shared" si="43"/>
        <v>1490</v>
      </c>
      <c r="BU41" s="292">
        <f t="shared" si="44"/>
        <v>97</v>
      </c>
      <c r="BV41" s="292">
        <f t="shared" si="45"/>
        <v>280</v>
      </c>
      <c r="BW41" s="292">
        <f t="shared" si="46"/>
        <v>0</v>
      </c>
      <c r="BX41" s="292">
        <f t="shared" si="47"/>
        <v>0</v>
      </c>
      <c r="BY41" s="292">
        <f t="shared" si="21"/>
        <v>1857</v>
      </c>
      <c r="BZ41" s="292">
        <f t="shared" si="22"/>
        <v>0</v>
      </c>
      <c r="CA41" s="292">
        <f t="shared" si="23"/>
        <v>1480</v>
      </c>
      <c r="CB41" s="292">
        <f t="shared" si="24"/>
        <v>97</v>
      </c>
      <c r="CC41" s="292">
        <f t="shared" si="25"/>
        <v>280</v>
      </c>
      <c r="CD41" s="292">
        <f t="shared" si="26"/>
        <v>0</v>
      </c>
      <c r="CE41" s="292">
        <f t="shared" si="27"/>
        <v>0</v>
      </c>
      <c r="CF41" s="292">
        <f t="shared" si="28"/>
        <v>10</v>
      </c>
      <c r="CG41" s="292">
        <f t="shared" si="48"/>
        <v>0</v>
      </c>
      <c r="CH41" s="292">
        <f t="shared" si="49"/>
        <v>10</v>
      </c>
      <c r="CI41" s="292">
        <f t="shared" si="50"/>
        <v>0</v>
      </c>
      <c r="CJ41" s="292">
        <f t="shared" si="51"/>
        <v>0</v>
      </c>
      <c r="CK41" s="292">
        <f t="shared" si="52"/>
        <v>0</v>
      </c>
      <c r="CL41" s="292">
        <f t="shared" si="53"/>
        <v>0</v>
      </c>
      <c r="CM41" s="292">
        <f t="shared" si="54"/>
        <v>90</v>
      </c>
      <c r="CN41" s="292">
        <f t="shared" si="55"/>
        <v>0</v>
      </c>
      <c r="CO41" s="292">
        <f t="shared" si="56"/>
        <v>90</v>
      </c>
      <c r="CP41" s="292">
        <f t="shared" si="57"/>
        <v>0</v>
      </c>
      <c r="CQ41" s="292">
        <f t="shared" si="58"/>
        <v>0</v>
      </c>
      <c r="CR41" s="292">
        <f t="shared" si="59"/>
        <v>0</v>
      </c>
      <c r="CS41" s="292">
        <f t="shared" si="60"/>
        <v>0</v>
      </c>
      <c r="CT41" s="292">
        <f t="shared" si="31"/>
        <v>0</v>
      </c>
      <c r="CU41" s="292">
        <f t="shared" si="32"/>
        <v>0</v>
      </c>
      <c r="CV41" s="292">
        <f t="shared" si="33"/>
        <v>0</v>
      </c>
      <c r="CW41" s="292">
        <f t="shared" si="34"/>
        <v>0</v>
      </c>
      <c r="CX41" s="292">
        <f t="shared" si="35"/>
        <v>0</v>
      </c>
      <c r="CY41" s="292">
        <f t="shared" si="36"/>
        <v>0</v>
      </c>
      <c r="CZ41" s="292">
        <f t="shared" si="37"/>
        <v>0</v>
      </c>
      <c r="DA41" s="292">
        <f t="shared" si="38"/>
        <v>90</v>
      </c>
      <c r="DB41" s="292">
        <f t="shared" si="61"/>
        <v>0</v>
      </c>
      <c r="DC41" s="292">
        <f t="shared" si="62"/>
        <v>90</v>
      </c>
      <c r="DD41" s="292">
        <f t="shared" si="63"/>
        <v>0</v>
      </c>
      <c r="DE41" s="292">
        <f t="shared" si="64"/>
        <v>0</v>
      </c>
      <c r="DF41" s="292">
        <f t="shared" si="65"/>
        <v>0</v>
      </c>
      <c r="DG41" s="292">
        <f t="shared" si="66"/>
        <v>0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0"/>
        <v>3991</v>
      </c>
      <c r="E42" s="292">
        <f t="shared" si="1"/>
        <v>2561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2156</v>
      </c>
      <c r="K42" s="292">
        <v>0</v>
      </c>
      <c r="L42" s="292">
        <v>2156</v>
      </c>
      <c r="M42" s="292">
        <v>0</v>
      </c>
      <c r="N42" s="292">
        <f t="shared" si="4"/>
        <v>42</v>
      </c>
      <c r="O42" s="292">
        <v>0</v>
      </c>
      <c r="P42" s="292">
        <v>42</v>
      </c>
      <c r="Q42" s="292">
        <v>0</v>
      </c>
      <c r="R42" s="292">
        <f t="shared" si="5"/>
        <v>363</v>
      </c>
      <c r="S42" s="292">
        <v>0</v>
      </c>
      <c r="T42" s="292">
        <v>363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822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822</v>
      </c>
      <c r="AJ42" s="292">
        <v>0</v>
      </c>
      <c r="AK42" s="292">
        <v>0</v>
      </c>
      <c r="AL42" s="292">
        <v>822</v>
      </c>
      <c r="AM42" s="292">
        <f t="shared" si="11"/>
        <v>0</v>
      </c>
      <c r="AN42" s="292">
        <v>0</v>
      </c>
      <c r="AO42" s="292">
        <v>0</v>
      </c>
      <c r="AP42" s="292">
        <v>0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608</v>
      </c>
      <c r="BD42" s="292">
        <f t="shared" si="16"/>
        <v>608</v>
      </c>
      <c r="BE42" s="292">
        <v>0</v>
      </c>
      <c r="BF42" s="292">
        <v>524</v>
      </c>
      <c r="BG42" s="292">
        <v>67</v>
      </c>
      <c r="BH42" s="292">
        <v>17</v>
      </c>
      <c r="BI42" s="292">
        <v>0</v>
      </c>
      <c r="BJ42" s="292">
        <v>0</v>
      </c>
      <c r="BK42" s="292">
        <f t="shared" si="18"/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 t="shared" si="41"/>
        <v>3169</v>
      </c>
      <c r="BS42" s="292">
        <f t="shared" si="42"/>
        <v>0</v>
      </c>
      <c r="BT42" s="292">
        <f t="shared" si="43"/>
        <v>2680</v>
      </c>
      <c r="BU42" s="292">
        <f t="shared" si="44"/>
        <v>109</v>
      </c>
      <c r="BV42" s="292">
        <f t="shared" si="45"/>
        <v>380</v>
      </c>
      <c r="BW42" s="292">
        <f t="shared" si="46"/>
        <v>0</v>
      </c>
      <c r="BX42" s="292">
        <f t="shared" si="47"/>
        <v>0</v>
      </c>
      <c r="BY42" s="292">
        <f t="shared" si="21"/>
        <v>2561</v>
      </c>
      <c r="BZ42" s="292">
        <f t="shared" si="22"/>
        <v>0</v>
      </c>
      <c r="CA42" s="292">
        <f t="shared" si="23"/>
        <v>2156</v>
      </c>
      <c r="CB42" s="292">
        <f t="shared" si="24"/>
        <v>42</v>
      </c>
      <c r="CC42" s="292">
        <f t="shared" si="25"/>
        <v>363</v>
      </c>
      <c r="CD42" s="292">
        <f t="shared" si="26"/>
        <v>0</v>
      </c>
      <c r="CE42" s="292">
        <f t="shared" si="27"/>
        <v>0</v>
      </c>
      <c r="CF42" s="292">
        <f t="shared" si="28"/>
        <v>608</v>
      </c>
      <c r="CG42" s="292">
        <f t="shared" si="48"/>
        <v>0</v>
      </c>
      <c r="CH42" s="292">
        <f t="shared" si="49"/>
        <v>524</v>
      </c>
      <c r="CI42" s="292">
        <f t="shared" si="50"/>
        <v>67</v>
      </c>
      <c r="CJ42" s="292">
        <f t="shared" si="51"/>
        <v>17</v>
      </c>
      <c r="CK42" s="292">
        <f t="shared" si="52"/>
        <v>0</v>
      </c>
      <c r="CL42" s="292">
        <f t="shared" si="53"/>
        <v>0</v>
      </c>
      <c r="CM42" s="292">
        <f t="shared" si="54"/>
        <v>822</v>
      </c>
      <c r="CN42" s="292">
        <f t="shared" si="55"/>
        <v>0</v>
      </c>
      <c r="CO42" s="292">
        <f t="shared" si="56"/>
        <v>822</v>
      </c>
      <c r="CP42" s="292">
        <f t="shared" si="57"/>
        <v>0</v>
      </c>
      <c r="CQ42" s="292">
        <f t="shared" si="58"/>
        <v>0</v>
      </c>
      <c r="CR42" s="292">
        <f t="shared" si="59"/>
        <v>0</v>
      </c>
      <c r="CS42" s="292">
        <f t="shared" si="60"/>
        <v>0</v>
      </c>
      <c r="CT42" s="292">
        <f t="shared" si="31"/>
        <v>822</v>
      </c>
      <c r="CU42" s="292">
        <f t="shared" si="32"/>
        <v>0</v>
      </c>
      <c r="CV42" s="292">
        <f t="shared" si="33"/>
        <v>822</v>
      </c>
      <c r="CW42" s="292">
        <f t="shared" si="34"/>
        <v>0</v>
      </c>
      <c r="CX42" s="292">
        <f t="shared" si="35"/>
        <v>0</v>
      </c>
      <c r="CY42" s="292">
        <f t="shared" si="36"/>
        <v>0</v>
      </c>
      <c r="CZ42" s="292">
        <f t="shared" si="37"/>
        <v>0</v>
      </c>
      <c r="DA42" s="292">
        <f t="shared" si="38"/>
        <v>0</v>
      </c>
      <c r="DB42" s="292">
        <f t="shared" si="61"/>
        <v>0</v>
      </c>
      <c r="DC42" s="292">
        <f t="shared" si="62"/>
        <v>0</v>
      </c>
      <c r="DD42" s="292">
        <f t="shared" si="63"/>
        <v>0</v>
      </c>
      <c r="DE42" s="292">
        <f t="shared" si="64"/>
        <v>0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44" width="9.88671875" style="227" customWidth="1"/>
    <col min="145" max="16384" width="9" style="222"/>
  </cols>
  <sheetData>
    <row r="1" spans="1:144" ht="16.2" x14ac:dyDescent="0.2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2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2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2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2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2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 t="shared" ref="D7:D42" si="0">SUM(E7,T7,AI7,AX7,BM7,CB7,CQ7,DF7,DU7,DZ7)</f>
        <v>1164058</v>
      </c>
      <c r="E7" s="305">
        <f t="shared" ref="E7:E42" si="1">SUM(F7,M7)</f>
        <v>1009025</v>
      </c>
      <c r="F7" s="305">
        <f t="shared" ref="F7:F42" si="2">SUM(G7:L7)</f>
        <v>931102</v>
      </c>
      <c r="G7" s="305">
        <f t="shared" ref="G7:L7" si="3">SUM(G$8:G$1000)</f>
        <v>0</v>
      </c>
      <c r="H7" s="305">
        <f t="shared" si="3"/>
        <v>929632</v>
      </c>
      <c r="I7" s="305">
        <f t="shared" si="3"/>
        <v>0</v>
      </c>
      <c r="J7" s="305">
        <f t="shared" si="3"/>
        <v>81</v>
      </c>
      <c r="K7" s="305">
        <f t="shared" si="3"/>
        <v>0</v>
      </c>
      <c r="L7" s="305">
        <f t="shared" si="3"/>
        <v>1389</v>
      </c>
      <c r="M7" s="305">
        <f t="shared" ref="M7:M42" si="4">SUM(N7:S7)</f>
        <v>77923</v>
      </c>
      <c r="N7" s="305">
        <f t="shared" ref="N7:S7" si="5">SUM(N$8:N$1000)</f>
        <v>0</v>
      </c>
      <c r="O7" s="305">
        <f t="shared" si="5"/>
        <v>76742</v>
      </c>
      <c r="P7" s="305">
        <f t="shared" si="5"/>
        <v>0</v>
      </c>
      <c r="Q7" s="305">
        <f t="shared" si="5"/>
        <v>0</v>
      </c>
      <c r="R7" s="305">
        <f t="shared" si="5"/>
        <v>0</v>
      </c>
      <c r="S7" s="305">
        <f t="shared" si="5"/>
        <v>1181</v>
      </c>
      <c r="T7" s="305">
        <f t="shared" ref="T7:T42" si="6">SUM(U7,AB7)</f>
        <v>30377</v>
      </c>
      <c r="U7" s="305">
        <f t="shared" ref="U7:U42" si="7">SUM(V7:AA7)</f>
        <v>23160</v>
      </c>
      <c r="V7" s="305">
        <f t="shared" ref="V7:AA7" si="8">SUM(V$8:V$1000)</f>
        <v>0</v>
      </c>
      <c r="W7" s="305">
        <f t="shared" si="8"/>
        <v>0</v>
      </c>
      <c r="X7" s="305">
        <f t="shared" si="8"/>
        <v>13242</v>
      </c>
      <c r="Y7" s="305">
        <f t="shared" si="8"/>
        <v>3789</v>
      </c>
      <c r="Z7" s="305">
        <f t="shared" si="8"/>
        <v>53</v>
      </c>
      <c r="AA7" s="305">
        <f t="shared" si="8"/>
        <v>6076</v>
      </c>
      <c r="AB7" s="305">
        <f t="shared" ref="AB7:AB42" si="9">SUM(AC7:AH7)</f>
        <v>7217</v>
      </c>
      <c r="AC7" s="305">
        <f t="shared" ref="AC7:AH7" si="10">SUM(AC$8:AC$1000)</f>
        <v>0</v>
      </c>
      <c r="AD7" s="305">
        <f t="shared" si="10"/>
        <v>0</v>
      </c>
      <c r="AE7" s="305">
        <f t="shared" si="10"/>
        <v>1419</v>
      </c>
      <c r="AF7" s="305">
        <f t="shared" si="10"/>
        <v>1320</v>
      </c>
      <c r="AG7" s="305">
        <f t="shared" si="10"/>
        <v>0</v>
      </c>
      <c r="AH7" s="305">
        <f t="shared" si="10"/>
        <v>4478</v>
      </c>
      <c r="AI7" s="305">
        <f t="shared" ref="AI7:AI42" si="11">SUM(AJ7,AQ7)</f>
        <v>7679</v>
      </c>
      <c r="AJ7" s="305">
        <f t="shared" ref="AJ7:AJ42" si="12">SUM(AK7:AP7)</f>
        <v>1515</v>
      </c>
      <c r="AK7" s="305">
        <f t="shared" ref="AK7:AP7" si="13">SUM(AK$8:AK$1000)</f>
        <v>0</v>
      </c>
      <c r="AL7" s="305">
        <f t="shared" si="13"/>
        <v>0</v>
      </c>
      <c r="AM7" s="305">
        <f t="shared" si="13"/>
        <v>0</v>
      </c>
      <c r="AN7" s="305">
        <f t="shared" si="13"/>
        <v>1515</v>
      </c>
      <c r="AO7" s="305">
        <f t="shared" si="13"/>
        <v>0</v>
      </c>
      <c r="AP7" s="305">
        <f t="shared" si="13"/>
        <v>0</v>
      </c>
      <c r="AQ7" s="305">
        <f t="shared" ref="AQ7:AQ42" si="14">SUM(AR7:AW7)</f>
        <v>6164</v>
      </c>
      <c r="AR7" s="305">
        <f t="shared" ref="AR7:AW7" si="15">SUM(AR$8:AR$1000)</f>
        <v>0</v>
      </c>
      <c r="AS7" s="305">
        <f t="shared" si="15"/>
        <v>0</v>
      </c>
      <c r="AT7" s="305">
        <f t="shared" si="15"/>
        <v>2840</v>
      </c>
      <c r="AU7" s="305">
        <f t="shared" si="15"/>
        <v>485</v>
      </c>
      <c r="AV7" s="305">
        <f t="shared" si="15"/>
        <v>0</v>
      </c>
      <c r="AW7" s="305">
        <f t="shared" si="15"/>
        <v>2839</v>
      </c>
      <c r="AX7" s="305">
        <f t="shared" ref="AX7:AX42" si="16">SUM(AY7,BF7)</f>
        <v>0</v>
      </c>
      <c r="AY7" s="305">
        <f t="shared" ref="AY7:AY42" si="17">SUM(AZ7:BE7)</f>
        <v>0</v>
      </c>
      <c r="AZ7" s="305">
        <f t="shared" ref="AZ7:BE7" si="18">SUM(AZ$8:AZ$1000)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2" si="19">SUM(BG7:BL7)</f>
        <v>0</v>
      </c>
      <c r="BG7" s="305">
        <f t="shared" ref="BG7:BL7" si="20">SUM(BG$8:BG$1000)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2" si="21">SUM(BN7,BU7)</f>
        <v>0</v>
      </c>
      <c r="BN7" s="305">
        <f t="shared" ref="BN7:BN42" si="22">SUM(BO7:BT7)</f>
        <v>0</v>
      </c>
      <c r="BO7" s="305">
        <f t="shared" ref="BO7:BT7" si="23">SUM(BO$8:BO$1000)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2" si="24">SUM(BV7:CA7)</f>
        <v>0</v>
      </c>
      <c r="BV7" s="305">
        <f t="shared" ref="BV7:CA7" si="25">SUM(BV$8:BV$1000)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2" si="26">SUM(CC7,CJ7)</f>
        <v>5</v>
      </c>
      <c r="CC7" s="305">
        <f t="shared" ref="CC7:CC42" si="27">SUM(CD7:CI7)</f>
        <v>5</v>
      </c>
      <c r="CD7" s="305">
        <f t="shared" ref="CD7:CI7" si="28">SUM(CD$8:CD$1000)</f>
        <v>0</v>
      </c>
      <c r="CE7" s="305">
        <f t="shared" si="28"/>
        <v>0</v>
      </c>
      <c r="CF7" s="305">
        <f t="shared" si="28"/>
        <v>0</v>
      </c>
      <c r="CG7" s="305">
        <f t="shared" si="28"/>
        <v>5</v>
      </c>
      <c r="CH7" s="305">
        <f t="shared" si="28"/>
        <v>0</v>
      </c>
      <c r="CI7" s="305">
        <f t="shared" si="28"/>
        <v>0</v>
      </c>
      <c r="CJ7" s="305">
        <f t="shared" ref="CJ7:CJ42" si="29">SUM(CK7:CP7)</f>
        <v>0</v>
      </c>
      <c r="CK7" s="305">
        <f t="shared" ref="CK7:CP7" si="30">SUM(CK$8:CK$1000)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2" si="31">SUM(CR7,CY7)</f>
        <v>62326</v>
      </c>
      <c r="CR7" s="305">
        <f t="shared" ref="CR7:CR42" si="32">SUM(CS7:CX7)</f>
        <v>52524</v>
      </c>
      <c r="CS7" s="305">
        <f t="shared" ref="CS7:CX7" si="33">SUM(CS$8:CS$1000)</f>
        <v>0</v>
      </c>
      <c r="CT7" s="305">
        <f t="shared" si="33"/>
        <v>28</v>
      </c>
      <c r="CU7" s="305">
        <f t="shared" si="33"/>
        <v>1039</v>
      </c>
      <c r="CV7" s="305">
        <f t="shared" si="33"/>
        <v>51305</v>
      </c>
      <c r="CW7" s="305">
        <f t="shared" si="33"/>
        <v>38</v>
      </c>
      <c r="CX7" s="305">
        <f t="shared" si="33"/>
        <v>114</v>
      </c>
      <c r="CY7" s="305">
        <f t="shared" ref="CY7:CY42" si="34">SUM(CZ7:DE7)</f>
        <v>9802</v>
      </c>
      <c r="CZ7" s="305">
        <f t="shared" ref="CZ7:DE7" si="35">SUM(CZ$8:CZ$1000)</f>
        <v>0</v>
      </c>
      <c r="DA7" s="305">
        <f t="shared" si="35"/>
        <v>0</v>
      </c>
      <c r="DB7" s="305">
        <f t="shared" si="35"/>
        <v>421</v>
      </c>
      <c r="DC7" s="305">
        <f t="shared" si="35"/>
        <v>7785</v>
      </c>
      <c r="DD7" s="305">
        <f t="shared" si="35"/>
        <v>5</v>
      </c>
      <c r="DE7" s="305">
        <f t="shared" si="35"/>
        <v>1591</v>
      </c>
      <c r="DF7" s="305">
        <f t="shared" ref="DF7:DF42" si="36">SUM(DG7,DN7)</f>
        <v>3595</v>
      </c>
      <c r="DG7" s="305">
        <f t="shared" ref="DG7:DG42" si="37">SUM(DH7:DM7)</f>
        <v>2460</v>
      </c>
      <c r="DH7" s="305">
        <f t="shared" ref="DH7:DM7" si="38">SUM(DH$8:DH$1000)</f>
        <v>0</v>
      </c>
      <c r="DI7" s="305">
        <f t="shared" si="38"/>
        <v>0</v>
      </c>
      <c r="DJ7" s="305">
        <f t="shared" si="38"/>
        <v>1347</v>
      </c>
      <c r="DK7" s="305">
        <f t="shared" si="38"/>
        <v>1113</v>
      </c>
      <c r="DL7" s="305">
        <f t="shared" si="38"/>
        <v>0</v>
      </c>
      <c r="DM7" s="305">
        <f t="shared" si="38"/>
        <v>0</v>
      </c>
      <c r="DN7" s="305">
        <f t="shared" ref="DN7:DN42" si="39">SUM(DO7:DT7)</f>
        <v>1135</v>
      </c>
      <c r="DO7" s="305">
        <f t="shared" ref="DO7:DT7" si="40">SUM(DO$8:DO$1000)</f>
        <v>0</v>
      </c>
      <c r="DP7" s="305">
        <f t="shared" si="40"/>
        <v>0</v>
      </c>
      <c r="DQ7" s="305">
        <f t="shared" si="40"/>
        <v>0</v>
      </c>
      <c r="DR7" s="305">
        <f t="shared" si="40"/>
        <v>0</v>
      </c>
      <c r="DS7" s="305">
        <f t="shared" si="40"/>
        <v>1135</v>
      </c>
      <c r="DT7" s="305">
        <f t="shared" si="40"/>
        <v>0</v>
      </c>
      <c r="DU7" s="305">
        <f t="shared" ref="DU7:DU42" si="41">SUM(DV7:DY7)</f>
        <v>44397</v>
      </c>
      <c r="DV7" s="305">
        <f>SUM(DV$8:DV$1000)</f>
        <v>41111</v>
      </c>
      <c r="DW7" s="305">
        <f>SUM(DW$8:DW$1000)</f>
        <v>51</v>
      </c>
      <c r="DX7" s="305">
        <f>SUM(DX$8:DX$1000)</f>
        <v>2609</v>
      </c>
      <c r="DY7" s="305">
        <f>SUM(DY$8:DY$1000)</f>
        <v>626</v>
      </c>
      <c r="DZ7" s="305">
        <f t="shared" ref="DZ7:DZ42" si="42">SUM(EA7,EH7)</f>
        <v>6654</v>
      </c>
      <c r="EA7" s="305">
        <f t="shared" ref="EA7:EA42" si="43">SUM(EB7:EG7)</f>
        <v>2209</v>
      </c>
      <c r="EB7" s="305">
        <f t="shared" ref="EB7:EG7" si="44">SUM(EB$8:EB$1000)</f>
        <v>0</v>
      </c>
      <c r="EC7" s="305">
        <f t="shared" si="44"/>
        <v>0</v>
      </c>
      <c r="ED7" s="305">
        <f t="shared" si="44"/>
        <v>1949</v>
      </c>
      <c r="EE7" s="305">
        <f t="shared" si="44"/>
        <v>0</v>
      </c>
      <c r="EF7" s="305">
        <f t="shared" si="44"/>
        <v>260</v>
      </c>
      <c r="EG7" s="305">
        <f t="shared" si="44"/>
        <v>0</v>
      </c>
      <c r="EH7" s="305">
        <f t="shared" ref="EH7:EH42" si="45">SUM(EI7:EN7)</f>
        <v>4445</v>
      </c>
      <c r="EI7" s="305">
        <f t="shared" ref="EI7:EN7" si="46">SUM(EI$8:EI$1000)</f>
        <v>0</v>
      </c>
      <c r="EJ7" s="305">
        <f t="shared" si="46"/>
        <v>0</v>
      </c>
      <c r="EK7" s="305">
        <f t="shared" si="46"/>
        <v>2900</v>
      </c>
      <c r="EL7" s="305">
        <f t="shared" si="46"/>
        <v>0</v>
      </c>
      <c r="EM7" s="305">
        <f t="shared" si="46"/>
        <v>1545</v>
      </c>
      <c r="EN7" s="305">
        <f t="shared" si="46"/>
        <v>0</v>
      </c>
    </row>
    <row r="8" spans="1:1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si="0"/>
        <v>229993</v>
      </c>
      <c r="E8" s="292">
        <f t="shared" si="1"/>
        <v>210849</v>
      </c>
      <c r="F8" s="292">
        <f t="shared" si="2"/>
        <v>190529</v>
      </c>
      <c r="G8" s="292">
        <v>0</v>
      </c>
      <c r="H8" s="292">
        <v>190529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20320</v>
      </c>
      <c r="N8" s="292">
        <v>0</v>
      </c>
      <c r="O8" s="292">
        <v>20320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5014</v>
      </c>
      <c r="U8" s="292">
        <f t="shared" si="7"/>
        <v>5014</v>
      </c>
      <c r="V8" s="292">
        <v>0</v>
      </c>
      <c r="W8" s="292">
        <v>0</v>
      </c>
      <c r="X8" s="292">
        <v>2447</v>
      </c>
      <c r="Y8" s="292">
        <v>0</v>
      </c>
      <c r="Z8" s="292">
        <v>0</v>
      </c>
      <c r="AA8" s="292">
        <v>2567</v>
      </c>
      <c r="AB8" s="292">
        <f t="shared" si="9"/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 t="shared" si="11"/>
        <v>5679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5679</v>
      </c>
      <c r="AR8" s="292">
        <v>0</v>
      </c>
      <c r="AS8" s="292">
        <v>0</v>
      </c>
      <c r="AT8" s="292">
        <v>2840</v>
      </c>
      <c r="AU8" s="292">
        <v>0</v>
      </c>
      <c r="AV8" s="292">
        <v>0</v>
      </c>
      <c r="AW8" s="292">
        <v>2839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1076</v>
      </c>
      <c r="CR8" s="292">
        <f t="shared" si="32"/>
        <v>1076</v>
      </c>
      <c r="CS8" s="292">
        <v>0</v>
      </c>
      <c r="CT8" s="292">
        <v>0</v>
      </c>
      <c r="CU8" s="292">
        <v>121</v>
      </c>
      <c r="CV8" s="292">
        <v>955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5974</v>
      </c>
      <c r="DV8" s="292">
        <v>5974</v>
      </c>
      <c r="DW8" s="292">
        <v>0</v>
      </c>
      <c r="DX8" s="292">
        <v>0</v>
      </c>
      <c r="DY8" s="292">
        <v>0</v>
      </c>
      <c r="DZ8" s="292">
        <f t="shared" si="42"/>
        <v>1401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1401</v>
      </c>
      <c r="EI8" s="292">
        <v>0</v>
      </c>
      <c r="EJ8" s="292">
        <v>0</v>
      </c>
      <c r="EK8" s="292">
        <v>1401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0"/>
        <v>245696</v>
      </c>
      <c r="E9" s="292">
        <f t="shared" si="1"/>
        <v>216124</v>
      </c>
      <c r="F9" s="292">
        <f t="shared" si="2"/>
        <v>214440</v>
      </c>
      <c r="G9" s="292">
        <v>0</v>
      </c>
      <c r="H9" s="292">
        <v>214237</v>
      </c>
      <c r="I9" s="292">
        <v>0</v>
      </c>
      <c r="J9" s="292">
        <v>0</v>
      </c>
      <c r="K9" s="292">
        <v>0</v>
      </c>
      <c r="L9" s="292">
        <v>203</v>
      </c>
      <c r="M9" s="292">
        <f t="shared" si="4"/>
        <v>1684</v>
      </c>
      <c r="N9" s="292">
        <v>0</v>
      </c>
      <c r="O9" s="292">
        <v>1620</v>
      </c>
      <c r="P9" s="292">
        <v>0</v>
      </c>
      <c r="Q9" s="292">
        <v>0</v>
      </c>
      <c r="R9" s="292">
        <v>0</v>
      </c>
      <c r="S9" s="292">
        <v>64</v>
      </c>
      <c r="T9" s="292">
        <f t="shared" si="6"/>
        <v>7596</v>
      </c>
      <c r="U9" s="292">
        <f t="shared" si="7"/>
        <v>7012</v>
      </c>
      <c r="V9" s="292">
        <v>0</v>
      </c>
      <c r="W9" s="292">
        <v>0</v>
      </c>
      <c r="X9" s="292">
        <v>5398</v>
      </c>
      <c r="Y9" s="292">
        <v>0</v>
      </c>
      <c r="Z9" s="292">
        <v>0</v>
      </c>
      <c r="AA9" s="292">
        <v>1614</v>
      </c>
      <c r="AB9" s="292">
        <f t="shared" si="9"/>
        <v>584</v>
      </c>
      <c r="AC9" s="292">
        <v>0</v>
      </c>
      <c r="AD9" s="292">
        <v>0</v>
      </c>
      <c r="AE9" s="292">
        <v>81</v>
      </c>
      <c r="AF9" s="292">
        <v>0</v>
      </c>
      <c r="AG9" s="292">
        <v>0</v>
      </c>
      <c r="AH9" s="292">
        <v>503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13018</v>
      </c>
      <c r="CR9" s="292">
        <f t="shared" si="32"/>
        <v>13008</v>
      </c>
      <c r="CS9" s="292">
        <v>0</v>
      </c>
      <c r="CT9" s="292">
        <v>0</v>
      </c>
      <c r="CU9" s="292">
        <v>0</v>
      </c>
      <c r="CV9" s="292">
        <v>13008</v>
      </c>
      <c r="CW9" s="292">
        <v>0</v>
      </c>
      <c r="CX9" s="292">
        <v>0</v>
      </c>
      <c r="CY9" s="292">
        <f t="shared" si="34"/>
        <v>10</v>
      </c>
      <c r="CZ9" s="292">
        <v>0</v>
      </c>
      <c r="DA9" s="292">
        <v>0</v>
      </c>
      <c r="DB9" s="292">
        <v>0</v>
      </c>
      <c r="DC9" s="292">
        <v>10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8467</v>
      </c>
      <c r="DV9" s="292">
        <v>8466</v>
      </c>
      <c r="DW9" s="292">
        <v>0</v>
      </c>
      <c r="DX9" s="292">
        <v>1</v>
      </c>
      <c r="DY9" s="292">
        <v>0</v>
      </c>
      <c r="DZ9" s="292">
        <f t="shared" si="42"/>
        <v>491</v>
      </c>
      <c r="EA9" s="292">
        <f t="shared" si="43"/>
        <v>256</v>
      </c>
      <c r="EB9" s="292">
        <v>0</v>
      </c>
      <c r="EC9" s="292">
        <v>0</v>
      </c>
      <c r="ED9" s="292">
        <v>10</v>
      </c>
      <c r="EE9" s="292">
        <v>0</v>
      </c>
      <c r="EF9" s="292">
        <v>246</v>
      </c>
      <c r="EG9" s="292">
        <v>0</v>
      </c>
      <c r="EH9" s="292">
        <f t="shared" si="45"/>
        <v>235</v>
      </c>
      <c r="EI9" s="292">
        <v>0</v>
      </c>
      <c r="EJ9" s="292">
        <v>0</v>
      </c>
      <c r="EK9" s="292">
        <v>0</v>
      </c>
      <c r="EL9" s="292">
        <v>0</v>
      </c>
      <c r="EM9" s="292">
        <v>235</v>
      </c>
      <c r="EN9" s="292">
        <v>0</v>
      </c>
    </row>
    <row r="10" spans="1:1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0"/>
        <v>59639</v>
      </c>
      <c r="E10" s="292">
        <f t="shared" si="1"/>
        <v>50274</v>
      </c>
      <c r="F10" s="292">
        <f t="shared" si="2"/>
        <v>48740</v>
      </c>
      <c r="G10" s="292">
        <v>0</v>
      </c>
      <c r="H10" s="292">
        <v>48740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1534</v>
      </c>
      <c r="N10" s="292">
        <v>0</v>
      </c>
      <c r="O10" s="292">
        <v>1534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3238</v>
      </c>
      <c r="CR10" s="292">
        <f t="shared" si="32"/>
        <v>3231</v>
      </c>
      <c r="CS10" s="292">
        <v>0</v>
      </c>
      <c r="CT10" s="292">
        <v>0</v>
      </c>
      <c r="CU10" s="292">
        <v>0</v>
      </c>
      <c r="CV10" s="292">
        <v>3231</v>
      </c>
      <c r="CW10" s="292">
        <v>0</v>
      </c>
      <c r="CX10" s="292">
        <v>0</v>
      </c>
      <c r="CY10" s="292">
        <f t="shared" si="34"/>
        <v>7</v>
      </c>
      <c r="CZ10" s="292">
        <v>0</v>
      </c>
      <c r="DA10" s="292">
        <v>0</v>
      </c>
      <c r="DB10" s="292">
        <v>0</v>
      </c>
      <c r="DC10" s="292">
        <v>7</v>
      </c>
      <c r="DD10" s="292">
        <v>0</v>
      </c>
      <c r="DE10" s="292">
        <v>0</v>
      </c>
      <c r="DF10" s="292">
        <f t="shared" si="36"/>
        <v>1220</v>
      </c>
      <c r="DG10" s="292">
        <f t="shared" si="37"/>
        <v>1220</v>
      </c>
      <c r="DH10" s="292">
        <v>0</v>
      </c>
      <c r="DI10" s="292">
        <v>0</v>
      </c>
      <c r="DJ10" s="292">
        <v>1220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4717</v>
      </c>
      <c r="DV10" s="292">
        <v>4671</v>
      </c>
      <c r="DW10" s="292">
        <v>0</v>
      </c>
      <c r="DX10" s="292">
        <v>46</v>
      </c>
      <c r="DY10" s="292">
        <v>0</v>
      </c>
      <c r="DZ10" s="292">
        <f t="shared" si="42"/>
        <v>190</v>
      </c>
      <c r="EA10" s="292">
        <f t="shared" si="43"/>
        <v>19</v>
      </c>
      <c r="EB10" s="292">
        <v>0</v>
      </c>
      <c r="EC10" s="292">
        <v>0</v>
      </c>
      <c r="ED10" s="292">
        <v>19</v>
      </c>
      <c r="EE10" s="292">
        <v>0</v>
      </c>
      <c r="EF10" s="292">
        <v>0</v>
      </c>
      <c r="EG10" s="292">
        <v>0</v>
      </c>
      <c r="EH10" s="292">
        <f t="shared" si="45"/>
        <v>171</v>
      </c>
      <c r="EI10" s="292">
        <v>0</v>
      </c>
      <c r="EJ10" s="292">
        <v>0</v>
      </c>
      <c r="EK10" s="292">
        <v>171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0"/>
        <v>23340</v>
      </c>
      <c r="E11" s="292">
        <f t="shared" si="1"/>
        <v>19799</v>
      </c>
      <c r="F11" s="292">
        <f t="shared" si="2"/>
        <v>16688</v>
      </c>
      <c r="G11" s="292">
        <v>0</v>
      </c>
      <c r="H11" s="292">
        <v>16688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3111</v>
      </c>
      <c r="N11" s="292">
        <v>0</v>
      </c>
      <c r="O11" s="292">
        <v>3111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512</v>
      </c>
      <c r="U11" s="292">
        <f t="shared" si="7"/>
        <v>237</v>
      </c>
      <c r="V11" s="292">
        <v>0</v>
      </c>
      <c r="W11" s="292">
        <v>0</v>
      </c>
      <c r="X11" s="292">
        <v>0</v>
      </c>
      <c r="Y11" s="292">
        <v>125</v>
      </c>
      <c r="Z11" s="292">
        <v>0</v>
      </c>
      <c r="AA11" s="292">
        <v>112</v>
      </c>
      <c r="AB11" s="292">
        <f t="shared" si="9"/>
        <v>275</v>
      </c>
      <c r="AC11" s="292">
        <v>0</v>
      </c>
      <c r="AD11" s="292">
        <v>0</v>
      </c>
      <c r="AE11" s="292">
        <v>0</v>
      </c>
      <c r="AF11" s="292">
        <v>18</v>
      </c>
      <c r="AG11" s="292">
        <v>0</v>
      </c>
      <c r="AH11" s="292">
        <v>257</v>
      </c>
      <c r="AI11" s="292">
        <f t="shared" si="11"/>
        <v>39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39</v>
      </c>
      <c r="AR11" s="292">
        <v>0</v>
      </c>
      <c r="AS11" s="292">
        <v>0</v>
      </c>
      <c r="AT11" s="292">
        <v>0</v>
      </c>
      <c r="AU11" s="292">
        <v>39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1331</v>
      </c>
      <c r="CR11" s="292">
        <f t="shared" si="32"/>
        <v>1303</v>
      </c>
      <c r="CS11" s="292">
        <v>0</v>
      </c>
      <c r="CT11" s="292">
        <v>0</v>
      </c>
      <c r="CU11" s="292">
        <v>0</v>
      </c>
      <c r="CV11" s="292">
        <v>1303</v>
      </c>
      <c r="CW11" s="292">
        <v>0</v>
      </c>
      <c r="CX11" s="292">
        <v>0</v>
      </c>
      <c r="CY11" s="292">
        <f t="shared" si="34"/>
        <v>28</v>
      </c>
      <c r="CZ11" s="292">
        <v>0</v>
      </c>
      <c r="DA11" s="292">
        <v>0</v>
      </c>
      <c r="DB11" s="292">
        <v>0</v>
      </c>
      <c r="DC11" s="292">
        <v>28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1659</v>
      </c>
      <c r="DV11" s="292">
        <v>1641</v>
      </c>
      <c r="DW11" s="292">
        <v>0</v>
      </c>
      <c r="DX11" s="292">
        <v>18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0"/>
        <v>36075</v>
      </c>
      <c r="E12" s="292">
        <f t="shared" si="1"/>
        <v>31778</v>
      </c>
      <c r="F12" s="292">
        <f t="shared" si="2"/>
        <v>30850</v>
      </c>
      <c r="G12" s="292">
        <v>0</v>
      </c>
      <c r="H12" s="292">
        <v>30743</v>
      </c>
      <c r="I12" s="292">
        <v>0</v>
      </c>
      <c r="J12" s="292">
        <v>81</v>
      </c>
      <c r="K12" s="292">
        <v>0</v>
      </c>
      <c r="L12" s="292">
        <v>26</v>
      </c>
      <c r="M12" s="292">
        <f t="shared" si="4"/>
        <v>928</v>
      </c>
      <c r="N12" s="292">
        <v>0</v>
      </c>
      <c r="O12" s="292">
        <v>662</v>
      </c>
      <c r="P12" s="292">
        <v>0</v>
      </c>
      <c r="Q12" s="292">
        <v>0</v>
      </c>
      <c r="R12" s="292">
        <v>0</v>
      </c>
      <c r="S12" s="292">
        <v>266</v>
      </c>
      <c r="T12" s="292">
        <f t="shared" si="6"/>
        <v>1713</v>
      </c>
      <c r="U12" s="292">
        <f t="shared" si="7"/>
        <v>1058</v>
      </c>
      <c r="V12" s="292">
        <v>0</v>
      </c>
      <c r="W12" s="292">
        <v>0</v>
      </c>
      <c r="X12" s="292">
        <v>744</v>
      </c>
      <c r="Y12" s="292">
        <v>155</v>
      </c>
      <c r="Z12" s="292">
        <v>53</v>
      </c>
      <c r="AA12" s="292">
        <v>106</v>
      </c>
      <c r="AB12" s="292">
        <f t="shared" si="9"/>
        <v>655</v>
      </c>
      <c r="AC12" s="292">
        <v>0</v>
      </c>
      <c r="AD12" s="292">
        <v>0</v>
      </c>
      <c r="AE12" s="292">
        <v>4</v>
      </c>
      <c r="AF12" s="292">
        <v>344</v>
      </c>
      <c r="AG12" s="292">
        <v>0</v>
      </c>
      <c r="AH12" s="292">
        <v>307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0</v>
      </c>
      <c r="CR12" s="292">
        <f t="shared" si="32"/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2584</v>
      </c>
      <c r="DV12" s="292">
        <v>2441</v>
      </c>
      <c r="DW12" s="292">
        <v>0</v>
      </c>
      <c r="DX12" s="292">
        <v>143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0"/>
        <v>42346</v>
      </c>
      <c r="E13" s="292">
        <f t="shared" si="1"/>
        <v>36686</v>
      </c>
      <c r="F13" s="292">
        <f t="shared" si="2"/>
        <v>35158</v>
      </c>
      <c r="G13" s="292">
        <v>0</v>
      </c>
      <c r="H13" s="292">
        <v>35158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1528</v>
      </c>
      <c r="N13" s="292">
        <v>0</v>
      </c>
      <c r="O13" s="292">
        <v>1528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3052</v>
      </c>
      <c r="U13" s="292">
        <f t="shared" si="7"/>
        <v>1867</v>
      </c>
      <c r="V13" s="292">
        <v>0</v>
      </c>
      <c r="W13" s="292">
        <v>0</v>
      </c>
      <c r="X13" s="292">
        <v>1275</v>
      </c>
      <c r="Y13" s="292">
        <v>355</v>
      </c>
      <c r="Z13" s="292">
        <v>0</v>
      </c>
      <c r="AA13" s="292">
        <v>237</v>
      </c>
      <c r="AB13" s="292">
        <f t="shared" si="9"/>
        <v>1185</v>
      </c>
      <c r="AC13" s="292">
        <v>0</v>
      </c>
      <c r="AD13" s="292">
        <v>0</v>
      </c>
      <c r="AE13" s="292">
        <v>966</v>
      </c>
      <c r="AF13" s="292">
        <v>0</v>
      </c>
      <c r="AG13" s="292">
        <v>0</v>
      </c>
      <c r="AH13" s="292">
        <v>219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398</v>
      </c>
      <c r="CR13" s="292">
        <f t="shared" si="32"/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 t="shared" si="34"/>
        <v>398</v>
      </c>
      <c r="CZ13" s="292">
        <v>0</v>
      </c>
      <c r="DA13" s="292">
        <v>0</v>
      </c>
      <c r="DB13" s="292">
        <v>0</v>
      </c>
      <c r="DC13" s="292">
        <v>398</v>
      </c>
      <c r="DD13" s="292">
        <v>0</v>
      </c>
      <c r="DE13" s="292">
        <v>0</v>
      </c>
      <c r="DF13" s="292">
        <f t="shared" si="36"/>
        <v>1135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1135</v>
      </c>
      <c r="DO13" s="292">
        <v>0</v>
      </c>
      <c r="DP13" s="292">
        <v>0</v>
      </c>
      <c r="DQ13" s="292">
        <v>0</v>
      </c>
      <c r="DR13" s="292">
        <v>0</v>
      </c>
      <c r="DS13" s="292">
        <v>1135</v>
      </c>
      <c r="DT13" s="292">
        <v>0</v>
      </c>
      <c r="DU13" s="292">
        <f t="shared" si="41"/>
        <v>1075</v>
      </c>
      <c r="DV13" s="292">
        <v>1075</v>
      </c>
      <c r="DW13" s="292">
        <v>0</v>
      </c>
      <c r="DX13" s="292">
        <v>0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0"/>
        <v>33795</v>
      </c>
      <c r="E14" s="292">
        <f t="shared" si="1"/>
        <v>30594</v>
      </c>
      <c r="F14" s="292">
        <f t="shared" si="2"/>
        <v>26472</v>
      </c>
      <c r="G14" s="292">
        <v>0</v>
      </c>
      <c r="H14" s="292">
        <v>25570</v>
      </c>
      <c r="I14" s="292">
        <v>0</v>
      </c>
      <c r="J14" s="292">
        <v>0</v>
      </c>
      <c r="K14" s="292">
        <v>0</v>
      </c>
      <c r="L14" s="292">
        <v>902</v>
      </c>
      <c r="M14" s="292">
        <f t="shared" si="4"/>
        <v>4122</v>
      </c>
      <c r="N14" s="292">
        <v>0</v>
      </c>
      <c r="O14" s="292">
        <v>3392</v>
      </c>
      <c r="P14" s="292">
        <v>0</v>
      </c>
      <c r="Q14" s="292">
        <v>0</v>
      </c>
      <c r="R14" s="292">
        <v>0</v>
      </c>
      <c r="S14" s="292">
        <v>730</v>
      </c>
      <c r="T14" s="292">
        <f t="shared" si="6"/>
        <v>1716</v>
      </c>
      <c r="U14" s="292">
        <f t="shared" si="7"/>
        <v>1406</v>
      </c>
      <c r="V14" s="292">
        <v>0</v>
      </c>
      <c r="W14" s="292">
        <v>0</v>
      </c>
      <c r="X14" s="292">
        <v>0</v>
      </c>
      <c r="Y14" s="292">
        <v>1388</v>
      </c>
      <c r="Z14" s="292">
        <v>0</v>
      </c>
      <c r="AA14" s="292">
        <v>18</v>
      </c>
      <c r="AB14" s="292">
        <f t="shared" si="9"/>
        <v>310</v>
      </c>
      <c r="AC14" s="292">
        <v>0</v>
      </c>
      <c r="AD14" s="292">
        <v>0</v>
      </c>
      <c r="AE14" s="292">
        <v>0</v>
      </c>
      <c r="AF14" s="292">
        <v>222</v>
      </c>
      <c r="AG14" s="292">
        <v>0</v>
      </c>
      <c r="AH14" s="292">
        <v>88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96</v>
      </c>
      <c r="CR14" s="292">
        <f t="shared" si="32"/>
        <v>96</v>
      </c>
      <c r="CS14" s="292">
        <v>0</v>
      </c>
      <c r="CT14" s="292">
        <v>0</v>
      </c>
      <c r="CU14" s="292">
        <v>0</v>
      </c>
      <c r="CV14" s="292">
        <v>96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983</v>
      </c>
      <c r="DV14" s="292">
        <v>983</v>
      </c>
      <c r="DW14" s="292">
        <v>0</v>
      </c>
      <c r="DX14" s="292">
        <v>0</v>
      </c>
      <c r="DY14" s="292">
        <v>0</v>
      </c>
      <c r="DZ14" s="292">
        <f t="shared" si="42"/>
        <v>406</v>
      </c>
      <c r="EA14" s="292">
        <f t="shared" si="43"/>
        <v>310</v>
      </c>
      <c r="EB14" s="292">
        <v>0</v>
      </c>
      <c r="EC14" s="292">
        <v>0</v>
      </c>
      <c r="ED14" s="292">
        <v>310</v>
      </c>
      <c r="EE14" s="292">
        <v>0</v>
      </c>
      <c r="EF14" s="292">
        <v>0</v>
      </c>
      <c r="EG14" s="292">
        <v>0</v>
      </c>
      <c r="EH14" s="292">
        <f t="shared" si="45"/>
        <v>96</v>
      </c>
      <c r="EI14" s="292">
        <v>0</v>
      </c>
      <c r="EJ14" s="292">
        <v>0</v>
      </c>
      <c r="EK14" s="292">
        <v>96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0"/>
        <v>32383</v>
      </c>
      <c r="E15" s="292">
        <f t="shared" si="1"/>
        <v>28265</v>
      </c>
      <c r="F15" s="292">
        <f t="shared" si="2"/>
        <v>26057</v>
      </c>
      <c r="G15" s="292">
        <v>0</v>
      </c>
      <c r="H15" s="292">
        <v>25971</v>
      </c>
      <c r="I15" s="292">
        <v>0</v>
      </c>
      <c r="J15" s="292">
        <v>0</v>
      </c>
      <c r="K15" s="292">
        <v>0</v>
      </c>
      <c r="L15" s="292">
        <v>86</v>
      </c>
      <c r="M15" s="292">
        <f t="shared" si="4"/>
        <v>2208</v>
      </c>
      <c r="N15" s="292">
        <v>0</v>
      </c>
      <c r="O15" s="292">
        <v>2208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644</v>
      </c>
      <c r="U15" s="292">
        <f t="shared" si="7"/>
        <v>641</v>
      </c>
      <c r="V15" s="292">
        <v>0</v>
      </c>
      <c r="W15" s="292">
        <v>0</v>
      </c>
      <c r="X15" s="292">
        <v>0</v>
      </c>
      <c r="Y15" s="292">
        <v>593</v>
      </c>
      <c r="Z15" s="292">
        <v>0</v>
      </c>
      <c r="AA15" s="292">
        <v>48</v>
      </c>
      <c r="AB15" s="292">
        <f t="shared" si="9"/>
        <v>3</v>
      </c>
      <c r="AC15" s="292">
        <v>0</v>
      </c>
      <c r="AD15" s="292">
        <v>0</v>
      </c>
      <c r="AE15" s="292">
        <v>0</v>
      </c>
      <c r="AF15" s="292">
        <v>3</v>
      </c>
      <c r="AG15" s="292">
        <v>0</v>
      </c>
      <c r="AH15" s="292">
        <v>0</v>
      </c>
      <c r="AI15" s="292">
        <f t="shared" si="11"/>
        <v>108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108</v>
      </c>
      <c r="AR15" s="292">
        <v>0</v>
      </c>
      <c r="AS15" s="292">
        <v>0</v>
      </c>
      <c r="AT15" s="292">
        <v>0</v>
      </c>
      <c r="AU15" s="292">
        <v>108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1265</v>
      </c>
      <c r="CR15" s="292">
        <f t="shared" si="32"/>
        <v>1265</v>
      </c>
      <c r="CS15" s="292">
        <v>0</v>
      </c>
      <c r="CT15" s="292">
        <v>0</v>
      </c>
      <c r="CU15" s="292">
        <v>0</v>
      </c>
      <c r="CV15" s="292">
        <v>1265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791</v>
      </c>
      <c r="DV15" s="292">
        <v>791</v>
      </c>
      <c r="DW15" s="292">
        <v>0</v>
      </c>
      <c r="DX15" s="292">
        <v>0</v>
      </c>
      <c r="DY15" s="292">
        <v>0</v>
      </c>
      <c r="DZ15" s="292">
        <f t="shared" si="42"/>
        <v>1310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1310</v>
      </c>
      <c r="EI15" s="292">
        <v>0</v>
      </c>
      <c r="EJ15" s="292">
        <v>0</v>
      </c>
      <c r="EK15" s="292">
        <v>0</v>
      </c>
      <c r="EL15" s="292">
        <v>0</v>
      </c>
      <c r="EM15" s="292">
        <v>1310</v>
      </c>
      <c r="EN15" s="292">
        <v>0</v>
      </c>
    </row>
    <row r="16" spans="1:144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0"/>
        <v>73533</v>
      </c>
      <c r="E16" s="292">
        <f t="shared" si="1"/>
        <v>62030</v>
      </c>
      <c r="F16" s="292">
        <f t="shared" si="2"/>
        <v>59127</v>
      </c>
      <c r="G16" s="292">
        <v>0</v>
      </c>
      <c r="H16" s="292">
        <v>59127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2903</v>
      </c>
      <c r="N16" s="292">
        <v>0</v>
      </c>
      <c r="O16" s="292">
        <v>2903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1870</v>
      </c>
      <c r="U16" s="292">
        <f t="shared" si="7"/>
        <v>1808</v>
      </c>
      <c r="V16" s="292">
        <v>0</v>
      </c>
      <c r="W16" s="292">
        <v>0</v>
      </c>
      <c r="X16" s="292">
        <v>1808</v>
      </c>
      <c r="Y16" s="292">
        <v>0</v>
      </c>
      <c r="Z16" s="292">
        <v>0</v>
      </c>
      <c r="AA16" s="292">
        <v>0</v>
      </c>
      <c r="AB16" s="292">
        <f t="shared" si="9"/>
        <v>62</v>
      </c>
      <c r="AC16" s="292">
        <v>0</v>
      </c>
      <c r="AD16" s="292">
        <v>0</v>
      </c>
      <c r="AE16" s="292">
        <v>62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6760</v>
      </c>
      <c r="CR16" s="292">
        <f t="shared" si="32"/>
        <v>5892</v>
      </c>
      <c r="CS16" s="292">
        <v>0</v>
      </c>
      <c r="CT16" s="292">
        <v>0</v>
      </c>
      <c r="CU16" s="292">
        <v>0</v>
      </c>
      <c r="CV16" s="292">
        <v>5892</v>
      </c>
      <c r="CW16" s="292">
        <v>0</v>
      </c>
      <c r="CX16" s="292">
        <v>0</v>
      </c>
      <c r="CY16" s="292">
        <f t="shared" si="34"/>
        <v>868</v>
      </c>
      <c r="CZ16" s="292">
        <v>0</v>
      </c>
      <c r="DA16" s="292">
        <v>0</v>
      </c>
      <c r="DB16" s="292">
        <v>0</v>
      </c>
      <c r="DC16" s="292">
        <v>868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2847</v>
      </c>
      <c r="DV16" s="292">
        <v>2847</v>
      </c>
      <c r="DW16" s="292">
        <v>0</v>
      </c>
      <c r="DX16" s="292">
        <v>0</v>
      </c>
      <c r="DY16" s="292">
        <v>0</v>
      </c>
      <c r="DZ16" s="292">
        <f t="shared" si="42"/>
        <v>26</v>
      </c>
      <c r="EA16" s="292">
        <f t="shared" si="43"/>
        <v>26</v>
      </c>
      <c r="EB16" s="292">
        <v>0</v>
      </c>
      <c r="EC16" s="292">
        <v>0</v>
      </c>
      <c r="ED16" s="292">
        <v>26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0"/>
        <v>43436</v>
      </c>
      <c r="E17" s="292">
        <f t="shared" si="1"/>
        <v>38711</v>
      </c>
      <c r="F17" s="292">
        <f t="shared" si="2"/>
        <v>33717</v>
      </c>
      <c r="G17" s="292">
        <v>0</v>
      </c>
      <c r="H17" s="292">
        <v>33717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4994</v>
      </c>
      <c r="N17" s="292">
        <v>0</v>
      </c>
      <c r="O17" s="292">
        <v>4994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782</v>
      </c>
      <c r="U17" s="292">
        <f t="shared" si="7"/>
        <v>398</v>
      </c>
      <c r="V17" s="292">
        <v>0</v>
      </c>
      <c r="W17" s="292">
        <v>0</v>
      </c>
      <c r="X17" s="292">
        <v>0</v>
      </c>
      <c r="Y17" s="292">
        <v>398</v>
      </c>
      <c r="Z17" s="292">
        <v>0</v>
      </c>
      <c r="AA17" s="292">
        <v>0</v>
      </c>
      <c r="AB17" s="292">
        <f t="shared" si="9"/>
        <v>384</v>
      </c>
      <c r="AC17" s="292">
        <v>0</v>
      </c>
      <c r="AD17" s="292">
        <v>0</v>
      </c>
      <c r="AE17" s="292">
        <v>0</v>
      </c>
      <c r="AF17" s="292">
        <v>384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2658</v>
      </c>
      <c r="CR17" s="292">
        <f t="shared" si="32"/>
        <v>2656</v>
      </c>
      <c r="CS17" s="292">
        <v>0</v>
      </c>
      <c r="CT17" s="292">
        <v>0</v>
      </c>
      <c r="CU17" s="292">
        <v>0</v>
      </c>
      <c r="CV17" s="292">
        <v>2656</v>
      </c>
      <c r="CW17" s="292">
        <v>0</v>
      </c>
      <c r="CX17" s="292">
        <v>0</v>
      </c>
      <c r="CY17" s="292">
        <f t="shared" si="34"/>
        <v>2</v>
      </c>
      <c r="CZ17" s="292">
        <v>0</v>
      </c>
      <c r="DA17" s="292">
        <v>0</v>
      </c>
      <c r="DB17" s="292">
        <v>0</v>
      </c>
      <c r="DC17" s="292">
        <v>2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449</v>
      </c>
      <c r="DV17" s="292">
        <v>238</v>
      </c>
      <c r="DW17" s="292">
        <v>0</v>
      </c>
      <c r="DX17" s="292">
        <v>211</v>
      </c>
      <c r="DY17" s="292">
        <v>0</v>
      </c>
      <c r="DZ17" s="292">
        <f t="shared" si="42"/>
        <v>836</v>
      </c>
      <c r="EA17" s="292">
        <f t="shared" si="43"/>
        <v>347</v>
      </c>
      <c r="EB17" s="292">
        <v>0</v>
      </c>
      <c r="EC17" s="292">
        <v>0</v>
      </c>
      <c r="ED17" s="292">
        <v>347</v>
      </c>
      <c r="EE17" s="292">
        <v>0</v>
      </c>
      <c r="EF17" s="292">
        <v>0</v>
      </c>
      <c r="EG17" s="292">
        <v>0</v>
      </c>
      <c r="EH17" s="292">
        <f t="shared" si="45"/>
        <v>489</v>
      </c>
      <c r="EI17" s="292">
        <v>0</v>
      </c>
      <c r="EJ17" s="292">
        <v>0</v>
      </c>
      <c r="EK17" s="292">
        <v>489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0"/>
        <v>39241</v>
      </c>
      <c r="E18" s="292">
        <f t="shared" si="1"/>
        <v>33211</v>
      </c>
      <c r="F18" s="292">
        <f t="shared" si="2"/>
        <v>24299</v>
      </c>
      <c r="G18" s="292">
        <v>0</v>
      </c>
      <c r="H18" s="292">
        <v>24299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8912</v>
      </c>
      <c r="N18" s="292">
        <v>0</v>
      </c>
      <c r="O18" s="292">
        <v>8912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5998</v>
      </c>
      <c r="CR18" s="292">
        <f t="shared" si="32"/>
        <v>5709</v>
      </c>
      <c r="CS18" s="292">
        <v>0</v>
      </c>
      <c r="CT18" s="292">
        <v>0</v>
      </c>
      <c r="CU18" s="292">
        <v>0</v>
      </c>
      <c r="CV18" s="292">
        <v>5709</v>
      </c>
      <c r="CW18" s="292">
        <v>0</v>
      </c>
      <c r="CX18" s="292">
        <v>0</v>
      </c>
      <c r="CY18" s="292">
        <f t="shared" si="34"/>
        <v>289</v>
      </c>
      <c r="CZ18" s="292">
        <v>0</v>
      </c>
      <c r="DA18" s="292">
        <v>0</v>
      </c>
      <c r="DB18" s="292">
        <v>0</v>
      </c>
      <c r="DC18" s="292">
        <v>289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32</v>
      </c>
      <c r="DV18" s="292">
        <v>32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0"/>
        <v>27421</v>
      </c>
      <c r="E19" s="292">
        <f t="shared" si="1"/>
        <v>21834</v>
      </c>
      <c r="F19" s="292">
        <f t="shared" si="2"/>
        <v>21426</v>
      </c>
      <c r="G19" s="292">
        <v>0</v>
      </c>
      <c r="H19" s="292">
        <v>21426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408</v>
      </c>
      <c r="N19" s="292">
        <v>0</v>
      </c>
      <c r="O19" s="292">
        <v>408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2207</v>
      </c>
      <c r="CR19" s="292">
        <f t="shared" si="32"/>
        <v>552</v>
      </c>
      <c r="CS19" s="292">
        <v>0</v>
      </c>
      <c r="CT19" s="292">
        <v>0</v>
      </c>
      <c r="CU19" s="292">
        <v>437</v>
      </c>
      <c r="CV19" s="292">
        <v>17</v>
      </c>
      <c r="CW19" s="292">
        <v>0</v>
      </c>
      <c r="CX19" s="292">
        <v>98</v>
      </c>
      <c r="CY19" s="292">
        <f t="shared" si="34"/>
        <v>1655</v>
      </c>
      <c r="CZ19" s="292">
        <v>0</v>
      </c>
      <c r="DA19" s="292">
        <v>0</v>
      </c>
      <c r="DB19" s="292">
        <v>222</v>
      </c>
      <c r="DC19" s="292">
        <v>152</v>
      </c>
      <c r="DD19" s="292">
        <v>0</v>
      </c>
      <c r="DE19" s="292">
        <v>1281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3380</v>
      </c>
      <c r="DV19" s="292">
        <v>3380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0"/>
        <v>36088</v>
      </c>
      <c r="E20" s="292">
        <f t="shared" si="1"/>
        <v>29055</v>
      </c>
      <c r="F20" s="292">
        <f t="shared" si="2"/>
        <v>27766</v>
      </c>
      <c r="G20" s="292">
        <v>0</v>
      </c>
      <c r="H20" s="292">
        <v>27766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1289</v>
      </c>
      <c r="N20" s="292">
        <v>0</v>
      </c>
      <c r="O20" s="292">
        <v>1289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0</v>
      </c>
      <c r="U20" s="292">
        <f t="shared" si="7"/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 t="shared" si="9"/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 t="shared" si="11"/>
        <v>824</v>
      </c>
      <c r="AJ20" s="292">
        <f t="shared" si="12"/>
        <v>824</v>
      </c>
      <c r="AK20" s="292">
        <v>0</v>
      </c>
      <c r="AL20" s="292">
        <v>0</v>
      </c>
      <c r="AM20" s="292">
        <v>0</v>
      </c>
      <c r="AN20" s="292">
        <v>824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6209</v>
      </c>
      <c r="CR20" s="292">
        <f t="shared" si="32"/>
        <v>5837</v>
      </c>
      <c r="CS20" s="292">
        <v>0</v>
      </c>
      <c r="CT20" s="292">
        <v>0</v>
      </c>
      <c r="CU20" s="292">
        <v>0</v>
      </c>
      <c r="CV20" s="292">
        <v>5837</v>
      </c>
      <c r="CW20" s="292">
        <v>0</v>
      </c>
      <c r="CX20" s="292">
        <v>0</v>
      </c>
      <c r="CY20" s="292">
        <f t="shared" si="34"/>
        <v>372</v>
      </c>
      <c r="CZ20" s="292">
        <v>0</v>
      </c>
      <c r="DA20" s="292">
        <v>0</v>
      </c>
      <c r="DB20" s="292">
        <v>0</v>
      </c>
      <c r="DC20" s="292">
        <v>372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0"/>
        <v>28377</v>
      </c>
      <c r="E21" s="292">
        <f t="shared" si="1"/>
        <v>24522</v>
      </c>
      <c r="F21" s="292">
        <f t="shared" si="2"/>
        <v>23465</v>
      </c>
      <c r="G21" s="292">
        <v>0</v>
      </c>
      <c r="H21" s="292">
        <v>23465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1057</v>
      </c>
      <c r="N21" s="292">
        <v>0</v>
      </c>
      <c r="O21" s="292">
        <v>1057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854</v>
      </c>
      <c r="U21" s="292">
        <f t="shared" si="7"/>
        <v>44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44</v>
      </c>
      <c r="AB21" s="292">
        <f t="shared" si="9"/>
        <v>810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810</v>
      </c>
      <c r="AI21" s="292">
        <f t="shared" si="11"/>
        <v>436</v>
      </c>
      <c r="AJ21" s="292">
        <f t="shared" si="12"/>
        <v>436</v>
      </c>
      <c r="AK21" s="292">
        <v>0</v>
      </c>
      <c r="AL21" s="292">
        <v>0</v>
      </c>
      <c r="AM21" s="292">
        <v>0</v>
      </c>
      <c r="AN21" s="292">
        <v>436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1441</v>
      </c>
      <c r="CR21" s="292">
        <f t="shared" si="32"/>
        <v>1293</v>
      </c>
      <c r="CS21" s="292">
        <v>0</v>
      </c>
      <c r="CT21" s="292">
        <v>0</v>
      </c>
      <c r="CU21" s="292">
        <v>354</v>
      </c>
      <c r="CV21" s="292">
        <v>919</v>
      </c>
      <c r="CW21" s="292">
        <v>20</v>
      </c>
      <c r="CX21" s="292">
        <v>0</v>
      </c>
      <c r="CY21" s="292">
        <f t="shared" si="34"/>
        <v>148</v>
      </c>
      <c r="CZ21" s="292">
        <v>0</v>
      </c>
      <c r="DA21" s="292">
        <v>0</v>
      </c>
      <c r="DB21" s="292">
        <v>87</v>
      </c>
      <c r="DC21" s="292">
        <v>61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1124</v>
      </c>
      <c r="DV21" s="292">
        <v>1013</v>
      </c>
      <c r="DW21" s="292">
        <v>28</v>
      </c>
      <c r="DX21" s="292">
        <v>83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0"/>
        <v>26138</v>
      </c>
      <c r="E22" s="292">
        <f t="shared" si="1"/>
        <v>23632</v>
      </c>
      <c r="F22" s="292">
        <f t="shared" si="2"/>
        <v>19898</v>
      </c>
      <c r="G22" s="292">
        <v>0</v>
      </c>
      <c r="H22" s="292">
        <v>19898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3734</v>
      </c>
      <c r="N22" s="292">
        <v>0</v>
      </c>
      <c r="O22" s="292">
        <v>3734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713</v>
      </c>
      <c r="U22" s="292">
        <f t="shared" si="7"/>
        <v>516</v>
      </c>
      <c r="V22" s="292">
        <v>0</v>
      </c>
      <c r="W22" s="292">
        <v>0</v>
      </c>
      <c r="X22" s="292">
        <v>205</v>
      </c>
      <c r="Y22" s="292">
        <v>311</v>
      </c>
      <c r="Z22" s="292">
        <v>0</v>
      </c>
      <c r="AA22" s="292">
        <v>0</v>
      </c>
      <c r="AB22" s="292">
        <f t="shared" si="9"/>
        <v>197</v>
      </c>
      <c r="AC22" s="292">
        <v>0</v>
      </c>
      <c r="AD22" s="292">
        <v>0</v>
      </c>
      <c r="AE22" s="292">
        <v>86</v>
      </c>
      <c r="AF22" s="292">
        <v>111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1188</v>
      </c>
      <c r="CR22" s="292">
        <f t="shared" si="32"/>
        <v>1145</v>
      </c>
      <c r="CS22" s="292">
        <v>0</v>
      </c>
      <c r="CT22" s="292">
        <v>0</v>
      </c>
      <c r="CU22" s="292">
        <v>0</v>
      </c>
      <c r="CV22" s="292">
        <v>1145</v>
      </c>
      <c r="CW22" s="292">
        <v>0</v>
      </c>
      <c r="CX22" s="292">
        <v>0</v>
      </c>
      <c r="CY22" s="292">
        <f t="shared" si="34"/>
        <v>43</v>
      </c>
      <c r="CZ22" s="292">
        <v>0</v>
      </c>
      <c r="DA22" s="292">
        <v>0</v>
      </c>
      <c r="DB22" s="292">
        <v>0</v>
      </c>
      <c r="DC22" s="292">
        <v>43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382</v>
      </c>
      <c r="DV22" s="292">
        <v>102</v>
      </c>
      <c r="DW22" s="292">
        <v>0</v>
      </c>
      <c r="DX22" s="292">
        <v>280</v>
      </c>
      <c r="DY22" s="292">
        <v>0</v>
      </c>
      <c r="DZ22" s="292">
        <f t="shared" si="42"/>
        <v>223</v>
      </c>
      <c r="EA22" s="292">
        <f t="shared" si="43"/>
        <v>223</v>
      </c>
      <c r="EB22" s="292">
        <v>0</v>
      </c>
      <c r="EC22" s="292">
        <v>0</v>
      </c>
      <c r="ED22" s="292">
        <v>223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0"/>
        <v>10124</v>
      </c>
      <c r="E23" s="292">
        <f t="shared" si="1"/>
        <v>8795</v>
      </c>
      <c r="F23" s="292">
        <f t="shared" si="2"/>
        <v>7254</v>
      </c>
      <c r="G23" s="292">
        <v>0</v>
      </c>
      <c r="H23" s="292">
        <v>7254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1541</v>
      </c>
      <c r="N23" s="292">
        <v>0</v>
      </c>
      <c r="O23" s="292">
        <v>1541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263</v>
      </c>
      <c r="U23" s="292">
        <f t="shared" si="7"/>
        <v>162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162</v>
      </c>
      <c r="AB23" s="292">
        <f t="shared" si="9"/>
        <v>101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101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608</v>
      </c>
      <c r="CR23" s="292">
        <f t="shared" si="32"/>
        <v>349</v>
      </c>
      <c r="CS23" s="292">
        <v>0</v>
      </c>
      <c r="CT23" s="292">
        <v>0</v>
      </c>
      <c r="CU23" s="292">
        <v>0</v>
      </c>
      <c r="CV23" s="292">
        <v>349</v>
      </c>
      <c r="CW23" s="292">
        <v>0</v>
      </c>
      <c r="CX23" s="292">
        <v>0</v>
      </c>
      <c r="CY23" s="292">
        <f t="shared" si="34"/>
        <v>259</v>
      </c>
      <c r="CZ23" s="292">
        <v>0</v>
      </c>
      <c r="DA23" s="292">
        <v>0</v>
      </c>
      <c r="DB23" s="292">
        <v>0</v>
      </c>
      <c r="DC23" s="292">
        <v>259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458</v>
      </c>
      <c r="DV23" s="292">
        <v>215</v>
      </c>
      <c r="DW23" s="292">
        <v>0</v>
      </c>
      <c r="DX23" s="292">
        <v>243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0"/>
        <v>15917</v>
      </c>
      <c r="E24" s="292">
        <f t="shared" si="1"/>
        <v>14152</v>
      </c>
      <c r="F24" s="292">
        <f t="shared" si="2"/>
        <v>13309</v>
      </c>
      <c r="G24" s="292">
        <v>0</v>
      </c>
      <c r="H24" s="292">
        <v>13309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843</v>
      </c>
      <c r="N24" s="292">
        <v>0</v>
      </c>
      <c r="O24" s="292">
        <v>843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564</v>
      </c>
      <c r="U24" s="292">
        <f t="shared" si="7"/>
        <v>233</v>
      </c>
      <c r="V24" s="292">
        <v>0</v>
      </c>
      <c r="W24" s="292">
        <v>0</v>
      </c>
      <c r="X24" s="292">
        <v>0</v>
      </c>
      <c r="Y24" s="292">
        <v>154</v>
      </c>
      <c r="Z24" s="292">
        <v>0</v>
      </c>
      <c r="AA24" s="292">
        <v>79</v>
      </c>
      <c r="AB24" s="292">
        <f t="shared" si="9"/>
        <v>331</v>
      </c>
      <c r="AC24" s="292">
        <v>0</v>
      </c>
      <c r="AD24" s="292">
        <v>0</v>
      </c>
      <c r="AE24" s="292">
        <v>0</v>
      </c>
      <c r="AF24" s="292">
        <v>122</v>
      </c>
      <c r="AG24" s="292">
        <v>0</v>
      </c>
      <c r="AH24" s="292">
        <v>209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728</v>
      </c>
      <c r="CR24" s="292">
        <f t="shared" si="32"/>
        <v>637</v>
      </c>
      <c r="CS24" s="292">
        <v>0</v>
      </c>
      <c r="CT24" s="292">
        <v>0</v>
      </c>
      <c r="CU24" s="292">
        <v>0</v>
      </c>
      <c r="CV24" s="292">
        <v>637</v>
      </c>
      <c r="CW24" s="292">
        <v>0</v>
      </c>
      <c r="CX24" s="292">
        <v>0</v>
      </c>
      <c r="CY24" s="292">
        <f t="shared" si="34"/>
        <v>91</v>
      </c>
      <c r="CZ24" s="292">
        <v>0</v>
      </c>
      <c r="DA24" s="292">
        <v>0</v>
      </c>
      <c r="DB24" s="292">
        <v>0</v>
      </c>
      <c r="DC24" s="292">
        <v>91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303</v>
      </c>
      <c r="DV24" s="292">
        <v>303</v>
      </c>
      <c r="DW24" s="292">
        <v>0</v>
      </c>
      <c r="DX24" s="292">
        <v>0</v>
      </c>
      <c r="DY24" s="292">
        <v>0</v>
      </c>
      <c r="DZ24" s="292">
        <f t="shared" si="42"/>
        <v>170</v>
      </c>
      <c r="EA24" s="292">
        <f t="shared" si="43"/>
        <v>87</v>
      </c>
      <c r="EB24" s="292">
        <v>0</v>
      </c>
      <c r="EC24" s="292">
        <v>0</v>
      </c>
      <c r="ED24" s="292">
        <v>87</v>
      </c>
      <c r="EE24" s="292">
        <v>0</v>
      </c>
      <c r="EF24" s="292">
        <v>0</v>
      </c>
      <c r="EG24" s="292">
        <v>0</v>
      </c>
      <c r="EH24" s="292">
        <f t="shared" si="45"/>
        <v>83</v>
      </c>
      <c r="EI24" s="292">
        <v>0</v>
      </c>
      <c r="EJ24" s="292">
        <v>0</v>
      </c>
      <c r="EK24" s="292">
        <v>83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0"/>
        <v>19685</v>
      </c>
      <c r="E25" s="292">
        <f t="shared" si="1"/>
        <v>12534</v>
      </c>
      <c r="F25" s="292">
        <f t="shared" si="2"/>
        <v>12214</v>
      </c>
      <c r="G25" s="292">
        <v>0</v>
      </c>
      <c r="H25" s="292">
        <v>12214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320</v>
      </c>
      <c r="N25" s="292">
        <v>0</v>
      </c>
      <c r="O25" s="292">
        <v>320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1654</v>
      </c>
      <c r="U25" s="292">
        <f t="shared" si="7"/>
        <v>825</v>
      </c>
      <c r="V25" s="292">
        <v>0</v>
      </c>
      <c r="W25" s="292">
        <v>0</v>
      </c>
      <c r="X25" s="292">
        <v>774</v>
      </c>
      <c r="Y25" s="292">
        <v>0</v>
      </c>
      <c r="Z25" s="292">
        <v>0</v>
      </c>
      <c r="AA25" s="292">
        <v>51</v>
      </c>
      <c r="AB25" s="292">
        <f t="shared" si="9"/>
        <v>829</v>
      </c>
      <c r="AC25" s="292">
        <v>0</v>
      </c>
      <c r="AD25" s="292">
        <v>0</v>
      </c>
      <c r="AE25" s="292">
        <v>155</v>
      </c>
      <c r="AF25" s="292">
        <v>0</v>
      </c>
      <c r="AG25" s="292">
        <v>0</v>
      </c>
      <c r="AH25" s="292">
        <v>674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4077</v>
      </c>
      <c r="CR25" s="292">
        <f t="shared" si="32"/>
        <v>1898</v>
      </c>
      <c r="CS25" s="292">
        <v>0</v>
      </c>
      <c r="CT25" s="292">
        <v>0</v>
      </c>
      <c r="CU25" s="292">
        <v>0</v>
      </c>
      <c r="CV25" s="292">
        <v>1882</v>
      </c>
      <c r="CW25" s="292">
        <v>16</v>
      </c>
      <c r="CX25" s="292">
        <v>0</v>
      </c>
      <c r="CY25" s="292">
        <f t="shared" si="34"/>
        <v>2179</v>
      </c>
      <c r="CZ25" s="292">
        <v>0</v>
      </c>
      <c r="DA25" s="292">
        <v>0</v>
      </c>
      <c r="DB25" s="292">
        <v>0</v>
      </c>
      <c r="DC25" s="292">
        <v>2179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1420</v>
      </c>
      <c r="DV25" s="292">
        <v>1420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0"/>
        <v>10901</v>
      </c>
      <c r="E26" s="292">
        <f t="shared" si="1"/>
        <v>8880</v>
      </c>
      <c r="F26" s="292">
        <f t="shared" si="2"/>
        <v>7683</v>
      </c>
      <c r="G26" s="292">
        <v>0</v>
      </c>
      <c r="H26" s="292">
        <v>7683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1197</v>
      </c>
      <c r="N26" s="292">
        <v>0</v>
      </c>
      <c r="O26" s="292">
        <v>1197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181</v>
      </c>
      <c r="U26" s="292">
        <f t="shared" si="7"/>
        <v>61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61</v>
      </c>
      <c r="AB26" s="292">
        <f t="shared" si="9"/>
        <v>120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120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1692</v>
      </c>
      <c r="CR26" s="292">
        <f t="shared" si="32"/>
        <v>1370</v>
      </c>
      <c r="CS26" s="292">
        <v>0</v>
      </c>
      <c r="CT26" s="292">
        <v>0</v>
      </c>
      <c r="CU26" s="292">
        <v>0</v>
      </c>
      <c r="CV26" s="292">
        <v>1370</v>
      </c>
      <c r="CW26" s="292">
        <v>0</v>
      </c>
      <c r="CX26" s="292">
        <v>0</v>
      </c>
      <c r="CY26" s="292">
        <f t="shared" si="34"/>
        <v>322</v>
      </c>
      <c r="CZ26" s="292">
        <v>0</v>
      </c>
      <c r="DA26" s="292">
        <v>0</v>
      </c>
      <c r="DB26" s="292">
        <v>0</v>
      </c>
      <c r="DC26" s="292">
        <v>322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 t="shared" si="42"/>
        <v>148</v>
      </c>
      <c r="EA26" s="292">
        <f t="shared" si="43"/>
        <v>94</v>
      </c>
      <c r="EB26" s="292">
        <v>0</v>
      </c>
      <c r="EC26" s="292">
        <v>0</v>
      </c>
      <c r="ED26" s="292">
        <v>94</v>
      </c>
      <c r="EE26" s="292">
        <v>0</v>
      </c>
      <c r="EF26" s="292">
        <v>0</v>
      </c>
      <c r="EG26" s="292">
        <v>0</v>
      </c>
      <c r="EH26" s="292">
        <f t="shared" si="45"/>
        <v>54</v>
      </c>
      <c r="EI26" s="292">
        <v>0</v>
      </c>
      <c r="EJ26" s="292">
        <v>0</v>
      </c>
      <c r="EK26" s="292">
        <v>54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0"/>
        <v>11294</v>
      </c>
      <c r="E27" s="292">
        <f t="shared" si="1"/>
        <v>9233</v>
      </c>
      <c r="F27" s="292">
        <f t="shared" si="2"/>
        <v>7858</v>
      </c>
      <c r="G27" s="292">
        <v>0</v>
      </c>
      <c r="H27" s="292">
        <v>7858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1375</v>
      </c>
      <c r="N27" s="292">
        <v>0</v>
      </c>
      <c r="O27" s="292">
        <v>1375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192</v>
      </c>
      <c r="U27" s="292">
        <f t="shared" si="7"/>
        <v>130</v>
      </c>
      <c r="V27" s="292">
        <v>0</v>
      </c>
      <c r="W27" s="292">
        <v>0</v>
      </c>
      <c r="X27" s="292">
        <v>0</v>
      </c>
      <c r="Y27" s="292">
        <v>130</v>
      </c>
      <c r="Z27" s="292">
        <v>0</v>
      </c>
      <c r="AA27" s="292">
        <v>0</v>
      </c>
      <c r="AB27" s="292">
        <f t="shared" si="9"/>
        <v>62</v>
      </c>
      <c r="AC27" s="292">
        <v>0</v>
      </c>
      <c r="AD27" s="292">
        <v>0</v>
      </c>
      <c r="AE27" s="292">
        <v>0</v>
      </c>
      <c r="AF27" s="292">
        <v>62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1312</v>
      </c>
      <c r="CR27" s="292">
        <f t="shared" si="32"/>
        <v>579</v>
      </c>
      <c r="CS27" s="292">
        <v>0</v>
      </c>
      <c r="CT27" s="292">
        <v>0</v>
      </c>
      <c r="CU27" s="292">
        <v>0</v>
      </c>
      <c r="CV27" s="292">
        <v>579</v>
      </c>
      <c r="CW27" s="292">
        <v>0</v>
      </c>
      <c r="CX27" s="292">
        <v>0</v>
      </c>
      <c r="CY27" s="292">
        <f t="shared" si="34"/>
        <v>733</v>
      </c>
      <c r="CZ27" s="292">
        <v>0</v>
      </c>
      <c r="DA27" s="292">
        <v>0</v>
      </c>
      <c r="DB27" s="292">
        <v>0</v>
      </c>
      <c r="DC27" s="292">
        <v>733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265</v>
      </c>
      <c r="DV27" s="292">
        <v>191</v>
      </c>
      <c r="DW27" s="292">
        <v>0</v>
      </c>
      <c r="DX27" s="292">
        <v>74</v>
      </c>
      <c r="DY27" s="292">
        <v>0</v>
      </c>
      <c r="DZ27" s="292">
        <f t="shared" si="42"/>
        <v>292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292</v>
      </c>
      <c r="EI27" s="292">
        <v>0</v>
      </c>
      <c r="EJ27" s="292">
        <v>0</v>
      </c>
      <c r="EK27" s="292">
        <v>292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0"/>
        <v>10910</v>
      </c>
      <c r="E28" s="292">
        <f t="shared" si="1"/>
        <v>8549</v>
      </c>
      <c r="F28" s="292">
        <f t="shared" si="2"/>
        <v>8240</v>
      </c>
      <c r="G28" s="292">
        <v>0</v>
      </c>
      <c r="H28" s="292">
        <v>8240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309</v>
      </c>
      <c r="N28" s="292">
        <v>0</v>
      </c>
      <c r="O28" s="292">
        <v>309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833</v>
      </c>
      <c r="U28" s="292">
        <f t="shared" si="7"/>
        <v>207</v>
      </c>
      <c r="V28" s="292">
        <v>0</v>
      </c>
      <c r="W28" s="292">
        <v>0</v>
      </c>
      <c r="X28" s="292">
        <v>205</v>
      </c>
      <c r="Y28" s="292">
        <v>0</v>
      </c>
      <c r="Z28" s="292">
        <v>0</v>
      </c>
      <c r="AA28" s="292">
        <v>2</v>
      </c>
      <c r="AB28" s="292">
        <f t="shared" si="9"/>
        <v>626</v>
      </c>
      <c r="AC28" s="292">
        <v>0</v>
      </c>
      <c r="AD28" s="292">
        <v>0</v>
      </c>
      <c r="AE28" s="292">
        <v>65</v>
      </c>
      <c r="AF28" s="292">
        <v>0</v>
      </c>
      <c r="AG28" s="292">
        <v>0</v>
      </c>
      <c r="AH28" s="292">
        <v>561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0</v>
      </c>
      <c r="CR28" s="292">
        <f t="shared" si="32"/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1528</v>
      </c>
      <c r="DV28" s="292">
        <v>825</v>
      </c>
      <c r="DW28" s="292">
        <v>0</v>
      </c>
      <c r="DX28" s="292">
        <v>83</v>
      </c>
      <c r="DY28" s="292">
        <v>620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0"/>
        <v>16856</v>
      </c>
      <c r="E29" s="292">
        <f t="shared" si="1"/>
        <v>12518</v>
      </c>
      <c r="F29" s="292">
        <f t="shared" si="2"/>
        <v>11407</v>
      </c>
      <c r="G29" s="292">
        <v>0</v>
      </c>
      <c r="H29" s="292">
        <v>11401</v>
      </c>
      <c r="I29" s="292">
        <v>0</v>
      </c>
      <c r="J29" s="292">
        <v>0</v>
      </c>
      <c r="K29" s="292">
        <v>0</v>
      </c>
      <c r="L29" s="292">
        <v>6</v>
      </c>
      <c r="M29" s="292">
        <f t="shared" si="4"/>
        <v>1111</v>
      </c>
      <c r="N29" s="292">
        <v>0</v>
      </c>
      <c r="O29" s="292">
        <v>990</v>
      </c>
      <c r="P29" s="292">
        <v>0</v>
      </c>
      <c r="Q29" s="292">
        <v>0</v>
      </c>
      <c r="R29" s="292">
        <v>0</v>
      </c>
      <c r="S29" s="292">
        <v>121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593</v>
      </c>
      <c r="AJ29" s="292">
        <f t="shared" si="12"/>
        <v>255</v>
      </c>
      <c r="AK29" s="292">
        <v>0</v>
      </c>
      <c r="AL29" s="292">
        <v>0</v>
      </c>
      <c r="AM29" s="292">
        <v>0</v>
      </c>
      <c r="AN29" s="292">
        <v>255</v>
      </c>
      <c r="AO29" s="292">
        <v>0</v>
      </c>
      <c r="AP29" s="292">
        <v>0</v>
      </c>
      <c r="AQ29" s="292">
        <f t="shared" si="14"/>
        <v>338</v>
      </c>
      <c r="AR29" s="292">
        <v>0</v>
      </c>
      <c r="AS29" s="292">
        <v>0</v>
      </c>
      <c r="AT29" s="292">
        <v>0</v>
      </c>
      <c r="AU29" s="292">
        <v>338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1857</v>
      </c>
      <c r="CR29" s="292">
        <f t="shared" si="32"/>
        <v>687</v>
      </c>
      <c r="CS29" s="292">
        <v>0</v>
      </c>
      <c r="CT29" s="292">
        <v>28</v>
      </c>
      <c r="CU29" s="292">
        <v>0</v>
      </c>
      <c r="CV29" s="292">
        <v>643</v>
      </c>
      <c r="CW29" s="292">
        <v>0</v>
      </c>
      <c r="CX29" s="292">
        <v>16</v>
      </c>
      <c r="CY29" s="292">
        <f t="shared" si="34"/>
        <v>1170</v>
      </c>
      <c r="CZ29" s="292">
        <v>0</v>
      </c>
      <c r="DA29" s="292">
        <v>0</v>
      </c>
      <c r="DB29" s="292">
        <v>0</v>
      </c>
      <c r="DC29" s="292">
        <v>860</v>
      </c>
      <c r="DD29" s="292">
        <v>0</v>
      </c>
      <c r="DE29" s="292">
        <v>310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1689</v>
      </c>
      <c r="DV29" s="292">
        <v>726</v>
      </c>
      <c r="DW29" s="292">
        <v>0</v>
      </c>
      <c r="DX29" s="292">
        <v>963</v>
      </c>
      <c r="DY29" s="292">
        <v>0</v>
      </c>
      <c r="DZ29" s="292">
        <f t="shared" si="42"/>
        <v>199</v>
      </c>
      <c r="EA29" s="292">
        <f t="shared" si="43"/>
        <v>86</v>
      </c>
      <c r="EB29" s="292">
        <v>0</v>
      </c>
      <c r="EC29" s="292">
        <v>0</v>
      </c>
      <c r="ED29" s="292">
        <v>86</v>
      </c>
      <c r="EE29" s="292">
        <v>0</v>
      </c>
      <c r="EF29" s="292">
        <v>0</v>
      </c>
      <c r="EG29" s="292">
        <v>0</v>
      </c>
      <c r="EH29" s="292">
        <f t="shared" si="45"/>
        <v>113</v>
      </c>
      <c r="EI29" s="292">
        <v>0</v>
      </c>
      <c r="EJ29" s="292">
        <v>0</v>
      </c>
      <c r="EK29" s="292">
        <v>113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0"/>
        <v>13408</v>
      </c>
      <c r="E30" s="292">
        <f t="shared" si="1"/>
        <v>11571</v>
      </c>
      <c r="F30" s="292">
        <f t="shared" si="2"/>
        <v>8116</v>
      </c>
      <c r="G30" s="292">
        <v>0</v>
      </c>
      <c r="H30" s="292">
        <v>8116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3455</v>
      </c>
      <c r="N30" s="292">
        <v>0</v>
      </c>
      <c r="O30" s="292">
        <v>3455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139</v>
      </c>
      <c r="U30" s="292">
        <f t="shared" si="7"/>
        <v>102</v>
      </c>
      <c r="V30" s="292">
        <v>0</v>
      </c>
      <c r="W30" s="292">
        <v>0</v>
      </c>
      <c r="X30" s="292">
        <v>0</v>
      </c>
      <c r="Y30" s="292">
        <v>102</v>
      </c>
      <c r="Z30" s="292">
        <v>0</v>
      </c>
      <c r="AA30" s="292">
        <v>0</v>
      </c>
      <c r="AB30" s="292">
        <f t="shared" si="9"/>
        <v>37</v>
      </c>
      <c r="AC30" s="292">
        <v>0</v>
      </c>
      <c r="AD30" s="292">
        <v>0</v>
      </c>
      <c r="AE30" s="292">
        <v>0</v>
      </c>
      <c r="AF30" s="292">
        <v>37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1680</v>
      </c>
      <c r="CR30" s="292">
        <f t="shared" si="32"/>
        <v>902</v>
      </c>
      <c r="CS30" s="292">
        <v>0</v>
      </c>
      <c r="CT30" s="292">
        <v>0</v>
      </c>
      <c r="CU30" s="292">
        <v>0</v>
      </c>
      <c r="CV30" s="292">
        <v>902</v>
      </c>
      <c r="CW30" s="292">
        <v>0</v>
      </c>
      <c r="CX30" s="292">
        <v>0</v>
      </c>
      <c r="CY30" s="292">
        <f t="shared" si="34"/>
        <v>778</v>
      </c>
      <c r="CZ30" s="292">
        <v>0</v>
      </c>
      <c r="DA30" s="292">
        <v>0</v>
      </c>
      <c r="DB30" s="292">
        <v>0</v>
      </c>
      <c r="DC30" s="292">
        <v>778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18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18</v>
      </c>
      <c r="EI30" s="292">
        <v>0</v>
      </c>
      <c r="EJ30" s="292">
        <v>0</v>
      </c>
      <c r="EK30" s="292">
        <v>18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0"/>
        <v>7229</v>
      </c>
      <c r="E31" s="292">
        <f t="shared" si="1"/>
        <v>6069</v>
      </c>
      <c r="F31" s="292">
        <f t="shared" si="2"/>
        <v>5038</v>
      </c>
      <c r="G31" s="292">
        <v>0</v>
      </c>
      <c r="H31" s="292">
        <v>5038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1031</v>
      </c>
      <c r="N31" s="292">
        <v>0</v>
      </c>
      <c r="O31" s="292">
        <v>1031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482</v>
      </c>
      <c r="U31" s="292">
        <f t="shared" si="7"/>
        <v>482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482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678</v>
      </c>
      <c r="CR31" s="292">
        <f t="shared" si="32"/>
        <v>574</v>
      </c>
      <c r="CS31" s="292">
        <v>0</v>
      </c>
      <c r="CT31" s="292">
        <v>0</v>
      </c>
      <c r="CU31" s="292">
        <v>0</v>
      </c>
      <c r="CV31" s="292">
        <v>574</v>
      </c>
      <c r="CW31" s="292">
        <v>0</v>
      </c>
      <c r="CX31" s="292">
        <v>0</v>
      </c>
      <c r="CY31" s="292">
        <f t="shared" si="34"/>
        <v>104</v>
      </c>
      <c r="CZ31" s="292">
        <v>0</v>
      </c>
      <c r="DA31" s="292">
        <v>0</v>
      </c>
      <c r="DB31" s="292">
        <v>100</v>
      </c>
      <c r="DC31" s="292">
        <v>0</v>
      </c>
      <c r="DD31" s="292">
        <v>4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0"/>
        <v>3866</v>
      </c>
      <c r="E32" s="292">
        <f t="shared" si="1"/>
        <v>3335</v>
      </c>
      <c r="F32" s="292">
        <f t="shared" si="2"/>
        <v>2979</v>
      </c>
      <c r="G32" s="292">
        <v>0</v>
      </c>
      <c r="H32" s="292">
        <v>2979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356</v>
      </c>
      <c r="N32" s="292">
        <v>0</v>
      </c>
      <c r="O32" s="292">
        <v>356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238</v>
      </c>
      <c r="U32" s="292">
        <f t="shared" si="7"/>
        <v>184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184</v>
      </c>
      <c r="AB32" s="292">
        <f t="shared" si="9"/>
        <v>54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54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293</v>
      </c>
      <c r="CR32" s="292">
        <f t="shared" si="32"/>
        <v>211</v>
      </c>
      <c r="CS32" s="292">
        <v>0</v>
      </c>
      <c r="CT32" s="292">
        <v>0</v>
      </c>
      <c r="CU32" s="292">
        <v>30</v>
      </c>
      <c r="CV32" s="292">
        <v>179</v>
      </c>
      <c r="CW32" s="292">
        <v>2</v>
      </c>
      <c r="CX32" s="292">
        <v>0</v>
      </c>
      <c r="CY32" s="292">
        <f t="shared" si="34"/>
        <v>82</v>
      </c>
      <c r="CZ32" s="292">
        <v>0</v>
      </c>
      <c r="DA32" s="292">
        <v>0</v>
      </c>
      <c r="DB32" s="292">
        <v>12</v>
      </c>
      <c r="DC32" s="292">
        <v>69</v>
      </c>
      <c r="DD32" s="292">
        <v>1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0"/>
        <v>3766</v>
      </c>
      <c r="E33" s="292">
        <f t="shared" si="1"/>
        <v>3083</v>
      </c>
      <c r="F33" s="292">
        <f t="shared" si="2"/>
        <v>2553</v>
      </c>
      <c r="G33" s="292">
        <v>0</v>
      </c>
      <c r="H33" s="292">
        <v>2553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530</v>
      </c>
      <c r="N33" s="292">
        <v>0</v>
      </c>
      <c r="O33" s="292">
        <v>530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116</v>
      </c>
      <c r="U33" s="292">
        <f t="shared" si="7"/>
        <v>95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95</v>
      </c>
      <c r="AB33" s="292">
        <f t="shared" si="9"/>
        <v>21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21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0</v>
      </c>
      <c r="CR33" s="292">
        <f t="shared" si="32"/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477</v>
      </c>
      <c r="DV33" s="292">
        <v>162</v>
      </c>
      <c r="DW33" s="292">
        <v>0</v>
      </c>
      <c r="DX33" s="292">
        <v>311</v>
      </c>
      <c r="DY33" s="292">
        <v>4</v>
      </c>
      <c r="DZ33" s="292">
        <f t="shared" si="42"/>
        <v>90</v>
      </c>
      <c r="EA33" s="292">
        <f t="shared" si="43"/>
        <v>48</v>
      </c>
      <c r="EB33" s="292">
        <v>0</v>
      </c>
      <c r="EC33" s="292">
        <v>0</v>
      </c>
      <c r="ED33" s="292">
        <v>48</v>
      </c>
      <c r="EE33" s="292">
        <v>0</v>
      </c>
      <c r="EF33" s="292">
        <v>0</v>
      </c>
      <c r="EG33" s="292">
        <v>0</v>
      </c>
      <c r="EH33" s="292">
        <f t="shared" si="45"/>
        <v>42</v>
      </c>
      <c r="EI33" s="292">
        <v>0</v>
      </c>
      <c r="EJ33" s="292">
        <v>0</v>
      </c>
      <c r="EK33" s="292">
        <v>42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0"/>
        <v>2832</v>
      </c>
      <c r="E34" s="292">
        <f t="shared" si="1"/>
        <v>2431</v>
      </c>
      <c r="F34" s="292">
        <f t="shared" si="2"/>
        <v>2218</v>
      </c>
      <c r="G34" s="292">
        <v>0</v>
      </c>
      <c r="H34" s="292">
        <v>2218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213</v>
      </c>
      <c r="N34" s="292">
        <v>0</v>
      </c>
      <c r="O34" s="292">
        <v>213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73</v>
      </c>
      <c r="U34" s="292">
        <f t="shared" si="7"/>
        <v>70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70</v>
      </c>
      <c r="AB34" s="292">
        <f t="shared" si="9"/>
        <v>3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107</v>
      </c>
      <c r="CR34" s="292">
        <f t="shared" si="32"/>
        <v>60</v>
      </c>
      <c r="CS34" s="292">
        <v>0</v>
      </c>
      <c r="CT34" s="292">
        <v>0</v>
      </c>
      <c r="CU34" s="292">
        <v>0</v>
      </c>
      <c r="CV34" s="292">
        <v>60</v>
      </c>
      <c r="CW34" s="292">
        <v>0</v>
      </c>
      <c r="CX34" s="292">
        <v>0</v>
      </c>
      <c r="CY34" s="292">
        <f t="shared" si="34"/>
        <v>47</v>
      </c>
      <c r="CZ34" s="292">
        <v>0</v>
      </c>
      <c r="DA34" s="292">
        <v>0</v>
      </c>
      <c r="DB34" s="292">
        <v>0</v>
      </c>
      <c r="DC34" s="292">
        <v>47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167</v>
      </c>
      <c r="DV34" s="292">
        <v>133</v>
      </c>
      <c r="DW34" s="292">
        <v>0</v>
      </c>
      <c r="DX34" s="292">
        <v>34</v>
      </c>
      <c r="DY34" s="292">
        <v>0</v>
      </c>
      <c r="DZ34" s="292">
        <f t="shared" si="42"/>
        <v>54</v>
      </c>
      <c r="EA34" s="292">
        <f t="shared" si="43"/>
        <v>31</v>
      </c>
      <c r="EB34" s="292">
        <v>0</v>
      </c>
      <c r="EC34" s="292">
        <v>0</v>
      </c>
      <c r="ED34" s="292">
        <v>31</v>
      </c>
      <c r="EE34" s="292">
        <v>0</v>
      </c>
      <c r="EF34" s="292">
        <v>0</v>
      </c>
      <c r="EG34" s="292">
        <v>0</v>
      </c>
      <c r="EH34" s="292">
        <f t="shared" si="45"/>
        <v>23</v>
      </c>
      <c r="EI34" s="292">
        <v>0</v>
      </c>
      <c r="EJ34" s="292">
        <v>0</v>
      </c>
      <c r="EK34" s="292">
        <v>23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0"/>
        <v>4252</v>
      </c>
      <c r="E35" s="292">
        <f t="shared" si="1"/>
        <v>3682</v>
      </c>
      <c r="F35" s="292">
        <f t="shared" si="2"/>
        <v>2723</v>
      </c>
      <c r="G35" s="292">
        <v>0</v>
      </c>
      <c r="H35" s="292">
        <v>2723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959</v>
      </c>
      <c r="N35" s="292">
        <v>0</v>
      </c>
      <c r="O35" s="292">
        <v>959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78</v>
      </c>
      <c r="U35" s="292">
        <f t="shared" si="7"/>
        <v>78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78</v>
      </c>
      <c r="AB35" s="292">
        <f t="shared" si="9"/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142</v>
      </c>
      <c r="CR35" s="292">
        <f t="shared" si="32"/>
        <v>87</v>
      </c>
      <c r="CS35" s="292">
        <v>0</v>
      </c>
      <c r="CT35" s="292">
        <v>0</v>
      </c>
      <c r="CU35" s="292">
        <v>0</v>
      </c>
      <c r="CV35" s="292">
        <v>87</v>
      </c>
      <c r="CW35" s="292">
        <v>0</v>
      </c>
      <c r="CX35" s="292">
        <v>0</v>
      </c>
      <c r="CY35" s="292">
        <f t="shared" si="34"/>
        <v>55</v>
      </c>
      <c r="CZ35" s="292">
        <v>0</v>
      </c>
      <c r="DA35" s="292">
        <v>0</v>
      </c>
      <c r="DB35" s="292">
        <v>0</v>
      </c>
      <c r="DC35" s="292">
        <v>55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297</v>
      </c>
      <c r="DV35" s="292">
        <v>178</v>
      </c>
      <c r="DW35" s="292">
        <v>0</v>
      </c>
      <c r="DX35" s="292">
        <v>119</v>
      </c>
      <c r="DY35" s="292">
        <v>0</v>
      </c>
      <c r="DZ35" s="292">
        <f t="shared" si="42"/>
        <v>53</v>
      </c>
      <c r="EA35" s="292">
        <f t="shared" si="43"/>
        <v>53</v>
      </c>
      <c r="EB35" s="292">
        <v>0</v>
      </c>
      <c r="EC35" s="292">
        <v>0</v>
      </c>
      <c r="ED35" s="292">
        <v>45</v>
      </c>
      <c r="EE35" s="292">
        <v>0</v>
      </c>
      <c r="EF35" s="292">
        <v>8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0"/>
        <v>14420</v>
      </c>
      <c r="E36" s="292">
        <f t="shared" si="1"/>
        <v>12745</v>
      </c>
      <c r="F36" s="292">
        <f t="shared" si="2"/>
        <v>11650</v>
      </c>
      <c r="G36" s="292">
        <v>0</v>
      </c>
      <c r="H36" s="292">
        <v>11650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1095</v>
      </c>
      <c r="N36" s="292">
        <v>0</v>
      </c>
      <c r="O36" s="292">
        <v>1095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923</v>
      </c>
      <c r="U36" s="292">
        <f t="shared" si="7"/>
        <v>448</v>
      </c>
      <c r="V36" s="292">
        <v>0</v>
      </c>
      <c r="W36" s="292">
        <v>0</v>
      </c>
      <c r="X36" s="292">
        <v>386</v>
      </c>
      <c r="Y36" s="292">
        <v>0</v>
      </c>
      <c r="Z36" s="292">
        <v>0</v>
      </c>
      <c r="AA36" s="292">
        <v>62</v>
      </c>
      <c r="AB36" s="292">
        <f t="shared" si="9"/>
        <v>475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475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118</v>
      </c>
      <c r="CR36" s="292">
        <f t="shared" si="32"/>
        <v>118</v>
      </c>
      <c r="CS36" s="292">
        <v>0</v>
      </c>
      <c r="CT36" s="292">
        <v>0</v>
      </c>
      <c r="CU36" s="292">
        <v>0</v>
      </c>
      <c r="CV36" s="292">
        <v>118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634</v>
      </c>
      <c r="DV36" s="292">
        <v>634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0"/>
        <v>8301</v>
      </c>
      <c r="E37" s="292">
        <f t="shared" si="1"/>
        <v>6665</v>
      </c>
      <c r="F37" s="292">
        <f t="shared" si="2"/>
        <v>6665</v>
      </c>
      <c r="G37" s="292">
        <v>0</v>
      </c>
      <c r="H37" s="292">
        <v>6499</v>
      </c>
      <c r="I37" s="292">
        <v>0</v>
      </c>
      <c r="J37" s="292">
        <v>0</v>
      </c>
      <c r="K37" s="292">
        <v>0</v>
      </c>
      <c r="L37" s="292">
        <v>166</v>
      </c>
      <c r="M37" s="292">
        <f t="shared" si="4"/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669</v>
      </c>
      <c r="CR37" s="292">
        <f t="shared" si="32"/>
        <v>669</v>
      </c>
      <c r="CS37" s="292">
        <v>0</v>
      </c>
      <c r="CT37" s="292">
        <v>0</v>
      </c>
      <c r="CU37" s="292">
        <v>0</v>
      </c>
      <c r="CV37" s="292">
        <v>669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749</v>
      </c>
      <c r="DV37" s="292">
        <v>749</v>
      </c>
      <c r="DW37" s="292">
        <v>0</v>
      </c>
      <c r="DX37" s="292">
        <v>0</v>
      </c>
      <c r="DY37" s="292">
        <v>0</v>
      </c>
      <c r="DZ37" s="292">
        <f t="shared" si="42"/>
        <v>218</v>
      </c>
      <c r="EA37" s="292">
        <f t="shared" si="43"/>
        <v>218</v>
      </c>
      <c r="EB37" s="292">
        <v>0</v>
      </c>
      <c r="EC37" s="292">
        <v>0</v>
      </c>
      <c r="ED37" s="292">
        <v>212</v>
      </c>
      <c r="EE37" s="292">
        <v>0</v>
      </c>
      <c r="EF37" s="292">
        <v>6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0"/>
        <v>11051</v>
      </c>
      <c r="E38" s="292">
        <f t="shared" si="1"/>
        <v>7963</v>
      </c>
      <c r="F38" s="292">
        <f t="shared" si="2"/>
        <v>7609</v>
      </c>
      <c r="G38" s="292">
        <v>0</v>
      </c>
      <c r="H38" s="292">
        <v>7609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354</v>
      </c>
      <c r="N38" s="292">
        <v>0</v>
      </c>
      <c r="O38" s="292">
        <v>354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80</v>
      </c>
      <c r="U38" s="292">
        <f t="shared" si="7"/>
        <v>4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4</v>
      </c>
      <c r="AB38" s="292">
        <f t="shared" si="9"/>
        <v>76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76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0</v>
      </c>
      <c r="CR38" s="292">
        <f t="shared" si="32"/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1113</v>
      </c>
      <c r="DG38" s="292">
        <f t="shared" si="37"/>
        <v>1113</v>
      </c>
      <c r="DH38" s="292">
        <v>0</v>
      </c>
      <c r="DI38" s="292">
        <v>0</v>
      </c>
      <c r="DJ38" s="292">
        <v>0</v>
      </c>
      <c r="DK38" s="292">
        <v>1113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1483</v>
      </c>
      <c r="DV38" s="292">
        <v>1465</v>
      </c>
      <c r="DW38" s="292">
        <v>16</v>
      </c>
      <c r="DX38" s="292">
        <v>0</v>
      </c>
      <c r="DY38" s="292">
        <v>2</v>
      </c>
      <c r="DZ38" s="292">
        <f t="shared" si="42"/>
        <v>412</v>
      </c>
      <c r="EA38" s="292">
        <f t="shared" si="43"/>
        <v>369</v>
      </c>
      <c r="EB38" s="292">
        <v>0</v>
      </c>
      <c r="EC38" s="292">
        <v>0</v>
      </c>
      <c r="ED38" s="292">
        <v>369</v>
      </c>
      <c r="EE38" s="292">
        <v>0</v>
      </c>
      <c r="EF38" s="292">
        <v>0</v>
      </c>
      <c r="EG38" s="292">
        <v>0</v>
      </c>
      <c r="EH38" s="292">
        <f t="shared" si="45"/>
        <v>43</v>
      </c>
      <c r="EI38" s="292">
        <v>0</v>
      </c>
      <c r="EJ38" s="292">
        <v>0</v>
      </c>
      <c r="EK38" s="292">
        <v>43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0"/>
        <v>6816</v>
      </c>
      <c r="E39" s="292">
        <f t="shared" si="1"/>
        <v>6211</v>
      </c>
      <c r="F39" s="292">
        <f t="shared" si="2"/>
        <v>5895</v>
      </c>
      <c r="G39" s="292">
        <v>0</v>
      </c>
      <c r="H39" s="292">
        <v>5895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316</v>
      </c>
      <c r="N39" s="292">
        <v>0</v>
      </c>
      <c r="O39" s="292">
        <v>316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0</v>
      </c>
      <c r="U39" s="292">
        <f t="shared" si="7"/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 t="shared" si="9"/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318</v>
      </c>
      <c r="CR39" s="292">
        <f t="shared" si="32"/>
        <v>318</v>
      </c>
      <c r="CS39" s="292">
        <v>0</v>
      </c>
      <c r="CT39" s="292">
        <v>0</v>
      </c>
      <c r="CU39" s="292">
        <v>0</v>
      </c>
      <c r="CV39" s="292">
        <v>318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127</v>
      </c>
      <c r="DG39" s="292">
        <f t="shared" si="37"/>
        <v>127</v>
      </c>
      <c r="DH39" s="292">
        <v>0</v>
      </c>
      <c r="DI39" s="292">
        <v>0</v>
      </c>
      <c r="DJ39" s="292">
        <v>127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160</v>
      </c>
      <c r="DV39" s="292">
        <v>153</v>
      </c>
      <c r="DW39" s="292">
        <v>7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0"/>
        <v>8981</v>
      </c>
      <c r="E40" s="292">
        <f t="shared" si="1"/>
        <v>8163</v>
      </c>
      <c r="F40" s="292">
        <f t="shared" si="2"/>
        <v>4601</v>
      </c>
      <c r="G40" s="292">
        <v>0</v>
      </c>
      <c r="H40" s="292">
        <v>4601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3562</v>
      </c>
      <c r="N40" s="292">
        <v>0</v>
      </c>
      <c r="O40" s="292">
        <v>3562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0</v>
      </c>
      <c r="U40" s="292">
        <f t="shared" si="7"/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 t="shared" si="9"/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810</v>
      </c>
      <c r="CR40" s="292">
        <f t="shared" si="32"/>
        <v>648</v>
      </c>
      <c r="CS40" s="292">
        <v>0</v>
      </c>
      <c r="CT40" s="292">
        <v>0</v>
      </c>
      <c r="CU40" s="292">
        <v>0</v>
      </c>
      <c r="CV40" s="292">
        <v>648</v>
      </c>
      <c r="CW40" s="292">
        <v>0</v>
      </c>
      <c r="CX40" s="292">
        <v>0</v>
      </c>
      <c r="CY40" s="292">
        <f t="shared" si="34"/>
        <v>162</v>
      </c>
      <c r="CZ40" s="292">
        <v>0</v>
      </c>
      <c r="DA40" s="292">
        <v>0</v>
      </c>
      <c r="DB40" s="292">
        <v>0</v>
      </c>
      <c r="DC40" s="292">
        <v>162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8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8</v>
      </c>
      <c r="EI40" s="292">
        <v>0</v>
      </c>
      <c r="EJ40" s="292">
        <v>0</v>
      </c>
      <c r="EK40" s="292">
        <v>8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0"/>
        <v>1957</v>
      </c>
      <c r="E41" s="292">
        <f t="shared" si="1"/>
        <v>1580</v>
      </c>
      <c r="F41" s="292">
        <f t="shared" si="2"/>
        <v>1480</v>
      </c>
      <c r="G41" s="292">
        <v>0</v>
      </c>
      <c r="H41" s="292">
        <v>1480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100</v>
      </c>
      <c r="N41" s="292">
        <v>0</v>
      </c>
      <c r="O41" s="292">
        <v>100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97</v>
      </c>
      <c r="CR41" s="292">
        <f t="shared" si="32"/>
        <v>97</v>
      </c>
      <c r="CS41" s="292">
        <v>0</v>
      </c>
      <c r="CT41" s="292">
        <v>0</v>
      </c>
      <c r="CU41" s="292">
        <v>97</v>
      </c>
      <c r="CV41" s="292">
        <v>0</v>
      </c>
      <c r="CW41" s="292">
        <v>0</v>
      </c>
      <c r="CX41" s="292">
        <v>0</v>
      </c>
      <c r="CY41" s="292">
        <f t="shared" si="34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280</v>
      </c>
      <c r="DV41" s="292">
        <v>280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0"/>
        <v>3991</v>
      </c>
      <c r="E42" s="292">
        <f t="shared" si="1"/>
        <v>3502</v>
      </c>
      <c r="F42" s="292">
        <f t="shared" si="2"/>
        <v>2978</v>
      </c>
      <c r="G42" s="292">
        <v>0</v>
      </c>
      <c r="H42" s="292">
        <v>2978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524</v>
      </c>
      <c r="N42" s="292">
        <v>0</v>
      </c>
      <c r="O42" s="292">
        <v>524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95</v>
      </c>
      <c r="U42" s="292">
        <f t="shared" si="7"/>
        <v>78</v>
      </c>
      <c r="V42" s="292">
        <v>0</v>
      </c>
      <c r="W42" s="292">
        <v>0</v>
      </c>
      <c r="X42" s="292">
        <v>0</v>
      </c>
      <c r="Y42" s="292">
        <v>78</v>
      </c>
      <c r="Z42" s="292">
        <v>0</v>
      </c>
      <c r="AA42" s="292">
        <v>0</v>
      </c>
      <c r="AB42" s="292">
        <f t="shared" si="9"/>
        <v>17</v>
      </c>
      <c r="AC42" s="292">
        <v>0</v>
      </c>
      <c r="AD42" s="292">
        <v>0</v>
      </c>
      <c r="AE42" s="292">
        <v>0</v>
      </c>
      <c r="AF42" s="292">
        <v>17</v>
      </c>
      <c r="AG42" s="292">
        <v>0</v>
      </c>
      <c r="AH42" s="292">
        <v>0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5</v>
      </c>
      <c r="CC42" s="292">
        <f t="shared" si="27"/>
        <v>5</v>
      </c>
      <c r="CD42" s="292">
        <v>0</v>
      </c>
      <c r="CE42" s="292">
        <v>0</v>
      </c>
      <c r="CF42" s="292">
        <v>0</v>
      </c>
      <c r="CG42" s="292">
        <v>5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257</v>
      </c>
      <c r="CR42" s="292">
        <f t="shared" si="32"/>
        <v>257</v>
      </c>
      <c r="CS42" s="292">
        <v>0</v>
      </c>
      <c r="CT42" s="292">
        <v>0</v>
      </c>
      <c r="CU42" s="292">
        <v>0</v>
      </c>
      <c r="CV42" s="292">
        <v>257</v>
      </c>
      <c r="CW42" s="292">
        <v>0</v>
      </c>
      <c r="CX42" s="292">
        <v>0</v>
      </c>
      <c r="CY42" s="292">
        <f t="shared" si="34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23</v>
      </c>
      <c r="DV42" s="292">
        <v>23</v>
      </c>
      <c r="DW42" s="292">
        <v>0</v>
      </c>
      <c r="DX42" s="292">
        <v>0</v>
      </c>
      <c r="DY42" s="292">
        <v>0</v>
      </c>
      <c r="DZ42" s="292">
        <f t="shared" si="42"/>
        <v>109</v>
      </c>
      <c r="EA42" s="292">
        <f t="shared" si="43"/>
        <v>42</v>
      </c>
      <c r="EB42" s="292">
        <v>0</v>
      </c>
      <c r="EC42" s="292">
        <v>0</v>
      </c>
      <c r="ED42" s="292">
        <v>42</v>
      </c>
      <c r="EE42" s="292">
        <v>0</v>
      </c>
      <c r="EF42" s="292">
        <v>0</v>
      </c>
      <c r="EG42" s="292">
        <v>0</v>
      </c>
      <c r="EH42" s="292">
        <f t="shared" si="45"/>
        <v>67</v>
      </c>
      <c r="EI42" s="292">
        <v>0</v>
      </c>
      <c r="EJ42" s="292">
        <v>0</v>
      </c>
      <c r="EK42" s="292">
        <v>67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6" width="10.6640625" style="227" customWidth="1"/>
    <col min="37" max="16384" width="9" style="222"/>
  </cols>
  <sheetData>
    <row r="1" spans="1:45" ht="16.2" x14ac:dyDescent="0.2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2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2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2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2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2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 t="shared" ref="D7:D42" si="0">SUM(E7,F7,N7,O7)</f>
        <v>1164549</v>
      </c>
      <c r="E7" s="305">
        <f t="shared" ref="E7:E42" si="1">+Q7</f>
        <v>1009245</v>
      </c>
      <c r="F7" s="305">
        <f t="shared" ref="F7:F42" si="2">SUM(G7:M7)</f>
        <v>104087</v>
      </c>
      <c r="G7" s="305">
        <f t="shared" ref="G7:M7" si="3">SUM(G$8:G$1000)</f>
        <v>35801</v>
      </c>
      <c r="H7" s="305">
        <f t="shared" si="3"/>
        <v>2000</v>
      </c>
      <c r="I7" s="305">
        <f t="shared" si="3"/>
        <v>0</v>
      </c>
      <c r="J7" s="305">
        <f t="shared" si="3"/>
        <v>0</v>
      </c>
      <c r="K7" s="305">
        <f t="shared" si="3"/>
        <v>5</v>
      </c>
      <c r="L7" s="305">
        <f t="shared" si="3"/>
        <v>63799</v>
      </c>
      <c r="M7" s="305">
        <f t="shared" si="3"/>
        <v>2482</v>
      </c>
      <c r="N7" s="305">
        <f t="shared" ref="N7:N42" si="4">+AA7</f>
        <v>6787</v>
      </c>
      <c r="O7" s="305">
        <f>+資源化量内訳!Y7</f>
        <v>44430</v>
      </c>
      <c r="P7" s="305">
        <f t="shared" ref="P7:P42" si="5">+SUM(Q7,R7)</f>
        <v>1029707</v>
      </c>
      <c r="Q7" s="305">
        <f>SUM(Q$8:Q$1000)</f>
        <v>1009245</v>
      </c>
      <c r="R7" s="305">
        <f t="shared" ref="R7:R42" si="6">+SUM(S7,T7,U7,V7,W7,X7,Y7)</f>
        <v>20462</v>
      </c>
      <c r="S7" s="305">
        <f t="shared" ref="S7:Y7" si="7">SUM(S$8:S$1000)</f>
        <v>15565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2597</v>
      </c>
      <c r="Y7" s="305">
        <f t="shared" si="7"/>
        <v>2300</v>
      </c>
      <c r="Z7" s="305">
        <f t="shared" ref="Z7:Z42" si="8">SUM(AA7:AC7)</f>
        <v>66283</v>
      </c>
      <c r="AA7" s="305">
        <f>SUM(AA$8:AA$1000)</f>
        <v>6787</v>
      </c>
      <c r="AB7" s="305">
        <f>SUM(AB$8:AB$1000)</f>
        <v>52688</v>
      </c>
      <c r="AC7" s="305">
        <f t="shared" ref="AC7:AC42" si="9">SUM(AD7:AJ7)</f>
        <v>6808</v>
      </c>
      <c r="AD7" s="305">
        <f t="shared" ref="AD7:AJ7" si="10">SUM(AD$8:AD$1000)</f>
        <v>5872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754</v>
      </c>
      <c r="AJ7" s="305">
        <f t="shared" si="10"/>
        <v>182</v>
      </c>
      <c r="AK7" s="305">
        <f t="shared" ref="AK7:AK42" si="11">SUM(AL7:AS7)</f>
        <v>0</v>
      </c>
      <c r="AL7" s="305">
        <f t="shared" ref="AL7:AS7" si="12">SUM(AL$8:AL$1000)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si="0"/>
        <v>229993</v>
      </c>
      <c r="E8" s="292">
        <f t="shared" si="1"/>
        <v>210849</v>
      </c>
      <c r="F8" s="292">
        <f t="shared" si="2"/>
        <v>11769</v>
      </c>
      <c r="G8" s="292">
        <v>10693</v>
      </c>
      <c r="H8" s="292">
        <v>0</v>
      </c>
      <c r="I8" s="292">
        <v>0</v>
      </c>
      <c r="J8" s="292">
        <v>0</v>
      </c>
      <c r="K8" s="292">
        <v>0</v>
      </c>
      <c r="L8" s="292">
        <v>1076</v>
      </c>
      <c r="M8" s="292">
        <v>0</v>
      </c>
      <c r="N8" s="292">
        <f t="shared" si="4"/>
        <v>1401</v>
      </c>
      <c r="O8" s="292">
        <f>+資源化量内訳!Y8</f>
        <v>5974</v>
      </c>
      <c r="P8" s="292">
        <f t="shared" si="5"/>
        <v>218398</v>
      </c>
      <c r="Q8" s="292">
        <v>210849</v>
      </c>
      <c r="R8" s="292">
        <f t="shared" si="6"/>
        <v>7549</v>
      </c>
      <c r="S8" s="292">
        <v>7549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8"/>
        <v>12835</v>
      </c>
      <c r="AA8" s="292">
        <v>1401</v>
      </c>
      <c r="AB8" s="292">
        <v>11434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0"/>
        <v>245521</v>
      </c>
      <c r="E9" s="292">
        <f t="shared" si="1"/>
        <v>216124</v>
      </c>
      <c r="F9" s="292">
        <f t="shared" si="2"/>
        <v>20439</v>
      </c>
      <c r="G9" s="292">
        <v>7596</v>
      </c>
      <c r="H9" s="292">
        <v>0</v>
      </c>
      <c r="I9" s="292">
        <v>0</v>
      </c>
      <c r="J9" s="292">
        <v>0</v>
      </c>
      <c r="K9" s="292">
        <v>0</v>
      </c>
      <c r="L9" s="292">
        <v>12843</v>
      </c>
      <c r="M9" s="292">
        <v>0</v>
      </c>
      <c r="N9" s="292">
        <f t="shared" si="4"/>
        <v>491</v>
      </c>
      <c r="O9" s="292">
        <f>+資源化量内訳!Y9</f>
        <v>8467</v>
      </c>
      <c r="P9" s="292">
        <f t="shared" si="5"/>
        <v>219082</v>
      </c>
      <c r="Q9" s="292">
        <v>216124</v>
      </c>
      <c r="R9" s="292">
        <f t="shared" si="6"/>
        <v>2958</v>
      </c>
      <c r="S9" s="292">
        <v>2762</v>
      </c>
      <c r="T9" s="292">
        <v>0</v>
      </c>
      <c r="U9" s="292">
        <v>0</v>
      </c>
      <c r="V9" s="292">
        <v>0</v>
      </c>
      <c r="W9" s="292">
        <v>0</v>
      </c>
      <c r="X9" s="292">
        <v>196</v>
      </c>
      <c r="Y9" s="292">
        <v>0</v>
      </c>
      <c r="Z9" s="292">
        <f t="shared" si="8"/>
        <v>11780</v>
      </c>
      <c r="AA9" s="292">
        <v>491</v>
      </c>
      <c r="AB9" s="292">
        <v>8015</v>
      </c>
      <c r="AC9" s="292">
        <f t="shared" si="9"/>
        <v>3274</v>
      </c>
      <c r="AD9" s="292">
        <v>3274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0"/>
        <v>59639</v>
      </c>
      <c r="E10" s="292">
        <f t="shared" si="1"/>
        <v>50274</v>
      </c>
      <c r="F10" s="292">
        <f t="shared" si="2"/>
        <v>4458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3238</v>
      </c>
      <c r="M10" s="292">
        <v>1220</v>
      </c>
      <c r="N10" s="292">
        <f t="shared" si="4"/>
        <v>190</v>
      </c>
      <c r="O10" s="292">
        <f>+資源化量内訳!Y10</f>
        <v>4717</v>
      </c>
      <c r="P10" s="292">
        <f t="shared" si="5"/>
        <v>51751</v>
      </c>
      <c r="Q10" s="292">
        <v>50274</v>
      </c>
      <c r="R10" s="292">
        <f t="shared" si="6"/>
        <v>1477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312</v>
      </c>
      <c r="Y10" s="292">
        <v>1165</v>
      </c>
      <c r="Z10" s="292">
        <f t="shared" si="8"/>
        <v>259</v>
      </c>
      <c r="AA10" s="292">
        <v>190</v>
      </c>
      <c r="AB10" s="292">
        <v>0</v>
      </c>
      <c r="AC10" s="292">
        <f t="shared" si="9"/>
        <v>69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14</v>
      </c>
      <c r="AJ10" s="292">
        <v>55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0"/>
        <v>23340</v>
      </c>
      <c r="E11" s="292">
        <f t="shared" si="1"/>
        <v>19799</v>
      </c>
      <c r="F11" s="292">
        <f t="shared" si="2"/>
        <v>1882</v>
      </c>
      <c r="G11" s="292">
        <v>512</v>
      </c>
      <c r="H11" s="292">
        <v>39</v>
      </c>
      <c r="I11" s="292">
        <v>0</v>
      </c>
      <c r="J11" s="292">
        <v>0</v>
      </c>
      <c r="K11" s="292">
        <v>0</v>
      </c>
      <c r="L11" s="292">
        <v>1331</v>
      </c>
      <c r="M11" s="292">
        <v>0</v>
      </c>
      <c r="N11" s="292">
        <f t="shared" si="4"/>
        <v>0</v>
      </c>
      <c r="O11" s="292">
        <f>+資源化量内訳!Y11</f>
        <v>1659</v>
      </c>
      <c r="P11" s="292">
        <f t="shared" si="5"/>
        <v>20079</v>
      </c>
      <c r="Q11" s="292">
        <v>19799</v>
      </c>
      <c r="R11" s="292">
        <f t="shared" si="6"/>
        <v>280</v>
      </c>
      <c r="S11" s="292">
        <v>254</v>
      </c>
      <c r="T11" s="292">
        <v>0</v>
      </c>
      <c r="U11" s="292">
        <v>0</v>
      </c>
      <c r="V11" s="292">
        <v>0</v>
      </c>
      <c r="W11" s="292">
        <v>0</v>
      </c>
      <c r="X11" s="292">
        <v>26</v>
      </c>
      <c r="Y11" s="292">
        <v>0</v>
      </c>
      <c r="Z11" s="292">
        <f t="shared" si="8"/>
        <v>80</v>
      </c>
      <c r="AA11" s="292">
        <v>0</v>
      </c>
      <c r="AB11" s="292">
        <v>66</v>
      </c>
      <c r="AC11" s="292">
        <f t="shared" si="9"/>
        <v>14</v>
      </c>
      <c r="AD11" s="292">
        <v>9</v>
      </c>
      <c r="AE11" s="292">
        <v>0</v>
      </c>
      <c r="AF11" s="292">
        <v>0</v>
      </c>
      <c r="AG11" s="292">
        <v>0</v>
      </c>
      <c r="AH11" s="292">
        <v>0</v>
      </c>
      <c r="AI11" s="292">
        <v>5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0"/>
        <v>36075</v>
      </c>
      <c r="E12" s="292">
        <f t="shared" si="1"/>
        <v>31778</v>
      </c>
      <c r="F12" s="292">
        <f t="shared" si="2"/>
        <v>1713</v>
      </c>
      <c r="G12" s="292">
        <v>1713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 t="shared" si="4"/>
        <v>0</v>
      </c>
      <c r="O12" s="292">
        <f>+資源化量内訳!Y12</f>
        <v>2584</v>
      </c>
      <c r="P12" s="292">
        <f t="shared" si="5"/>
        <v>32693</v>
      </c>
      <c r="Q12" s="292">
        <v>31778</v>
      </c>
      <c r="R12" s="292">
        <f t="shared" si="6"/>
        <v>915</v>
      </c>
      <c r="S12" s="292">
        <v>915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3167</v>
      </c>
      <c r="AA12" s="292">
        <v>0</v>
      </c>
      <c r="AB12" s="292">
        <v>2868</v>
      </c>
      <c r="AC12" s="292">
        <f t="shared" si="9"/>
        <v>299</v>
      </c>
      <c r="AD12" s="292">
        <v>299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0"/>
        <v>42171</v>
      </c>
      <c r="E13" s="292">
        <f t="shared" si="1"/>
        <v>36511</v>
      </c>
      <c r="F13" s="292">
        <f t="shared" si="2"/>
        <v>4585</v>
      </c>
      <c r="G13" s="292">
        <v>3052</v>
      </c>
      <c r="H13" s="292">
        <v>0</v>
      </c>
      <c r="I13" s="292">
        <v>0</v>
      </c>
      <c r="J13" s="292">
        <v>0</v>
      </c>
      <c r="K13" s="292">
        <v>0</v>
      </c>
      <c r="L13" s="292">
        <v>398</v>
      </c>
      <c r="M13" s="292">
        <v>1135</v>
      </c>
      <c r="N13" s="292">
        <f t="shared" si="4"/>
        <v>0</v>
      </c>
      <c r="O13" s="292">
        <f>+資源化量内訳!Y13</f>
        <v>1075</v>
      </c>
      <c r="P13" s="292">
        <f t="shared" si="5"/>
        <v>39951</v>
      </c>
      <c r="Q13" s="292">
        <v>36511</v>
      </c>
      <c r="R13" s="292">
        <f t="shared" si="6"/>
        <v>3440</v>
      </c>
      <c r="S13" s="292">
        <v>2028</v>
      </c>
      <c r="T13" s="292">
        <v>0</v>
      </c>
      <c r="U13" s="292">
        <v>0</v>
      </c>
      <c r="V13" s="292">
        <v>0</v>
      </c>
      <c r="W13" s="292">
        <v>0</v>
      </c>
      <c r="X13" s="292">
        <v>277</v>
      </c>
      <c r="Y13" s="292">
        <v>1135</v>
      </c>
      <c r="Z13" s="292">
        <f t="shared" si="8"/>
        <v>1442</v>
      </c>
      <c r="AA13" s="292">
        <v>0</v>
      </c>
      <c r="AB13" s="292">
        <v>1442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0"/>
        <v>33794</v>
      </c>
      <c r="E14" s="292">
        <f t="shared" si="1"/>
        <v>30594</v>
      </c>
      <c r="F14" s="292">
        <f t="shared" si="2"/>
        <v>1811</v>
      </c>
      <c r="G14" s="292">
        <v>1716</v>
      </c>
      <c r="H14" s="292">
        <v>0</v>
      </c>
      <c r="I14" s="292">
        <v>0</v>
      </c>
      <c r="J14" s="292">
        <v>0</v>
      </c>
      <c r="K14" s="292">
        <v>0</v>
      </c>
      <c r="L14" s="292">
        <v>95</v>
      </c>
      <c r="M14" s="292">
        <v>0</v>
      </c>
      <c r="N14" s="292">
        <f t="shared" si="4"/>
        <v>406</v>
      </c>
      <c r="O14" s="292">
        <f>+資源化量内訳!Y14</f>
        <v>983</v>
      </c>
      <c r="P14" s="292">
        <f t="shared" si="5"/>
        <v>30721</v>
      </c>
      <c r="Q14" s="292">
        <v>30594</v>
      </c>
      <c r="R14" s="292">
        <f t="shared" si="6"/>
        <v>127</v>
      </c>
      <c r="S14" s="292">
        <v>127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518</v>
      </c>
      <c r="AA14" s="292">
        <v>406</v>
      </c>
      <c r="AB14" s="292">
        <v>0</v>
      </c>
      <c r="AC14" s="292">
        <f t="shared" si="9"/>
        <v>112</v>
      </c>
      <c r="AD14" s="292">
        <v>112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0"/>
        <v>32383</v>
      </c>
      <c r="E15" s="292">
        <f t="shared" si="1"/>
        <v>28265</v>
      </c>
      <c r="F15" s="292">
        <f t="shared" si="2"/>
        <v>2017</v>
      </c>
      <c r="G15" s="292">
        <v>644</v>
      </c>
      <c r="H15" s="292">
        <v>108</v>
      </c>
      <c r="I15" s="292">
        <v>0</v>
      </c>
      <c r="J15" s="292">
        <v>0</v>
      </c>
      <c r="K15" s="292">
        <v>0</v>
      </c>
      <c r="L15" s="292">
        <v>1265</v>
      </c>
      <c r="M15" s="292">
        <v>0</v>
      </c>
      <c r="N15" s="292">
        <f t="shared" si="4"/>
        <v>1310</v>
      </c>
      <c r="O15" s="292">
        <f>+資源化量内訳!Y15</f>
        <v>791</v>
      </c>
      <c r="P15" s="292">
        <f t="shared" si="5"/>
        <v>28265</v>
      </c>
      <c r="Q15" s="292">
        <v>28265</v>
      </c>
      <c r="R15" s="292">
        <f t="shared" si="6"/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2671</v>
      </c>
      <c r="AA15" s="292">
        <v>1310</v>
      </c>
      <c r="AB15" s="292">
        <v>1361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0"/>
        <v>73533</v>
      </c>
      <c r="E16" s="292">
        <f t="shared" si="1"/>
        <v>62030</v>
      </c>
      <c r="F16" s="292">
        <f t="shared" si="2"/>
        <v>8630</v>
      </c>
      <c r="G16" s="292">
        <v>1870</v>
      </c>
      <c r="H16" s="292">
        <v>0</v>
      </c>
      <c r="I16" s="292">
        <v>0</v>
      </c>
      <c r="J16" s="292">
        <v>0</v>
      </c>
      <c r="K16" s="292">
        <v>0</v>
      </c>
      <c r="L16" s="292">
        <v>6760</v>
      </c>
      <c r="M16" s="292">
        <v>0</v>
      </c>
      <c r="N16" s="292">
        <f t="shared" si="4"/>
        <v>26</v>
      </c>
      <c r="O16" s="292">
        <f>+資源化量内訳!Y16</f>
        <v>2847</v>
      </c>
      <c r="P16" s="292">
        <f t="shared" si="5"/>
        <v>62767</v>
      </c>
      <c r="Q16" s="292">
        <v>62030</v>
      </c>
      <c r="R16" s="292">
        <f t="shared" si="6"/>
        <v>737</v>
      </c>
      <c r="S16" s="292">
        <v>737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7186</v>
      </c>
      <c r="AA16" s="292">
        <v>26</v>
      </c>
      <c r="AB16" s="292">
        <v>6361</v>
      </c>
      <c r="AC16" s="292">
        <f t="shared" si="9"/>
        <v>799</v>
      </c>
      <c r="AD16" s="292">
        <v>799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0"/>
        <v>43436</v>
      </c>
      <c r="E17" s="292">
        <f t="shared" si="1"/>
        <v>38711</v>
      </c>
      <c r="F17" s="292">
        <f t="shared" si="2"/>
        <v>3440</v>
      </c>
      <c r="G17" s="292">
        <v>782</v>
      </c>
      <c r="H17" s="292">
        <v>0</v>
      </c>
      <c r="I17" s="292">
        <v>0</v>
      </c>
      <c r="J17" s="292">
        <v>0</v>
      </c>
      <c r="K17" s="292">
        <v>0</v>
      </c>
      <c r="L17" s="292">
        <v>2658</v>
      </c>
      <c r="M17" s="292">
        <v>0</v>
      </c>
      <c r="N17" s="292">
        <f t="shared" si="4"/>
        <v>836</v>
      </c>
      <c r="O17" s="292">
        <f>+資源化量内訳!Y17</f>
        <v>449</v>
      </c>
      <c r="P17" s="292">
        <f t="shared" si="5"/>
        <v>38711</v>
      </c>
      <c r="Q17" s="292">
        <v>38711</v>
      </c>
      <c r="R17" s="292">
        <f t="shared" si="6"/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4353</v>
      </c>
      <c r="AA17" s="292">
        <v>836</v>
      </c>
      <c r="AB17" s="292">
        <v>3239</v>
      </c>
      <c r="AC17" s="292">
        <f t="shared" si="9"/>
        <v>278</v>
      </c>
      <c r="AD17" s="292">
        <v>212</v>
      </c>
      <c r="AE17" s="292">
        <v>0</v>
      </c>
      <c r="AF17" s="292">
        <v>0</v>
      </c>
      <c r="AG17" s="292">
        <v>0</v>
      </c>
      <c r="AH17" s="292">
        <v>0</v>
      </c>
      <c r="AI17" s="292">
        <v>66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0"/>
        <v>40043</v>
      </c>
      <c r="E18" s="292">
        <f t="shared" si="1"/>
        <v>33211</v>
      </c>
      <c r="F18" s="292">
        <f t="shared" si="2"/>
        <v>6800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6800</v>
      </c>
      <c r="M18" s="292">
        <v>0</v>
      </c>
      <c r="N18" s="292">
        <f t="shared" si="4"/>
        <v>0</v>
      </c>
      <c r="O18" s="292">
        <f>+資源化量内訳!Y18</f>
        <v>32</v>
      </c>
      <c r="P18" s="292">
        <f t="shared" si="5"/>
        <v>33211</v>
      </c>
      <c r="Q18" s="292">
        <v>33211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2425</v>
      </c>
      <c r="AA18" s="292">
        <v>0</v>
      </c>
      <c r="AB18" s="292">
        <v>2425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0"/>
        <v>27555</v>
      </c>
      <c r="E19" s="292">
        <f t="shared" si="1"/>
        <v>21834</v>
      </c>
      <c r="F19" s="292">
        <f t="shared" si="2"/>
        <v>2207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2207</v>
      </c>
      <c r="M19" s="292">
        <v>0</v>
      </c>
      <c r="N19" s="292">
        <f t="shared" si="4"/>
        <v>133</v>
      </c>
      <c r="O19" s="292">
        <f>+資源化量内訳!Y19</f>
        <v>3381</v>
      </c>
      <c r="P19" s="292">
        <f t="shared" si="5"/>
        <v>22832</v>
      </c>
      <c r="Q19" s="292">
        <v>21834</v>
      </c>
      <c r="R19" s="292">
        <f t="shared" si="6"/>
        <v>998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998</v>
      </c>
      <c r="Y19" s="292">
        <v>0</v>
      </c>
      <c r="Z19" s="292">
        <f t="shared" si="8"/>
        <v>1034</v>
      </c>
      <c r="AA19" s="292">
        <v>133</v>
      </c>
      <c r="AB19" s="292">
        <v>681</v>
      </c>
      <c r="AC19" s="292">
        <f t="shared" si="9"/>
        <v>220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220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0"/>
        <v>34111</v>
      </c>
      <c r="E20" s="292">
        <f t="shared" si="1"/>
        <v>29055</v>
      </c>
      <c r="F20" s="292">
        <f t="shared" si="2"/>
        <v>5056</v>
      </c>
      <c r="G20" s="292">
        <v>0</v>
      </c>
      <c r="H20" s="292">
        <v>824</v>
      </c>
      <c r="I20" s="292">
        <v>0</v>
      </c>
      <c r="J20" s="292">
        <v>0</v>
      </c>
      <c r="K20" s="292">
        <v>0</v>
      </c>
      <c r="L20" s="292">
        <v>4232</v>
      </c>
      <c r="M20" s="292">
        <v>0</v>
      </c>
      <c r="N20" s="292">
        <f t="shared" si="4"/>
        <v>0</v>
      </c>
      <c r="O20" s="292">
        <f>+資源化量内訳!Y20</f>
        <v>0</v>
      </c>
      <c r="P20" s="292">
        <f t="shared" si="5"/>
        <v>29055</v>
      </c>
      <c r="Q20" s="292">
        <v>29055</v>
      </c>
      <c r="R20" s="292">
        <f t="shared" si="6"/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2935</v>
      </c>
      <c r="AA20" s="292">
        <v>0</v>
      </c>
      <c r="AB20" s="292">
        <v>2935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0"/>
        <v>28375</v>
      </c>
      <c r="E21" s="292">
        <f t="shared" si="1"/>
        <v>24521</v>
      </c>
      <c r="F21" s="292">
        <f t="shared" si="2"/>
        <v>2731</v>
      </c>
      <c r="G21" s="292">
        <v>854</v>
      </c>
      <c r="H21" s="292">
        <v>436</v>
      </c>
      <c r="I21" s="292">
        <v>0</v>
      </c>
      <c r="J21" s="292">
        <v>0</v>
      </c>
      <c r="K21" s="292">
        <v>0</v>
      </c>
      <c r="L21" s="292">
        <v>1441</v>
      </c>
      <c r="M21" s="292">
        <v>0</v>
      </c>
      <c r="N21" s="292">
        <f t="shared" si="4"/>
        <v>0</v>
      </c>
      <c r="O21" s="292">
        <f>+資源化量内訳!Y21</f>
        <v>1123</v>
      </c>
      <c r="P21" s="292">
        <f t="shared" si="5"/>
        <v>24521</v>
      </c>
      <c r="Q21" s="292">
        <v>24521</v>
      </c>
      <c r="R21" s="292">
        <f t="shared" si="6"/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338</v>
      </c>
      <c r="AA21" s="292">
        <v>0</v>
      </c>
      <c r="AB21" s="292">
        <v>0</v>
      </c>
      <c r="AC21" s="292">
        <f t="shared" si="9"/>
        <v>338</v>
      </c>
      <c r="AD21" s="292">
        <v>38</v>
      </c>
      <c r="AE21" s="292">
        <v>0</v>
      </c>
      <c r="AF21" s="292">
        <v>0</v>
      </c>
      <c r="AG21" s="292">
        <v>0</v>
      </c>
      <c r="AH21" s="292">
        <v>0</v>
      </c>
      <c r="AI21" s="292">
        <v>300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0"/>
        <v>26138</v>
      </c>
      <c r="E22" s="292">
        <f t="shared" si="1"/>
        <v>23632</v>
      </c>
      <c r="F22" s="292">
        <f t="shared" si="2"/>
        <v>1901</v>
      </c>
      <c r="G22" s="292">
        <v>713</v>
      </c>
      <c r="H22" s="292">
        <v>0</v>
      </c>
      <c r="I22" s="292">
        <v>0</v>
      </c>
      <c r="J22" s="292">
        <v>0</v>
      </c>
      <c r="K22" s="292">
        <v>0</v>
      </c>
      <c r="L22" s="292">
        <v>1188</v>
      </c>
      <c r="M22" s="292">
        <v>0</v>
      </c>
      <c r="N22" s="292">
        <f t="shared" si="4"/>
        <v>223</v>
      </c>
      <c r="O22" s="292">
        <f>+資源化量内訳!Y22</f>
        <v>382</v>
      </c>
      <c r="P22" s="292">
        <f t="shared" si="5"/>
        <v>23632</v>
      </c>
      <c r="Q22" s="292">
        <v>23632</v>
      </c>
      <c r="R22" s="292">
        <f t="shared" si="6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2239</v>
      </c>
      <c r="AA22" s="292">
        <v>223</v>
      </c>
      <c r="AB22" s="292">
        <v>1538</v>
      </c>
      <c r="AC22" s="292">
        <f t="shared" si="9"/>
        <v>478</v>
      </c>
      <c r="AD22" s="292">
        <v>478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0"/>
        <v>10885</v>
      </c>
      <c r="E23" s="292">
        <f t="shared" si="1"/>
        <v>9287</v>
      </c>
      <c r="F23" s="292">
        <f t="shared" si="2"/>
        <v>1140</v>
      </c>
      <c r="G23" s="292">
        <v>216</v>
      </c>
      <c r="H23" s="292">
        <v>0</v>
      </c>
      <c r="I23" s="292">
        <v>0</v>
      </c>
      <c r="J23" s="292">
        <v>0</v>
      </c>
      <c r="K23" s="292">
        <v>0</v>
      </c>
      <c r="L23" s="292">
        <v>924</v>
      </c>
      <c r="M23" s="292">
        <v>0</v>
      </c>
      <c r="N23" s="292">
        <f t="shared" si="4"/>
        <v>0</v>
      </c>
      <c r="O23" s="292">
        <f>+資源化量内訳!Y23</f>
        <v>458</v>
      </c>
      <c r="P23" s="292">
        <f t="shared" si="5"/>
        <v>9287</v>
      </c>
      <c r="Q23" s="292">
        <v>9287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1129</v>
      </c>
      <c r="AA23" s="292">
        <v>0</v>
      </c>
      <c r="AB23" s="292">
        <v>1129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0"/>
        <v>15692</v>
      </c>
      <c r="E24" s="292">
        <f t="shared" si="1"/>
        <v>14152</v>
      </c>
      <c r="F24" s="292">
        <f t="shared" si="2"/>
        <v>1071</v>
      </c>
      <c r="G24" s="292">
        <v>356</v>
      </c>
      <c r="H24" s="292">
        <v>0</v>
      </c>
      <c r="I24" s="292">
        <v>0</v>
      </c>
      <c r="J24" s="292">
        <v>0</v>
      </c>
      <c r="K24" s="292">
        <v>0</v>
      </c>
      <c r="L24" s="292">
        <v>715</v>
      </c>
      <c r="M24" s="292">
        <v>0</v>
      </c>
      <c r="N24" s="292">
        <f t="shared" si="4"/>
        <v>170</v>
      </c>
      <c r="O24" s="292">
        <f>+資源化量内訳!Y24</f>
        <v>299</v>
      </c>
      <c r="P24" s="292">
        <f t="shared" si="5"/>
        <v>14152</v>
      </c>
      <c r="Q24" s="292">
        <v>14152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1647</v>
      </c>
      <c r="AA24" s="292">
        <v>170</v>
      </c>
      <c r="AB24" s="292">
        <v>1477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0"/>
        <v>21105</v>
      </c>
      <c r="E25" s="292">
        <f t="shared" si="1"/>
        <v>12534</v>
      </c>
      <c r="F25" s="292">
        <f t="shared" si="2"/>
        <v>7151</v>
      </c>
      <c r="G25" s="292">
        <v>1654</v>
      </c>
      <c r="H25" s="292">
        <v>0</v>
      </c>
      <c r="I25" s="292">
        <v>0</v>
      </c>
      <c r="J25" s="292">
        <v>0</v>
      </c>
      <c r="K25" s="292">
        <v>0</v>
      </c>
      <c r="L25" s="292">
        <v>5497</v>
      </c>
      <c r="M25" s="292">
        <v>0</v>
      </c>
      <c r="N25" s="292">
        <f t="shared" si="4"/>
        <v>0</v>
      </c>
      <c r="O25" s="292">
        <f>+資源化量内訳!Y25</f>
        <v>1420</v>
      </c>
      <c r="P25" s="292">
        <f t="shared" si="5"/>
        <v>13157</v>
      </c>
      <c r="Q25" s="292">
        <v>12534</v>
      </c>
      <c r="R25" s="292">
        <f t="shared" si="6"/>
        <v>623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623</v>
      </c>
      <c r="Y25" s="292">
        <v>0</v>
      </c>
      <c r="Z25" s="292">
        <f t="shared" si="8"/>
        <v>1109</v>
      </c>
      <c r="AA25" s="292">
        <v>0</v>
      </c>
      <c r="AB25" s="292">
        <v>596</v>
      </c>
      <c r="AC25" s="292">
        <f t="shared" si="9"/>
        <v>513</v>
      </c>
      <c r="AD25" s="292">
        <v>513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0"/>
        <v>10901</v>
      </c>
      <c r="E26" s="292">
        <f t="shared" si="1"/>
        <v>8880</v>
      </c>
      <c r="F26" s="292">
        <f t="shared" si="2"/>
        <v>1873</v>
      </c>
      <c r="G26" s="292">
        <v>181</v>
      </c>
      <c r="H26" s="292">
        <v>0</v>
      </c>
      <c r="I26" s="292">
        <v>0</v>
      </c>
      <c r="J26" s="292">
        <v>0</v>
      </c>
      <c r="K26" s="292">
        <v>0</v>
      </c>
      <c r="L26" s="292">
        <v>1692</v>
      </c>
      <c r="M26" s="292">
        <v>0</v>
      </c>
      <c r="N26" s="292">
        <f t="shared" si="4"/>
        <v>148</v>
      </c>
      <c r="O26" s="292">
        <f>+資源化量内訳!Y26</f>
        <v>0</v>
      </c>
      <c r="P26" s="292">
        <f t="shared" si="5"/>
        <v>8992</v>
      </c>
      <c r="Q26" s="292">
        <v>8880</v>
      </c>
      <c r="R26" s="292">
        <f t="shared" si="6"/>
        <v>112</v>
      </c>
      <c r="S26" s="292">
        <v>112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1192</v>
      </c>
      <c r="AA26" s="292">
        <v>148</v>
      </c>
      <c r="AB26" s="292">
        <v>1044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0"/>
        <v>11294</v>
      </c>
      <c r="E27" s="292">
        <f t="shared" si="1"/>
        <v>9233</v>
      </c>
      <c r="F27" s="292">
        <f t="shared" si="2"/>
        <v>1504</v>
      </c>
      <c r="G27" s="292">
        <v>192</v>
      </c>
      <c r="H27" s="292">
        <v>0</v>
      </c>
      <c r="I27" s="292">
        <v>0</v>
      </c>
      <c r="J27" s="292">
        <v>0</v>
      </c>
      <c r="K27" s="292">
        <v>0</v>
      </c>
      <c r="L27" s="292">
        <v>1312</v>
      </c>
      <c r="M27" s="292">
        <v>0</v>
      </c>
      <c r="N27" s="292">
        <f t="shared" si="4"/>
        <v>292</v>
      </c>
      <c r="O27" s="292">
        <f>+資源化量内訳!Y27</f>
        <v>265</v>
      </c>
      <c r="P27" s="292">
        <f t="shared" si="5"/>
        <v>9318</v>
      </c>
      <c r="Q27" s="292">
        <v>9233</v>
      </c>
      <c r="R27" s="292">
        <f t="shared" si="6"/>
        <v>85</v>
      </c>
      <c r="S27" s="292">
        <v>3</v>
      </c>
      <c r="T27" s="292">
        <v>0</v>
      </c>
      <c r="U27" s="292">
        <v>0</v>
      </c>
      <c r="V27" s="292">
        <v>0</v>
      </c>
      <c r="W27" s="292">
        <v>0</v>
      </c>
      <c r="X27" s="292">
        <v>82</v>
      </c>
      <c r="Y27" s="292">
        <v>0</v>
      </c>
      <c r="Z27" s="292">
        <f t="shared" si="8"/>
        <v>316</v>
      </c>
      <c r="AA27" s="292">
        <v>292</v>
      </c>
      <c r="AB27" s="292">
        <v>0</v>
      </c>
      <c r="AC27" s="292">
        <f t="shared" si="9"/>
        <v>24</v>
      </c>
      <c r="AD27" s="292">
        <v>24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0"/>
        <v>10865</v>
      </c>
      <c r="E28" s="292">
        <f t="shared" si="1"/>
        <v>8549</v>
      </c>
      <c r="F28" s="292">
        <f t="shared" si="2"/>
        <v>833</v>
      </c>
      <c r="G28" s="292">
        <v>833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 t="shared" si="4"/>
        <v>0</v>
      </c>
      <c r="O28" s="292">
        <f>+資源化量内訳!Y28</f>
        <v>1483</v>
      </c>
      <c r="P28" s="292">
        <f t="shared" si="5"/>
        <v>9028</v>
      </c>
      <c r="Q28" s="292">
        <v>8549</v>
      </c>
      <c r="R28" s="292">
        <f t="shared" si="6"/>
        <v>479</v>
      </c>
      <c r="S28" s="292">
        <v>479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902</v>
      </c>
      <c r="AA28" s="292">
        <v>0</v>
      </c>
      <c r="AB28" s="292">
        <v>823</v>
      </c>
      <c r="AC28" s="292">
        <f t="shared" si="9"/>
        <v>79</v>
      </c>
      <c r="AD28" s="292">
        <v>79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0"/>
        <v>16856</v>
      </c>
      <c r="E29" s="292">
        <f t="shared" si="1"/>
        <v>12518</v>
      </c>
      <c r="F29" s="292">
        <f t="shared" si="2"/>
        <v>2450</v>
      </c>
      <c r="G29" s="292">
        <v>0</v>
      </c>
      <c r="H29" s="292">
        <v>593</v>
      </c>
      <c r="I29" s="292">
        <v>0</v>
      </c>
      <c r="J29" s="292">
        <v>0</v>
      </c>
      <c r="K29" s="292">
        <v>0</v>
      </c>
      <c r="L29" s="292">
        <v>1857</v>
      </c>
      <c r="M29" s="292">
        <v>0</v>
      </c>
      <c r="N29" s="292">
        <f t="shared" si="4"/>
        <v>199</v>
      </c>
      <c r="O29" s="292">
        <f>+資源化量内訳!Y29</f>
        <v>1689</v>
      </c>
      <c r="P29" s="292">
        <f t="shared" si="5"/>
        <v>12546</v>
      </c>
      <c r="Q29" s="292">
        <v>12518</v>
      </c>
      <c r="R29" s="292">
        <f t="shared" si="6"/>
        <v>28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28</v>
      </c>
      <c r="Y29" s="292">
        <v>0</v>
      </c>
      <c r="Z29" s="292">
        <f t="shared" si="8"/>
        <v>1213</v>
      </c>
      <c r="AA29" s="292">
        <v>199</v>
      </c>
      <c r="AB29" s="292">
        <v>1014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0"/>
        <v>13408</v>
      </c>
      <c r="E30" s="292">
        <f t="shared" si="1"/>
        <v>11571</v>
      </c>
      <c r="F30" s="292">
        <f t="shared" si="2"/>
        <v>1819</v>
      </c>
      <c r="G30" s="292">
        <v>139</v>
      </c>
      <c r="H30" s="292">
        <v>0</v>
      </c>
      <c r="I30" s="292">
        <v>0</v>
      </c>
      <c r="J30" s="292">
        <v>0</v>
      </c>
      <c r="K30" s="292">
        <v>0</v>
      </c>
      <c r="L30" s="292">
        <v>1680</v>
      </c>
      <c r="M30" s="292">
        <v>0</v>
      </c>
      <c r="N30" s="292">
        <f t="shared" si="4"/>
        <v>18</v>
      </c>
      <c r="O30" s="292">
        <f>+資源化量内訳!Y30</f>
        <v>0</v>
      </c>
      <c r="P30" s="292">
        <f t="shared" si="5"/>
        <v>11628</v>
      </c>
      <c r="Q30" s="292">
        <v>11571</v>
      </c>
      <c r="R30" s="292">
        <f t="shared" si="6"/>
        <v>57</v>
      </c>
      <c r="S30" s="292">
        <v>2</v>
      </c>
      <c r="T30" s="292">
        <v>0</v>
      </c>
      <c r="U30" s="292">
        <v>0</v>
      </c>
      <c r="V30" s="292">
        <v>0</v>
      </c>
      <c r="W30" s="292">
        <v>0</v>
      </c>
      <c r="X30" s="292">
        <v>55</v>
      </c>
      <c r="Y30" s="292">
        <v>0</v>
      </c>
      <c r="Z30" s="292">
        <f t="shared" si="8"/>
        <v>124</v>
      </c>
      <c r="AA30" s="292">
        <v>18</v>
      </c>
      <c r="AB30" s="292">
        <v>106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0"/>
        <v>7229</v>
      </c>
      <c r="E31" s="292">
        <f t="shared" si="1"/>
        <v>6069</v>
      </c>
      <c r="F31" s="292">
        <f t="shared" si="2"/>
        <v>1160</v>
      </c>
      <c r="G31" s="292">
        <v>482</v>
      </c>
      <c r="H31" s="292">
        <v>0</v>
      </c>
      <c r="I31" s="292">
        <v>0</v>
      </c>
      <c r="J31" s="292">
        <v>0</v>
      </c>
      <c r="K31" s="292">
        <v>0</v>
      </c>
      <c r="L31" s="292">
        <v>678</v>
      </c>
      <c r="M31" s="292">
        <v>0</v>
      </c>
      <c r="N31" s="292">
        <f t="shared" si="4"/>
        <v>0</v>
      </c>
      <c r="O31" s="292">
        <f>+資源化量内訳!Y31</f>
        <v>0</v>
      </c>
      <c r="P31" s="292">
        <f t="shared" si="5"/>
        <v>6374</v>
      </c>
      <c r="Q31" s="292">
        <v>6069</v>
      </c>
      <c r="R31" s="292">
        <f t="shared" si="6"/>
        <v>305</v>
      </c>
      <c r="S31" s="292">
        <v>305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1002</v>
      </c>
      <c r="AA31" s="292">
        <v>0</v>
      </c>
      <c r="AB31" s="292">
        <v>891</v>
      </c>
      <c r="AC31" s="292">
        <f t="shared" si="9"/>
        <v>111</v>
      </c>
      <c r="AD31" s="292">
        <v>7</v>
      </c>
      <c r="AE31" s="292">
        <v>0</v>
      </c>
      <c r="AF31" s="292">
        <v>0</v>
      </c>
      <c r="AG31" s="292">
        <v>0</v>
      </c>
      <c r="AH31" s="292">
        <v>0</v>
      </c>
      <c r="AI31" s="292">
        <v>104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0"/>
        <v>3866</v>
      </c>
      <c r="E32" s="292">
        <f t="shared" si="1"/>
        <v>3335</v>
      </c>
      <c r="F32" s="292">
        <f t="shared" si="2"/>
        <v>531</v>
      </c>
      <c r="G32" s="292">
        <v>238</v>
      </c>
      <c r="H32" s="292">
        <v>0</v>
      </c>
      <c r="I32" s="292">
        <v>0</v>
      </c>
      <c r="J32" s="292">
        <v>0</v>
      </c>
      <c r="K32" s="292">
        <v>0</v>
      </c>
      <c r="L32" s="292">
        <v>293</v>
      </c>
      <c r="M32" s="292">
        <v>0</v>
      </c>
      <c r="N32" s="292">
        <f t="shared" si="4"/>
        <v>0</v>
      </c>
      <c r="O32" s="292">
        <f>+資源化量内訳!Y32</f>
        <v>0</v>
      </c>
      <c r="P32" s="292">
        <f t="shared" si="5"/>
        <v>3497</v>
      </c>
      <c r="Q32" s="292">
        <v>3335</v>
      </c>
      <c r="R32" s="292">
        <f t="shared" si="6"/>
        <v>162</v>
      </c>
      <c r="S32" s="292">
        <v>162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532</v>
      </c>
      <c r="AA32" s="292">
        <v>0</v>
      </c>
      <c r="AB32" s="292">
        <v>484</v>
      </c>
      <c r="AC32" s="292">
        <f t="shared" si="9"/>
        <v>48</v>
      </c>
      <c r="AD32" s="292">
        <v>3</v>
      </c>
      <c r="AE32" s="292">
        <v>0</v>
      </c>
      <c r="AF32" s="292">
        <v>0</v>
      </c>
      <c r="AG32" s="292">
        <v>0</v>
      </c>
      <c r="AH32" s="292">
        <v>0</v>
      </c>
      <c r="AI32" s="292">
        <v>45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0"/>
        <v>3766</v>
      </c>
      <c r="E33" s="292">
        <f t="shared" si="1"/>
        <v>3083</v>
      </c>
      <c r="F33" s="292">
        <f t="shared" si="2"/>
        <v>116</v>
      </c>
      <c r="G33" s="292">
        <v>116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4"/>
        <v>90</v>
      </c>
      <c r="O33" s="292">
        <f>+資源化量内訳!Y33</f>
        <v>477</v>
      </c>
      <c r="P33" s="292">
        <f t="shared" si="5"/>
        <v>3111</v>
      </c>
      <c r="Q33" s="292">
        <v>3083</v>
      </c>
      <c r="R33" s="292">
        <f t="shared" si="6"/>
        <v>28</v>
      </c>
      <c r="S33" s="292">
        <v>28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505</v>
      </c>
      <c r="AA33" s="292">
        <v>90</v>
      </c>
      <c r="AB33" s="292">
        <v>415</v>
      </c>
      <c r="AC33" s="292">
        <f t="shared" si="9"/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0"/>
        <v>2832</v>
      </c>
      <c r="E34" s="292">
        <f t="shared" si="1"/>
        <v>2431</v>
      </c>
      <c r="F34" s="292">
        <f t="shared" si="2"/>
        <v>180</v>
      </c>
      <c r="G34" s="292">
        <v>73</v>
      </c>
      <c r="H34" s="292">
        <v>0</v>
      </c>
      <c r="I34" s="292">
        <v>0</v>
      </c>
      <c r="J34" s="292">
        <v>0</v>
      </c>
      <c r="K34" s="292">
        <v>0</v>
      </c>
      <c r="L34" s="292">
        <v>107</v>
      </c>
      <c r="M34" s="292">
        <v>0</v>
      </c>
      <c r="N34" s="292">
        <f t="shared" si="4"/>
        <v>54</v>
      </c>
      <c r="O34" s="292">
        <f>+資源化量内訳!Y34</f>
        <v>167</v>
      </c>
      <c r="P34" s="292">
        <f t="shared" si="5"/>
        <v>2453</v>
      </c>
      <c r="Q34" s="292">
        <v>2431</v>
      </c>
      <c r="R34" s="292">
        <f t="shared" si="6"/>
        <v>22</v>
      </c>
      <c r="S34" s="292">
        <v>22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404</v>
      </c>
      <c r="AA34" s="292">
        <v>54</v>
      </c>
      <c r="AB34" s="292">
        <v>350</v>
      </c>
      <c r="AC34" s="292">
        <f t="shared" si="9"/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0"/>
        <v>4252</v>
      </c>
      <c r="E35" s="292">
        <f t="shared" si="1"/>
        <v>3682</v>
      </c>
      <c r="F35" s="292">
        <f t="shared" si="2"/>
        <v>220</v>
      </c>
      <c r="G35" s="292">
        <v>78</v>
      </c>
      <c r="H35" s="292">
        <v>0</v>
      </c>
      <c r="I35" s="292">
        <v>0</v>
      </c>
      <c r="J35" s="292">
        <v>0</v>
      </c>
      <c r="K35" s="292">
        <v>0</v>
      </c>
      <c r="L35" s="292">
        <v>142</v>
      </c>
      <c r="M35" s="292">
        <v>0</v>
      </c>
      <c r="N35" s="292">
        <f t="shared" si="4"/>
        <v>53</v>
      </c>
      <c r="O35" s="292">
        <f>+資源化量内訳!Y35</f>
        <v>297</v>
      </c>
      <c r="P35" s="292">
        <f t="shared" si="5"/>
        <v>3682</v>
      </c>
      <c r="Q35" s="292">
        <v>3682</v>
      </c>
      <c r="R35" s="292">
        <f t="shared" si="6"/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356</v>
      </c>
      <c r="AA35" s="292">
        <v>53</v>
      </c>
      <c r="AB35" s="292">
        <v>303</v>
      </c>
      <c r="AC35" s="292">
        <f t="shared" si="9"/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0"/>
        <v>14412</v>
      </c>
      <c r="E36" s="292">
        <f t="shared" si="1"/>
        <v>12745</v>
      </c>
      <c r="F36" s="292">
        <f t="shared" si="2"/>
        <v>1041</v>
      </c>
      <c r="G36" s="292">
        <v>923</v>
      </c>
      <c r="H36" s="292">
        <v>0</v>
      </c>
      <c r="I36" s="292">
        <v>0</v>
      </c>
      <c r="J36" s="292">
        <v>0</v>
      </c>
      <c r="K36" s="292">
        <v>0</v>
      </c>
      <c r="L36" s="292">
        <v>118</v>
      </c>
      <c r="M36" s="292">
        <v>0</v>
      </c>
      <c r="N36" s="292">
        <f t="shared" si="4"/>
        <v>0</v>
      </c>
      <c r="O36" s="292">
        <f>+資源化量内訳!Y36</f>
        <v>626</v>
      </c>
      <c r="P36" s="292">
        <f t="shared" si="5"/>
        <v>12745</v>
      </c>
      <c r="Q36" s="292">
        <v>12745</v>
      </c>
      <c r="R36" s="292">
        <f t="shared" si="6"/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25</v>
      </c>
      <c r="AA36" s="292">
        <v>0</v>
      </c>
      <c r="AB36" s="292">
        <v>0</v>
      </c>
      <c r="AC36" s="292">
        <f t="shared" si="9"/>
        <v>25</v>
      </c>
      <c r="AD36" s="292">
        <v>25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0"/>
        <v>8301</v>
      </c>
      <c r="E37" s="292">
        <f t="shared" si="1"/>
        <v>6665</v>
      </c>
      <c r="F37" s="292">
        <f t="shared" si="2"/>
        <v>669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669</v>
      </c>
      <c r="M37" s="292">
        <v>0</v>
      </c>
      <c r="N37" s="292">
        <f t="shared" si="4"/>
        <v>218</v>
      </c>
      <c r="O37" s="292">
        <f>+資源化量内訳!Y37</f>
        <v>749</v>
      </c>
      <c r="P37" s="292">
        <f t="shared" si="5"/>
        <v>6665</v>
      </c>
      <c r="Q37" s="292">
        <v>6665</v>
      </c>
      <c r="R37" s="292">
        <f t="shared" si="6"/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381</v>
      </c>
      <c r="AA37" s="292">
        <v>218</v>
      </c>
      <c r="AB37" s="292">
        <v>163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0"/>
        <v>11051</v>
      </c>
      <c r="E38" s="292">
        <f t="shared" si="1"/>
        <v>7963</v>
      </c>
      <c r="F38" s="292">
        <f t="shared" si="2"/>
        <v>1193</v>
      </c>
      <c r="G38" s="292">
        <v>80</v>
      </c>
      <c r="H38" s="292">
        <v>0</v>
      </c>
      <c r="I38" s="292">
        <v>0</v>
      </c>
      <c r="J38" s="292">
        <v>0</v>
      </c>
      <c r="K38" s="292">
        <v>0</v>
      </c>
      <c r="L38" s="292">
        <v>1113</v>
      </c>
      <c r="M38" s="292">
        <v>0</v>
      </c>
      <c r="N38" s="292">
        <f t="shared" si="4"/>
        <v>412</v>
      </c>
      <c r="O38" s="292">
        <f>+資源化量内訳!Y38</f>
        <v>1483</v>
      </c>
      <c r="P38" s="292">
        <f t="shared" si="5"/>
        <v>8043</v>
      </c>
      <c r="Q38" s="292">
        <v>7963</v>
      </c>
      <c r="R38" s="292">
        <f t="shared" si="6"/>
        <v>80</v>
      </c>
      <c r="S38" s="292">
        <v>80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1237</v>
      </c>
      <c r="AA38" s="292">
        <v>412</v>
      </c>
      <c r="AB38" s="292">
        <v>825</v>
      </c>
      <c r="AC38" s="292">
        <f t="shared" si="9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0"/>
        <v>6816</v>
      </c>
      <c r="E39" s="292">
        <f t="shared" si="1"/>
        <v>6211</v>
      </c>
      <c r="F39" s="292">
        <f t="shared" si="2"/>
        <v>445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318</v>
      </c>
      <c r="M39" s="292">
        <v>127</v>
      </c>
      <c r="N39" s="292">
        <f t="shared" si="4"/>
        <v>0</v>
      </c>
      <c r="O39" s="292">
        <f>+資源化量内訳!Y39</f>
        <v>160</v>
      </c>
      <c r="P39" s="292">
        <f t="shared" si="5"/>
        <v>6211</v>
      </c>
      <c r="Q39" s="292">
        <v>6211</v>
      </c>
      <c r="R39" s="292">
        <f t="shared" si="6"/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438</v>
      </c>
      <c r="AA39" s="292">
        <v>0</v>
      </c>
      <c r="AB39" s="292">
        <v>311</v>
      </c>
      <c r="AC39" s="292">
        <f t="shared" si="9"/>
        <v>127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127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0"/>
        <v>8981</v>
      </c>
      <c r="E40" s="292">
        <f t="shared" si="1"/>
        <v>8163</v>
      </c>
      <c r="F40" s="292">
        <f t="shared" si="2"/>
        <v>810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810</v>
      </c>
      <c r="M40" s="292">
        <v>0</v>
      </c>
      <c r="N40" s="292">
        <f t="shared" si="4"/>
        <v>8</v>
      </c>
      <c r="O40" s="292">
        <f>+資源化量内訳!Y40</f>
        <v>0</v>
      </c>
      <c r="P40" s="292">
        <f t="shared" si="5"/>
        <v>8163</v>
      </c>
      <c r="Q40" s="292">
        <v>8163</v>
      </c>
      <c r="R40" s="292">
        <f t="shared" si="6"/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149</v>
      </c>
      <c r="AA40" s="292">
        <v>8</v>
      </c>
      <c r="AB40" s="292">
        <v>141</v>
      </c>
      <c r="AC40" s="292">
        <f t="shared" si="9"/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0"/>
        <v>1939</v>
      </c>
      <c r="E41" s="292">
        <f t="shared" si="1"/>
        <v>1484</v>
      </c>
      <c r="F41" s="292">
        <f t="shared" si="2"/>
        <v>85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85</v>
      </c>
      <c r="M41" s="292">
        <v>0</v>
      </c>
      <c r="N41" s="292">
        <f t="shared" si="4"/>
        <v>0</v>
      </c>
      <c r="O41" s="292">
        <f>+資源化量内訳!Y41</f>
        <v>370</v>
      </c>
      <c r="P41" s="292">
        <f t="shared" si="5"/>
        <v>1484</v>
      </c>
      <c r="Q41" s="292">
        <v>1484</v>
      </c>
      <c r="R41" s="292">
        <f t="shared" si="6"/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8"/>
        <v>70</v>
      </c>
      <c r="AA41" s="292">
        <v>0</v>
      </c>
      <c r="AB41" s="292">
        <v>70</v>
      </c>
      <c r="AC41" s="292">
        <f t="shared" si="9"/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0"/>
        <v>3991</v>
      </c>
      <c r="E42" s="292">
        <f t="shared" si="1"/>
        <v>3502</v>
      </c>
      <c r="F42" s="292">
        <f t="shared" si="2"/>
        <v>357</v>
      </c>
      <c r="G42" s="292">
        <v>95</v>
      </c>
      <c r="H42" s="292">
        <v>0</v>
      </c>
      <c r="I42" s="292">
        <v>0</v>
      </c>
      <c r="J42" s="292">
        <v>0</v>
      </c>
      <c r="K42" s="292">
        <v>5</v>
      </c>
      <c r="L42" s="292">
        <v>257</v>
      </c>
      <c r="M42" s="292">
        <v>0</v>
      </c>
      <c r="N42" s="292">
        <f t="shared" si="4"/>
        <v>109</v>
      </c>
      <c r="O42" s="292">
        <f>+資源化量内訳!Y42</f>
        <v>23</v>
      </c>
      <c r="P42" s="292">
        <f t="shared" si="5"/>
        <v>3502</v>
      </c>
      <c r="Q42" s="292">
        <v>3502</v>
      </c>
      <c r="R42" s="292">
        <f t="shared" si="6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290</v>
      </c>
      <c r="AA42" s="292">
        <v>109</v>
      </c>
      <c r="AB42" s="292">
        <v>181</v>
      </c>
      <c r="AC42" s="292">
        <f t="shared" si="9"/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222" customWidth="1"/>
    <col min="2" max="2" width="8.77734375" style="226" customWidth="1"/>
    <col min="3" max="3" width="12.6640625" style="222" customWidth="1"/>
    <col min="4" max="34" width="10.6640625" style="227" customWidth="1"/>
    <col min="35" max="43" width="10.6640625" style="296" customWidth="1"/>
    <col min="44" max="77" width="10.6640625" style="227" customWidth="1"/>
    <col min="78" max="85" width="10.6640625" style="296" customWidth="1"/>
    <col min="86" max="87" width="10.6640625" style="227" customWidth="1"/>
    <col min="88" max="88" width="9" style="269"/>
    <col min="89" max="16384" width="9" style="222"/>
  </cols>
  <sheetData>
    <row r="1" spans="1:88" ht="16.2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2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7" t="s">
        <v>719</v>
      </c>
    </row>
    <row r="3" spans="1:88" s="228" customFormat="1" ht="25.5" customHeight="1" x14ac:dyDescent="0.2">
      <c r="A3" s="346"/>
      <c r="B3" s="346"/>
      <c r="C3" s="348"/>
      <c r="D3" s="323" t="s">
        <v>684</v>
      </c>
      <c r="E3" s="333" t="s">
        <v>720</v>
      </c>
      <c r="F3" s="333" t="s">
        <v>721</v>
      </c>
      <c r="G3" s="333" t="s">
        <v>722</v>
      </c>
      <c r="H3" s="333" t="s">
        <v>723</v>
      </c>
      <c r="I3" s="333" t="s">
        <v>724</v>
      </c>
      <c r="J3" s="327" t="s">
        <v>725</v>
      </c>
      <c r="K3" s="333" t="s">
        <v>726</v>
      </c>
      <c r="L3" s="327" t="s">
        <v>727</v>
      </c>
      <c r="M3" s="327" t="s">
        <v>728</v>
      </c>
      <c r="N3" s="333" t="s">
        <v>729</v>
      </c>
      <c r="O3" s="333" t="s">
        <v>730</v>
      </c>
      <c r="P3" s="333" t="s">
        <v>731</v>
      </c>
      <c r="Q3" s="333" t="s">
        <v>732</v>
      </c>
      <c r="R3" s="327" t="s">
        <v>733</v>
      </c>
      <c r="S3" s="333" t="s">
        <v>740</v>
      </c>
      <c r="T3" s="333" t="s">
        <v>734</v>
      </c>
      <c r="U3" s="327" t="s">
        <v>735</v>
      </c>
      <c r="V3" s="327" t="s">
        <v>736</v>
      </c>
      <c r="W3" s="327" t="s">
        <v>737</v>
      </c>
      <c r="X3" s="327" t="s">
        <v>738</v>
      </c>
      <c r="Y3" s="323" t="s">
        <v>684</v>
      </c>
      <c r="Z3" s="333" t="s">
        <v>720</v>
      </c>
      <c r="AA3" s="333" t="s">
        <v>721</v>
      </c>
      <c r="AB3" s="333" t="s">
        <v>722</v>
      </c>
      <c r="AC3" s="333" t="s">
        <v>723</v>
      </c>
      <c r="AD3" s="333" t="s">
        <v>724</v>
      </c>
      <c r="AE3" s="327" t="s">
        <v>725</v>
      </c>
      <c r="AF3" s="333" t="s">
        <v>726</v>
      </c>
      <c r="AG3" s="327" t="s">
        <v>727</v>
      </c>
      <c r="AH3" s="327" t="s">
        <v>728</v>
      </c>
      <c r="AI3" s="333" t="s">
        <v>729</v>
      </c>
      <c r="AJ3" s="333" t="s">
        <v>730</v>
      </c>
      <c r="AK3" s="333" t="s">
        <v>731</v>
      </c>
      <c r="AL3" s="333" t="s">
        <v>732</v>
      </c>
      <c r="AM3" s="327" t="s">
        <v>733</v>
      </c>
      <c r="AN3" s="333" t="s">
        <v>91</v>
      </c>
      <c r="AO3" s="333" t="s">
        <v>734</v>
      </c>
      <c r="AP3" s="327" t="s">
        <v>735</v>
      </c>
      <c r="AQ3" s="327" t="s">
        <v>736</v>
      </c>
      <c r="AR3" s="327" t="s">
        <v>737</v>
      </c>
      <c r="AS3" s="327" t="s">
        <v>738</v>
      </c>
      <c r="AT3" s="323" t="s">
        <v>684</v>
      </c>
      <c r="AU3" s="333" t="s">
        <v>720</v>
      </c>
      <c r="AV3" s="333" t="s">
        <v>721</v>
      </c>
      <c r="AW3" s="333" t="s">
        <v>722</v>
      </c>
      <c r="AX3" s="333" t="s">
        <v>723</v>
      </c>
      <c r="AY3" s="333" t="s">
        <v>724</v>
      </c>
      <c r="AZ3" s="327" t="s">
        <v>725</v>
      </c>
      <c r="BA3" s="333" t="s">
        <v>726</v>
      </c>
      <c r="BB3" s="327" t="s">
        <v>727</v>
      </c>
      <c r="BC3" s="327" t="s">
        <v>728</v>
      </c>
      <c r="BD3" s="333" t="s">
        <v>729</v>
      </c>
      <c r="BE3" s="333" t="s">
        <v>730</v>
      </c>
      <c r="BF3" s="333" t="s">
        <v>731</v>
      </c>
      <c r="BG3" s="333" t="s">
        <v>732</v>
      </c>
      <c r="BH3" s="327" t="s">
        <v>733</v>
      </c>
      <c r="BI3" s="333" t="s">
        <v>741</v>
      </c>
      <c r="BJ3" s="333" t="s">
        <v>734</v>
      </c>
      <c r="BK3" s="327" t="s">
        <v>735</v>
      </c>
      <c r="BL3" s="327" t="s">
        <v>736</v>
      </c>
      <c r="BM3" s="327" t="s">
        <v>737</v>
      </c>
      <c r="BN3" s="327" t="s">
        <v>738</v>
      </c>
      <c r="BO3" s="323" t="s">
        <v>684</v>
      </c>
      <c r="BP3" s="333" t="s">
        <v>720</v>
      </c>
      <c r="BQ3" s="333" t="s">
        <v>721</v>
      </c>
      <c r="BR3" s="333" t="s">
        <v>722</v>
      </c>
      <c r="BS3" s="333" t="s">
        <v>723</v>
      </c>
      <c r="BT3" s="333" t="s">
        <v>724</v>
      </c>
      <c r="BU3" s="327" t="s">
        <v>725</v>
      </c>
      <c r="BV3" s="333" t="s">
        <v>726</v>
      </c>
      <c r="BW3" s="327" t="s">
        <v>727</v>
      </c>
      <c r="BX3" s="327" t="s">
        <v>728</v>
      </c>
      <c r="BY3" s="333" t="s">
        <v>729</v>
      </c>
      <c r="BZ3" s="333" t="s">
        <v>730</v>
      </c>
      <c r="CA3" s="333" t="s">
        <v>731</v>
      </c>
      <c r="CB3" s="333" t="s">
        <v>732</v>
      </c>
      <c r="CC3" s="327" t="s">
        <v>733</v>
      </c>
      <c r="CD3" s="333" t="s">
        <v>741</v>
      </c>
      <c r="CE3" s="333" t="s">
        <v>734</v>
      </c>
      <c r="CF3" s="327" t="s">
        <v>735</v>
      </c>
      <c r="CG3" s="327" t="s">
        <v>736</v>
      </c>
      <c r="CH3" s="327" t="s">
        <v>737</v>
      </c>
      <c r="CI3" s="327" t="s">
        <v>738</v>
      </c>
      <c r="CJ3" s="328"/>
    </row>
    <row r="4" spans="1:88" s="228" customFormat="1" ht="25.5" customHeight="1" x14ac:dyDescent="0.2">
      <c r="A4" s="346"/>
      <c r="B4" s="346"/>
      <c r="C4" s="348"/>
      <c r="D4" s="323"/>
      <c r="E4" s="334"/>
      <c r="F4" s="334"/>
      <c r="G4" s="334"/>
      <c r="H4" s="334"/>
      <c r="I4" s="334"/>
      <c r="J4" s="334"/>
      <c r="K4" s="334"/>
      <c r="L4" s="334"/>
      <c r="M4" s="328"/>
      <c r="N4" s="334"/>
      <c r="O4" s="334"/>
      <c r="P4" s="334"/>
      <c r="Q4" s="334"/>
      <c r="R4" s="334"/>
      <c r="S4" s="334"/>
      <c r="T4" s="334"/>
      <c r="U4" s="334"/>
      <c r="V4" s="328"/>
      <c r="W4" s="328"/>
      <c r="X4" s="328"/>
      <c r="Y4" s="323"/>
      <c r="Z4" s="334"/>
      <c r="AA4" s="334"/>
      <c r="AB4" s="334"/>
      <c r="AC4" s="334"/>
      <c r="AD4" s="334"/>
      <c r="AE4" s="334"/>
      <c r="AF4" s="334"/>
      <c r="AG4" s="334"/>
      <c r="AH4" s="328"/>
      <c r="AI4" s="334"/>
      <c r="AJ4" s="334"/>
      <c r="AK4" s="334"/>
      <c r="AL4" s="334"/>
      <c r="AM4" s="334"/>
      <c r="AN4" s="334"/>
      <c r="AO4" s="334"/>
      <c r="AP4" s="334"/>
      <c r="AQ4" s="328"/>
      <c r="AR4" s="328"/>
      <c r="AS4" s="328"/>
      <c r="AT4" s="323"/>
      <c r="AU4" s="334"/>
      <c r="AV4" s="334"/>
      <c r="AW4" s="334"/>
      <c r="AX4" s="334"/>
      <c r="AY4" s="334"/>
      <c r="AZ4" s="334"/>
      <c r="BA4" s="334"/>
      <c r="BB4" s="334"/>
      <c r="BC4" s="328"/>
      <c r="BD4" s="334"/>
      <c r="BE4" s="334"/>
      <c r="BF4" s="334"/>
      <c r="BG4" s="334"/>
      <c r="BH4" s="334"/>
      <c r="BI4" s="334"/>
      <c r="BJ4" s="334"/>
      <c r="BK4" s="334"/>
      <c r="BL4" s="328"/>
      <c r="BM4" s="328"/>
      <c r="BN4" s="328"/>
      <c r="BO4" s="323"/>
      <c r="BP4" s="334"/>
      <c r="BQ4" s="334"/>
      <c r="BR4" s="334"/>
      <c r="BS4" s="334"/>
      <c r="BT4" s="334"/>
      <c r="BU4" s="334"/>
      <c r="BV4" s="334"/>
      <c r="BW4" s="334"/>
      <c r="BX4" s="328"/>
      <c r="BY4" s="334"/>
      <c r="BZ4" s="334"/>
      <c r="CA4" s="334"/>
      <c r="CB4" s="334"/>
      <c r="CC4" s="334"/>
      <c r="CD4" s="334"/>
      <c r="CE4" s="334"/>
      <c r="CF4" s="334"/>
      <c r="CG4" s="328"/>
      <c r="CH4" s="328"/>
      <c r="CI4" s="328"/>
      <c r="CJ4" s="328"/>
    </row>
    <row r="5" spans="1:88" s="228" customFormat="1" ht="22.5" customHeight="1" x14ac:dyDescent="0.2">
      <c r="A5" s="346"/>
      <c r="B5" s="346"/>
      <c r="C5" s="348"/>
      <c r="D5" s="323"/>
      <c r="E5" s="334"/>
      <c r="F5" s="334"/>
      <c r="G5" s="334"/>
      <c r="H5" s="334"/>
      <c r="I5" s="334"/>
      <c r="J5" s="334"/>
      <c r="K5" s="334"/>
      <c r="L5" s="334"/>
      <c r="M5" s="328"/>
      <c r="N5" s="334"/>
      <c r="O5" s="334"/>
      <c r="P5" s="334"/>
      <c r="Q5" s="334"/>
      <c r="R5" s="334"/>
      <c r="S5" s="334"/>
      <c r="T5" s="334"/>
      <c r="U5" s="334"/>
      <c r="V5" s="328"/>
      <c r="W5" s="328"/>
      <c r="X5" s="328"/>
      <c r="Y5" s="323"/>
      <c r="Z5" s="334"/>
      <c r="AA5" s="334"/>
      <c r="AB5" s="334"/>
      <c r="AC5" s="334"/>
      <c r="AD5" s="334"/>
      <c r="AE5" s="334"/>
      <c r="AF5" s="334"/>
      <c r="AG5" s="334"/>
      <c r="AH5" s="328"/>
      <c r="AI5" s="334"/>
      <c r="AJ5" s="334"/>
      <c r="AK5" s="334"/>
      <c r="AL5" s="334"/>
      <c r="AM5" s="334"/>
      <c r="AN5" s="334"/>
      <c r="AO5" s="334"/>
      <c r="AP5" s="334"/>
      <c r="AQ5" s="328"/>
      <c r="AR5" s="328"/>
      <c r="AS5" s="328"/>
      <c r="AT5" s="323"/>
      <c r="AU5" s="334"/>
      <c r="AV5" s="334"/>
      <c r="AW5" s="334"/>
      <c r="AX5" s="334"/>
      <c r="AY5" s="334"/>
      <c r="AZ5" s="334"/>
      <c r="BA5" s="334"/>
      <c r="BB5" s="334"/>
      <c r="BC5" s="328"/>
      <c r="BD5" s="334"/>
      <c r="BE5" s="334"/>
      <c r="BF5" s="334"/>
      <c r="BG5" s="334"/>
      <c r="BH5" s="334"/>
      <c r="BI5" s="334"/>
      <c r="BJ5" s="334"/>
      <c r="BK5" s="334"/>
      <c r="BL5" s="328"/>
      <c r="BM5" s="328"/>
      <c r="BN5" s="328"/>
      <c r="BO5" s="323"/>
      <c r="BP5" s="334"/>
      <c r="BQ5" s="334"/>
      <c r="BR5" s="334"/>
      <c r="BS5" s="334"/>
      <c r="BT5" s="334"/>
      <c r="BU5" s="334"/>
      <c r="BV5" s="334"/>
      <c r="BW5" s="334"/>
      <c r="BX5" s="328"/>
      <c r="BY5" s="334"/>
      <c r="BZ5" s="334"/>
      <c r="CA5" s="334"/>
      <c r="CB5" s="334"/>
      <c r="CC5" s="334"/>
      <c r="CD5" s="334"/>
      <c r="CE5" s="334"/>
      <c r="CF5" s="334"/>
      <c r="CG5" s="328"/>
      <c r="CH5" s="328"/>
      <c r="CI5" s="328"/>
      <c r="CJ5" s="328"/>
    </row>
    <row r="6" spans="1:88" s="230" customFormat="1" ht="13.5" customHeight="1" x14ac:dyDescent="0.2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8"/>
    </row>
    <row r="7" spans="1:88" s="299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SUM(Y7,AT7,BO7)</f>
        <v>226655</v>
      </c>
      <c r="E7" s="306">
        <f t="shared" si="0"/>
        <v>65928</v>
      </c>
      <c r="F7" s="306">
        <f t="shared" si="0"/>
        <v>314</v>
      </c>
      <c r="G7" s="306">
        <f t="shared" si="0"/>
        <v>512</v>
      </c>
      <c r="H7" s="306">
        <f t="shared" si="0"/>
        <v>26176</v>
      </c>
      <c r="I7" s="306">
        <f t="shared" si="0"/>
        <v>23445</v>
      </c>
      <c r="J7" s="306">
        <f t="shared" si="0"/>
        <v>5257</v>
      </c>
      <c r="K7" s="306">
        <f t="shared" si="0"/>
        <v>295</v>
      </c>
      <c r="L7" s="306">
        <f t="shared" si="0"/>
        <v>20660</v>
      </c>
      <c r="M7" s="306">
        <f t="shared" si="0"/>
        <v>2516</v>
      </c>
      <c r="N7" s="306">
        <f t="shared" si="0"/>
        <v>2680</v>
      </c>
      <c r="O7" s="306">
        <f t="shared" si="0"/>
        <v>2508</v>
      </c>
      <c r="P7" s="306">
        <f t="shared" si="0"/>
        <v>0</v>
      </c>
      <c r="Q7" s="306">
        <f t="shared" si="0"/>
        <v>35878</v>
      </c>
      <c r="R7" s="306">
        <f t="shared" si="0"/>
        <v>0</v>
      </c>
      <c r="S7" s="306">
        <f t="shared" si="0"/>
        <v>0</v>
      </c>
      <c r="T7" s="306">
        <f t="shared" si="0"/>
        <v>10747</v>
      </c>
      <c r="U7" s="306">
        <f t="shared" si="0"/>
        <v>0</v>
      </c>
      <c r="V7" s="306">
        <f t="shared" si="0"/>
        <v>0</v>
      </c>
      <c r="W7" s="306">
        <f t="shared" si="0"/>
        <v>291</v>
      </c>
      <c r="X7" s="306">
        <f t="shared" si="0"/>
        <v>29448</v>
      </c>
      <c r="Y7" s="306">
        <f t="shared" ref="Y7:Y42" si="1">SUM(Z7:AS7)</f>
        <v>44430</v>
      </c>
      <c r="Z7" s="306">
        <f t="shared" ref="Z7:AS7" si="2">SUM(Z$8:Z$1000)</f>
        <v>13582</v>
      </c>
      <c r="AA7" s="306">
        <f t="shared" si="2"/>
        <v>104</v>
      </c>
      <c r="AB7" s="306">
        <f t="shared" si="2"/>
        <v>455</v>
      </c>
      <c r="AC7" s="306">
        <f t="shared" si="2"/>
        <v>6308</v>
      </c>
      <c r="AD7" s="306">
        <f t="shared" si="2"/>
        <v>9436</v>
      </c>
      <c r="AE7" s="306">
        <f t="shared" si="2"/>
        <v>776</v>
      </c>
      <c r="AF7" s="306">
        <f t="shared" si="2"/>
        <v>53</v>
      </c>
      <c r="AG7" s="306">
        <f t="shared" si="2"/>
        <v>1489</v>
      </c>
      <c r="AH7" s="306">
        <f t="shared" si="2"/>
        <v>1620</v>
      </c>
      <c r="AI7" s="306">
        <f t="shared" si="2"/>
        <v>1641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2"/>
        <v>140</v>
      </c>
      <c r="AS7" s="306">
        <f t="shared" si="2"/>
        <v>8826</v>
      </c>
      <c r="AT7" s="306">
        <f>施設資源化量内訳!D7</f>
        <v>130997</v>
      </c>
      <c r="AU7" s="306">
        <f>施設資源化量内訳!E7</f>
        <v>4026</v>
      </c>
      <c r="AV7" s="306">
        <f>施設資源化量内訳!F7</f>
        <v>21</v>
      </c>
      <c r="AW7" s="306">
        <f>施設資源化量内訳!G7</f>
        <v>57</v>
      </c>
      <c r="AX7" s="306">
        <f>施設資源化量内訳!H7</f>
        <v>19199</v>
      </c>
      <c r="AY7" s="306">
        <f>施設資源化量内訳!I7</f>
        <v>13950</v>
      </c>
      <c r="AZ7" s="306">
        <f>施設資源化量内訳!J7</f>
        <v>4481</v>
      </c>
      <c r="BA7" s="306">
        <f>施設資源化量内訳!K7</f>
        <v>242</v>
      </c>
      <c r="BB7" s="306">
        <f>施設資源化量内訳!L7</f>
        <v>19171</v>
      </c>
      <c r="BC7" s="306">
        <f>施設資源化量内訳!M7</f>
        <v>896</v>
      </c>
      <c r="BD7" s="306">
        <f>施設資源化量内訳!N7</f>
        <v>393</v>
      </c>
      <c r="BE7" s="306">
        <f>施設資源化量内訳!O7</f>
        <v>2508</v>
      </c>
      <c r="BF7" s="306">
        <f>施設資源化量内訳!P7</f>
        <v>0</v>
      </c>
      <c r="BG7" s="306">
        <f>施設資源化量内訳!Q7</f>
        <v>35878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10747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114</v>
      </c>
      <c r="BN7" s="306">
        <f>施設資源化量内訳!X7</f>
        <v>19314</v>
      </c>
      <c r="BO7" s="306">
        <f t="shared" ref="BO7:BO42" si="3">SUM(BP7:CI7)</f>
        <v>51228</v>
      </c>
      <c r="BP7" s="306">
        <f t="shared" ref="BP7:CI7" si="4">SUM(BP$8:BP$1000)</f>
        <v>48320</v>
      </c>
      <c r="BQ7" s="306">
        <f t="shared" si="4"/>
        <v>189</v>
      </c>
      <c r="BR7" s="306">
        <f t="shared" si="4"/>
        <v>0</v>
      </c>
      <c r="BS7" s="306">
        <f t="shared" si="4"/>
        <v>669</v>
      </c>
      <c r="BT7" s="306">
        <f t="shared" si="4"/>
        <v>59</v>
      </c>
      <c r="BU7" s="306">
        <f t="shared" si="4"/>
        <v>0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646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4"/>
        <v>37</v>
      </c>
      <c r="CI7" s="306">
        <f t="shared" si="4"/>
        <v>1308</v>
      </c>
      <c r="CJ7" s="307">
        <f>+COUNTIF(CJ$8:CJ$1000,"有る")</f>
        <v>30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2" si="5">SUM(Y8,AT8,BO8)</f>
        <v>40170</v>
      </c>
      <c r="E8" s="292">
        <f t="shared" ref="E8:E42" si="6">SUM(Z8,AU8,BP8)</f>
        <v>14576</v>
      </c>
      <c r="F8" s="292">
        <f t="shared" ref="F8:F42" si="7">SUM(AA8,AV8,BQ8)</f>
        <v>0</v>
      </c>
      <c r="G8" s="292">
        <f t="shared" ref="G8:G42" si="8">SUM(AB8,AW8,BR8)</f>
        <v>0</v>
      </c>
      <c r="H8" s="292">
        <f t="shared" ref="H8:H42" si="9">SUM(AC8,AX8,BS8)</f>
        <v>4612</v>
      </c>
      <c r="I8" s="292">
        <f t="shared" ref="I8:I42" si="10">SUM(AD8,AY8,BT8)</f>
        <v>4390</v>
      </c>
      <c r="J8" s="292">
        <f t="shared" ref="J8:J42" si="11">SUM(AE8,AZ8,BU8)</f>
        <v>361</v>
      </c>
      <c r="K8" s="292">
        <f t="shared" ref="K8:K42" si="12">SUM(AF8,BA8,BV8)</f>
        <v>0</v>
      </c>
      <c r="L8" s="292">
        <f t="shared" ref="L8:L42" si="13">SUM(AG8,BB8,BW8)</f>
        <v>0</v>
      </c>
      <c r="M8" s="292">
        <f t="shared" ref="M8:M42" si="14">SUM(AH8,BC8,BX8)</f>
        <v>0</v>
      </c>
      <c r="N8" s="292">
        <f t="shared" ref="N8:N42" si="15">SUM(AI8,BD8,BY8)</f>
        <v>1</v>
      </c>
      <c r="O8" s="292">
        <f t="shared" ref="O8:O42" si="16">SUM(AJ8,BE8,BZ8)</f>
        <v>0</v>
      </c>
      <c r="P8" s="292">
        <f t="shared" ref="P8:P42" si="17">SUM(AK8,BF8,CA8)</f>
        <v>0</v>
      </c>
      <c r="Q8" s="292">
        <f t="shared" ref="Q8:Q42" si="18">SUM(AL8,BG8,CB8)</f>
        <v>15515</v>
      </c>
      <c r="R8" s="292">
        <f t="shared" ref="R8:R42" si="19">SUM(AM8,BH8,CC8)</f>
        <v>0</v>
      </c>
      <c r="S8" s="292">
        <f t="shared" ref="S8:S42" si="20">SUM(AN8,BI8,CD8)</f>
        <v>0</v>
      </c>
      <c r="T8" s="292">
        <f t="shared" ref="T8:T42" si="21">SUM(AO8,BJ8,CE8)</f>
        <v>0</v>
      </c>
      <c r="U8" s="292">
        <f t="shared" ref="U8:U42" si="22">SUM(AP8,BK8,CF8)</f>
        <v>0</v>
      </c>
      <c r="V8" s="292">
        <f t="shared" ref="V8:V42" si="23">SUM(AQ8,BL8,CG8)</f>
        <v>0</v>
      </c>
      <c r="W8" s="292">
        <f t="shared" ref="W8:W42" si="24">SUM(AR8,BM8,CH8)</f>
        <v>0</v>
      </c>
      <c r="X8" s="292">
        <f t="shared" ref="X8:X42" si="25">SUM(AS8,BN8,CI8)</f>
        <v>715</v>
      </c>
      <c r="Y8" s="292">
        <f t="shared" si="1"/>
        <v>5974</v>
      </c>
      <c r="Z8" s="292">
        <v>115</v>
      </c>
      <c r="AA8" s="292">
        <v>0</v>
      </c>
      <c r="AB8" s="292">
        <v>0</v>
      </c>
      <c r="AC8" s="292">
        <v>1468</v>
      </c>
      <c r="AD8" s="292">
        <v>4390</v>
      </c>
      <c r="AE8" s="292">
        <v>0</v>
      </c>
      <c r="AF8" s="292">
        <v>0</v>
      </c>
      <c r="AG8" s="292">
        <v>0</v>
      </c>
      <c r="AH8" s="292">
        <v>0</v>
      </c>
      <c r="AI8" s="295">
        <v>1</v>
      </c>
      <c r="AJ8" s="295" t="s">
        <v>866</v>
      </c>
      <c r="AK8" s="295" t="s">
        <v>866</v>
      </c>
      <c r="AL8" s="295" t="s">
        <v>866</v>
      </c>
      <c r="AM8" s="295" t="s">
        <v>866</v>
      </c>
      <c r="AN8" s="295" t="s">
        <v>866</v>
      </c>
      <c r="AO8" s="295" t="s">
        <v>866</v>
      </c>
      <c r="AP8" s="295" t="s">
        <v>866</v>
      </c>
      <c r="AQ8" s="295" t="s">
        <v>866</v>
      </c>
      <c r="AR8" s="292">
        <v>0</v>
      </c>
      <c r="AS8" s="292">
        <v>0</v>
      </c>
      <c r="AT8" s="292">
        <f>施設資源化量内訳!D8</f>
        <v>19735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3144</v>
      </c>
      <c r="AY8" s="292">
        <f>施設資源化量内訳!I8</f>
        <v>0</v>
      </c>
      <c r="AZ8" s="292">
        <f>施設資源化量内訳!J8</f>
        <v>361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15515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715</v>
      </c>
      <c r="BO8" s="292">
        <f t="shared" si="3"/>
        <v>14461</v>
      </c>
      <c r="BP8" s="292">
        <v>14461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866</v>
      </c>
      <c r="CA8" s="295" t="s">
        <v>866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49226</v>
      </c>
      <c r="E9" s="292">
        <f t="shared" si="6"/>
        <v>11678</v>
      </c>
      <c r="F9" s="292">
        <f t="shared" si="7"/>
        <v>0</v>
      </c>
      <c r="G9" s="292">
        <f t="shared" si="8"/>
        <v>0</v>
      </c>
      <c r="H9" s="292">
        <f t="shared" si="9"/>
        <v>6246</v>
      </c>
      <c r="I9" s="292">
        <f t="shared" si="10"/>
        <v>4495</v>
      </c>
      <c r="J9" s="292">
        <f t="shared" si="11"/>
        <v>1553</v>
      </c>
      <c r="K9" s="292">
        <f t="shared" si="12"/>
        <v>0</v>
      </c>
      <c r="L9" s="292">
        <f t="shared" si="13"/>
        <v>6294</v>
      </c>
      <c r="M9" s="292">
        <f t="shared" si="14"/>
        <v>0</v>
      </c>
      <c r="N9" s="292">
        <f t="shared" si="15"/>
        <v>302</v>
      </c>
      <c r="O9" s="292">
        <f t="shared" si="16"/>
        <v>0</v>
      </c>
      <c r="P9" s="292">
        <f t="shared" si="17"/>
        <v>0</v>
      </c>
      <c r="Q9" s="292">
        <f t="shared" si="18"/>
        <v>10967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27</v>
      </c>
      <c r="X9" s="292">
        <f t="shared" si="25"/>
        <v>7664</v>
      </c>
      <c r="Y9" s="292">
        <f t="shared" si="1"/>
        <v>8467</v>
      </c>
      <c r="Z9" s="292">
        <v>0</v>
      </c>
      <c r="AA9" s="292">
        <v>0</v>
      </c>
      <c r="AB9" s="292">
        <v>0</v>
      </c>
      <c r="AC9" s="292">
        <v>3010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866</v>
      </c>
      <c r="AK9" s="295" t="s">
        <v>866</v>
      </c>
      <c r="AL9" s="295" t="s">
        <v>866</v>
      </c>
      <c r="AM9" s="295" t="s">
        <v>866</v>
      </c>
      <c r="AN9" s="295" t="s">
        <v>866</v>
      </c>
      <c r="AO9" s="295" t="s">
        <v>866</v>
      </c>
      <c r="AP9" s="295" t="s">
        <v>866</v>
      </c>
      <c r="AQ9" s="295" t="s">
        <v>866</v>
      </c>
      <c r="AR9" s="292">
        <v>0</v>
      </c>
      <c r="AS9" s="292">
        <v>5457</v>
      </c>
      <c r="AT9" s="292">
        <f>施設資源化量内訳!D9</f>
        <v>27250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2932</v>
      </c>
      <c r="AY9" s="292">
        <f>施設資源化量内訳!I9</f>
        <v>4450</v>
      </c>
      <c r="AZ9" s="292">
        <f>施設資源化量内訳!J9</f>
        <v>1553</v>
      </c>
      <c r="BA9" s="292">
        <f>施設資源化量内訳!K9</f>
        <v>0</v>
      </c>
      <c r="BB9" s="292">
        <f>施設資源化量内訳!L9</f>
        <v>6294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10967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1054</v>
      </c>
      <c r="BO9" s="292">
        <f t="shared" si="3"/>
        <v>13509</v>
      </c>
      <c r="BP9" s="292">
        <v>11678</v>
      </c>
      <c r="BQ9" s="292">
        <v>0</v>
      </c>
      <c r="BR9" s="292">
        <v>0</v>
      </c>
      <c r="BS9" s="292">
        <v>304</v>
      </c>
      <c r="BT9" s="292">
        <v>45</v>
      </c>
      <c r="BU9" s="292">
        <v>0</v>
      </c>
      <c r="BV9" s="292">
        <v>0</v>
      </c>
      <c r="BW9" s="292">
        <v>0</v>
      </c>
      <c r="BX9" s="292">
        <v>0</v>
      </c>
      <c r="BY9" s="292">
        <v>302</v>
      </c>
      <c r="BZ9" s="295" t="s">
        <v>866</v>
      </c>
      <c r="CA9" s="295" t="s">
        <v>866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2">
        <v>27</v>
      </c>
      <c r="CI9" s="292">
        <v>1153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5"/>
        <v>15171</v>
      </c>
      <c r="E10" s="292">
        <f t="shared" si="6"/>
        <v>2488</v>
      </c>
      <c r="F10" s="292">
        <f t="shared" si="7"/>
        <v>16</v>
      </c>
      <c r="G10" s="292">
        <f t="shared" si="8"/>
        <v>0</v>
      </c>
      <c r="H10" s="292">
        <f t="shared" si="9"/>
        <v>1042</v>
      </c>
      <c r="I10" s="292">
        <f t="shared" si="10"/>
        <v>1000</v>
      </c>
      <c r="J10" s="292">
        <f t="shared" si="11"/>
        <v>264</v>
      </c>
      <c r="K10" s="292">
        <f t="shared" si="12"/>
        <v>0</v>
      </c>
      <c r="L10" s="292">
        <f t="shared" si="13"/>
        <v>2141</v>
      </c>
      <c r="M10" s="292">
        <f t="shared" si="14"/>
        <v>1620</v>
      </c>
      <c r="N10" s="292">
        <f t="shared" si="15"/>
        <v>417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7</v>
      </c>
      <c r="X10" s="292">
        <f t="shared" si="25"/>
        <v>6176</v>
      </c>
      <c r="Y10" s="292">
        <f t="shared" si="1"/>
        <v>4717</v>
      </c>
      <c r="Z10" s="292">
        <v>1148</v>
      </c>
      <c r="AA10" s="292">
        <v>9</v>
      </c>
      <c r="AB10" s="292">
        <v>0</v>
      </c>
      <c r="AC10" s="292">
        <v>549</v>
      </c>
      <c r="AD10" s="292">
        <v>1000</v>
      </c>
      <c r="AE10" s="292">
        <v>0</v>
      </c>
      <c r="AF10" s="292">
        <v>0</v>
      </c>
      <c r="AG10" s="292">
        <v>0</v>
      </c>
      <c r="AH10" s="292">
        <v>1620</v>
      </c>
      <c r="AI10" s="295">
        <v>333</v>
      </c>
      <c r="AJ10" s="295" t="s">
        <v>866</v>
      </c>
      <c r="AK10" s="295" t="s">
        <v>866</v>
      </c>
      <c r="AL10" s="295" t="s">
        <v>866</v>
      </c>
      <c r="AM10" s="295" t="s">
        <v>866</v>
      </c>
      <c r="AN10" s="295" t="s">
        <v>866</v>
      </c>
      <c r="AO10" s="295" t="s">
        <v>866</v>
      </c>
      <c r="AP10" s="295" t="s">
        <v>866</v>
      </c>
      <c r="AQ10" s="295" t="s">
        <v>866</v>
      </c>
      <c r="AR10" s="292">
        <v>0</v>
      </c>
      <c r="AS10" s="292">
        <v>58</v>
      </c>
      <c r="AT10" s="292">
        <f>施設資源化量内訳!D10</f>
        <v>8866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490</v>
      </c>
      <c r="AY10" s="292">
        <f>施設資源化量内訳!I10</f>
        <v>0</v>
      </c>
      <c r="AZ10" s="292">
        <f>施設資源化量内訳!J10</f>
        <v>264</v>
      </c>
      <c r="BA10" s="292">
        <f>施設資源化量内訳!K10</f>
        <v>0</v>
      </c>
      <c r="BB10" s="292">
        <f>施設資源化量内訳!L10</f>
        <v>2141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5971</v>
      </c>
      <c r="BO10" s="292">
        <f t="shared" si="3"/>
        <v>1588</v>
      </c>
      <c r="BP10" s="292">
        <v>1340</v>
      </c>
      <c r="BQ10" s="292">
        <v>7</v>
      </c>
      <c r="BR10" s="292">
        <v>0</v>
      </c>
      <c r="BS10" s="292">
        <v>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84</v>
      </c>
      <c r="BZ10" s="295" t="s">
        <v>866</v>
      </c>
      <c r="CA10" s="295" t="s">
        <v>866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2">
        <v>7</v>
      </c>
      <c r="CI10" s="292">
        <v>147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5"/>
        <v>5496</v>
      </c>
      <c r="E11" s="292">
        <f t="shared" si="6"/>
        <v>2183</v>
      </c>
      <c r="F11" s="292">
        <f t="shared" si="7"/>
        <v>0</v>
      </c>
      <c r="G11" s="292">
        <f t="shared" si="8"/>
        <v>2</v>
      </c>
      <c r="H11" s="292">
        <f t="shared" si="9"/>
        <v>431</v>
      </c>
      <c r="I11" s="292">
        <f t="shared" si="10"/>
        <v>995</v>
      </c>
      <c r="J11" s="292">
        <f t="shared" si="11"/>
        <v>21</v>
      </c>
      <c r="K11" s="292">
        <f t="shared" si="12"/>
        <v>1</v>
      </c>
      <c r="L11" s="292">
        <f t="shared" si="13"/>
        <v>0</v>
      </c>
      <c r="M11" s="292">
        <f t="shared" si="14"/>
        <v>2</v>
      </c>
      <c r="N11" s="292">
        <f t="shared" si="15"/>
        <v>16</v>
      </c>
      <c r="O11" s="292">
        <f t="shared" si="16"/>
        <v>13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1804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28</v>
      </c>
      <c r="Y11" s="292">
        <f t="shared" si="1"/>
        <v>1659</v>
      </c>
      <c r="Z11" s="292">
        <v>1642</v>
      </c>
      <c r="AA11" s="292">
        <v>0</v>
      </c>
      <c r="AB11" s="292">
        <v>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15</v>
      </c>
      <c r="AJ11" s="295" t="s">
        <v>866</v>
      </c>
      <c r="AK11" s="295" t="s">
        <v>866</v>
      </c>
      <c r="AL11" s="295" t="s">
        <v>866</v>
      </c>
      <c r="AM11" s="295" t="s">
        <v>866</v>
      </c>
      <c r="AN11" s="295" t="s">
        <v>866</v>
      </c>
      <c r="AO11" s="295" t="s">
        <v>866</v>
      </c>
      <c r="AP11" s="295" t="s">
        <v>866</v>
      </c>
      <c r="AQ11" s="295" t="s">
        <v>866</v>
      </c>
      <c r="AR11" s="292">
        <v>0</v>
      </c>
      <c r="AS11" s="292">
        <v>0</v>
      </c>
      <c r="AT11" s="292">
        <f>施設資源化量内訳!D11</f>
        <v>3262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399</v>
      </c>
      <c r="AY11" s="292">
        <f>施設資源化量内訳!I11</f>
        <v>994</v>
      </c>
      <c r="AZ11" s="292">
        <f>施設資源化量内訳!J11</f>
        <v>21</v>
      </c>
      <c r="BA11" s="292">
        <f>施設資源化量内訳!K11</f>
        <v>1</v>
      </c>
      <c r="BB11" s="292">
        <f>施設資源化量内訳!L11</f>
        <v>0</v>
      </c>
      <c r="BC11" s="292">
        <f>施設資源化量内訳!M11</f>
        <v>2</v>
      </c>
      <c r="BD11" s="292">
        <f>施設資源化量内訳!N11</f>
        <v>0</v>
      </c>
      <c r="BE11" s="292">
        <f>施設資源化量内訳!O11</f>
        <v>13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1804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28</v>
      </c>
      <c r="BO11" s="292">
        <f t="shared" si="3"/>
        <v>575</v>
      </c>
      <c r="BP11" s="292">
        <v>541</v>
      </c>
      <c r="BQ11" s="292">
        <v>0</v>
      </c>
      <c r="BR11" s="292">
        <v>0</v>
      </c>
      <c r="BS11" s="292">
        <v>32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866</v>
      </c>
      <c r="CA11" s="295" t="s">
        <v>866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5"/>
        <v>5219</v>
      </c>
      <c r="E12" s="292">
        <f t="shared" si="6"/>
        <v>3177</v>
      </c>
      <c r="F12" s="292">
        <f t="shared" si="7"/>
        <v>28</v>
      </c>
      <c r="G12" s="292">
        <f t="shared" si="8"/>
        <v>0</v>
      </c>
      <c r="H12" s="292">
        <f t="shared" si="9"/>
        <v>580</v>
      </c>
      <c r="I12" s="292">
        <f t="shared" si="10"/>
        <v>698</v>
      </c>
      <c r="J12" s="292">
        <f t="shared" si="11"/>
        <v>104</v>
      </c>
      <c r="K12" s="292">
        <f t="shared" si="12"/>
        <v>11</v>
      </c>
      <c r="L12" s="292">
        <f t="shared" si="13"/>
        <v>0</v>
      </c>
      <c r="M12" s="292">
        <f t="shared" si="14"/>
        <v>0</v>
      </c>
      <c r="N12" s="292">
        <f t="shared" si="15"/>
        <v>156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3</v>
      </c>
      <c r="X12" s="292">
        <f t="shared" si="25"/>
        <v>462</v>
      </c>
      <c r="Y12" s="292">
        <f t="shared" si="1"/>
        <v>2584</v>
      </c>
      <c r="Z12" s="292">
        <v>1151</v>
      </c>
      <c r="AA12" s="292">
        <v>7</v>
      </c>
      <c r="AB12" s="292">
        <v>0</v>
      </c>
      <c r="AC12" s="292">
        <v>0</v>
      </c>
      <c r="AD12" s="292">
        <v>698</v>
      </c>
      <c r="AE12" s="292">
        <v>104</v>
      </c>
      <c r="AF12" s="292">
        <v>11</v>
      </c>
      <c r="AG12" s="292">
        <v>0</v>
      </c>
      <c r="AH12" s="292">
        <v>0</v>
      </c>
      <c r="AI12" s="295">
        <v>151</v>
      </c>
      <c r="AJ12" s="295" t="s">
        <v>866</v>
      </c>
      <c r="AK12" s="295" t="s">
        <v>866</v>
      </c>
      <c r="AL12" s="295" t="s">
        <v>866</v>
      </c>
      <c r="AM12" s="295" t="s">
        <v>866</v>
      </c>
      <c r="AN12" s="295" t="s">
        <v>866</v>
      </c>
      <c r="AO12" s="295" t="s">
        <v>866</v>
      </c>
      <c r="AP12" s="295" t="s">
        <v>866</v>
      </c>
      <c r="AQ12" s="295" t="s">
        <v>866</v>
      </c>
      <c r="AR12" s="292">
        <v>0</v>
      </c>
      <c r="AS12" s="292">
        <v>462</v>
      </c>
      <c r="AT12" s="292">
        <f>施設資源化量内訳!D12</f>
        <v>580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580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2055</v>
      </c>
      <c r="BP12" s="292">
        <v>2026</v>
      </c>
      <c r="BQ12" s="292">
        <v>21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866</v>
      </c>
      <c r="CA12" s="295" t="s">
        <v>866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2">
        <v>3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5"/>
        <v>8377</v>
      </c>
      <c r="E13" s="292">
        <f t="shared" si="6"/>
        <v>2794</v>
      </c>
      <c r="F13" s="292">
        <f t="shared" si="7"/>
        <v>33</v>
      </c>
      <c r="G13" s="292">
        <f t="shared" si="8"/>
        <v>0</v>
      </c>
      <c r="H13" s="292">
        <f t="shared" si="9"/>
        <v>838</v>
      </c>
      <c r="I13" s="292">
        <f t="shared" si="10"/>
        <v>784</v>
      </c>
      <c r="J13" s="292">
        <f t="shared" si="11"/>
        <v>259</v>
      </c>
      <c r="K13" s="292">
        <f t="shared" si="12"/>
        <v>19</v>
      </c>
      <c r="L13" s="292">
        <f t="shared" si="13"/>
        <v>0</v>
      </c>
      <c r="M13" s="292">
        <f t="shared" si="14"/>
        <v>0</v>
      </c>
      <c r="N13" s="292">
        <f t="shared" si="15"/>
        <v>20</v>
      </c>
      <c r="O13" s="292">
        <f t="shared" si="16"/>
        <v>0</v>
      </c>
      <c r="P13" s="292">
        <f t="shared" si="17"/>
        <v>0</v>
      </c>
      <c r="Q13" s="292">
        <f t="shared" si="18"/>
        <v>491</v>
      </c>
      <c r="R13" s="292">
        <f t="shared" si="19"/>
        <v>0</v>
      </c>
      <c r="S13" s="292">
        <f t="shared" si="20"/>
        <v>0</v>
      </c>
      <c r="T13" s="292">
        <f t="shared" si="21"/>
        <v>2284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855</v>
      </c>
      <c r="Y13" s="292">
        <f t="shared" si="1"/>
        <v>1075</v>
      </c>
      <c r="Z13" s="292">
        <v>0</v>
      </c>
      <c r="AA13" s="292">
        <v>13</v>
      </c>
      <c r="AB13" s="292">
        <v>0</v>
      </c>
      <c r="AC13" s="292">
        <v>0</v>
      </c>
      <c r="AD13" s="292">
        <v>784</v>
      </c>
      <c r="AE13" s="292">
        <v>259</v>
      </c>
      <c r="AF13" s="292">
        <v>19</v>
      </c>
      <c r="AG13" s="292">
        <v>0</v>
      </c>
      <c r="AH13" s="292">
        <v>0</v>
      </c>
      <c r="AI13" s="295">
        <v>0</v>
      </c>
      <c r="AJ13" s="295" t="s">
        <v>866</v>
      </c>
      <c r="AK13" s="295" t="s">
        <v>866</v>
      </c>
      <c r="AL13" s="295" t="s">
        <v>866</v>
      </c>
      <c r="AM13" s="295" t="s">
        <v>866</v>
      </c>
      <c r="AN13" s="295" t="s">
        <v>866</v>
      </c>
      <c r="AO13" s="295" t="s">
        <v>866</v>
      </c>
      <c r="AP13" s="295" t="s">
        <v>866</v>
      </c>
      <c r="AQ13" s="295" t="s">
        <v>866</v>
      </c>
      <c r="AR13" s="292">
        <v>0</v>
      </c>
      <c r="AS13" s="292">
        <v>0</v>
      </c>
      <c r="AT13" s="292">
        <f>施設資源化量内訳!D13</f>
        <v>4462</v>
      </c>
      <c r="AU13" s="292">
        <f>施設資源化量内訳!E13</f>
        <v>55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777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491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2284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855</v>
      </c>
      <c r="BO13" s="292">
        <f t="shared" si="3"/>
        <v>2840</v>
      </c>
      <c r="BP13" s="292">
        <v>2739</v>
      </c>
      <c r="BQ13" s="292">
        <v>20</v>
      </c>
      <c r="BR13" s="292">
        <v>0</v>
      </c>
      <c r="BS13" s="292">
        <v>61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20</v>
      </c>
      <c r="BZ13" s="295" t="s">
        <v>866</v>
      </c>
      <c r="CA13" s="295" t="s">
        <v>866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5"/>
        <v>6476</v>
      </c>
      <c r="E14" s="292">
        <f t="shared" si="6"/>
        <v>1592</v>
      </c>
      <c r="F14" s="292">
        <f t="shared" si="7"/>
        <v>13</v>
      </c>
      <c r="G14" s="292">
        <f t="shared" si="8"/>
        <v>0</v>
      </c>
      <c r="H14" s="292">
        <f t="shared" si="9"/>
        <v>1456</v>
      </c>
      <c r="I14" s="292">
        <f t="shared" si="10"/>
        <v>0</v>
      </c>
      <c r="J14" s="292">
        <f t="shared" si="11"/>
        <v>84</v>
      </c>
      <c r="K14" s="292">
        <f t="shared" si="12"/>
        <v>11</v>
      </c>
      <c r="L14" s="292">
        <f t="shared" si="13"/>
        <v>0</v>
      </c>
      <c r="M14" s="292">
        <f t="shared" si="14"/>
        <v>0</v>
      </c>
      <c r="N14" s="292">
        <f t="shared" si="15"/>
        <v>0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3300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20</v>
      </c>
      <c r="Y14" s="292">
        <f t="shared" si="1"/>
        <v>983</v>
      </c>
      <c r="Z14" s="292">
        <v>970</v>
      </c>
      <c r="AA14" s="292">
        <v>13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866</v>
      </c>
      <c r="AK14" s="295" t="s">
        <v>866</v>
      </c>
      <c r="AL14" s="295" t="s">
        <v>866</v>
      </c>
      <c r="AM14" s="295" t="s">
        <v>866</v>
      </c>
      <c r="AN14" s="295" t="s">
        <v>866</v>
      </c>
      <c r="AO14" s="295" t="s">
        <v>866</v>
      </c>
      <c r="AP14" s="295" t="s">
        <v>866</v>
      </c>
      <c r="AQ14" s="295" t="s">
        <v>866</v>
      </c>
      <c r="AR14" s="292">
        <v>0</v>
      </c>
      <c r="AS14" s="292">
        <v>0</v>
      </c>
      <c r="AT14" s="292">
        <f>施設資源化量内訳!D14</f>
        <v>4834</v>
      </c>
      <c r="AU14" s="292">
        <f>施設資源化量内訳!E14</f>
        <v>10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1415</v>
      </c>
      <c r="AY14" s="292">
        <f>施設資源化量内訳!I14</f>
        <v>0</v>
      </c>
      <c r="AZ14" s="292">
        <f>施設資源化量内訳!J14</f>
        <v>84</v>
      </c>
      <c r="BA14" s="292">
        <f>施設資源化量内訳!K14</f>
        <v>11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3300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14</v>
      </c>
      <c r="BO14" s="292">
        <f t="shared" si="3"/>
        <v>659</v>
      </c>
      <c r="BP14" s="292">
        <v>612</v>
      </c>
      <c r="BQ14" s="292">
        <v>0</v>
      </c>
      <c r="BR14" s="292">
        <v>0</v>
      </c>
      <c r="BS14" s="292">
        <v>41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866</v>
      </c>
      <c r="CA14" s="295" t="s">
        <v>866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2">
        <v>0</v>
      </c>
      <c r="CI14" s="292">
        <v>6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5"/>
        <v>6441</v>
      </c>
      <c r="E15" s="292">
        <f t="shared" si="6"/>
        <v>2443</v>
      </c>
      <c r="F15" s="292">
        <f t="shared" si="7"/>
        <v>24</v>
      </c>
      <c r="G15" s="292">
        <f t="shared" si="8"/>
        <v>0</v>
      </c>
      <c r="H15" s="292">
        <f t="shared" si="9"/>
        <v>982</v>
      </c>
      <c r="I15" s="292">
        <f t="shared" si="10"/>
        <v>975</v>
      </c>
      <c r="J15" s="292">
        <f t="shared" si="11"/>
        <v>189</v>
      </c>
      <c r="K15" s="292">
        <f t="shared" si="12"/>
        <v>12</v>
      </c>
      <c r="L15" s="292">
        <f t="shared" si="13"/>
        <v>3</v>
      </c>
      <c r="M15" s="292">
        <f t="shared" si="14"/>
        <v>0</v>
      </c>
      <c r="N15" s="292">
        <f t="shared" si="15"/>
        <v>34</v>
      </c>
      <c r="O15" s="292">
        <f t="shared" si="16"/>
        <v>37</v>
      </c>
      <c r="P15" s="292">
        <f t="shared" si="17"/>
        <v>0</v>
      </c>
      <c r="Q15" s="292">
        <f t="shared" si="18"/>
        <v>1690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7</v>
      </c>
      <c r="X15" s="292">
        <f t="shared" si="25"/>
        <v>45</v>
      </c>
      <c r="Y15" s="292">
        <f t="shared" si="1"/>
        <v>791</v>
      </c>
      <c r="Z15" s="292">
        <v>768</v>
      </c>
      <c r="AA15" s="292">
        <v>23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866</v>
      </c>
      <c r="AK15" s="295" t="s">
        <v>866</v>
      </c>
      <c r="AL15" s="295" t="s">
        <v>866</v>
      </c>
      <c r="AM15" s="295" t="s">
        <v>866</v>
      </c>
      <c r="AN15" s="295" t="s">
        <v>866</v>
      </c>
      <c r="AO15" s="295" t="s">
        <v>866</v>
      </c>
      <c r="AP15" s="295" t="s">
        <v>866</v>
      </c>
      <c r="AQ15" s="295" t="s">
        <v>866</v>
      </c>
      <c r="AR15" s="292">
        <v>0</v>
      </c>
      <c r="AS15" s="292">
        <v>0</v>
      </c>
      <c r="AT15" s="292">
        <f>施設資源化量内訳!D15</f>
        <v>3914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922</v>
      </c>
      <c r="AY15" s="292">
        <f>施設資源化量内訳!I15</f>
        <v>975</v>
      </c>
      <c r="AZ15" s="292">
        <f>施設資源化量内訳!J15</f>
        <v>189</v>
      </c>
      <c r="BA15" s="292">
        <f>施設資源化量内訳!K15</f>
        <v>12</v>
      </c>
      <c r="BB15" s="292">
        <f>施設資源化量内訳!L15</f>
        <v>3</v>
      </c>
      <c r="BC15" s="292">
        <f>施設資源化量内訳!M15</f>
        <v>0</v>
      </c>
      <c r="BD15" s="292">
        <f>施設資源化量内訳!N15</f>
        <v>34</v>
      </c>
      <c r="BE15" s="292">
        <f>施設資源化量内訳!O15</f>
        <v>37</v>
      </c>
      <c r="BF15" s="292">
        <f>施設資源化量内訳!P15</f>
        <v>0</v>
      </c>
      <c r="BG15" s="292">
        <f>施設資源化量内訳!Q15</f>
        <v>1690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7</v>
      </c>
      <c r="BN15" s="292">
        <f>施設資源化量内訳!X15</f>
        <v>45</v>
      </c>
      <c r="BO15" s="292">
        <f t="shared" si="3"/>
        <v>1736</v>
      </c>
      <c r="BP15" s="292">
        <v>1675</v>
      </c>
      <c r="BQ15" s="292">
        <v>1</v>
      </c>
      <c r="BR15" s="292">
        <v>0</v>
      </c>
      <c r="BS15" s="292">
        <v>60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866</v>
      </c>
      <c r="CA15" s="295" t="s">
        <v>866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5"/>
        <v>9607</v>
      </c>
      <c r="E16" s="292">
        <f t="shared" si="6"/>
        <v>1971</v>
      </c>
      <c r="F16" s="292">
        <f t="shared" si="7"/>
        <v>14</v>
      </c>
      <c r="G16" s="292">
        <f t="shared" si="8"/>
        <v>288</v>
      </c>
      <c r="H16" s="292">
        <f t="shared" si="9"/>
        <v>1440</v>
      </c>
      <c r="I16" s="292">
        <f t="shared" si="10"/>
        <v>1788</v>
      </c>
      <c r="J16" s="292">
        <f t="shared" si="11"/>
        <v>427</v>
      </c>
      <c r="K16" s="292">
        <f t="shared" si="12"/>
        <v>0</v>
      </c>
      <c r="L16" s="292">
        <f t="shared" si="13"/>
        <v>1795</v>
      </c>
      <c r="M16" s="292">
        <f t="shared" si="14"/>
        <v>0</v>
      </c>
      <c r="N16" s="292">
        <f t="shared" si="15"/>
        <v>574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29</v>
      </c>
      <c r="X16" s="292">
        <f t="shared" si="25"/>
        <v>1281</v>
      </c>
      <c r="Y16" s="292">
        <f t="shared" si="1"/>
        <v>2847</v>
      </c>
      <c r="Z16" s="292">
        <v>1971</v>
      </c>
      <c r="AA16" s="292">
        <v>14</v>
      </c>
      <c r="AB16" s="292">
        <v>288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574</v>
      </c>
      <c r="AJ16" s="295" t="s">
        <v>866</v>
      </c>
      <c r="AK16" s="295" t="s">
        <v>866</v>
      </c>
      <c r="AL16" s="295" t="s">
        <v>866</v>
      </c>
      <c r="AM16" s="295" t="s">
        <v>866</v>
      </c>
      <c r="AN16" s="295" t="s">
        <v>866</v>
      </c>
      <c r="AO16" s="295" t="s">
        <v>866</v>
      </c>
      <c r="AP16" s="295" t="s">
        <v>866</v>
      </c>
      <c r="AQ16" s="295" t="s">
        <v>866</v>
      </c>
      <c r="AR16" s="292">
        <v>0</v>
      </c>
      <c r="AS16" s="292">
        <v>0</v>
      </c>
      <c r="AT16" s="292">
        <f>施設資源化量内訳!D16</f>
        <v>6760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1440</v>
      </c>
      <c r="AY16" s="292">
        <f>施設資源化量内訳!I16</f>
        <v>1788</v>
      </c>
      <c r="AZ16" s="292">
        <f>施設資源化量内訳!J16</f>
        <v>427</v>
      </c>
      <c r="BA16" s="292">
        <f>施設資源化量内訳!K16</f>
        <v>0</v>
      </c>
      <c r="BB16" s="292">
        <f>施設資源化量内訳!L16</f>
        <v>1795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29</v>
      </c>
      <c r="BN16" s="292">
        <f>施設資源化量内訳!X16</f>
        <v>1281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866</v>
      </c>
      <c r="CA16" s="295" t="s">
        <v>866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2">
        <v>0</v>
      </c>
      <c r="CI16" s="292">
        <v>0</v>
      </c>
      <c r="CJ16" s="293" t="s">
        <v>787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5"/>
        <v>7346</v>
      </c>
      <c r="E17" s="292">
        <f t="shared" si="6"/>
        <v>3169</v>
      </c>
      <c r="F17" s="292">
        <f t="shared" si="7"/>
        <v>17</v>
      </c>
      <c r="G17" s="292">
        <f t="shared" si="8"/>
        <v>0</v>
      </c>
      <c r="H17" s="292">
        <f t="shared" si="9"/>
        <v>808</v>
      </c>
      <c r="I17" s="292">
        <f t="shared" si="10"/>
        <v>754</v>
      </c>
      <c r="J17" s="292">
        <f t="shared" si="11"/>
        <v>170</v>
      </c>
      <c r="K17" s="292">
        <f t="shared" si="12"/>
        <v>0</v>
      </c>
      <c r="L17" s="292">
        <f t="shared" si="13"/>
        <v>1669</v>
      </c>
      <c r="M17" s="292">
        <f t="shared" si="14"/>
        <v>0</v>
      </c>
      <c r="N17" s="292">
        <f t="shared" si="15"/>
        <v>78</v>
      </c>
      <c r="O17" s="292">
        <f t="shared" si="16"/>
        <v>0</v>
      </c>
      <c r="P17" s="292">
        <f t="shared" si="17"/>
        <v>0</v>
      </c>
      <c r="Q17" s="292">
        <f t="shared" si="18"/>
        <v>582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41</v>
      </c>
      <c r="X17" s="292">
        <f t="shared" si="25"/>
        <v>58</v>
      </c>
      <c r="Y17" s="292">
        <f t="shared" si="1"/>
        <v>449</v>
      </c>
      <c r="Z17" s="292">
        <v>183</v>
      </c>
      <c r="AA17" s="292">
        <v>0</v>
      </c>
      <c r="AB17" s="292">
        <v>0</v>
      </c>
      <c r="AC17" s="292">
        <v>197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28</v>
      </c>
      <c r="AJ17" s="295" t="s">
        <v>866</v>
      </c>
      <c r="AK17" s="295" t="s">
        <v>866</v>
      </c>
      <c r="AL17" s="295" t="s">
        <v>866</v>
      </c>
      <c r="AM17" s="295" t="s">
        <v>866</v>
      </c>
      <c r="AN17" s="295" t="s">
        <v>866</v>
      </c>
      <c r="AO17" s="295" t="s">
        <v>866</v>
      </c>
      <c r="AP17" s="295" t="s">
        <v>866</v>
      </c>
      <c r="AQ17" s="295" t="s">
        <v>866</v>
      </c>
      <c r="AR17" s="292">
        <v>41</v>
      </c>
      <c r="AS17" s="292">
        <v>0</v>
      </c>
      <c r="AT17" s="292">
        <f>施設資源化量内訳!D17</f>
        <v>3774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542</v>
      </c>
      <c r="AY17" s="292">
        <f>施設資源化量内訳!I17</f>
        <v>753</v>
      </c>
      <c r="AZ17" s="292">
        <f>施設資源化量内訳!J17</f>
        <v>170</v>
      </c>
      <c r="BA17" s="292">
        <f>施設資源化量内訳!K17</f>
        <v>0</v>
      </c>
      <c r="BB17" s="292">
        <f>施設資源化量内訳!L17</f>
        <v>1669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582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58</v>
      </c>
      <c r="BO17" s="292">
        <f t="shared" si="3"/>
        <v>3123</v>
      </c>
      <c r="BP17" s="292">
        <v>2986</v>
      </c>
      <c r="BQ17" s="292">
        <v>17</v>
      </c>
      <c r="BR17" s="292">
        <v>0</v>
      </c>
      <c r="BS17" s="292">
        <v>69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50</v>
      </c>
      <c r="BZ17" s="295" t="s">
        <v>866</v>
      </c>
      <c r="CA17" s="295" t="s">
        <v>866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5"/>
        <v>9078</v>
      </c>
      <c r="E18" s="292">
        <f t="shared" si="6"/>
        <v>2990</v>
      </c>
      <c r="F18" s="292">
        <f t="shared" si="7"/>
        <v>36</v>
      </c>
      <c r="G18" s="292">
        <f t="shared" si="8"/>
        <v>0</v>
      </c>
      <c r="H18" s="292">
        <f t="shared" si="9"/>
        <v>605</v>
      </c>
      <c r="I18" s="292">
        <f t="shared" si="10"/>
        <v>758</v>
      </c>
      <c r="J18" s="292">
        <f t="shared" si="11"/>
        <v>140</v>
      </c>
      <c r="K18" s="292">
        <f t="shared" si="12"/>
        <v>0</v>
      </c>
      <c r="L18" s="292">
        <f t="shared" si="13"/>
        <v>1525</v>
      </c>
      <c r="M18" s="292">
        <f t="shared" si="14"/>
        <v>145</v>
      </c>
      <c r="N18" s="292">
        <f t="shared" si="15"/>
        <v>221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413</v>
      </c>
      <c r="U18" s="292">
        <f t="shared" si="22"/>
        <v>0</v>
      </c>
      <c r="V18" s="292">
        <f t="shared" si="23"/>
        <v>0</v>
      </c>
      <c r="W18" s="292">
        <f t="shared" si="24"/>
        <v>32</v>
      </c>
      <c r="X18" s="292">
        <f t="shared" si="25"/>
        <v>2213</v>
      </c>
      <c r="Y18" s="292">
        <f t="shared" si="1"/>
        <v>32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866</v>
      </c>
      <c r="AK18" s="295" t="s">
        <v>866</v>
      </c>
      <c r="AL18" s="295" t="s">
        <v>866</v>
      </c>
      <c r="AM18" s="295" t="s">
        <v>866</v>
      </c>
      <c r="AN18" s="295" t="s">
        <v>866</v>
      </c>
      <c r="AO18" s="295" t="s">
        <v>866</v>
      </c>
      <c r="AP18" s="295" t="s">
        <v>866</v>
      </c>
      <c r="AQ18" s="295" t="s">
        <v>866</v>
      </c>
      <c r="AR18" s="292">
        <v>32</v>
      </c>
      <c r="AS18" s="292">
        <v>0</v>
      </c>
      <c r="AT18" s="292">
        <f>施設資源化量内訳!D18</f>
        <v>6800</v>
      </c>
      <c r="AU18" s="292">
        <f>施設資源化量内訳!E18</f>
        <v>827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605</v>
      </c>
      <c r="AY18" s="292">
        <f>施設資源化量内訳!I18</f>
        <v>758</v>
      </c>
      <c r="AZ18" s="292">
        <f>施設資源化量内訳!J18</f>
        <v>140</v>
      </c>
      <c r="BA18" s="292">
        <f>施設資源化量内訳!K18</f>
        <v>0</v>
      </c>
      <c r="BB18" s="292">
        <f>施設資源化量内訳!L18</f>
        <v>1525</v>
      </c>
      <c r="BC18" s="292">
        <f>施設資源化量内訳!M18</f>
        <v>145</v>
      </c>
      <c r="BD18" s="292">
        <f>施設資源化量内訳!N18</f>
        <v>171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413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2213</v>
      </c>
      <c r="BO18" s="292">
        <f t="shared" si="3"/>
        <v>2246</v>
      </c>
      <c r="BP18" s="292">
        <v>2163</v>
      </c>
      <c r="BQ18" s="292">
        <v>33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50</v>
      </c>
      <c r="BZ18" s="295" t="s">
        <v>866</v>
      </c>
      <c r="CA18" s="295" t="s">
        <v>866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5"/>
        <v>5244</v>
      </c>
      <c r="E19" s="292">
        <f t="shared" si="6"/>
        <v>196</v>
      </c>
      <c r="F19" s="292">
        <f t="shared" si="7"/>
        <v>0</v>
      </c>
      <c r="G19" s="292">
        <f t="shared" si="8"/>
        <v>0</v>
      </c>
      <c r="H19" s="292">
        <f t="shared" si="9"/>
        <v>810</v>
      </c>
      <c r="I19" s="292">
        <f t="shared" si="10"/>
        <v>447</v>
      </c>
      <c r="J19" s="292">
        <f t="shared" si="11"/>
        <v>227</v>
      </c>
      <c r="K19" s="292">
        <f t="shared" si="12"/>
        <v>0</v>
      </c>
      <c r="L19" s="292">
        <f t="shared" si="13"/>
        <v>1134</v>
      </c>
      <c r="M19" s="292">
        <f t="shared" si="14"/>
        <v>0</v>
      </c>
      <c r="N19" s="292">
        <f t="shared" si="15"/>
        <v>0</v>
      </c>
      <c r="O19" s="292">
        <f t="shared" si="16"/>
        <v>0</v>
      </c>
      <c r="P19" s="292">
        <f t="shared" si="17"/>
        <v>0</v>
      </c>
      <c r="Q19" s="292">
        <f t="shared" si="18"/>
        <v>957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37</v>
      </c>
      <c r="X19" s="292">
        <f t="shared" si="25"/>
        <v>1436</v>
      </c>
      <c r="Y19" s="292">
        <f t="shared" si="1"/>
        <v>3381</v>
      </c>
      <c r="Z19" s="292">
        <v>0</v>
      </c>
      <c r="AA19" s="292">
        <v>0</v>
      </c>
      <c r="AB19" s="292">
        <v>0</v>
      </c>
      <c r="AC19" s="292">
        <v>140</v>
      </c>
      <c r="AD19" s="292">
        <v>432</v>
      </c>
      <c r="AE19" s="292">
        <v>225</v>
      </c>
      <c r="AF19" s="292">
        <v>0</v>
      </c>
      <c r="AG19" s="292">
        <v>1134</v>
      </c>
      <c r="AH19" s="292">
        <v>0</v>
      </c>
      <c r="AI19" s="295">
        <v>0</v>
      </c>
      <c r="AJ19" s="295" t="s">
        <v>866</v>
      </c>
      <c r="AK19" s="295" t="s">
        <v>866</v>
      </c>
      <c r="AL19" s="295" t="s">
        <v>866</v>
      </c>
      <c r="AM19" s="295" t="s">
        <v>866</v>
      </c>
      <c r="AN19" s="295" t="s">
        <v>866</v>
      </c>
      <c r="AO19" s="295" t="s">
        <v>866</v>
      </c>
      <c r="AP19" s="295" t="s">
        <v>866</v>
      </c>
      <c r="AQ19" s="295" t="s">
        <v>866</v>
      </c>
      <c r="AR19" s="292">
        <v>37</v>
      </c>
      <c r="AS19" s="292">
        <v>1413</v>
      </c>
      <c r="AT19" s="292">
        <f>施設資源化量内訳!D19</f>
        <v>1734</v>
      </c>
      <c r="AU19" s="292">
        <f>施設資源化量内訳!E19</f>
        <v>67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670</v>
      </c>
      <c r="AY19" s="292">
        <f>施設資源化量内訳!I19</f>
        <v>15</v>
      </c>
      <c r="AZ19" s="292">
        <f>施設資源化量内訳!J19</f>
        <v>2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957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23</v>
      </c>
      <c r="BO19" s="292">
        <f t="shared" si="3"/>
        <v>129</v>
      </c>
      <c r="BP19" s="292">
        <v>129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866</v>
      </c>
      <c r="CA19" s="295" t="s">
        <v>866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5"/>
        <v>5869</v>
      </c>
      <c r="E20" s="292">
        <f t="shared" si="6"/>
        <v>1149</v>
      </c>
      <c r="F20" s="292">
        <f t="shared" si="7"/>
        <v>6</v>
      </c>
      <c r="G20" s="292">
        <f t="shared" si="8"/>
        <v>0</v>
      </c>
      <c r="H20" s="292">
        <f t="shared" si="9"/>
        <v>575</v>
      </c>
      <c r="I20" s="292">
        <f t="shared" si="10"/>
        <v>737</v>
      </c>
      <c r="J20" s="292">
        <f t="shared" si="11"/>
        <v>102</v>
      </c>
      <c r="K20" s="292">
        <f t="shared" si="12"/>
        <v>0</v>
      </c>
      <c r="L20" s="292">
        <f t="shared" si="13"/>
        <v>1566</v>
      </c>
      <c r="M20" s="292">
        <f t="shared" si="14"/>
        <v>0</v>
      </c>
      <c r="N20" s="292">
        <f t="shared" si="15"/>
        <v>77</v>
      </c>
      <c r="O20" s="292">
        <f t="shared" si="16"/>
        <v>824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813</v>
      </c>
      <c r="U20" s="292">
        <f t="shared" si="22"/>
        <v>0</v>
      </c>
      <c r="V20" s="292">
        <f t="shared" si="23"/>
        <v>0</v>
      </c>
      <c r="W20" s="292">
        <f t="shared" si="24"/>
        <v>20</v>
      </c>
      <c r="X20" s="292">
        <f t="shared" si="2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866</v>
      </c>
      <c r="AK20" s="295" t="s">
        <v>866</v>
      </c>
      <c r="AL20" s="295" t="s">
        <v>866</v>
      </c>
      <c r="AM20" s="295" t="s">
        <v>866</v>
      </c>
      <c r="AN20" s="295" t="s">
        <v>866</v>
      </c>
      <c r="AO20" s="295" t="s">
        <v>866</v>
      </c>
      <c r="AP20" s="295" t="s">
        <v>866</v>
      </c>
      <c r="AQ20" s="295" t="s">
        <v>866</v>
      </c>
      <c r="AR20" s="292">
        <v>0</v>
      </c>
      <c r="AS20" s="292">
        <v>0</v>
      </c>
      <c r="AT20" s="292">
        <f>施設資源化量内訳!D20</f>
        <v>5869</v>
      </c>
      <c r="AU20" s="292">
        <f>施設資源化量内訳!E20</f>
        <v>1149</v>
      </c>
      <c r="AV20" s="292">
        <f>施設資源化量内訳!F20</f>
        <v>6</v>
      </c>
      <c r="AW20" s="292">
        <f>施設資源化量内訳!G20</f>
        <v>0</v>
      </c>
      <c r="AX20" s="292">
        <f>施設資源化量内訳!H20</f>
        <v>575</v>
      </c>
      <c r="AY20" s="292">
        <f>施設資源化量内訳!I20</f>
        <v>737</v>
      </c>
      <c r="AZ20" s="292">
        <f>施設資源化量内訳!J20</f>
        <v>102</v>
      </c>
      <c r="BA20" s="292">
        <f>施設資源化量内訳!K20</f>
        <v>0</v>
      </c>
      <c r="BB20" s="292">
        <f>施設資源化量内訳!L20</f>
        <v>1566</v>
      </c>
      <c r="BC20" s="292">
        <f>施設資源化量内訳!M20</f>
        <v>0</v>
      </c>
      <c r="BD20" s="292">
        <f>施設資源化量内訳!N20</f>
        <v>77</v>
      </c>
      <c r="BE20" s="292">
        <f>施設資源化量内訳!O20</f>
        <v>824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813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20</v>
      </c>
      <c r="BN20" s="292">
        <f>施設資源化量内訳!X20</f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866</v>
      </c>
      <c r="CA20" s="295" t="s">
        <v>866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5"/>
        <v>6212</v>
      </c>
      <c r="E21" s="292">
        <f t="shared" si="6"/>
        <v>1820</v>
      </c>
      <c r="F21" s="292">
        <f t="shared" si="7"/>
        <v>3</v>
      </c>
      <c r="G21" s="292">
        <f t="shared" si="8"/>
        <v>0</v>
      </c>
      <c r="H21" s="292">
        <f t="shared" si="9"/>
        <v>631</v>
      </c>
      <c r="I21" s="292">
        <f t="shared" si="10"/>
        <v>590</v>
      </c>
      <c r="J21" s="292">
        <f t="shared" si="11"/>
        <v>185</v>
      </c>
      <c r="K21" s="292">
        <f t="shared" si="12"/>
        <v>5</v>
      </c>
      <c r="L21" s="292">
        <f t="shared" si="13"/>
        <v>3</v>
      </c>
      <c r="M21" s="292">
        <f t="shared" si="14"/>
        <v>0</v>
      </c>
      <c r="N21" s="292">
        <f t="shared" si="15"/>
        <v>14</v>
      </c>
      <c r="O21" s="292">
        <f t="shared" si="16"/>
        <v>436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2525</v>
      </c>
      <c r="Y21" s="292">
        <f t="shared" si="1"/>
        <v>1123</v>
      </c>
      <c r="Z21" s="292">
        <v>847</v>
      </c>
      <c r="AA21" s="292">
        <v>0</v>
      </c>
      <c r="AB21" s="292">
        <v>0</v>
      </c>
      <c r="AC21" s="292">
        <v>241</v>
      </c>
      <c r="AD21" s="292">
        <v>0</v>
      </c>
      <c r="AE21" s="292">
        <v>0</v>
      </c>
      <c r="AF21" s="292">
        <v>5</v>
      </c>
      <c r="AG21" s="292">
        <v>3</v>
      </c>
      <c r="AH21" s="292">
        <v>0</v>
      </c>
      <c r="AI21" s="295">
        <v>0</v>
      </c>
      <c r="AJ21" s="295" t="s">
        <v>866</v>
      </c>
      <c r="AK21" s="295" t="s">
        <v>866</v>
      </c>
      <c r="AL21" s="295" t="s">
        <v>866</v>
      </c>
      <c r="AM21" s="295" t="s">
        <v>866</v>
      </c>
      <c r="AN21" s="295" t="s">
        <v>866</v>
      </c>
      <c r="AO21" s="295" t="s">
        <v>866</v>
      </c>
      <c r="AP21" s="295" t="s">
        <v>866</v>
      </c>
      <c r="AQ21" s="295" t="s">
        <v>866</v>
      </c>
      <c r="AR21" s="292">
        <v>0</v>
      </c>
      <c r="AS21" s="292">
        <v>27</v>
      </c>
      <c r="AT21" s="292">
        <f>施設資源化量内訳!D21</f>
        <v>4069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361</v>
      </c>
      <c r="AY21" s="292">
        <f>施設資源化量内訳!I21</f>
        <v>589</v>
      </c>
      <c r="AZ21" s="292">
        <f>施設資源化量内訳!J21</f>
        <v>185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436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2498</v>
      </c>
      <c r="BO21" s="292">
        <f t="shared" si="3"/>
        <v>1020</v>
      </c>
      <c r="BP21" s="292">
        <v>973</v>
      </c>
      <c r="BQ21" s="292">
        <v>3</v>
      </c>
      <c r="BR21" s="292">
        <v>0</v>
      </c>
      <c r="BS21" s="292">
        <v>29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14</v>
      </c>
      <c r="BZ21" s="295" t="s">
        <v>866</v>
      </c>
      <c r="CA21" s="295" t="s">
        <v>866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5"/>
        <v>5315</v>
      </c>
      <c r="E22" s="292">
        <f t="shared" si="6"/>
        <v>1952</v>
      </c>
      <c r="F22" s="292">
        <f t="shared" si="7"/>
        <v>0</v>
      </c>
      <c r="G22" s="292">
        <f t="shared" si="8"/>
        <v>0</v>
      </c>
      <c r="H22" s="292">
        <f t="shared" si="9"/>
        <v>578</v>
      </c>
      <c r="I22" s="292">
        <f t="shared" si="10"/>
        <v>425</v>
      </c>
      <c r="J22" s="292">
        <f t="shared" si="11"/>
        <v>123</v>
      </c>
      <c r="K22" s="292">
        <f t="shared" si="12"/>
        <v>0</v>
      </c>
      <c r="L22" s="292">
        <f t="shared" si="13"/>
        <v>617</v>
      </c>
      <c r="M22" s="292">
        <f t="shared" si="14"/>
        <v>0</v>
      </c>
      <c r="N22" s="292">
        <f t="shared" si="15"/>
        <v>38</v>
      </c>
      <c r="O22" s="292">
        <f t="shared" si="16"/>
        <v>0</v>
      </c>
      <c r="P22" s="292">
        <f t="shared" si="17"/>
        <v>0</v>
      </c>
      <c r="Q22" s="292">
        <f t="shared" si="18"/>
        <v>1559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23</v>
      </c>
      <c r="X22" s="292">
        <f t="shared" si="25"/>
        <v>0</v>
      </c>
      <c r="Y22" s="292">
        <f t="shared" si="1"/>
        <v>382</v>
      </c>
      <c r="Z22" s="292">
        <v>280</v>
      </c>
      <c r="AA22" s="292">
        <v>0</v>
      </c>
      <c r="AB22" s="292">
        <v>0</v>
      </c>
      <c r="AC22" s="292">
        <v>102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866</v>
      </c>
      <c r="AK22" s="295" t="s">
        <v>866</v>
      </c>
      <c r="AL22" s="295" t="s">
        <v>866</v>
      </c>
      <c r="AM22" s="295" t="s">
        <v>866</v>
      </c>
      <c r="AN22" s="295" t="s">
        <v>866</v>
      </c>
      <c r="AO22" s="295" t="s">
        <v>866</v>
      </c>
      <c r="AP22" s="295" t="s">
        <v>866</v>
      </c>
      <c r="AQ22" s="295" t="s">
        <v>866</v>
      </c>
      <c r="AR22" s="292">
        <v>0</v>
      </c>
      <c r="AS22" s="292">
        <v>0</v>
      </c>
      <c r="AT22" s="292">
        <f>施設資源化量内訳!D22</f>
        <v>3223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476</v>
      </c>
      <c r="AY22" s="292">
        <f>施設資源化量内訳!I22</f>
        <v>425</v>
      </c>
      <c r="AZ22" s="292">
        <f>施設資源化量内訳!J22</f>
        <v>123</v>
      </c>
      <c r="BA22" s="292">
        <f>施設資源化量内訳!K22</f>
        <v>0</v>
      </c>
      <c r="BB22" s="292">
        <f>施設資源化量内訳!L22</f>
        <v>617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1559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23</v>
      </c>
      <c r="BN22" s="292">
        <f>施設資源化量内訳!X22</f>
        <v>0</v>
      </c>
      <c r="BO22" s="292">
        <f t="shared" si="3"/>
        <v>1710</v>
      </c>
      <c r="BP22" s="292">
        <v>1672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38</v>
      </c>
      <c r="BZ22" s="295" t="s">
        <v>866</v>
      </c>
      <c r="CA22" s="295" t="s">
        <v>866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5"/>
        <v>1825</v>
      </c>
      <c r="E23" s="292">
        <f t="shared" si="6"/>
        <v>743</v>
      </c>
      <c r="F23" s="292">
        <f t="shared" si="7"/>
        <v>0</v>
      </c>
      <c r="G23" s="292">
        <f t="shared" si="8"/>
        <v>0</v>
      </c>
      <c r="H23" s="292">
        <f t="shared" si="9"/>
        <v>323</v>
      </c>
      <c r="I23" s="292">
        <f t="shared" si="10"/>
        <v>652</v>
      </c>
      <c r="J23" s="292">
        <f t="shared" si="11"/>
        <v>45</v>
      </c>
      <c r="K23" s="292">
        <f t="shared" si="12"/>
        <v>0</v>
      </c>
      <c r="L23" s="292">
        <f t="shared" si="13"/>
        <v>0</v>
      </c>
      <c r="M23" s="292">
        <f t="shared" si="14"/>
        <v>0</v>
      </c>
      <c r="N23" s="292">
        <f t="shared" si="15"/>
        <v>31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11</v>
      </c>
      <c r="X23" s="292">
        <f t="shared" si="25"/>
        <v>20</v>
      </c>
      <c r="Y23" s="292">
        <f t="shared" si="1"/>
        <v>458</v>
      </c>
      <c r="Z23" s="292">
        <v>0</v>
      </c>
      <c r="AA23" s="292">
        <v>0</v>
      </c>
      <c r="AB23" s="292">
        <v>0</v>
      </c>
      <c r="AC23" s="292">
        <v>0</v>
      </c>
      <c r="AD23" s="292">
        <v>402</v>
      </c>
      <c r="AE23" s="292">
        <v>45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866</v>
      </c>
      <c r="AK23" s="295" t="s">
        <v>866</v>
      </c>
      <c r="AL23" s="295" t="s">
        <v>866</v>
      </c>
      <c r="AM23" s="295" t="s">
        <v>866</v>
      </c>
      <c r="AN23" s="295" t="s">
        <v>866</v>
      </c>
      <c r="AO23" s="295" t="s">
        <v>866</v>
      </c>
      <c r="AP23" s="295" t="s">
        <v>866</v>
      </c>
      <c r="AQ23" s="295" t="s">
        <v>866</v>
      </c>
      <c r="AR23" s="292">
        <v>11</v>
      </c>
      <c r="AS23" s="292">
        <v>0</v>
      </c>
      <c r="AT23" s="292">
        <f>施設資源化量内訳!D23</f>
        <v>1140</v>
      </c>
      <c r="AU23" s="292">
        <f>施設資源化量内訳!E23</f>
        <v>531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313</v>
      </c>
      <c r="AY23" s="292">
        <f>施設資源化量内訳!I23</f>
        <v>245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31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20</v>
      </c>
      <c r="BO23" s="292">
        <f t="shared" si="3"/>
        <v>227</v>
      </c>
      <c r="BP23" s="292">
        <v>212</v>
      </c>
      <c r="BQ23" s="292">
        <v>0</v>
      </c>
      <c r="BR23" s="292">
        <v>0</v>
      </c>
      <c r="BS23" s="292">
        <v>10</v>
      </c>
      <c r="BT23" s="292">
        <v>5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866</v>
      </c>
      <c r="CA23" s="295" t="s">
        <v>866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2">
        <v>0</v>
      </c>
      <c r="CI23" s="292">
        <v>0</v>
      </c>
      <c r="CJ23" s="293" t="s">
        <v>787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5"/>
        <v>1370</v>
      </c>
      <c r="E24" s="292">
        <f t="shared" si="6"/>
        <v>298</v>
      </c>
      <c r="F24" s="292">
        <f t="shared" si="7"/>
        <v>3</v>
      </c>
      <c r="G24" s="292">
        <f t="shared" si="8"/>
        <v>0</v>
      </c>
      <c r="H24" s="292">
        <f t="shared" si="9"/>
        <v>391</v>
      </c>
      <c r="I24" s="292">
        <f t="shared" si="10"/>
        <v>229</v>
      </c>
      <c r="J24" s="292">
        <f t="shared" si="11"/>
        <v>82</v>
      </c>
      <c r="K24" s="292">
        <f t="shared" si="12"/>
        <v>0</v>
      </c>
      <c r="L24" s="292">
        <f t="shared" si="13"/>
        <v>304</v>
      </c>
      <c r="M24" s="292">
        <f t="shared" si="14"/>
        <v>0</v>
      </c>
      <c r="N24" s="292">
        <f t="shared" si="15"/>
        <v>44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4</v>
      </c>
      <c r="X24" s="292">
        <f t="shared" si="25"/>
        <v>15</v>
      </c>
      <c r="Y24" s="292">
        <f t="shared" si="1"/>
        <v>299</v>
      </c>
      <c r="Z24" s="292">
        <v>255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44</v>
      </c>
      <c r="AJ24" s="295" t="s">
        <v>866</v>
      </c>
      <c r="AK24" s="295" t="s">
        <v>866</v>
      </c>
      <c r="AL24" s="295" t="s">
        <v>866</v>
      </c>
      <c r="AM24" s="295" t="s">
        <v>866</v>
      </c>
      <c r="AN24" s="295" t="s">
        <v>866</v>
      </c>
      <c r="AO24" s="295" t="s">
        <v>866</v>
      </c>
      <c r="AP24" s="295" t="s">
        <v>866</v>
      </c>
      <c r="AQ24" s="295" t="s">
        <v>866</v>
      </c>
      <c r="AR24" s="292">
        <v>0</v>
      </c>
      <c r="AS24" s="292">
        <v>0</v>
      </c>
      <c r="AT24" s="292">
        <f>施設資源化量内訳!D24</f>
        <v>1071</v>
      </c>
      <c r="AU24" s="292">
        <f>施設資源化量内訳!E24</f>
        <v>43</v>
      </c>
      <c r="AV24" s="292">
        <f>施設資源化量内訳!F24</f>
        <v>3</v>
      </c>
      <c r="AW24" s="292">
        <f>施設資源化量内訳!G24</f>
        <v>0</v>
      </c>
      <c r="AX24" s="292">
        <f>施設資源化量内訳!H24</f>
        <v>391</v>
      </c>
      <c r="AY24" s="292">
        <f>施設資源化量内訳!I24</f>
        <v>229</v>
      </c>
      <c r="AZ24" s="292">
        <f>施設資源化量内訳!J24</f>
        <v>82</v>
      </c>
      <c r="BA24" s="292">
        <f>施設資源化量内訳!K24</f>
        <v>0</v>
      </c>
      <c r="BB24" s="292">
        <f>施設資源化量内訳!L24</f>
        <v>304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4</v>
      </c>
      <c r="BN24" s="292">
        <f>施設資源化量内訳!X24</f>
        <v>15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866</v>
      </c>
      <c r="CA24" s="295" t="s">
        <v>866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5"/>
        <v>8227</v>
      </c>
      <c r="E25" s="292">
        <f t="shared" si="6"/>
        <v>1936</v>
      </c>
      <c r="F25" s="292">
        <f t="shared" si="7"/>
        <v>13</v>
      </c>
      <c r="G25" s="292">
        <f t="shared" si="8"/>
        <v>0</v>
      </c>
      <c r="H25" s="292">
        <f t="shared" si="9"/>
        <v>466</v>
      </c>
      <c r="I25" s="292">
        <f t="shared" si="10"/>
        <v>319</v>
      </c>
      <c r="J25" s="292">
        <f t="shared" si="11"/>
        <v>163</v>
      </c>
      <c r="K25" s="292">
        <f t="shared" si="12"/>
        <v>15</v>
      </c>
      <c r="L25" s="292">
        <f t="shared" si="13"/>
        <v>325</v>
      </c>
      <c r="M25" s="292">
        <f t="shared" si="14"/>
        <v>24</v>
      </c>
      <c r="N25" s="292">
        <f t="shared" si="15"/>
        <v>206</v>
      </c>
      <c r="O25" s="292">
        <f t="shared" si="16"/>
        <v>0</v>
      </c>
      <c r="P25" s="292">
        <f t="shared" si="17"/>
        <v>0</v>
      </c>
      <c r="Q25" s="292">
        <f t="shared" si="18"/>
        <v>1261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5</v>
      </c>
      <c r="X25" s="292">
        <f t="shared" si="25"/>
        <v>3494</v>
      </c>
      <c r="Y25" s="292">
        <f t="shared" si="1"/>
        <v>1420</v>
      </c>
      <c r="Z25" s="292">
        <v>1263</v>
      </c>
      <c r="AA25" s="292">
        <v>5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147</v>
      </c>
      <c r="AJ25" s="295" t="s">
        <v>866</v>
      </c>
      <c r="AK25" s="295" t="s">
        <v>866</v>
      </c>
      <c r="AL25" s="295" t="s">
        <v>866</v>
      </c>
      <c r="AM25" s="295" t="s">
        <v>866</v>
      </c>
      <c r="AN25" s="295" t="s">
        <v>866</v>
      </c>
      <c r="AO25" s="295" t="s">
        <v>866</v>
      </c>
      <c r="AP25" s="295" t="s">
        <v>866</v>
      </c>
      <c r="AQ25" s="295" t="s">
        <v>866</v>
      </c>
      <c r="AR25" s="292">
        <v>5</v>
      </c>
      <c r="AS25" s="292">
        <v>0</v>
      </c>
      <c r="AT25" s="292">
        <f>施設資源化量内訳!D25</f>
        <v>6165</v>
      </c>
      <c r="AU25" s="292">
        <f>施設資源化量内訳!E25</f>
        <v>54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460</v>
      </c>
      <c r="AY25" s="292">
        <f>施設資源化量内訳!I25</f>
        <v>319</v>
      </c>
      <c r="AZ25" s="292">
        <f>施設資源化量内訳!J25</f>
        <v>163</v>
      </c>
      <c r="BA25" s="292">
        <f>施設資源化量内訳!K25</f>
        <v>15</v>
      </c>
      <c r="BB25" s="292">
        <f>施設資源化量内訳!L25</f>
        <v>325</v>
      </c>
      <c r="BC25" s="292">
        <f>施設資源化量内訳!M25</f>
        <v>24</v>
      </c>
      <c r="BD25" s="292">
        <f>施設資源化量内訳!N25</f>
        <v>50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1261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3494</v>
      </c>
      <c r="BO25" s="292">
        <f t="shared" si="3"/>
        <v>642</v>
      </c>
      <c r="BP25" s="292">
        <v>619</v>
      </c>
      <c r="BQ25" s="292">
        <v>8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9</v>
      </c>
      <c r="BZ25" s="295" t="s">
        <v>866</v>
      </c>
      <c r="CA25" s="295" t="s">
        <v>866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5"/>
        <v>2223</v>
      </c>
      <c r="E26" s="292">
        <f t="shared" si="6"/>
        <v>1023</v>
      </c>
      <c r="F26" s="292">
        <f t="shared" si="7"/>
        <v>9</v>
      </c>
      <c r="G26" s="292">
        <f t="shared" si="8"/>
        <v>57</v>
      </c>
      <c r="H26" s="292">
        <f t="shared" si="9"/>
        <v>267</v>
      </c>
      <c r="I26" s="292">
        <f t="shared" si="10"/>
        <v>325</v>
      </c>
      <c r="J26" s="292">
        <f t="shared" si="11"/>
        <v>75</v>
      </c>
      <c r="K26" s="292">
        <f t="shared" si="12"/>
        <v>10</v>
      </c>
      <c r="L26" s="292">
        <f t="shared" si="13"/>
        <v>293</v>
      </c>
      <c r="M26" s="292">
        <f t="shared" si="14"/>
        <v>108</v>
      </c>
      <c r="N26" s="292">
        <f t="shared" si="15"/>
        <v>22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10</v>
      </c>
      <c r="X26" s="292">
        <f t="shared" si="25"/>
        <v>24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866</v>
      </c>
      <c r="AK26" s="295" t="s">
        <v>866</v>
      </c>
      <c r="AL26" s="295" t="s">
        <v>866</v>
      </c>
      <c r="AM26" s="295" t="s">
        <v>866</v>
      </c>
      <c r="AN26" s="295" t="s">
        <v>866</v>
      </c>
      <c r="AO26" s="295" t="s">
        <v>866</v>
      </c>
      <c r="AP26" s="295" t="s">
        <v>866</v>
      </c>
      <c r="AQ26" s="295" t="s">
        <v>866</v>
      </c>
      <c r="AR26" s="292">
        <v>0</v>
      </c>
      <c r="AS26" s="292">
        <v>0</v>
      </c>
      <c r="AT26" s="292">
        <f>施設資源化量内訳!D26</f>
        <v>1761</v>
      </c>
      <c r="AU26" s="292">
        <f>施設資源化量内訳!E26</f>
        <v>576</v>
      </c>
      <c r="AV26" s="292">
        <f>施設資源化量内訳!F26</f>
        <v>7</v>
      </c>
      <c r="AW26" s="292">
        <f>施設資源化量内訳!G26</f>
        <v>57</v>
      </c>
      <c r="AX26" s="292">
        <f>施設資源化量内訳!H26</f>
        <v>257</v>
      </c>
      <c r="AY26" s="292">
        <f>施設資源化量内訳!I26</f>
        <v>325</v>
      </c>
      <c r="AZ26" s="292">
        <f>施設資源化量内訳!J26</f>
        <v>75</v>
      </c>
      <c r="BA26" s="292">
        <f>施設資源化量内訳!K26</f>
        <v>10</v>
      </c>
      <c r="BB26" s="292">
        <f>施設資源化量内訳!L26</f>
        <v>293</v>
      </c>
      <c r="BC26" s="292">
        <f>施設資源化量内訳!M26</f>
        <v>108</v>
      </c>
      <c r="BD26" s="292">
        <f>施設資源化量内訳!N26</f>
        <v>21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10</v>
      </c>
      <c r="BN26" s="292">
        <f>施設資源化量内訳!X26</f>
        <v>22</v>
      </c>
      <c r="BO26" s="292">
        <f t="shared" si="3"/>
        <v>462</v>
      </c>
      <c r="BP26" s="292">
        <v>447</v>
      </c>
      <c r="BQ26" s="292">
        <v>2</v>
      </c>
      <c r="BR26" s="292">
        <v>0</v>
      </c>
      <c r="BS26" s="292">
        <v>10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866</v>
      </c>
      <c r="CA26" s="295" t="s">
        <v>866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2">
        <v>0</v>
      </c>
      <c r="CI26" s="292">
        <v>2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5"/>
        <v>3560</v>
      </c>
      <c r="E27" s="292">
        <f t="shared" si="6"/>
        <v>763</v>
      </c>
      <c r="F27" s="292">
        <f t="shared" si="7"/>
        <v>2</v>
      </c>
      <c r="G27" s="292">
        <f t="shared" si="8"/>
        <v>0</v>
      </c>
      <c r="H27" s="292">
        <f t="shared" si="9"/>
        <v>212</v>
      </c>
      <c r="I27" s="292">
        <f t="shared" si="10"/>
        <v>249</v>
      </c>
      <c r="J27" s="292">
        <f t="shared" si="11"/>
        <v>58</v>
      </c>
      <c r="K27" s="292">
        <f t="shared" si="12"/>
        <v>0</v>
      </c>
      <c r="L27" s="292">
        <f t="shared" si="13"/>
        <v>209</v>
      </c>
      <c r="M27" s="292">
        <f t="shared" si="14"/>
        <v>0</v>
      </c>
      <c r="N27" s="292">
        <f t="shared" si="15"/>
        <v>12</v>
      </c>
      <c r="O27" s="292">
        <f t="shared" si="16"/>
        <v>659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1338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58</v>
      </c>
      <c r="Y27" s="292">
        <f t="shared" si="1"/>
        <v>265</v>
      </c>
      <c r="Z27" s="292">
        <v>228</v>
      </c>
      <c r="AA27" s="292">
        <v>0</v>
      </c>
      <c r="AB27" s="292">
        <v>0</v>
      </c>
      <c r="AC27" s="292">
        <v>32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5</v>
      </c>
      <c r="AJ27" s="295" t="s">
        <v>866</v>
      </c>
      <c r="AK27" s="295" t="s">
        <v>866</v>
      </c>
      <c r="AL27" s="295" t="s">
        <v>866</v>
      </c>
      <c r="AM27" s="295" t="s">
        <v>866</v>
      </c>
      <c r="AN27" s="295" t="s">
        <v>866</v>
      </c>
      <c r="AO27" s="295" t="s">
        <v>866</v>
      </c>
      <c r="AP27" s="295" t="s">
        <v>866</v>
      </c>
      <c r="AQ27" s="295" t="s">
        <v>866</v>
      </c>
      <c r="AR27" s="292">
        <v>0</v>
      </c>
      <c r="AS27" s="292">
        <v>0</v>
      </c>
      <c r="AT27" s="292">
        <f>施設資源化量内訳!D27</f>
        <v>2733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165</v>
      </c>
      <c r="AY27" s="292">
        <f>施設資源化量内訳!I27</f>
        <v>246</v>
      </c>
      <c r="AZ27" s="292">
        <f>施設資源化量内訳!J27</f>
        <v>58</v>
      </c>
      <c r="BA27" s="292">
        <f>施設資源化量内訳!K27</f>
        <v>0</v>
      </c>
      <c r="BB27" s="292">
        <f>施設資源化量内訳!L27</f>
        <v>209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659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1338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58</v>
      </c>
      <c r="BO27" s="292">
        <f t="shared" si="3"/>
        <v>562</v>
      </c>
      <c r="BP27" s="292">
        <v>535</v>
      </c>
      <c r="BQ27" s="292">
        <v>2</v>
      </c>
      <c r="BR27" s="292">
        <v>0</v>
      </c>
      <c r="BS27" s="292">
        <v>15</v>
      </c>
      <c r="BT27" s="292">
        <v>3</v>
      </c>
      <c r="BU27" s="292">
        <v>0</v>
      </c>
      <c r="BV27" s="292">
        <v>0</v>
      </c>
      <c r="BW27" s="292">
        <v>0</v>
      </c>
      <c r="BX27" s="292">
        <v>0</v>
      </c>
      <c r="BY27" s="292">
        <v>7</v>
      </c>
      <c r="BZ27" s="295" t="s">
        <v>866</v>
      </c>
      <c r="CA27" s="295" t="s">
        <v>866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5"/>
        <v>2437</v>
      </c>
      <c r="E28" s="292">
        <f t="shared" si="6"/>
        <v>681</v>
      </c>
      <c r="F28" s="292">
        <f t="shared" si="7"/>
        <v>0</v>
      </c>
      <c r="G28" s="292">
        <f t="shared" si="8"/>
        <v>0</v>
      </c>
      <c r="H28" s="292">
        <f t="shared" si="9"/>
        <v>391</v>
      </c>
      <c r="I28" s="292">
        <f t="shared" si="10"/>
        <v>238</v>
      </c>
      <c r="J28" s="292">
        <f t="shared" si="11"/>
        <v>107</v>
      </c>
      <c r="K28" s="292">
        <f t="shared" si="12"/>
        <v>7</v>
      </c>
      <c r="L28" s="292">
        <f t="shared" si="13"/>
        <v>352</v>
      </c>
      <c r="M28" s="292">
        <f t="shared" si="14"/>
        <v>0</v>
      </c>
      <c r="N28" s="292">
        <f t="shared" si="15"/>
        <v>25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636</v>
      </c>
      <c r="Y28" s="292">
        <f t="shared" si="1"/>
        <v>1483</v>
      </c>
      <c r="Z28" s="292">
        <v>0</v>
      </c>
      <c r="AA28" s="292">
        <v>0</v>
      </c>
      <c r="AB28" s="292">
        <v>0</v>
      </c>
      <c r="AC28" s="292">
        <v>121</v>
      </c>
      <c r="AD28" s="292">
        <v>238</v>
      </c>
      <c r="AE28" s="292">
        <v>107</v>
      </c>
      <c r="AF28" s="292">
        <v>7</v>
      </c>
      <c r="AG28" s="292">
        <v>352</v>
      </c>
      <c r="AH28" s="292">
        <v>0</v>
      </c>
      <c r="AI28" s="295">
        <v>22</v>
      </c>
      <c r="AJ28" s="295" t="s">
        <v>866</v>
      </c>
      <c r="AK28" s="295" t="s">
        <v>866</v>
      </c>
      <c r="AL28" s="295" t="s">
        <v>866</v>
      </c>
      <c r="AM28" s="295" t="s">
        <v>866</v>
      </c>
      <c r="AN28" s="295" t="s">
        <v>866</v>
      </c>
      <c r="AO28" s="295" t="s">
        <v>866</v>
      </c>
      <c r="AP28" s="295" t="s">
        <v>866</v>
      </c>
      <c r="AQ28" s="295" t="s">
        <v>866</v>
      </c>
      <c r="AR28" s="292">
        <v>0</v>
      </c>
      <c r="AS28" s="292">
        <v>636</v>
      </c>
      <c r="AT28" s="292">
        <f>施設資源化量内訳!D28</f>
        <v>291</v>
      </c>
      <c r="AU28" s="292">
        <f>施設資源化量内訳!E28</f>
        <v>23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268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3"/>
        <v>663</v>
      </c>
      <c r="BP28" s="292">
        <v>658</v>
      </c>
      <c r="BQ28" s="292">
        <v>0</v>
      </c>
      <c r="BR28" s="292">
        <v>0</v>
      </c>
      <c r="BS28" s="292">
        <v>2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3</v>
      </c>
      <c r="BZ28" s="295" t="s">
        <v>866</v>
      </c>
      <c r="CA28" s="295" t="s">
        <v>866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5"/>
        <v>4032</v>
      </c>
      <c r="E29" s="292">
        <f t="shared" si="6"/>
        <v>1014</v>
      </c>
      <c r="F29" s="292">
        <f t="shared" si="7"/>
        <v>11</v>
      </c>
      <c r="G29" s="292">
        <f t="shared" si="8"/>
        <v>129</v>
      </c>
      <c r="H29" s="292">
        <f t="shared" si="9"/>
        <v>505</v>
      </c>
      <c r="I29" s="292">
        <f t="shared" si="10"/>
        <v>461</v>
      </c>
      <c r="J29" s="292">
        <f t="shared" si="11"/>
        <v>92</v>
      </c>
      <c r="K29" s="292">
        <f t="shared" si="12"/>
        <v>8</v>
      </c>
      <c r="L29" s="292">
        <f t="shared" si="13"/>
        <v>449</v>
      </c>
      <c r="M29" s="292">
        <f t="shared" si="14"/>
        <v>462</v>
      </c>
      <c r="N29" s="292">
        <f t="shared" si="15"/>
        <v>126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7</v>
      </c>
      <c r="X29" s="292">
        <f t="shared" si="25"/>
        <v>768</v>
      </c>
      <c r="Y29" s="292">
        <f t="shared" si="1"/>
        <v>1689</v>
      </c>
      <c r="Z29" s="292">
        <v>777</v>
      </c>
      <c r="AA29" s="292">
        <v>9</v>
      </c>
      <c r="AB29" s="292">
        <v>129</v>
      </c>
      <c r="AC29" s="292">
        <v>15</v>
      </c>
      <c r="AD29" s="292">
        <v>451</v>
      </c>
      <c r="AE29" s="292">
        <v>0</v>
      </c>
      <c r="AF29" s="292">
        <v>8</v>
      </c>
      <c r="AG29" s="292">
        <v>0</v>
      </c>
      <c r="AH29" s="292">
        <v>0</v>
      </c>
      <c r="AI29" s="295">
        <v>125</v>
      </c>
      <c r="AJ29" s="295" t="s">
        <v>866</v>
      </c>
      <c r="AK29" s="295" t="s">
        <v>866</v>
      </c>
      <c r="AL29" s="295" t="s">
        <v>866</v>
      </c>
      <c r="AM29" s="295" t="s">
        <v>866</v>
      </c>
      <c r="AN29" s="295" t="s">
        <v>866</v>
      </c>
      <c r="AO29" s="295" t="s">
        <v>866</v>
      </c>
      <c r="AP29" s="295" t="s">
        <v>866</v>
      </c>
      <c r="AQ29" s="295" t="s">
        <v>866</v>
      </c>
      <c r="AR29" s="292">
        <v>0</v>
      </c>
      <c r="AS29" s="292">
        <v>175</v>
      </c>
      <c r="AT29" s="292">
        <f>施設資源化量内訳!D29</f>
        <v>2096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483</v>
      </c>
      <c r="AY29" s="292">
        <f>施設資源化量内訳!I29</f>
        <v>10</v>
      </c>
      <c r="AZ29" s="292">
        <f>施設資源化量内訳!J29</f>
        <v>92</v>
      </c>
      <c r="BA29" s="292">
        <f>施設資源化量内訳!K29</f>
        <v>0</v>
      </c>
      <c r="BB29" s="292">
        <f>施設資源化量内訳!L29</f>
        <v>449</v>
      </c>
      <c r="BC29" s="292">
        <f>施設資源化量内訳!M29</f>
        <v>462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7</v>
      </c>
      <c r="BN29" s="292">
        <f>施設資源化量内訳!X29</f>
        <v>593</v>
      </c>
      <c r="BO29" s="292">
        <f t="shared" si="3"/>
        <v>247</v>
      </c>
      <c r="BP29" s="292">
        <v>237</v>
      </c>
      <c r="BQ29" s="292">
        <v>2</v>
      </c>
      <c r="BR29" s="292">
        <v>0</v>
      </c>
      <c r="BS29" s="292">
        <v>7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866</v>
      </c>
      <c r="CA29" s="295" t="s">
        <v>866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5"/>
        <v>3841</v>
      </c>
      <c r="E30" s="292">
        <f t="shared" si="6"/>
        <v>703</v>
      </c>
      <c r="F30" s="292">
        <f t="shared" si="7"/>
        <v>7</v>
      </c>
      <c r="G30" s="292">
        <f t="shared" si="8"/>
        <v>0</v>
      </c>
      <c r="H30" s="292">
        <f t="shared" si="9"/>
        <v>281</v>
      </c>
      <c r="I30" s="292">
        <f t="shared" si="10"/>
        <v>364</v>
      </c>
      <c r="J30" s="292">
        <f t="shared" si="11"/>
        <v>66</v>
      </c>
      <c r="K30" s="292">
        <f t="shared" si="12"/>
        <v>2</v>
      </c>
      <c r="L30" s="292">
        <f t="shared" si="13"/>
        <v>365</v>
      </c>
      <c r="M30" s="292">
        <f t="shared" si="14"/>
        <v>18</v>
      </c>
      <c r="N30" s="292">
        <f t="shared" si="15"/>
        <v>10</v>
      </c>
      <c r="O30" s="292">
        <f t="shared" si="16"/>
        <v>539</v>
      </c>
      <c r="P30" s="292">
        <f t="shared" si="17"/>
        <v>0</v>
      </c>
      <c r="Q30" s="292">
        <f t="shared" si="18"/>
        <v>592</v>
      </c>
      <c r="R30" s="292">
        <f t="shared" si="19"/>
        <v>0</v>
      </c>
      <c r="S30" s="292">
        <f t="shared" si="20"/>
        <v>0</v>
      </c>
      <c r="T30" s="292">
        <f t="shared" si="21"/>
        <v>795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99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866</v>
      </c>
      <c r="AK30" s="295" t="s">
        <v>866</v>
      </c>
      <c r="AL30" s="295" t="s">
        <v>866</v>
      </c>
      <c r="AM30" s="295" t="s">
        <v>866</v>
      </c>
      <c r="AN30" s="295" t="s">
        <v>866</v>
      </c>
      <c r="AO30" s="295" t="s">
        <v>866</v>
      </c>
      <c r="AP30" s="295" t="s">
        <v>866</v>
      </c>
      <c r="AQ30" s="295" t="s">
        <v>866</v>
      </c>
      <c r="AR30" s="292">
        <v>0</v>
      </c>
      <c r="AS30" s="292">
        <v>0</v>
      </c>
      <c r="AT30" s="292">
        <f>施設資源化量内訳!D30</f>
        <v>3148</v>
      </c>
      <c r="AU30" s="292">
        <f>施設資源化量内訳!E30</f>
        <v>33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272</v>
      </c>
      <c r="AY30" s="292">
        <f>施設資源化量内訳!I30</f>
        <v>364</v>
      </c>
      <c r="AZ30" s="292">
        <f>施設資源化量内訳!J30</f>
        <v>66</v>
      </c>
      <c r="BA30" s="292">
        <f>施設資源化量内訳!K30</f>
        <v>2</v>
      </c>
      <c r="BB30" s="292">
        <f>施設資源化量内訳!L30</f>
        <v>365</v>
      </c>
      <c r="BC30" s="292">
        <f>施設資源化量内訳!M30</f>
        <v>18</v>
      </c>
      <c r="BD30" s="292">
        <f>施設資源化量内訳!N30</f>
        <v>3</v>
      </c>
      <c r="BE30" s="292">
        <f>施設資源化量内訳!O30</f>
        <v>539</v>
      </c>
      <c r="BF30" s="292">
        <f>施設資源化量内訳!P30</f>
        <v>0</v>
      </c>
      <c r="BG30" s="292">
        <f>施設資源化量内訳!Q30</f>
        <v>592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795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99</v>
      </c>
      <c r="BO30" s="292">
        <f t="shared" si="3"/>
        <v>693</v>
      </c>
      <c r="BP30" s="292">
        <v>670</v>
      </c>
      <c r="BQ30" s="292">
        <v>7</v>
      </c>
      <c r="BR30" s="292">
        <v>0</v>
      </c>
      <c r="BS30" s="292">
        <v>9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7</v>
      </c>
      <c r="BZ30" s="295" t="s">
        <v>866</v>
      </c>
      <c r="CA30" s="295" t="s">
        <v>866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5"/>
        <v>770</v>
      </c>
      <c r="E31" s="292">
        <f t="shared" si="6"/>
        <v>346</v>
      </c>
      <c r="F31" s="292">
        <f t="shared" si="7"/>
        <v>1</v>
      </c>
      <c r="G31" s="292">
        <f t="shared" si="8"/>
        <v>0</v>
      </c>
      <c r="H31" s="292">
        <f t="shared" si="9"/>
        <v>228</v>
      </c>
      <c r="I31" s="292">
        <f t="shared" si="10"/>
        <v>172</v>
      </c>
      <c r="J31" s="292">
        <f t="shared" si="11"/>
        <v>18</v>
      </c>
      <c r="K31" s="292">
        <f t="shared" si="12"/>
        <v>0</v>
      </c>
      <c r="L31" s="292">
        <f t="shared" si="13"/>
        <v>0</v>
      </c>
      <c r="M31" s="292">
        <f t="shared" si="14"/>
        <v>0</v>
      </c>
      <c r="N31" s="292">
        <f t="shared" si="15"/>
        <v>5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866</v>
      </c>
      <c r="AK31" s="295" t="s">
        <v>866</v>
      </c>
      <c r="AL31" s="295" t="s">
        <v>866</v>
      </c>
      <c r="AM31" s="295" t="s">
        <v>866</v>
      </c>
      <c r="AN31" s="295" t="s">
        <v>866</v>
      </c>
      <c r="AO31" s="295" t="s">
        <v>866</v>
      </c>
      <c r="AP31" s="295" t="s">
        <v>866</v>
      </c>
      <c r="AQ31" s="295" t="s">
        <v>866</v>
      </c>
      <c r="AR31" s="292">
        <v>0</v>
      </c>
      <c r="AS31" s="292">
        <v>0</v>
      </c>
      <c r="AT31" s="292">
        <f>施設資源化量内訳!D31</f>
        <v>744</v>
      </c>
      <c r="AU31" s="292">
        <f>施設資源化量内訳!E31</f>
        <v>320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228</v>
      </c>
      <c r="AY31" s="292">
        <f>施設資源化量内訳!I31</f>
        <v>172</v>
      </c>
      <c r="AZ31" s="292">
        <f>施設資源化量内訳!J31</f>
        <v>18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5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26</v>
      </c>
      <c r="BP31" s="292">
        <v>26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866</v>
      </c>
      <c r="CA31" s="295" t="s">
        <v>866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5"/>
        <v>321</v>
      </c>
      <c r="E32" s="292">
        <f t="shared" si="6"/>
        <v>141</v>
      </c>
      <c r="F32" s="292">
        <f t="shared" si="7"/>
        <v>1</v>
      </c>
      <c r="G32" s="292">
        <f t="shared" si="8"/>
        <v>0</v>
      </c>
      <c r="H32" s="292">
        <f t="shared" si="9"/>
        <v>98</v>
      </c>
      <c r="I32" s="292">
        <f t="shared" si="10"/>
        <v>74</v>
      </c>
      <c r="J32" s="292">
        <f t="shared" si="11"/>
        <v>7</v>
      </c>
      <c r="K32" s="292">
        <f t="shared" si="12"/>
        <v>0</v>
      </c>
      <c r="L32" s="292">
        <f t="shared" si="13"/>
        <v>0</v>
      </c>
      <c r="M32" s="292">
        <f t="shared" si="14"/>
        <v>0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866</v>
      </c>
      <c r="AK32" s="295" t="s">
        <v>866</v>
      </c>
      <c r="AL32" s="295" t="s">
        <v>866</v>
      </c>
      <c r="AM32" s="295" t="s">
        <v>866</v>
      </c>
      <c r="AN32" s="295" t="s">
        <v>866</v>
      </c>
      <c r="AO32" s="295" t="s">
        <v>866</v>
      </c>
      <c r="AP32" s="295" t="s">
        <v>866</v>
      </c>
      <c r="AQ32" s="295" t="s">
        <v>866</v>
      </c>
      <c r="AR32" s="292">
        <v>0</v>
      </c>
      <c r="AS32" s="292">
        <v>0</v>
      </c>
      <c r="AT32" s="292">
        <f>施設資源化量内訳!D32</f>
        <v>321</v>
      </c>
      <c r="AU32" s="292">
        <f>施設資源化量内訳!E32</f>
        <v>141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98</v>
      </c>
      <c r="AY32" s="292">
        <f>施設資源化量内訳!I32</f>
        <v>74</v>
      </c>
      <c r="AZ32" s="292">
        <f>施設資源化量内訳!J32</f>
        <v>7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866</v>
      </c>
      <c r="CA32" s="295" t="s">
        <v>866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2">
        <v>0</v>
      </c>
      <c r="CI32" s="292">
        <v>0</v>
      </c>
      <c r="CJ32" s="293" t="s">
        <v>787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5"/>
        <v>565</v>
      </c>
      <c r="E33" s="292">
        <f t="shared" si="6"/>
        <v>295</v>
      </c>
      <c r="F33" s="292">
        <f t="shared" si="7"/>
        <v>0</v>
      </c>
      <c r="G33" s="292">
        <f t="shared" si="8"/>
        <v>0</v>
      </c>
      <c r="H33" s="292">
        <f t="shared" si="9"/>
        <v>73</v>
      </c>
      <c r="I33" s="292">
        <f t="shared" si="10"/>
        <v>55</v>
      </c>
      <c r="J33" s="292">
        <f t="shared" si="11"/>
        <v>22</v>
      </c>
      <c r="K33" s="292">
        <f t="shared" si="12"/>
        <v>0</v>
      </c>
      <c r="L33" s="292">
        <f t="shared" si="13"/>
        <v>0</v>
      </c>
      <c r="M33" s="292">
        <f t="shared" si="14"/>
        <v>0</v>
      </c>
      <c r="N33" s="292">
        <f t="shared" si="15"/>
        <v>26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94</v>
      </c>
      <c r="Y33" s="292">
        <f t="shared" si="1"/>
        <v>477</v>
      </c>
      <c r="Z33" s="292">
        <v>295</v>
      </c>
      <c r="AA33" s="292">
        <v>0</v>
      </c>
      <c r="AB33" s="292">
        <v>0</v>
      </c>
      <c r="AC33" s="292">
        <v>73</v>
      </c>
      <c r="AD33" s="292">
        <v>55</v>
      </c>
      <c r="AE33" s="292">
        <v>22</v>
      </c>
      <c r="AF33" s="292">
        <v>0</v>
      </c>
      <c r="AG33" s="292">
        <v>0</v>
      </c>
      <c r="AH33" s="292">
        <v>0</v>
      </c>
      <c r="AI33" s="295">
        <v>26</v>
      </c>
      <c r="AJ33" s="295" t="s">
        <v>866</v>
      </c>
      <c r="AK33" s="295" t="s">
        <v>866</v>
      </c>
      <c r="AL33" s="295" t="s">
        <v>866</v>
      </c>
      <c r="AM33" s="295" t="s">
        <v>866</v>
      </c>
      <c r="AN33" s="295" t="s">
        <v>866</v>
      </c>
      <c r="AO33" s="295" t="s">
        <v>866</v>
      </c>
      <c r="AP33" s="295" t="s">
        <v>866</v>
      </c>
      <c r="AQ33" s="295" t="s">
        <v>866</v>
      </c>
      <c r="AR33" s="292">
        <v>0</v>
      </c>
      <c r="AS33" s="292">
        <v>6</v>
      </c>
      <c r="AT33" s="292">
        <f>施設資源化量内訳!D33</f>
        <v>88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88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866</v>
      </c>
      <c r="CA33" s="295" t="s">
        <v>866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5"/>
        <v>324</v>
      </c>
      <c r="E34" s="292">
        <f t="shared" si="6"/>
        <v>163</v>
      </c>
      <c r="F34" s="292">
        <f t="shared" si="7"/>
        <v>0</v>
      </c>
      <c r="G34" s="292">
        <f t="shared" si="8"/>
        <v>0</v>
      </c>
      <c r="H34" s="292">
        <f t="shared" si="9"/>
        <v>103</v>
      </c>
      <c r="I34" s="292">
        <f t="shared" si="10"/>
        <v>44</v>
      </c>
      <c r="J34" s="292">
        <f t="shared" si="11"/>
        <v>7</v>
      </c>
      <c r="K34" s="292">
        <f t="shared" si="12"/>
        <v>0</v>
      </c>
      <c r="L34" s="292">
        <f t="shared" si="13"/>
        <v>0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4</v>
      </c>
      <c r="X34" s="292">
        <f t="shared" si="25"/>
        <v>3</v>
      </c>
      <c r="Y34" s="292">
        <f t="shared" si="1"/>
        <v>167</v>
      </c>
      <c r="Z34" s="292">
        <v>163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866</v>
      </c>
      <c r="AK34" s="295" t="s">
        <v>866</v>
      </c>
      <c r="AL34" s="295" t="s">
        <v>866</v>
      </c>
      <c r="AM34" s="295" t="s">
        <v>866</v>
      </c>
      <c r="AN34" s="295" t="s">
        <v>866</v>
      </c>
      <c r="AO34" s="295" t="s">
        <v>866</v>
      </c>
      <c r="AP34" s="295" t="s">
        <v>866</v>
      </c>
      <c r="AQ34" s="295" t="s">
        <v>866</v>
      </c>
      <c r="AR34" s="292">
        <v>4</v>
      </c>
      <c r="AS34" s="292">
        <v>0</v>
      </c>
      <c r="AT34" s="292">
        <f>施設資源化量内訳!D34</f>
        <v>157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103</v>
      </c>
      <c r="AY34" s="292">
        <f>施設資源化量内訳!I34</f>
        <v>44</v>
      </c>
      <c r="AZ34" s="292">
        <f>施設資源化量内訳!J34</f>
        <v>7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866</v>
      </c>
      <c r="CA34" s="295" t="s">
        <v>866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5"/>
        <v>600</v>
      </c>
      <c r="E35" s="292">
        <f t="shared" si="6"/>
        <v>377</v>
      </c>
      <c r="F35" s="292">
        <f t="shared" si="7"/>
        <v>3</v>
      </c>
      <c r="G35" s="292">
        <f t="shared" si="8"/>
        <v>0</v>
      </c>
      <c r="H35" s="292">
        <f t="shared" si="9"/>
        <v>26</v>
      </c>
      <c r="I35" s="292">
        <f t="shared" si="10"/>
        <v>93</v>
      </c>
      <c r="J35" s="292">
        <f t="shared" si="11"/>
        <v>15</v>
      </c>
      <c r="K35" s="292">
        <f t="shared" si="12"/>
        <v>1</v>
      </c>
      <c r="L35" s="292">
        <f t="shared" si="13"/>
        <v>3</v>
      </c>
      <c r="M35" s="292">
        <f t="shared" si="14"/>
        <v>0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4</v>
      </c>
      <c r="X35" s="292">
        <f t="shared" si="25"/>
        <v>78</v>
      </c>
      <c r="Y35" s="292">
        <f t="shared" si="1"/>
        <v>297</v>
      </c>
      <c r="Z35" s="292">
        <v>295</v>
      </c>
      <c r="AA35" s="292">
        <v>2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866</v>
      </c>
      <c r="AK35" s="295" t="s">
        <v>866</v>
      </c>
      <c r="AL35" s="295" t="s">
        <v>866</v>
      </c>
      <c r="AM35" s="295" t="s">
        <v>866</v>
      </c>
      <c r="AN35" s="295" t="s">
        <v>866</v>
      </c>
      <c r="AO35" s="295" t="s">
        <v>866</v>
      </c>
      <c r="AP35" s="295" t="s">
        <v>866</v>
      </c>
      <c r="AQ35" s="295" t="s">
        <v>866</v>
      </c>
      <c r="AR35" s="292">
        <v>0</v>
      </c>
      <c r="AS35" s="292">
        <v>0</v>
      </c>
      <c r="AT35" s="292">
        <f>施設資源化量内訳!D35</f>
        <v>220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26</v>
      </c>
      <c r="AY35" s="292">
        <f>施設資源化量内訳!I35</f>
        <v>93</v>
      </c>
      <c r="AZ35" s="292">
        <f>施設資源化量内訳!J35</f>
        <v>15</v>
      </c>
      <c r="BA35" s="292">
        <f>施設資源化量内訳!K35</f>
        <v>1</v>
      </c>
      <c r="BB35" s="292">
        <f>施設資源化量内訳!L35</f>
        <v>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4</v>
      </c>
      <c r="BN35" s="292">
        <f>施設資源化量内訳!X35</f>
        <v>78</v>
      </c>
      <c r="BO35" s="292">
        <f t="shared" si="3"/>
        <v>83</v>
      </c>
      <c r="BP35" s="292">
        <v>82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866</v>
      </c>
      <c r="CA35" s="295" t="s">
        <v>866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5"/>
        <v>2927</v>
      </c>
      <c r="E36" s="292">
        <f t="shared" si="6"/>
        <v>717</v>
      </c>
      <c r="F36" s="292">
        <f t="shared" si="7"/>
        <v>17</v>
      </c>
      <c r="G36" s="292">
        <f t="shared" si="8"/>
        <v>0</v>
      </c>
      <c r="H36" s="292">
        <f t="shared" si="9"/>
        <v>342</v>
      </c>
      <c r="I36" s="292">
        <f t="shared" si="10"/>
        <v>310</v>
      </c>
      <c r="J36" s="292">
        <f t="shared" si="11"/>
        <v>49</v>
      </c>
      <c r="K36" s="292">
        <f t="shared" si="12"/>
        <v>3</v>
      </c>
      <c r="L36" s="292">
        <f t="shared" si="13"/>
        <v>0</v>
      </c>
      <c r="M36" s="292">
        <f t="shared" si="14"/>
        <v>0</v>
      </c>
      <c r="N36" s="292">
        <f t="shared" si="15"/>
        <v>3</v>
      </c>
      <c r="O36" s="292">
        <f t="shared" si="16"/>
        <v>0</v>
      </c>
      <c r="P36" s="292">
        <f t="shared" si="17"/>
        <v>0</v>
      </c>
      <c r="Q36" s="292">
        <f t="shared" si="18"/>
        <v>1480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6</v>
      </c>
      <c r="X36" s="292">
        <f t="shared" si="25"/>
        <v>0</v>
      </c>
      <c r="Y36" s="292">
        <f t="shared" si="1"/>
        <v>626</v>
      </c>
      <c r="Z36" s="292">
        <v>308</v>
      </c>
      <c r="AA36" s="292">
        <v>2</v>
      </c>
      <c r="AB36" s="292">
        <v>0</v>
      </c>
      <c r="AC36" s="292">
        <v>0</v>
      </c>
      <c r="AD36" s="292">
        <v>310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866</v>
      </c>
      <c r="AK36" s="295" t="s">
        <v>866</v>
      </c>
      <c r="AL36" s="295" t="s">
        <v>866</v>
      </c>
      <c r="AM36" s="295" t="s">
        <v>866</v>
      </c>
      <c r="AN36" s="295" t="s">
        <v>866</v>
      </c>
      <c r="AO36" s="295" t="s">
        <v>866</v>
      </c>
      <c r="AP36" s="295" t="s">
        <v>866</v>
      </c>
      <c r="AQ36" s="295" t="s">
        <v>866</v>
      </c>
      <c r="AR36" s="292">
        <v>6</v>
      </c>
      <c r="AS36" s="292">
        <v>0</v>
      </c>
      <c r="AT36" s="292">
        <f>施設資源化量内訳!D36</f>
        <v>1874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342</v>
      </c>
      <c r="AY36" s="292">
        <f>施設資源化量内訳!I36</f>
        <v>0</v>
      </c>
      <c r="AZ36" s="292">
        <f>施設資源化量内訳!J36</f>
        <v>49</v>
      </c>
      <c r="BA36" s="292">
        <f>施設資源化量内訳!K36</f>
        <v>3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1480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427</v>
      </c>
      <c r="BP36" s="292">
        <v>409</v>
      </c>
      <c r="BQ36" s="292">
        <v>15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</v>
      </c>
      <c r="BZ36" s="295" t="s">
        <v>866</v>
      </c>
      <c r="CA36" s="295" t="s">
        <v>866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5"/>
        <v>1946</v>
      </c>
      <c r="E37" s="292">
        <f t="shared" si="6"/>
        <v>490</v>
      </c>
      <c r="F37" s="292">
        <f t="shared" si="7"/>
        <v>0</v>
      </c>
      <c r="G37" s="292">
        <f t="shared" si="8"/>
        <v>0</v>
      </c>
      <c r="H37" s="292">
        <f t="shared" si="9"/>
        <v>75</v>
      </c>
      <c r="I37" s="292">
        <f t="shared" si="10"/>
        <v>178</v>
      </c>
      <c r="J37" s="292">
        <f t="shared" si="11"/>
        <v>68</v>
      </c>
      <c r="K37" s="292">
        <f t="shared" si="12"/>
        <v>0</v>
      </c>
      <c r="L37" s="292">
        <f t="shared" si="13"/>
        <v>462</v>
      </c>
      <c r="M37" s="292">
        <f t="shared" si="14"/>
        <v>91</v>
      </c>
      <c r="N37" s="292">
        <f t="shared" si="15"/>
        <v>44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2</v>
      </c>
      <c r="X37" s="292">
        <f t="shared" si="25"/>
        <v>536</v>
      </c>
      <c r="Y37" s="292">
        <f t="shared" si="1"/>
        <v>749</v>
      </c>
      <c r="Z37" s="292">
        <v>0</v>
      </c>
      <c r="AA37" s="292">
        <v>0</v>
      </c>
      <c r="AB37" s="292">
        <v>0</v>
      </c>
      <c r="AC37" s="292">
        <v>75</v>
      </c>
      <c r="AD37" s="292">
        <v>178</v>
      </c>
      <c r="AE37" s="292">
        <v>0</v>
      </c>
      <c r="AF37" s="292">
        <v>0</v>
      </c>
      <c r="AG37" s="292">
        <v>0</v>
      </c>
      <c r="AH37" s="292">
        <v>0</v>
      </c>
      <c r="AI37" s="295">
        <v>6</v>
      </c>
      <c r="AJ37" s="295" t="s">
        <v>866</v>
      </c>
      <c r="AK37" s="295" t="s">
        <v>866</v>
      </c>
      <c r="AL37" s="295" t="s">
        <v>866</v>
      </c>
      <c r="AM37" s="295" t="s">
        <v>866</v>
      </c>
      <c r="AN37" s="295" t="s">
        <v>866</v>
      </c>
      <c r="AO37" s="295" t="s">
        <v>866</v>
      </c>
      <c r="AP37" s="295" t="s">
        <v>866</v>
      </c>
      <c r="AQ37" s="295" t="s">
        <v>866</v>
      </c>
      <c r="AR37" s="292">
        <v>2</v>
      </c>
      <c r="AS37" s="292">
        <v>488</v>
      </c>
      <c r="AT37" s="292">
        <f>施設資源化量内訳!D37</f>
        <v>669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68</v>
      </c>
      <c r="BA37" s="292">
        <f>施設資源化量内訳!K37</f>
        <v>0</v>
      </c>
      <c r="BB37" s="292">
        <f>施設資源化量内訳!L37</f>
        <v>462</v>
      </c>
      <c r="BC37" s="292">
        <f>施設資源化量内訳!M37</f>
        <v>91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48</v>
      </c>
      <c r="BO37" s="292">
        <f t="shared" si="3"/>
        <v>528</v>
      </c>
      <c r="BP37" s="292">
        <v>490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38</v>
      </c>
      <c r="BZ37" s="295" t="s">
        <v>866</v>
      </c>
      <c r="CA37" s="295" t="s">
        <v>866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2">
        <v>0</v>
      </c>
      <c r="CI37" s="292">
        <v>0</v>
      </c>
      <c r="CJ37" s="293" t="s">
        <v>787</v>
      </c>
    </row>
    <row r="38" spans="1:88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5"/>
        <v>2596</v>
      </c>
      <c r="E38" s="292">
        <f t="shared" si="6"/>
        <v>734</v>
      </c>
      <c r="F38" s="292">
        <f t="shared" si="7"/>
        <v>6</v>
      </c>
      <c r="G38" s="292">
        <f t="shared" si="8"/>
        <v>36</v>
      </c>
      <c r="H38" s="292">
        <f t="shared" si="9"/>
        <v>273</v>
      </c>
      <c r="I38" s="292">
        <f t="shared" si="10"/>
        <v>261</v>
      </c>
      <c r="J38" s="292">
        <f t="shared" si="11"/>
        <v>75</v>
      </c>
      <c r="K38" s="292">
        <f t="shared" si="12"/>
        <v>180</v>
      </c>
      <c r="L38" s="292">
        <f t="shared" si="13"/>
        <v>722</v>
      </c>
      <c r="M38" s="292">
        <f t="shared" si="14"/>
        <v>46</v>
      </c>
      <c r="N38" s="292">
        <f t="shared" si="15"/>
        <v>164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2</v>
      </c>
      <c r="X38" s="292">
        <f t="shared" si="25"/>
        <v>97</v>
      </c>
      <c r="Y38" s="292">
        <f t="shared" si="1"/>
        <v>1483</v>
      </c>
      <c r="Z38" s="292">
        <v>734</v>
      </c>
      <c r="AA38" s="292">
        <v>6</v>
      </c>
      <c r="AB38" s="292">
        <v>36</v>
      </c>
      <c r="AC38" s="292">
        <v>183</v>
      </c>
      <c r="AD38" s="292">
        <v>261</v>
      </c>
      <c r="AE38" s="292">
        <v>0</v>
      </c>
      <c r="AF38" s="292">
        <v>0</v>
      </c>
      <c r="AG38" s="292">
        <v>0</v>
      </c>
      <c r="AH38" s="292">
        <v>0</v>
      </c>
      <c r="AI38" s="295">
        <v>164</v>
      </c>
      <c r="AJ38" s="295" t="s">
        <v>866</v>
      </c>
      <c r="AK38" s="295" t="s">
        <v>866</v>
      </c>
      <c r="AL38" s="295" t="s">
        <v>866</v>
      </c>
      <c r="AM38" s="295" t="s">
        <v>866</v>
      </c>
      <c r="AN38" s="295" t="s">
        <v>866</v>
      </c>
      <c r="AO38" s="295" t="s">
        <v>866</v>
      </c>
      <c r="AP38" s="295" t="s">
        <v>866</v>
      </c>
      <c r="AQ38" s="295" t="s">
        <v>866</v>
      </c>
      <c r="AR38" s="292">
        <v>2</v>
      </c>
      <c r="AS38" s="292">
        <v>97</v>
      </c>
      <c r="AT38" s="292">
        <f>施設資源化量内訳!D38</f>
        <v>1113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90</v>
      </c>
      <c r="AY38" s="292">
        <f>施設資源化量内訳!I38</f>
        <v>0</v>
      </c>
      <c r="AZ38" s="292">
        <f>施設資源化量内訳!J38</f>
        <v>75</v>
      </c>
      <c r="BA38" s="292">
        <f>施設資源化量内訳!K38</f>
        <v>180</v>
      </c>
      <c r="BB38" s="292">
        <f>施設資源化量内訳!L38</f>
        <v>722</v>
      </c>
      <c r="BC38" s="292">
        <f>施設資源化量内訳!M38</f>
        <v>46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866</v>
      </c>
      <c r="CA38" s="295" t="s">
        <v>866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5"/>
        <v>715</v>
      </c>
      <c r="E39" s="292">
        <f t="shared" si="6"/>
        <v>363</v>
      </c>
      <c r="F39" s="292">
        <f t="shared" si="7"/>
        <v>50</v>
      </c>
      <c r="G39" s="292">
        <f t="shared" si="8"/>
        <v>0</v>
      </c>
      <c r="H39" s="292">
        <f t="shared" si="9"/>
        <v>113</v>
      </c>
      <c r="I39" s="292">
        <f t="shared" si="10"/>
        <v>153</v>
      </c>
      <c r="J39" s="292">
        <f t="shared" si="11"/>
        <v>29</v>
      </c>
      <c r="K39" s="292">
        <f t="shared" si="12"/>
        <v>0</v>
      </c>
      <c r="L39" s="292">
        <f t="shared" si="13"/>
        <v>0</v>
      </c>
      <c r="M39" s="292">
        <f t="shared" si="14"/>
        <v>0</v>
      </c>
      <c r="N39" s="292">
        <f t="shared" si="15"/>
        <v>0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7</v>
      </c>
      <c r="Y39" s="292">
        <f t="shared" si="1"/>
        <v>160</v>
      </c>
      <c r="Z39" s="292">
        <v>0</v>
      </c>
      <c r="AA39" s="292">
        <v>0</v>
      </c>
      <c r="AB39" s="292">
        <v>0</v>
      </c>
      <c r="AC39" s="292">
        <v>0</v>
      </c>
      <c r="AD39" s="292">
        <v>153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866</v>
      </c>
      <c r="AK39" s="295" t="s">
        <v>866</v>
      </c>
      <c r="AL39" s="295" t="s">
        <v>866</v>
      </c>
      <c r="AM39" s="295" t="s">
        <v>866</v>
      </c>
      <c r="AN39" s="295" t="s">
        <v>866</v>
      </c>
      <c r="AO39" s="295" t="s">
        <v>866</v>
      </c>
      <c r="AP39" s="295" t="s">
        <v>866</v>
      </c>
      <c r="AQ39" s="295" t="s">
        <v>866</v>
      </c>
      <c r="AR39" s="292">
        <v>0</v>
      </c>
      <c r="AS39" s="292">
        <v>7</v>
      </c>
      <c r="AT39" s="292">
        <f>施設資源化量内訳!D39</f>
        <v>318</v>
      </c>
      <c r="AU39" s="292">
        <f>施設資源化量内訳!E39</f>
        <v>182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107</v>
      </c>
      <c r="AY39" s="292">
        <f>施設資源化量内訳!I39</f>
        <v>0</v>
      </c>
      <c r="AZ39" s="292">
        <f>施設資源化量内訳!J39</f>
        <v>29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237</v>
      </c>
      <c r="BP39" s="292">
        <v>181</v>
      </c>
      <c r="BQ39" s="292">
        <v>50</v>
      </c>
      <c r="BR39" s="292">
        <v>0</v>
      </c>
      <c r="BS39" s="292">
        <v>6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866</v>
      </c>
      <c r="CA39" s="295" t="s">
        <v>866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5"/>
        <v>1900</v>
      </c>
      <c r="E40" s="292">
        <f t="shared" si="6"/>
        <v>320</v>
      </c>
      <c r="F40" s="292">
        <f t="shared" si="7"/>
        <v>0</v>
      </c>
      <c r="G40" s="292">
        <f t="shared" si="8"/>
        <v>0</v>
      </c>
      <c r="H40" s="292">
        <f t="shared" si="9"/>
        <v>173</v>
      </c>
      <c r="I40" s="292">
        <f t="shared" si="10"/>
        <v>258</v>
      </c>
      <c r="J40" s="292">
        <f t="shared" si="11"/>
        <v>36</v>
      </c>
      <c r="K40" s="292">
        <f t="shared" si="12"/>
        <v>4</v>
      </c>
      <c r="L40" s="292">
        <f t="shared" si="13"/>
        <v>282</v>
      </c>
      <c r="M40" s="292">
        <f t="shared" si="14"/>
        <v>0</v>
      </c>
      <c r="N40" s="292">
        <f t="shared" si="15"/>
        <v>2</v>
      </c>
      <c r="O40" s="292">
        <f t="shared" si="16"/>
        <v>0</v>
      </c>
      <c r="P40" s="292">
        <f t="shared" si="17"/>
        <v>0</v>
      </c>
      <c r="Q40" s="292">
        <f t="shared" si="18"/>
        <v>784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41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866</v>
      </c>
      <c r="AK40" s="295" t="s">
        <v>866</v>
      </c>
      <c r="AL40" s="295" t="s">
        <v>866</v>
      </c>
      <c r="AM40" s="295" t="s">
        <v>866</v>
      </c>
      <c r="AN40" s="295" t="s">
        <v>866</v>
      </c>
      <c r="AO40" s="295" t="s">
        <v>866</v>
      </c>
      <c r="AP40" s="295" t="s">
        <v>866</v>
      </c>
      <c r="AQ40" s="295" t="s">
        <v>866</v>
      </c>
      <c r="AR40" s="292">
        <v>0</v>
      </c>
      <c r="AS40" s="292">
        <v>0</v>
      </c>
      <c r="AT40" s="292">
        <f>施設資源化量内訳!D40</f>
        <v>1594</v>
      </c>
      <c r="AU40" s="292">
        <f>施設資源化量内訳!E40</f>
        <v>15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173</v>
      </c>
      <c r="AY40" s="292">
        <f>施設資源化量内訳!I40</f>
        <v>258</v>
      </c>
      <c r="AZ40" s="292">
        <f>施設資源化量内訳!J40</f>
        <v>36</v>
      </c>
      <c r="BA40" s="292">
        <f>施設資源化量内訳!K40</f>
        <v>4</v>
      </c>
      <c r="BB40" s="292">
        <f>施設資源化量内訳!L40</f>
        <v>282</v>
      </c>
      <c r="BC40" s="292">
        <f>施設資源化量内訳!M40</f>
        <v>0</v>
      </c>
      <c r="BD40" s="292">
        <f>施設資源化量内訳!N40</f>
        <v>1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784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41</v>
      </c>
      <c r="BO40" s="292">
        <f t="shared" si="3"/>
        <v>306</v>
      </c>
      <c r="BP40" s="292">
        <v>305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1</v>
      </c>
      <c r="BZ40" s="295" t="s">
        <v>866</v>
      </c>
      <c r="CA40" s="295" t="s">
        <v>866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5"/>
        <v>559</v>
      </c>
      <c r="E41" s="292">
        <f t="shared" si="6"/>
        <v>365</v>
      </c>
      <c r="F41" s="292">
        <f t="shared" si="7"/>
        <v>1</v>
      </c>
      <c r="G41" s="292">
        <f t="shared" si="8"/>
        <v>0</v>
      </c>
      <c r="H41" s="292">
        <f t="shared" si="9"/>
        <v>84</v>
      </c>
      <c r="I41" s="292">
        <f t="shared" si="10"/>
        <v>87</v>
      </c>
      <c r="J41" s="292">
        <f t="shared" si="11"/>
        <v>14</v>
      </c>
      <c r="K41" s="292">
        <f t="shared" si="12"/>
        <v>3</v>
      </c>
      <c r="L41" s="292">
        <f t="shared" si="13"/>
        <v>0</v>
      </c>
      <c r="M41" s="292">
        <f t="shared" si="14"/>
        <v>0</v>
      </c>
      <c r="N41" s="292">
        <f t="shared" si="15"/>
        <v>0</v>
      </c>
      <c r="O41" s="292">
        <f t="shared" si="16"/>
        <v>0</v>
      </c>
      <c r="P41" s="292">
        <f t="shared" si="17"/>
        <v>0</v>
      </c>
      <c r="Q41" s="292">
        <f t="shared" si="18"/>
        <v>0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5</v>
      </c>
      <c r="X41" s="292">
        <f t="shared" si="25"/>
        <v>0</v>
      </c>
      <c r="Y41" s="292">
        <f t="shared" si="1"/>
        <v>370</v>
      </c>
      <c r="Z41" s="292">
        <v>189</v>
      </c>
      <c r="AA41" s="292">
        <v>1</v>
      </c>
      <c r="AB41" s="292">
        <v>0</v>
      </c>
      <c r="AC41" s="292">
        <v>79</v>
      </c>
      <c r="AD41" s="292">
        <v>84</v>
      </c>
      <c r="AE41" s="292">
        <v>14</v>
      </c>
      <c r="AF41" s="292">
        <v>3</v>
      </c>
      <c r="AG41" s="292">
        <v>0</v>
      </c>
      <c r="AH41" s="292">
        <v>0</v>
      </c>
      <c r="AI41" s="295">
        <v>0</v>
      </c>
      <c r="AJ41" s="295" t="s">
        <v>866</v>
      </c>
      <c r="AK41" s="295" t="s">
        <v>866</v>
      </c>
      <c r="AL41" s="295" t="s">
        <v>866</v>
      </c>
      <c r="AM41" s="295" t="s">
        <v>866</v>
      </c>
      <c r="AN41" s="295" t="s">
        <v>866</v>
      </c>
      <c r="AO41" s="295" t="s">
        <v>866</v>
      </c>
      <c r="AP41" s="295" t="s">
        <v>866</v>
      </c>
      <c r="AQ41" s="295" t="s">
        <v>866</v>
      </c>
      <c r="AR41" s="292">
        <v>0</v>
      </c>
      <c r="AS41" s="292">
        <v>0</v>
      </c>
      <c r="AT41" s="292">
        <f>施設資源化量内訳!D41</f>
        <v>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5</v>
      </c>
      <c r="BN41" s="292">
        <f>施設資源化量内訳!X41</f>
        <v>0</v>
      </c>
      <c r="BO41" s="292">
        <f t="shared" si="3"/>
        <v>184</v>
      </c>
      <c r="BP41" s="292">
        <v>176</v>
      </c>
      <c r="BQ41" s="292">
        <v>0</v>
      </c>
      <c r="BR41" s="292">
        <v>0</v>
      </c>
      <c r="BS41" s="292">
        <v>5</v>
      </c>
      <c r="BT41" s="292">
        <v>3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866</v>
      </c>
      <c r="CA41" s="295" t="s">
        <v>866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2">
        <v>0</v>
      </c>
      <c r="CI41" s="292">
        <v>0</v>
      </c>
      <c r="CJ41" s="293" t="s">
        <v>787</v>
      </c>
    </row>
    <row r="42" spans="1:88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5"/>
        <v>670</v>
      </c>
      <c r="E42" s="292">
        <f t="shared" si="6"/>
        <v>278</v>
      </c>
      <c r="F42" s="292">
        <f t="shared" si="7"/>
        <v>0</v>
      </c>
      <c r="G42" s="292">
        <f t="shared" si="8"/>
        <v>0</v>
      </c>
      <c r="H42" s="292">
        <f t="shared" si="9"/>
        <v>118</v>
      </c>
      <c r="I42" s="292">
        <f t="shared" si="10"/>
        <v>87</v>
      </c>
      <c r="J42" s="292">
        <f t="shared" si="11"/>
        <v>20</v>
      </c>
      <c r="K42" s="292">
        <f t="shared" si="12"/>
        <v>3</v>
      </c>
      <c r="L42" s="292">
        <f t="shared" si="13"/>
        <v>147</v>
      </c>
      <c r="M42" s="292">
        <f t="shared" si="14"/>
        <v>0</v>
      </c>
      <c r="N42" s="292">
        <f t="shared" si="15"/>
        <v>12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5</v>
      </c>
      <c r="X42" s="292">
        <f t="shared" si="25"/>
        <v>0</v>
      </c>
      <c r="Y42" s="292">
        <f t="shared" si="1"/>
        <v>23</v>
      </c>
      <c r="Z42" s="292">
        <v>0</v>
      </c>
      <c r="AA42" s="292">
        <v>0</v>
      </c>
      <c r="AB42" s="292">
        <v>0</v>
      </c>
      <c r="AC42" s="292">
        <v>23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866</v>
      </c>
      <c r="AK42" s="295" t="s">
        <v>866</v>
      </c>
      <c r="AL42" s="295" t="s">
        <v>866</v>
      </c>
      <c r="AM42" s="295" t="s">
        <v>866</v>
      </c>
      <c r="AN42" s="295" t="s">
        <v>866</v>
      </c>
      <c r="AO42" s="295" t="s">
        <v>866</v>
      </c>
      <c r="AP42" s="295" t="s">
        <v>866</v>
      </c>
      <c r="AQ42" s="295" t="s">
        <v>866</v>
      </c>
      <c r="AR42" s="292">
        <v>0</v>
      </c>
      <c r="AS42" s="292">
        <v>0</v>
      </c>
      <c r="AT42" s="292">
        <f>施設資源化量内訳!D42</f>
        <v>357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95</v>
      </c>
      <c r="AY42" s="292">
        <f>施設資源化量内訳!I42</f>
        <v>87</v>
      </c>
      <c r="AZ42" s="292">
        <f>施設資源化量内訳!J42</f>
        <v>20</v>
      </c>
      <c r="BA42" s="292">
        <f>施設資源化量内訳!K42</f>
        <v>3</v>
      </c>
      <c r="BB42" s="292">
        <f>施設資源化量内訳!L42</f>
        <v>147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5</v>
      </c>
      <c r="BN42" s="292">
        <f>施設資源化量内訳!X42</f>
        <v>0</v>
      </c>
      <c r="BO42" s="292">
        <f t="shared" si="3"/>
        <v>290</v>
      </c>
      <c r="BP42" s="292">
        <v>278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12</v>
      </c>
      <c r="BZ42" s="295" t="s">
        <v>866</v>
      </c>
      <c r="CA42" s="295" t="s">
        <v>866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5" width="10.6640625" style="227" customWidth="1"/>
    <col min="36" max="37" width="10.6640625" style="296" customWidth="1"/>
    <col min="38" max="38" width="10.6640625" style="227" customWidth="1"/>
    <col min="39" max="40" width="10.6640625" style="296" customWidth="1"/>
    <col min="41" max="41" width="10.6640625" style="227" customWidth="1"/>
    <col min="42" max="42" width="10.6640625" style="296" customWidth="1"/>
    <col min="43" max="43" width="10.6640625" style="227" customWidth="1"/>
    <col min="44" max="44" width="10.6640625" style="296" customWidth="1"/>
    <col min="45" max="58" width="10.6640625" style="227" customWidth="1"/>
    <col min="59" max="65" width="10.6640625" style="296" customWidth="1"/>
    <col min="66" max="79" width="10.6640625" style="227" customWidth="1"/>
    <col min="80" max="86" width="10.6640625" style="296" customWidth="1"/>
    <col min="87" max="100" width="10.6640625" style="227" customWidth="1"/>
    <col min="101" max="107" width="10.6640625" style="296" customWidth="1"/>
    <col min="108" max="121" width="10.6640625" style="227" customWidth="1"/>
    <col min="122" max="123" width="10.6640625" style="296" customWidth="1"/>
    <col min="124" max="124" width="10.6640625" style="227" customWidth="1"/>
    <col min="125" max="128" width="10.6640625" style="296" customWidth="1"/>
    <col min="129" max="140" width="10.6640625" style="227" customWidth="1"/>
    <col min="141" max="143" width="10.6640625" style="296" customWidth="1"/>
    <col min="144" max="145" width="10.6640625" style="227" customWidth="1"/>
    <col min="146" max="148" width="10.6640625" style="296" customWidth="1"/>
    <col min="149" max="163" width="10.6640625" style="227" customWidth="1"/>
    <col min="164" max="166" width="10.6640625" style="296" customWidth="1"/>
    <col min="167" max="171" width="10.6640625" style="227" customWidth="1"/>
    <col min="172" max="16384" width="9" style="222"/>
  </cols>
  <sheetData>
    <row r="1" spans="1:171" ht="16.2" x14ac:dyDescent="0.2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2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2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7" t="s">
        <v>84</v>
      </c>
      <c r="S3" s="33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2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4"/>
      <c r="S4" s="33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2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4"/>
      <c r="S5" s="33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2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SUM(Y7,AT7,BO7,CJ7,DE7,DZ7,EU7)</f>
        <v>130997</v>
      </c>
      <c r="E7" s="306">
        <f t="shared" si="0"/>
        <v>4026</v>
      </c>
      <c r="F7" s="306">
        <f t="shared" si="0"/>
        <v>21</v>
      </c>
      <c r="G7" s="306">
        <f t="shared" si="0"/>
        <v>57</v>
      </c>
      <c r="H7" s="306">
        <f t="shared" si="0"/>
        <v>19199</v>
      </c>
      <c r="I7" s="306">
        <f t="shared" si="0"/>
        <v>13950</v>
      </c>
      <c r="J7" s="306">
        <f t="shared" si="0"/>
        <v>4481</v>
      </c>
      <c r="K7" s="306">
        <f t="shared" si="0"/>
        <v>242</v>
      </c>
      <c r="L7" s="306">
        <f t="shared" si="0"/>
        <v>19171</v>
      </c>
      <c r="M7" s="306">
        <f t="shared" si="0"/>
        <v>896</v>
      </c>
      <c r="N7" s="306">
        <f t="shared" si="0"/>
        <v>393</v>
      </c>
      <c r="O7" s="306">
        <f t="shared" si="0"/>
        <v>2508</v>
      </c>
      <c r="P7" s="306">
        <f t="shared" si="0"/>
        <v>0</v>
      </c>
      <c r="Q7" s="306">
        <f t="shared" si="0"/>
        <v>35878</v>
      </c>
      <c r="R7" s="306">
        <f t="shared" si="0"/>
        <v>0</v>
      </c>
      <c r="S7" s="306">
        <f t="shared" si="0"/>
        <v>0</v>
      </c>
      <c r="T7" s="306">
        <f t="shared" si="0"/>
        <v>10747</v>
      </c>
      <c r="U7" s="306">
        <f t="shared" si="0"/>
        <v>0</v>
      </c>
      <c r="V7" s="306">
        <f t="shared" si="0"/>
        <v>0</v>
      </c>
      <c r="W7" s="306">
        <f t="shared" si="0"/>
        <v>114</v>
      </c>
      <c r="X7" s="306">
        <f t="shared" si="0"/>
        <v>19314</v>
      </c>
      <c r="Y7" s="306">
        <f t="shared" ref="Y7:Y42" si="1">SUM(Z7:AS7)</f>
        <v>58177</v>
      </c>
      <c r="Z7" s="306">
        <f t="shared" ref="Z7:AS7" si="2">SUM(Z$8:Z$1000)</f>
        <v>65</v>
      </c>
      <c r="AA7" s="306">
        <f t="shared" si="2"/>
        <v>0</v>
      </c>
      <c r="AB7" s="306">
        <f t="shared" si="2"/>
        <v>0</v>
      </c>
      <c r="AC7" s="306">
        <f t="shared" si="2"/>
        <v>2018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 t="shared" si="2"/>
        <v>35878</v>
      </c>
      <c r="AM7" s="310" t="s">
        <v>739</v>
      </c>
      <c r="AN7" s="310" t="s">
        <v>739</v>
      </c>
      <c r="AO7" s="306">
        <f t="shared" si="2"/>
        <v>10334</v>
      </c>
      <c r="AP7" s="310" t="s">
        <v>739</v>
      </c>
      <c r="AQ7" s="306">
        <f t="shared" si="2"/>
        <v>0</v>
      </c>
      <c r="AR7" s="310" t="s">
        <v>739</v>
      </c>
      <c r="AS7" s="306">
        <f t="shared" si="2"/>
        <v>9882</v>
      </c>
      <c r="AT7" s="306">
        <f t="shared" ref="AT7:AT42" si="3">SUM(AU7:BN7)</f>
        <v>12063</v>
      </c>
      <c r="AU7" s="306">
        <f t="shared" ref="AU7:BN7" si="4">SUM(AU$8:AU$1000)</f>
        <v>23</v>
      </c>
      <c r="AV7" s="306">
        <f t="shared" si="4"/>
        <v>0</v>
      </c>
      <c r="AW7" s="306">
        <f t="shared" si="4"/>
        <v>0</v>
      </c>
      <c r="AX7" s="306">
        <f t="shared" si="4"/>
        <v>11375</v>
      </c>
      <c r="AY7" s="306">
        <f t="shared" si="4"/>
        <v>0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4"/>
        <v>665</v>
      </c>
      <c r="BO7" s="306">
        <f t="shared" ref="BO7:BO42" si="5">SUM(BP7:CI7)</f>
        <v>1903</v>
      </c>
      <c r="BP7" s="306">
        <f t="shared" ref="BP7:CI7" si="6">SUM(BP$8:BP$1000)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1310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6"/>
        <v>593</v>
      </c>
      <c r="CJ7" s="306">
        <f t="shared" ref="CJ7:CJ42" si="7">SUM(CK7:DD7)</f>
        <v>0</v>
      </c>
      <c r="CK7" s="306">
        <f t="shared" ref="CK7:DD7" si="8">SUM(CK$8:CK$1000)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8"/>
        <v>0</v>
      </c>
      <c r="DE7" s="306">
        <f t="shared" ref="DE7:DE42" si="9">SUM(DF7:DY7)</f>
        <v>0</v>
      </c>
      <c r="DF7" s="306">
        <f t="shared" ref="DF7:DY7" si="10">SUM(DF$8:DF$1000)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 t="shared" si="10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10"/>
        <v>0</v>
      </c>
      <c r="DZ7" s="306">
        <f t="shared" ref="DZ7:DZ42" si="11">SUM(EA7:ET7)</f>
        <v>5</v>
      </c>
      <c r="EA7" s="306">
        <f t="shared" ref="EA7:ET7" si="12">SUM(EA$8:EA$1000)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 t="shared" si="12"/>
        <v>0</v>
      </c>
      <c r="EO7" s="306">
        <f t="shared" si="12"/>
        <v>0</v>
      </c>
      <c r="EP7" s="310" t="s">
        <v>739</v>
      </c>
      <c r="EQ7" s="310" t="s">
        <v>739</v>
      </c>
      <c r="ER7" s="310" t="s">
        <v>739</v>
      </c>
      <c r="ES7" s="306">
        <f t="shared" si="12"/>
        <v>5</v>
      </c>
      <c r="ET7" s="306">
        <f t="shared" si="12"/>
        <v>0</v>
      </c>
      <c r="EU7" s="306">
        <f t="shared" ref="EU7:EU42" si="13">SUM(EV7:FO7)</f>
        <v>58849</v>
      </c>
      <c r="EV7" s="306">
        <f t="shared" ref="EV7:FO7" si="14">SUM(EV$8:EV$1000)</f>
        <v>3938</v>
      </c>
      <c r="EW7" s="306">
        <f t="shared" si="14"/>
        <v>21</v>
      </c>
      <c r="EX7" s="306">
        <f t="shared" si="14"/>
        <v>57</v>
      </c>
      <c r="EY7" s="306">
        <f t="shared" si="14"/>
        <v>5806</v>
      </c>
      <c r="EZ7" s="306">
        <f t="shared" si="14"/>
        <v>13950</v>
      </c>
      <c r="FA7" s="306">
        <f t="shared" si="14"/>
        <v>4481</v>
      </c>
      <c r="FB7" s="306">
        <f t="shared" si="14"/>
        <v>242</v>
      </c>
      <c r="FC7" s="306">
        <f t="shared" si="14"/>
        <v>19171</v>
      </c>
      <c r="FD7" s="306">
        <f t="shared" si="14"/>
        <v>896</v>
      </c>
      <c r="FE7" s="306">
        <f t="shared" si="14"/>
        <v>393</v>
      </c>
      <c r="FF7" s="306">
        <f t="shared" si="14"/>
        <v>1198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 t="shared" si="14"/>
        <v>413</v>
      </c>
      <c r="FL7" s="306">
        <f t="shared" si="14"/>
        <v>0</v>
      </c>
      <c r="FM7" s="306">
        <f t="shared" si="14"/>
        <v>0</v>
      </c>
      <c r="FN7" s="306">
        <f t="shared" si="14"/>
        <v>109</v>
      </c>
      <c r="FO7" s="306">
        <f t="shared" si="14"/>
        <v>8174</v>
      </c>
    </row>
    <row r="8" spans="1:171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ref="D8:D42" si="15">SUM(Y8,AT8,BO8,CJ8,DE8,DZ8,EU8)</f>
        <v>19735</v>
      </c>
      <c r="E8" s="292">
        <f t="shared" ref="E8:E42" si="16">SUM(Z8,AU8,BP8,CK8,DF8,EA8,EV8)</f>
        <v>0</v>
      </c>
      <c r="F8" s="292">
        <f t="shared" ref="F8:F42" si="17">SUM(AA8,AV8,BQ8,CL8,DG8,EB8,EW8)</f>
        <v>0</v>
      </c>
      <c r="G8" s="292">
        <f t="shared" ref="G8:G42" si="18">SUM(AB8,AW8,BR8,CM8,DH8,EC8,EX8)</f>
        <v>0</v>
      </c>
      <c r="H8" s="292">
        <f t="shared" ref="H8:H42" si="19">SUM(AC8,AX8,BS8,CN8,DI8,ED8,EY8)</f>
        <v>3144</v>
      </c>
      <c r="I8" s="292">
        <f t="shared" ref="I8:I42" si="20">SUM(AD8,AY8,BT8,CO8,DJ8,EE8,EZ8)</f>
        <v>0</v>
      </c>
      <c r="J8" s="292">
        <f t="shared" ref="J8:J42" si="21">SUM(AE8,AZ8,BU8,CP8,DK8,EF8,FA8)</f>
        <v>361</v>
      </c>
      <c r="K8" s="292">
        <f t="shared" ref="K8:K42" si="22">SUM(AF8,BA8,BV8,CQ8,DL8,EG8,FB8)</f>
        <v>0</v>
      </c>
      <c r="L8" s="292">
        <f t="shared" ref="L8:L42" si="23">SUM(AG8,BB8,BW8,CR8,DM8,EH8,FC8)</f>
        <v>0</v>
      </c>
      <c r="M8" s="292">
        <f t="shared" ref="M8:M42" si="24">SUM(AH8,BC8,BX8,CS8,DN8,EI8,FD8)</f>
        <v>0</v>
      </c>
      <c r="N8" s="292">
        <f t="shared" ref="N8:N42" si="25">SUM(AI8,BD8,BY8,CT8,DO8,EJ8,FE8)</f>
        <v>0</v>
      </c>
      <c r="O8" s="292">
        <f t="shared" ref="O8:O42" si="26">SUM(AJ8,BE8,BZ8,CU8,DP8,EK8,FF8)</f>
        <v>0</v>
      </c>
      <c r="P8" s="292">
        <f t="shared" ref="P8:P42" si="27">SUM(AK8,BF8,CA8,CV8,DQ8,EL8,FG8)</f>
        <v>0</v>
      </c>
      <c r="Q8" s="292">
        <f t="shared" ref="Q8:Q42" si="28">SUM(AL8,BG8,CB8,CW8,DR8,EM8,FH8)</f>
        <v>15515</v>
      </c>
      <c r="R8" s="292">
        <f t="shared" ref="R8:R42" si="29">SUM(AM8,BH8,CC8,CX8,DS8,EN8,FI8)</f>
        <v>0</v>
      </c>
      <c r="S8" s="292">
        <f t="shared" ref="S8:S42" si="30">SUM(AN8,BI8,CD8,CY8,DT8,EO8,FJ8)</f>
        <v>0</v>
      </c>
      <c r="T8" s="292">
        <f t="shared" ref="T8:T42" si="31">SUM(AO8,BJ8,CE8,CZ8,DU8,EP8,FK8)</f>
        <v>0</v>
      </c>
      <c r="U8" s="292">
        <f t="shared" ref="U8:U42" si="32">SUM(AP8,BK8,CF8,DA8,DV8,EQ8,FL8)</f>
        <v>0</v>
      </c>
      <c r="V8" s="292">
        <f t="shared" ref="V8:V42" si="33">SUM(AQ8,BL8,CG8,DB8,DW8,ER8,FM8)</f>
        <v>0</v>
      </c>
      <c r="W8" s="292">
        <f t="shared" ref="W8:W42" si="34">SUM(AR8,BM8,CH8,DC8,DX8,ES8,FN8)</f>
        <v>0</v>
      </c>
      <c r="X8" s="292">
        <f t="shared" ref="X8:X42" si="35">SUM(AS8,BN8,CI8,DD8,DY8,ET8,FO8)</f>
        <v>715</v>
      </c>
      <c r="Y8" s="292">
        <f t="shared" si="1"/>
        <v>15515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866</v>
      </c>
      <c r="AK8" s="295" t="s">
        <v>866</v>
      </c>
      <c r="AL8" s="292">
        <v>15515</v>
      </c>
      <c r="AM8" s="295" t="s">
        <v>866</v>
      </c>
      <c r="AN8" s="295" t="s">
        <v>866</v>
      </c>
      <c r="AO8" s="292">
        <v>0</v>
      </c>
      <c r="AP8" s="295" t="s">
        <v>866</v>
      </c>
      <c r="AQ8" s="292">
        <v>0</v>
      </c>
      <c r="AR8" s="295" t="s">
        <v>866</v>
      </c>
      <c r="AS8" s="292">
        <v>0</v>
      </c>
      <c r="AT8" s="292">
        <f t="shared" si="3"/>
        <v>3144</v>
      </c>
      <c r="AU8" s="292">
        <v>0</v>
      </c>
      <c r="AV8" s="292">
        <v>0</v>
      </c>
      <c r="AW8" s="292">
        <v>0</v>
      </c>
      <c r="AX8" s="292">
        <v>3144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866</v>
      </c>
      <c r="BF8" s="295" t="s">
        <v>866</v>
      </c>
      <c r="BG8" s="295" t="s">
        <v>866</v>
      </c>
      <c r="BH8" s="295" t="s">
        <v>866</v>
      </c>
      <c r="BI8" s="295" t="s">
        <v>866</v>
      </c>
      <c r="BJ8" s="295" t="s">
        <v>866</v>
      </c>
      <c r="BK8" s="295" t="s">
        <v>866</v>
      </c>
      <c r="BL8" s="295" t="s">
        <v>866</v>
      </c>
      <c r="BM8" s="295" t="s">
        <v>866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5" t="s">
        <v>866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866</v>
      </c>
      <c r="CX8" s="295" t="s">
        <v>866</v>
      </c>
      <c r="CY8" s="295" t="s">
        <v>866</v>
      </c>
      <c r="CZ8" s="295" t="s">
        <v>866</v>
      </c>
      <c r="DA8" s="295" t="s">
        <v>866</v>
      </c>
      <c r="DB8" s="295" t="s">
        <v>866</v>
      </c>
      <c r="DC8" s="295" t="s">
        <v>866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866</v>
      </c>
      <c r="DS8" s="295" t="s">
        <v>866</v>
      </c>
      <c r="DT8" s="292">
        <v>0</v>
      </c>
      <c r="DU8" s="295" t="s">
        <v>866</v>
      </c>
      <c r="DV8" s="295" t="s">
        <v>866</v>
      </c>
      <c r="DW8" s="295" t="s">
        <v>866</v>
      </c>
      <c r="DX8" s="295" t="s">
        <v>866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866</v>
      </c>
      <c r="EL8" s="295" t="s">
        <v>866</v>
      </c>
      <c r="EM8" s="295" t="s">
        <v>866</v>
      </c>
      <c r="EN8" s="292">
        <v>0</v>
      </c>
      <c r="EO8" s="292">
        <v>0</v>
      </c>
      <c r="EP8" s="295" t="s">
        <v>866</v>
      </c>
      <c r="EQ8" s="295" t="s">
        <v>866</v>
      </c>
      <c r="ER8" s="295" t="s">
        <v>866</v>
      </c>
      <c r="ES8" s="292">
        <v>0</v>
      </c>
      <c r="ET8" s="292">
        <v>0</v>
      </c>
      <c r="EU8" s="292">
        <f t="shared" si="13"/>
        <v>1076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361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866</v>
      </c>
      <c r="FI8" s="295" t="s">
        <v>866</v>
      </c>
      <c r="FJ8" s="295" t="s">
        <v>866</v>
      </c>
      <c r="FK8" s="292">
        <v>0</v>
      </c>
      <c r="FL8" s="292">
        <v>0</v>
      </c>
      <c r="FM8" s="292">
        <v>0</v>
      </c>
      <c r="FN8" s="292">
        <v>0</v>
      </c>
      <c r="FO8" s="292">
        <v>715</v>
      </c>
    </row>
    <row r="9" spans="1:171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15"/>
        <v>27250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2932</v>
      </c>
      <c r="I9" s="292">
        <f t="shared" si="20"/>
        <v>4450</v>
      </c>
      <c r="J9" s="292">
        <f t="shared" si="21"/>
        <v>1553</v>
      </c>
      <c r="K9" s="292">
        <f t="shared" si="22"/>
        <v>0</v>
      </c>
      <c r="L9" s="292">
        <f t="shared" si="23"/>
        <v>6294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10967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1054</v>
      </c>
      <c r="Y9" s="292">
        <f t="shared" si="1"/>
        <v>13043</v>
      </c>
      <c r="Z9" s="292">
        <v>0</v>
      </c>
      <c r="AA9" s="292">
        <v>0</v>
      </c>
      <c r="AB9" s="292">
        <v>0</v>
      </c>
      <c r="AC9" s="292">
        <v>1372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866</v>
      </c>
      <c r="AK9" s="295" t="s">
        <v>866</v>
      </c>
      <c r="AL9" s="292">
        <v>10967</v>
      </c>
      <c r="AM9" s="295" t="s">
        <v>866</v>
      </c>
      <c r="AN9" s="295" t="s">
        <v>866</v>
      </c>
      <c r="AO9" s="292">
        <v>0</v>
      </c>
      <c r="AP9" s="295" t="s">
        <v>866</v>
      </c>
      <c r="AQ9" s="292">
        <v>0</v>
      </c>
      <c r="AR9" s="295" t="s">
        <v>866</v>
      </c>
      <c r="AS9" s="292">
        <v>704</v>
      </c>
      <c r="AT9" s="292">
        <f t="shared" si="3"/>
        <v>1560</v>
      </c>
      <c r="AU9" s="292">
        <v>0</v>
      </c>
      <c r="AV9" s="292">
        <v>0</v>
      </c>
      <c r="AW9" s="292">
        <v>0</v>
      </c>
      <c r="AX9" s="292">
        <v>1560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866</v>
      </c>
      <c r="BF9" s="295" t="s">
        <v>866</v>
      </c>
      <c r="BG9" s="295" t="s">
        <v>866</v>
      </c>
      <c r="BH9" s="295" t="s">
        <v>866</v>
      </c>
      <c r="BI9" s="295" t="s">
        <v>866</v>
      </c>
      <c r="BJ9" s="295" t="s">
        <v>866</v>
      </c>
      <c r="BK9" s="295" t="s">
        <v>866</v>
      </c>
      <c r="BL9" s="295" t="s">
        <v>866</v>
      </c>
      <c r="BM9" s="295" t="s">
        <v>866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5" t="s">
        <v>866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866</v>
      </c>
      <c r="CX9" s="295" t="s">
        <v>866</v>
      </c>
      <c r="CY9" s="295" t="s">
        <v>866</v>
      </c>
      <c r="CZ9" s="295" t="s">
        <v>866</v>
      </c>
      <c r="DA9" s="295" t="s">
        <v>866</v>
      </c>
      <c r="DB9" s="295" t="s">
        <v>866</v>
      </c>
      <c r="DC9" s="295" t="s">
        <v>866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866</v>
      </c>
      <c r="DS9" s="295" t="s">
        <v>866</v>
      </c>
      <c r="DT9" s="292">
        <v>0</v>
      </c>
      <c r="DU9" s="295" t="s">
        <v>866</v>
      </c>
      <c r="DV9" s="295" t="s">
        <v>866</v>
      </c>
      <c r="DW9" s="295" t="s">
        <v>866</v>
      </c>
      <c r="DX9" s="295" t="s">
        <v>866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866</v>
      </c>
      <c r="EL9" s="295" t="s">
        <v>866</v>
      </c>
      <c r="EM9" s="295" t="s">
        <v>866</v>
      </c>
      <c r="EN9" s="292">
        <v>0</v>
      </c>
      <c r="EO9" s="292">
        <v>0</v>
      </c>
      <c r="EP9" s="295" t="s">
        <v>866</v>
      </c>
      <c r="EQ9" s="295" t="s">
        <v>866</v>
      </c>
      <c r="ER9" s="295" t="s">
        <v>866</v>
      </c>
      <c r="ES9" s="292">
        <v>0</v>
      </c>
      <c r="ET9" s="292">
        <v>0</v>
      </c>
      <c r="EU9" s="292">
        <f t="shared" si="13"/>
        <v>12647</v>
      </c>
      <c r="EV9" s="292">
        <v>0</v>
      </c>
      <c r="EW9" s="292">
        <v>0</v>
      </c>
      <c r="EX9" s="292">
        <v>0</v>
      </c>
      <c r="EY9" s="292">
        <v>0</v>
      </c>
      <c r="EZ9" s="292">
        <v>4450</v>
      </c>
      <c r="FA9" s="292">
        <v>1553</v>
      </c>
      <c r="FB9" s="292">
        <v>0</v>
      </c>
      <c r="FC9" s="292">
        <v>6294</v>
      </c>
      <c r="FD9" s="292">
        <v>0</v>
      </c>
      <c r="FE9" s="292">
        <v>0</v>
      </c>
      <c r="FF9" s="292">
        <v>0</v>
      </c>
      <c r="FG9" s="292">
        <v>0</v>
      </c>
      <c r="FH9" s="295" t="s">
        <v>866</v>
      </c>
      <c r="FI9" s="295" t="s">
        <v>866</v>
      </c>
      <c r="FJ9" s="295" t="s">
        <v>866</v>
      </c>
      <c r="FK9" s="292">
        <v>0</v>
      </c>
      <c r="FL9" s="292">
        <v>0</v>
      </c>
      <c r="FM9" s="292">
        <v>0</v>
      </c>
      <c r="FN9" s="292">
        <v>0</v>
      </c>
      <c r="FO9" s="292">
        <v>350</v>
      </c>
    </row>
    <row r="10" spans="1:171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15"/>
        <v>8866</v>
      </c>
      <c r="E10" s="292">
        <f t="shared" si="16"/>
        <v>0</v>
      </c>
      <c r="F10" s="292">
        <f t="shared" si="17"/>
        <v>0</v>
      </c>
      <c r="G10" s="292">
        <f t="shared" si="18"/>
        <v>0</v>
      </c>
      <c r="H10" s="292">
        <f t="shared" si="19"/>
        <v>490</v>
      </c>
      <c r="I10" s="292">
        <f t="shared" si="20"/>
        <v>0</v>
      </c>
      <c r="J10" s="292">
        <f t="shared" si="21"/>
        <v>264</v>
      </c>
      <c r="K10" s="292">
        <f t="shared" si="22"/>
        <v>0</v>
      </c>
      <c r="L10" s="292">
        <f t="shared" si="23"/>
        <v>2141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5971</v>
      </c>
      <c r="Y10" s="292">
        <f t="shared" si="1"/>
        <v>5954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866</v>
      </c>
      <c r="AK10" s="295" t="s">
        <v>866</v>
      </c>
      <c r="AL10" s="292">
        <v>0</v>
      </c>
      <c r="AM10" s="295" t="s">
        <v>866</v>
      </c>
      <c r="AN10" s="295" t="s">
        <v>866</v>
      </c>
      <c r="AO10" s="292">
        <v>0</v>
      </c>
      <c r="AP10" s="295" t="s">
        <v>866</v>
      </c>
      <c r="AQ10" s="292">
        <v>0</v>
      </c>
      <c r="AR10" s="295" t="s">
        <v>866</v>
      </c>
      <c r="AS10" s="292">
        <v>5954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866</v>
      </c>
      <c r="BF10" s="295" t="s">
        <v>866</v>
      </c>
      <c r="BG10" s="295" t="s">
        <v>866</v>
      </c>
      <c r="BH10" s="295" t="s">
        <v>866</v>
      </c>
      <c r="BI10" s="295" t="s">
        <v>866</v>
      </c>
      <c r="BJ10" s="295" t="s">
        <v>866</v>
      </c>
      <c r="BK10" s="295" t="s">
        <v>866</v>
      </c>
      <c r="BL10" s="295" t="s">
        <v>866</v>
      </c>
      <c r="BM10" s="295" t="s">
        <v>866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5" t="s">
        <v>866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866</v>
      </c>
      <c r="CX10" s="295" t="s">
        <v>866</v>
      </c>
      <c r="CY10" s="295" t="s">
        <v>866</v>
      </c>
      <c r="CZ10" s="295" t="s">
        <v>866</v>
      </c>
      <c r="DA10" s="295" t="s">
        <v>866</v>
      </c>
      <c r="DB10" s="295" t="s">
        <v>866</v>
      </c>
      <c r="DC10" s="295" t="s">
        <v>866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866</v>
      </c>
      <c r="DS10" s="295" t="s">
        <v>866</v>
      </c>
      <c r="DT10" s="292">
        <v>0</v>
      </c>
      <c r="DU10" s="295" t="s">
        <v>866</v>
      </c>
      <c r="DV10" s="295" t="s">
        <v>866</v>
      </c>
      <c r="DW10" s="295" t="s">
        <v>866</v>
      </c>
      <c r="DX10" s="295" t="s">
        <v>866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866</v>
      </c>
      <c r="EL10" s="295" t="s">
        <v>866</v>
      </c>
      <c r="EM10" s="295" t="s">
        <v>866</v>
      </c>
      <c r="EN10" s="292">
        <v>0</v>
      </c>
      <c r="EO10" s="292">
        <v>0</v>
      </c>
      <c r="EP10" s="295" t="s">
        <v>866</v>
      </c>
      <c r="EQ10" s="295" t="s">
        <v>866</v>
      </c>
      <c r="ER10" s="295" t="s">
        <v>866</v>
      </c>
      <c r="ES10" s="292">
        <v>0</v>
      </c>
      <c r="ET10" s="292">
        <v>0</v>
      </c>
      <c r="EU10" s="292">
        <f t="shared" si="13"/>
        <v>2912</v>
      </c>
      <c r="EV10" s="292">
        <v>0</v>
      </c>
      <c r="EW10" s="292">
        <v>0</v>
      </c>
      <c r="EX10" s="292">
        <v>0</v>
      </c>
      <c r="EY10" s="292">
        <v>490</v>
      </c>
      <c r="EZ10" s="292">
        <v>0</v>
      </c>
      <c r="FA10" s="292">
        <v>264</v>
      </c>
      <c r="FB10" s="292">
        <v>0</v>
      </c>
      <c r="FC10" s="292">
        <v>2141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866</v>
      </c>
      <c r="FI10" s="295" t="s">
        <v>866</v>
      </c>
      <c r="FJ10" s="295" t="s">
        <v>866</v>
      </c>
      <c r="FK10" s="292">
        <v>0</v>
      </c>
      <c r="FL10" s="292">
        <v>0</v>
      </c>
      <c r="FM10" s="292">
        <v>0</v>
      </c>
      <c r="FN10" s="292">
        <v>0</v>
      </c>
      <c r="FO10" s="292">
        <v>17</v>
      </c>
    </row>
    <row r="11" spans="1:171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15"/>
        <v>3262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399</v>
      </c>
      <c r="I11" s="292">
        <f t="shared" si="20"/>
        <v>994</v>
      </c>
      <c r="J11" s="292">
        <f t="shared" si="21"/>
        <v>21</v>
      </c>
      <c r="K11" s="292">
        <f t="shared" si="22"/>
        <v>1</v>
      </c>
      <c r="L11" s="292">
        <f t="shared" si="23"/>
        <v>0</v>
      </c>
      <c r="M11" s="292">
        <f t="shared" si="24"/>
        <v>2</v>
      </c>
      <c r="N11" s="292">
        <f t="shared" si="25"/>
        <v>0</v>
      </c>
      <c r="O11" s="292">
        <f t="shared" si="26"/>
        <v>13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1804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28</v>
      </c>
      <c r="Y11" s="292">
        <f t="shared" si="1"/>
        <v>1804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866</v>
      </c>
      <c r="AK11" s="295" t="s">
        <v>866</v>
      </c>
      <c r="AL11" s="292">
        <v>0</v>
      </c>
      <c r="AM11" s="295" t="s">
        <v>866</v>
      </c>
      <c r="AN11" s="295" t="s">
        <v>866</v>
      </c>
      <c r="AO11" s="292">
        <v>1804</v>
      </c>
      <c r="AP11" s="295" t="s">
        <v>866</v>
      </c>
      <c r="AQ11" s="292">
        <v>0</v>
      </c>
      <c r="AR11" s="295" t="s">
        <v>866</v>
      </c>
      <c r="AS11" s="292">
        <v>0</v>
      </c>
      <c r="AT11" s="292">
        <f t="shared" si="3"/>
        <v>249</v>
      </c>
      <c r="AU11" s="292">
        <v>0</v>
      </c>
      <c r="AV11" s="292">
        <v>0</v>
      </c>
      <c r="AW11" s="292">
        <v>0</v>
      </c>
      <c r="AX11" s="292">
        <v>249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866</v>
      </c>
      <c r="BF11" s="295" t="s">
        <v>866</v>
      </c>
      <c r="BG11" s="295" t="s">
        <v>866</v>
      </c>
      <c r="BH11" s="295" t="s">
        <v>866</v>
      </c>
      <c r="BI11" s="295" t="s">
        <v>866</v>
      </c>
      <c r="BJ11" s="295" t="s">
        <v>866</v>
      </c>
      <c r="BK11" s="295" t="s">
        <v>866</v>
      </c>
      <c r="BL11" s="295" t="s">
        <v>866</v>
      </c>
      <c r="BM11" s="295" t="s">
        <v>866</v>
      </c>
      <c r="BN11" s="292">
        <v>0</v>
      </c>
      <c r="BO11" s="292">
        <f t="shared" si="5"/>
        <v>13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13</v>
      </c>
      <c r="CA11" s="292">
        <v>0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5" t="s">
        <v>866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866</v>
      </c>
      <c r="CX11" s="295" t="s">
        <v>866</v>
      </c>
      <c r="CY11" s="295" t="s">
        <v>866</v>
      </c>
      <c r="CZ11" s="295" t="s">
        <v>866</v>
      </c>
      <c r="DA11" s="295" t="s">
        <v>866</v>
      </c>
      <c r="DB11" s="295" t="s">
        <v>866</v>
      </c>
      <c r="DC11" s="295" t="s">
        <v>866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866</v>
      </c>
      <c r="DS11" s="295" t="s">
        <v>866</v>
      </c>
      <c r="DT11" s="292">
        <v>0</v>
      </c>
      <c r="DU11" s="295" t="s">
        <v>866</v>
      </c>
      <c r="DV11" s="295" t="s">
        <v>866</v>
      </c>
      <c r="DW11" s="295" t="s">
        <v>866</v>
      </c>
      <c r="DX11" s="295" t="s">
        <v>866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866</v>
      </c>
      <c r="EL11" s="295" t="s">
        <v>866</v>
      </c>
      <c r="EM11" s="295" t="s">
        <v>866</v>
      </c>
      <c r="EN11" s="292">
        <v>0</v>
      </c>
      <c r="EO11" s="292">
        <v>0</v>
      </c>
      <c r="EP11" s="295" t="s">
        <v>866</v>
      </c>
      <c r="EQ11" s="295" t="s">
        <v>866</v>
      </c>
      <c r="ER11" s="295" t="s">
        <v>866</v>
      </c>
      <c r="ES11" s="292">
        <v>0</v>
      </c>
      <c r="ET11" s="292">
        <v>0</v>
      </c>
      <c r="EU11" s="292">
        <f t="shared" si="13"/>
        <v>1196</v>
      </c>
      <c r="EV11" s="292">
        <v>0</v>
      </c>
      <c r="EW11" s="292">
        <v>0</v>
      </c>
      <c r="EX11" s="292">
        <v>0</v>
      </c>
      <c r="EY11" s="292">
        <v>150</v>
      </c>
      <c r="EZ11" s="292">
        <v>994</v>
      </c>
      <c r="FA11" s="292">
        <v>21</v>
      </c>
      <c r="FB11" s="292">
        <v>1</v>
      </c>
      <c r="FC11" s="292">
        <v>0</v>
      </c>
      <c r="FD11" s="292">
        <v>2</v>
      </c>
      <c r="FE11" s="292">
        <v>0</v>
      </c>
      <c r="FF11" s="292">
        <v>0</v>
      </c>
      <c r="FG11" s="292">
        <v>0</v>
      </c>
      <c r="FH11" s="295" t="s">
        <v>866</v>
      </c>
      <c r="FI11" s="295" t="s">
        <v>866</v>
      </c>
      <c r="FJ11" s="295" t="s">
        <v>866</v>
      </c>
      <c r="FK11" s="292">
        <v>0</v>
      </c>
      <c r="FL11" s="292">
        <v>0</v>
      </c>
      <c r="FM11" s="292">
        <v>0</v>
      </c>
      <c r="FN11" s="292">
        <v>0</v>
      </c>
      <c r="FO11" s="292">
        <v>28</v>
      </c>
    </row>
    <row r="12" spans="1:171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15"/>
        <v>580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580</v>
      </c>
      <c r="I12" s="292">
        <f t="shared" si="20"/>
        <v>0</v>
      </c>
      <c r="J12" s="292">
        <f t="shared" si="21"/>
        <v>0</v>
      </c>
      <c r="K12" s="292">
        <f t="shared" si="22"/>
        <v>0</v>
      </c>
      <c r="L12" s="292">
        <f t="shared" si="23"/>
        <v>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81</v>
      </c>
      <c r="Z12" s="292">
        <v>0</v>
      </c>
      <c r="AA12" s="292">
        <v>0</v>
      </c>
      <c r="AB12" s="292">
        <v>0</v>
      </c>
      <c r="AC12" s="292">
        <v>81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866</v>
      </c>
      <c r="AK12" s="295" t="s">
        <v>866</v>
      </c>
      <c r="AL12" s="292">
        <v>0</v>
      </c>
      <c r="AM12" s="295" t="s">
        <v>866</v>
      </c>
      <c r="AN12" s="295" t="s">
        <v>866</v>
      </c>
      <c r="AO12" s="292">
        <v>0</v>
      </c>
      <c r="AP12" s="295" t="s">
        <v>866</v>
      </c>
      <c r="AQ12" s="292">
        <v>0</v>
      </c>
      <c r="AR12" s="295" t="s">
        <v>866</v>
      </c>
      <c r="AS12" s="292">
        <v>0</v>
      </c>
      <c r="AT12" s="292">
        <f t="shared" si="3"/>
        <v>499</v>
      </c>
      <c r="AU12" s="292">
        <v>0</v>
      </c>
      <c r="AV12" s="292">
        <v>0</v>
      </c>
      <c r="AW12" s="292">
        <v>0</v>
      </c>
      <c r="AX12" s="292">
        <v>499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866</v>
      </c>
      <c r="BF12" s="295" t="s">
        <v>866</v>
      </c>
      <c r="BG12" s="295" t="s">
        <v>866</v>
      </c>
      <c r="BH12" s="295" t="s">
        <v>866</v>
      </c>
      <c r="BI12" s="295" t="s">
        <v>866</v>
      </c>
      <c r="BJ12" s="295" t="s">
        <v>866</v>
      </c>
      <c r="BK12" s="295" t="s">
        <v>866</v>
      </c>
      <c r="BL12" s="295" t="s">
        <v>866</v>
      </c>
      <c r="BM12" s="295" t="s">
        <v>866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5" t="s">
        <v>866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866</v>
      </c>
      <c r="CX12" s="295" t="s">
        <v>866</v>
      </c>
      <c r="CY12" s="295" t="s">
        <v>866</v>
      </c>
      <c r="CZ12" s="295" t="s">
        <v>866</v>
      </c>
      <c r="DA12" s="295" t="s">
        <v>866</v>
      </c>
      <c r="DB12" s="295" t="s">
        <v>866</v>
      </c>
      <c r="DC12" s="295" t="s">
        <v>866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866</v>
      </c>
      <c r="DS12" s="295" t="s">
        <v>866</v>
      </c>
      <c r="DT12" s="292">
        <v>0</v>
      </c>
      <c r="DU12" s="295" t="s">
        <v>866</v>
      </c>
      <c r="DV12" s="295" t="s">
        <v>866</v>
      </c>
      <c r="DW12" s="295" t="s">
        <v>866</v>
      </c>
      <c r="DX12" s="295" t="s">
        <v>866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866</v>
      </c>
      <c r="EL12" s="295" t="s">
        <v>866</v>
      </c>
      <c r="EM12" s="295" t="s">
        <v>866</v>
      </c>
      <c r="EN12" s="292">
        <v>0</v>
      </c>
      <c r="EO12" s="292">
        <v>0</v>
      </c>
      <c r="EP12" s="295" t="s">
        <v>866</v>
      </c>
      <c r="EQ12" s="295" t="s">
        <v>866</v>
      </c>
      <c r="ER12" s="295" t="s">
        <v>866</v>
      </c>
      <c r="ES12" s="292">
        <v>0</v>
      </c>
      <c r="ET12" s="292">
        <v>0</v>
      </c>
      <c r="EU12" s="292">
        <f t="shared" si="13"/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866</v>
      </c>
      <c r="FI12" s="295" t="s">
        <v>866</v>
      </c>
      <c r="FJ12" s="295" t="s">
        <v>866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15"/>
        <v>4462</v>
      </c>
      <c r="E13" s="292">
        <f t="shared" si="16"/>
        <v>55</v>
      </c>
      <c r="F13" s="292">
        <f t="shared" si="17"/>
        <v>0</v>
      </c>
      <c r="G13" s="292">
        <f t="shared" si="18"/>
        <v>0</v>
      </c>
      <c r="H13" s="292">
        <f t="shared" si="19"/>
        <v>777</v>
      </c>
      <c r="I13" s="292">
        <f t="shared" si="20"/>
        <v>0</v>
      </c>
      <c r="J13" s="292">
        <f t="shared" si="21"/>
        <v>0</v>
      </c>
      <c r="K13" s="292">
        <f t="shared" si="22"/>
        <v>0</v>
      </c>
      <c r="L13" s="292">
        <f t="shared" si="23"/>
        <v>0</v>
      </c>
      <c r="M13" s="292">
        <f t="shared" si="24"/>
        <v>0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491</v>
      </c>
      <c r="R13" s="292">
        <f t="shared" si="29"/>
        <v>0</v>
      </c>
      <c r="S13" s="292">
        <f t="shared" si="30"/>
        <v>0</v>
      </c>
      <c r="T13" s="292">
        <f t="shared" si="31"/>
        <v>2284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855</v>
      </c>
      <c r="Y13" s="292">
        <f t="shared" si="1"/>
        <v>3317</v>
      </c>
      <c r="Z13" s="292">
        <v>55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866</v>
      </c>
      <c r="AK13" s="295" t="s">
        <v>866</v>
      </c>
      <c r="AL13" s="292">
        <v>491</v>
      </c>
      <c r="AM13" s="295" t="s">
        <v>866</v>
      </c>
      <c r="AN13" s="295" t="s">
        <v>866</v>
      </c>
      <c r="AO13" s="292">
        <v>2284</v>
      </c>
      <c r="AP13" s="295" t="s">
        <v>866</v>
      </c>
      <c r="AQ13" s="292">
        <v>0</v>
      </c>
      <c r="AR13" s="295" t="s">
        <v>866</v>
      </c>
      <c r="AS13" s="292">
        <v>487</v>
      </c>
      <c r="AT13" s="292">
        <f t="shared" si="3"/>
        <v>1024</v>
      </c>
      <c r="AU13" s="292">
        <v>0</v>
      </c>
      <c r="AV13" s="292">
        <v>0</v>
      </c>
      <c r="AW13" s="292">
        <v>0</v>
      </c>
      <c r="AX13" s="292">
        <v>777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866</v>
      </c>
      <c r="BF13" s="295" t="s">
        <v>866</v>
      </c>
      <c r="BG13" s="295" t="s">
        <v>866</v>
      </c>
      <c r="BH13" s="295" t="s">
        <v>866</v>
      </c>
      <c r="BI13" s="295" t="s">
        <v>866</v>
      </c>
      <c r="BJ13" s="295" t="s">
        <v>866</v>
      </c>
      <c r="BK13" s="295" t="s">
        <v>866</v>
      </c>
      <c r="BL13" s="295" t="s">
        <v>866</v>
      </c>
      <c r="BM13" s="295" t="s">
        <v>866</v>
      </c>
      <c r="BN13" s="292">
        <v>247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5" t="s">
        <v>866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866</v>
      </c>
      <c r="CX13" s="295" t="s">
        <v>866</v>
      </c>
      <c r="CY13" s="295" t="s">
        <v>866</v>
      </c>
      <c r="CZ13" s="295" t="s">
        <v>866</v>
      </c>
      <c r="DA13" s="295" t="s">
        <v>866</v>
      </c>
      <c r="DB13" s="295" t="s">
        <v>866</v>
      </c>
      <c r="DC13" s="295" t="s">
        <v>866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866</v>
      </c>
      <c r="DS13" s="295" t="s">
        <v>866</v>
      </c>
      <c r="DT13" s="292">
        <v>0</v>
      </c>
      <c r="DU13" s="295" t="s">
        <v>866</v>
      </c>
      <c r="DV13" s="295" t="s">
        <v>866</v>
      </c>
      <c r="DW13" s="295" t="s">
        <v>866</v>
      </c>
      <c r="DX13" s="295" t="s">
        <v>866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866</v>
      </c>
      <c r="EL13" s="295" t="s">
        <v>866</v>
      </c>
      <c r="EM13" s="295" t="s">
        <v>866</v>
      </c>
      <c r="EN13" s="292">
        <v>0</v>
      </c>
      <c r="EO13" s="292">
        <v>0</v>
      </c>
      <c r="EP13" s="295" t="s">
        <v>866</v>
      </c>
      <c r="EQ13" s="295" t="s">
        <v>866</v>
      </c>
      <c r="ER13" s="295" t="s">
        <v>866</v>
      </c>
      <c r="ES13" s="292">
        <v>0</v>
      </c>
      <c r="ET13" s="292">
        <v>0</v>
      </c>
      <c r="EU13" s="292">
        <f t="shared" si="13"/>
        <v>121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866</v>
      </c>
      <c r="FI13" s="295" t="s">
        <v>866</v>
      </c>
      <c r="FJ13" s="295" t="s">
        <v>866</v>
      </c>
      <c r="FK13" s="292">
        <v>0</v>
      </c>
      <c r="FL13" s="292">
        <v>0</v>
      </c>
      <c r="FM13" s="292">
        <v>0</v>
      </c>
      <c r="FN13" s="292">
        <v>0</v>
      </c>
      <c r="FO13" s="292">
        <v>121</v>
      </c>
    </row>
    <row r="14" spans="1:171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15"/>
        <v>4834</v>
      </c>
      <c r="E14" s="292">
        <f t="shared" si="16"/>
        <v>10</v>
      </c>
      <c r="F14" s="292">
        <f t="shared" si="17"/>
        <v>0</v>
      </c>
      <c r="G14" s="292">
        <f t="shared" si="18"/>
        <v>0</v>
      </c>
      <c r="H14" s="292">
        <f t="shared" si="19"/>
        <v>1415</v>
      </c>
      <c r="I14" s="292">
        <f t="shared" si="20"/>
        <v>0</v>
      </c>
      <c r="J14" s="292">
        <f t="shared" si="21"/>
        <v>84</v>
      </c>
      <c r="K14" s="292">
        <f t="shared" si="22"/>
        <v>11</v>
      </c>
      <c r="L14" s="292">
        <f t="shared" si="23"/>
        <v>0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3300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14</v>
      </c>
      <c r="Y14" s="292">
        <f t="shared" si="1"/>
        <v>3310</v>
      </c>
      <c r="Z14" s="292">
        <v>10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866</v>
      </c>
      <c r="AK14" s="295" t="s">
        <v>866</v>
      </c>
      <c r="AL14" s="292">
        <v>0</v>
      </c>
      <c r="AM14" s="295" t="s">
        <v>866</v>
      </c>
      <c r="AN14" s="295" t="s">
        <v>866</v>
      </c>
      <c r="AO14" s="292">
        <v>3300</v>
      </c>
      <c r="AP14" s="295" t="s">
        <v>866</v>
      </c>
      <c r="AQ14" s="292">
        <v>0</v>
      </c>
      <c r="AR14" s="295" t="s">
        <v>866</v>
      </c>
      <c r="AS14" s="292">
        <v>0</v>
      </c>
      <c r="AT14" s="292">
        <f t="shared" si="3"/>
        <v>1429</v>
      </c>
      <c r="AU14" s="292">
        <v>0</v>
      </c>
      <c r="AV14" s="292">
        <v>0</v>
      </c>
      <c r="AW14" s="292">
        <v>0</v>
      </c>
      <c r="AX14" s="292">
        <v>1415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866</v>
      </c>
      <c r="BF14" s="295" t="s">
        <v>866</v>
      </c>
      <c r="BG14" s="295" t="s">
        <v>866</v>
      </c>
      <c r="BH14" s="295" t="s">
        <v>866</v>
      </c>
      <c r="BI14" s="295" t="s">
        <v>866</v>
      </c>
      <c r="BJ14" s="295" t="s">
        <v>866</v>
      </c>
      <c r="BK14" s="295" t="s">
        <v>866</v>
      </c>
      <c r="BL14" s="295" t="s">
        <v>866</v>
      </c>
      <c r="BM14" s="295" t="s">
        <v>866</v>
      </c>
      <c r="BN14" s="292">
        <v>14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5" t="s">
        <v>866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866</v>
      </c>
      <c r="CX14" s="295" t="s">
        <v>866</v>
      </c>
      <c r="CY14" s="295" t="s">
        <v>866</v>
      </c>
      <c r="CZ14" s="295" t="s">
        <v>866</v>
      </c>
      <c r="DA14" s="295" t="s">
        <v>866</v>
      </c>
      <c r="DB14" s="295" t="s">
        <v>866</v>
      </c>
      <c r="DC14" s="295" t="s">
        <v>866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866</v>
      </c>
      <c r="DS14" s="295" t="s">
        <v>866</v>
      </c>
      <c r="DT14" s="292">
        <v>0</v>
      </c>
      <c r="DU14" s="295" t="s">
        <v>866</v>
      </c>
      <c r="DV14" s="295" t="s">
        <v>866</v>
      </c>
      <c r="DW14" s="295" t="s">
        <v>866</v>
      </c>
      <c r="DX14" s="295" t="s">
        <v>866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866</v>
      </c>
      <c r="EL14" s="295" t="s">
        <v>866</v>
      </c>
      <c r="EM14" s="295" t="s">
        <v>866</v>
      </c>
      <c r="EN14" s="292">
        <v>0</v>
      </c>
      <c r="EO14" s="292">
        <v>0</v>
      </c>
      <c r="EP14" s="295" t="s">
        <v>866</v>
      </c>
      <c r="EQ14" s="295" t="s">
        <v>866</v>
      </c>
      <c r="ER14" s="295" t="s">
        <v>866</v>
      </c>
      <c r="ES14" s="292">
        <v>0</v>
      </c>
      <c r="ET14" s="292">
        <v>0</v>
      </c>
      <c r="EU14" s="292">
        <f t="shared" si="13"/>
        <v>95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84</v>
      </c>
      <c r="FB14" s="292">
        <v>11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866</v>
      </c>
      <c r="FI14" s="295" t="s">
        <v>866</v>
      </c>
      <c r="FJ14" s="295" t="s">
        <v>866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15"/>
        <v>3914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922</v>
      </c>
      <c r="I15" s="292">
        <f t="shared" si="20"/>
        <v>975</v>
      </c>
      <c r="J15" s="292">
        <f t="shared" si="21"/>
        <v>189</v>
      </c>
      <c r="K15" s="292">
        <f t="shared" si="22"/>
        <v>12</v>
      </c>
      <c r="L15" s="292">
        <f t="shared" si="23"/>
        <v>3</v>
      </c>
      <c r="M15" s="292">
        <f t="shared" si="24"/>
        <v>0</v>
      </c>
      <c r="N15" s="292">
        <f t="shared" si="25"/>
        <v>34</v>
      </c>
      <c r="O15" s="292">
        <f t="shared" si="26"/>
        <v>37</v>
      </c>
      <c r="P15" s="292">
        <f t="shared" si="27"/>
        <v>0</v>
      </c>
      <c r="Q15" s="292">
        <f t="shared" si="28"/>
        <v>1690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7</v>
      </c>
      <c r="X15" s="292">
        <f t="shared" si="35"/>
        <v>45</v>
      </c>
      <c r="Y15" s="292">
        <f t="shared" si="1"/>
        <v>1968</v>
      </c>
      <c r="Z15" s="292">
        <v>0</v>
      </c>
      <c r="AA15" s="292">
        <v>0</v>
      </c>
      <c r="AB15" s="292">
        <v>0</v>
      </c>
      <c r="AC15" s="292">
        <v>278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866</v>
      </c>
      <c r="AK15" s="295" t="s">
        <v>866</v>
      </c>
      <c r="AL15" s="292">
        <v>1690</v>
      </c>
      <c r="AM15" s="295" t="s">
        <v>866</v>
      </c>
      <c r="AN15" s="295" t="s">
        <v>866</v>
      </c>
      <c r="AO15" s="292">
        <v>0</v>
      </c>
      <c r="AP15" s="295" t="s">
        <v>866</v>
      </c>
      <c r="AQ15" s="292">
        <v>0</v>
      </c>
      <c r="AR15" s="295" t="s">
        <v>866</v>
      </c>
      <c r="AS15" s="292">
        <v>0</v>
      </c>
      <c r="AT15" s="292">
        <f t="shared" si="3"/>
        <v>644</v>
      </c>
      <c r="AU15" s="292">
        <v>0</v>
      </c>
      <c r="AV15" s="292">
        <v>0</v>
      </c>
      <c r="AW15" s="292">
        <v>0</v>
      </c>
      <c r="AX15" s="292">
        <v>644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866</v>
      </c>
      <c r="BF15" s="295" t="s">
        <v>866</v>
      </c>
      <c r="BG15" s="295" t="s">
        <v>866</v>
      </c>
      <c r="BH15" s="295" t="s">
        <v>866</v>
      </c>
      <c r="BI15" s="295" t="s">
        <v>866</v>
      </c>
      <c r="BJ15" s="295" t="s">
        <v>866</v>
      </c>
      <c r="BK15" s="295" t="s">
        <v>866</v>
      </c>
      <c r="BL15" s="295" t="s">
        <v>866</v>
      </c>
      <c r="BM15" s="295" t="s">
        <v>866</v>
      </c>
      <c r="BN15" s="292">
        <v>0</v>
      </c>
      <c r="BO15" s="292">
        <f t="shared" si="5"/>
        <v>37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37</v>
      </c>
      <c r="CA15" s="292">
        <v>0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5" t="s">
        <v>866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866</v>
      </c>
      <c r="CX15" s="295" t="s">
        <v>866</v>
      </c>
      <c r="CY15" s="295" t="s">
        <v>866</v>
      </c>
      <c r="CZ15" s="295" t="s">
        <v>866</v>
      </c>
      <c r="DA15" s="295" t="s">
        <v>866</v>
      </c>
      <c r="DB15" s="295" t="s">
        <v>866</v>
      </c>
      <c r="DC15" s="295" t="s">
        <v>866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866</v>
      </c>
      <c r="DS15" s="295" t="s">
        <v>866</v>
      </c>
      <c r="DT15" s="292">
        <v>0</v>
      </c>
      <c r="DU15" s="295" t="s">
        <v>866</v>
      </c>
      <c r="DV15" s="295" t="s">
        <v>866</v>
      </c>
      <c r="DW15" s="295" t="s">
        <v>866</v>
      </c>
      <c r="DX15" s="295" t="s">
        <v>866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866</v>
      </c>
      <c r="EL15" s="295" t="s">
        <v>866</v>
      </c>
      <c r="EM15" s="295" t="s">
        <v>866</v>
      </c>
      <c r="EN15" s="292">
        <v>0</v>
      </c>
      <c r="EO15" s="292">
        <v>0</v>
      </c>
      <c r="EP15" s="295" t="s">
        <v>866</v>
      </c>
      <c r="EQ15" s="295" t="s">
        <v>866</v>
      </c>
      <c r="ER15" s="295" t="s">
        <v>866</v>
      </c>
      <c r="ES15" s="292">
        <v>0</v>
      </c>
      <c r="ET15" s="292">
        <v>0</v>
      </c>
      <c r="EU15" s="292">
        <f t="shared" si="13"/>
        <v>1265</v>
      </c>
      <c r="EV15" s="292">
        <v>0</v>
      </c>
      <c r="EW15" s="292">
        <v>0</v>
      </c>
      <c r="EX15" s="292">
        <v>0</v>
      </c>
      <c r="EY15" s="292">
        <v>0</v>
      </c>
      <c r="EZ15" s="292">
        <v>975</v>
      </c>
      <c r="FA15" s="292">
        <v>189</v>
      </c>
      <c r="FB15" s="292">
        <v>12</v>
      </c>
      <c r="FC15" s="292">
        <v>3</v>
      </c>
      <c r="FD15" s="292">
        <v>0</v>
      </c>
      <c r="FE15" s="292">
        <v>34</v>
      </c>
      <c r="FF15" s="292">
        <v>0</v>
      </c>
      <c r="FG15" s="292">
        <v>0</v>
      </c>
      <c r="FH15" s="295" t="s">
        <v>866</v>
      </c>
      <c r="FI15" s="295" t="s">
        <v>866</v>
      </c>
      <c r="FJ15" s="295" t="s">
        <v>866</v>
      </c>
      <c r="FK15" s="292">
        <v>0</v>
      </c>
      <c r="FL15" s="292">
        <v>0</v>
      </c>
      <c r="FM15" s="292">
        <v>0</v>
      </c>
      <c r="FN15" s="292">
        <v>7</v>
      </c>
      <c r="FO15" s="292">
        <v>45</v>
      </c>
    </row>
    <row r="16" spans="1:171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15"/>
        <v>6760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1440</v>
      </c>
      <c r="I16" s="292">
        <f t="shared" si="20"/>
        <v>1788</v>
      </c>
      <c r="J16" s="292">
        <f t="shared" si="21"/>
        <v>427</v>
      </c>
      <c r="K16" s="292">
        <f t="shared" si="22"/>
        <v>0</v>
      </c>
      <c r="L16" s="292">
        <f t="shared" si="23"/>
        <v>1795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29</v>
      </c>
      <c r="X16" s="292">
        <f t="shared" si="35"/>
        <v>1281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866</v>
      </c>
      <c r="AK16" s="295" t="s">
        <v>866</v>
      </c>
      <c r="AL16" s="292">
        <v>0</v>
      </c>
      <c r="AM16" s="295" t="s">
        <v>866</v>
      </c>
      <c r="AN16" s="295" t="s">
        <v>866</v>
      </c>
      <c r="AO16" s="292">
        <v>0</v>
      </c>
      <c r="AP16" s="295" t="s">
        <v>866</v>
      </c>
      <c r="AQ16" s="292">
        <v>0</v>
      </c>
      <c r="AR16" s="295" t="s">
        <v>866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866</v>
      </c>
      <c r="BF16" s="295" t="s">
        <v>866</v>
      </c>
      <c r="BG16" s="295" t="s">
        <v>866</v>
      </c>
      <c r="BH16" s="295" t="s">
        <v>866</v>
      </c>
      <c r="BI16" s="295" t="s">
        <v>866</v>
      </c>
      <c r="BJ16" s="295" t="s">
        <v>866</v>
      </c>
      <c r="BK16" s="295" t="s">
        <v>866</v>
      </c>
      <c r="BL16" s="295" t="s">
        <v>866</v>
      </c>
      <c r="BM16" s="295" t="s">
        <v>866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5" t="s">
        <v>866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866</v>
      </c>
      <c r="CX16" s="295" t="s">
        <v>866</v>
      </c>
      <c r="CY16" s="295" t="s">
        <v>866</v>
      </c>
      <c r="CZ16" s="295" t="s">
        <v>866</v>
      </c>
      <c r="DA16" s="295" t="s">
        <v>866</v>
      </c>
      <c r="DB16" s="295" t="s">
        <v>866</v>
      </c>
      <c r="DC16" s="295" t="s">
        <v>866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866</v>
      </c>
      <c r="DS16" s="295" t="s">
        <v>866</v>
      </c>
      <c r="DT16" s="292">
        <v>0</v>
      </c>
      <c r="DU16" s="295" t="s">
        <v>866</v>
      </c>
      <c r="DV16" s="295" t="s">
        <v>866</v>
      </c>
      <c r="DW16" s="295" t="s">
        <v>866</v>
      </c>
      <c r="DX16" s="295" t="s">
        <v>866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866</v>
      </c>
      <c r="EL16" s="295" t="s">
        <v>866</v>
      </c>
      <c r="EM16" s="295" t="s">
        <v>866</v>
      </c>
      <c r="EN16" s="292">
        <v>0</v>
      </c>
      <c r="EO16" s="292">
        <v>0</v>
      </c>
      <c r="EP16" s="295" t="s">
        <v>866</v>
      </c>
      <c r="EQ16" s="295" t="s">
        <v>866</v>
      </c>
      <c r="ER16" s="295" t="s">
        <v>866</v>
      </c>
      <c r="ES16" s="292">
        <v>0</v>
      </c>
      <c r="ET16" s="292">
        <v>0</v>
      </c>
      <c r="EU16" s="292">
        <f t="shared" si="13"/>
        <v>6760</v>
      </c>
      <c r="EV16" s="292">
        <v>0</v>
      </c>
      <c r="EW16" s="292">
        <v>0</v>
      </c>
      <c r="EX16" s="292">
        <v>0</v>
      </c>
      <c r="EY16" s="292">
        <v>1440</v>
      </c>
      <c r="EZ16" s="292">
        <v>1788</v>
      </c>
      <c r="FA16" s="292">
        <v>427</v>
      </c>
      <c r="FB16" s="292">
        <v>0</v>
      </c>
      <c r="FC16" s="292">
        <v>1795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866</v>
      </c>
      <c r="FI16" s="295" t="s">
        <v>866</v>
      </c>
      <c r="FJ16" s="295" t="s">
        <v>866</v>
      </c>
      <c r="FK16" s="292">
        <v>0</v>
      </c>
      <c r="FL16" s="292">
        <v>0</v>
      </c>
      <c r="FM16" s="292">
        <v>0</v>
      </c>
      <c r="FN16" s="292">
        <v>29</v>
      </c>
      <c r="FO16" s="292">
        <v>1281</v>
      </c>
    </row>
    <row r="17" spans="1:171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15"/>
        <v>3774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542</v>
      </c>
      <c r="I17" s="292">
        <f t="shared" si="20"/>
        <v>753</v>
      </c>
      <c r="J17" s="292">
        <f t="shared" si="21"/>
        <v>170</v>
      </c>
      <c r="K17" s="292">
        <f t="shared" si="22"/>
        <v>0</v>
      </c>
      <c r="L17" s="292">
        <f t="shared" si="23"/>
        <v>1669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582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58</v>
      </c>
      <c r="Y17" s="292">
        <f t="shared" si="1"/>
        <v>612</v>
      </c>
      <c r="Z17" s="292">
        <v>0</v>
      </c>
      <c r="AA17" s="292">
        <v>0</v>
      </c>
      <c r="AB17" s="292">
        <v>0</v>
      </c>
      <c r="AC17" s="292">
        <v>30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866</v>
      </c>
      <c r="AK17" s="295" t="s">
        <v>866</v>
      </c>
      <c r="AL17" s="292">
        <v>582</v>
      </c>
      <c r="AM17" s="295" t="s">
        <v>866</v>
      </c>
      <c r="AN17" s="295" t="s">
        <v>866</v>
      </c>
      <c r="AO17" s="292">
        <v>0</v>
      </c>
      <c r="AP17" s="295" t="s">
        <v>866</v>
      </c>
      <c r="AQ17" s="292">
        <v>0</v>
      </c>
      <c r="AR17" s="295" t="s">
        <v>866</v>
      </c>
      <c r="AS17" s="292">
        <v>0</v>
      </c>
      <c r="AT17" s="292">
        <f t="shared" si="3"/>
        <v>570</v>
      </c>
      <c r="AU17" s="292">
        <v>0</v>
      </c>
      <c r="AV17" s="292">
        <v>0</v>
      </c>
      <c r="AW17" s="292">
        <v>0</v>
      </c>
      <c r="AX17" s="292">
        <v>512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866</v>
      </c>
      <c r="BF17" s="295" t="s">
        <v>866</v>
      </c>
      <c r="BG17" s="295" t="s">
        <v>866</v>
      </c>
      <c r="BH17" s="295" t="s">
        <v>866</v>
      </c>
      <c r="BI17" s="295" t="s">
        <v>866</v>
      </c>
      <c r="BJ17" s="295" t="s">
        <v>866</v>
      </c>
      <c r="BK17" s="295" t="s">
        <v>866</v>
      </c>
      <c r="BL17" s="295" t="s">
        <v>866</v>
      </c>
      <c r="BM17" s="295" t="s">
        <v>866</v>
      </c>
      <c r="BN17" s="292">
        <v>58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5" t="s">
        <v>866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866</v>
      </c>
      <c r="CX17" s="295" t="s">
        <v>866</v>
      </c>
      <c r="CY17" s="295" t="s">
        <v>866</v>
      </c>
      <c r="CZ17" s="295" t="s">
        <v>866</v>
      </c>
      <c r="DA17" s="295" t="s">
        <v>866</v>
      </c>
      <c r="DB17" s="295" t="s">
        <v>866</v>
      </c>
      <c r="DC17" s="295" t="s">
        <v>866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866</v>
      </c>
      <c r="DS17" s="295" t="s">
        <v>866</v>
      </c>
      <c r="DT17" s="292">
        <v>0</v>
      </c>
      <c r="DU17" s="295" t="s">
        <v>866</v>
      </c>
      <c r="DV17" s="295" t="s">
        <v>866</v>
      </c>
      <c r="DW17" s="295" t="s">
        <v>866</v>
      </c>
      <c r="DX17" s="295" t="s">
        <v>866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866</v>
      </c>
      <c r="EL17" s="295" t="s">
        <v>866</v>
      </c>
      <c r="EM17" s="295" t="s">
        <v>866</v>
      </c>
      <c r="EN17" s="292">
        <v>0</v>
      </c>
      <c r="EO17" s="292">
        <v>0</v>
      </c>
      <c r="EP17" s="295" t="s">
        <v>866</v>
      </c>
      <c r="EQ17" s="295" t="s">
        <v>866</v>
      </c>
      <c r="ER17" s="295" t="s">
        <v>866</v>
      </c>
      <c r="ES17" s="292">
        <v>0</v>
      </c>
      <c r="ET17" s="292">
        <v>0</v>
      </c>
      <c r="EU17" s="292">
        <f t="shared" si="13"/>
        <v>2592</v>
      </c>
      <c r="EV17" s="292">
        <v>0</v>
      </c>
      <c r="EW17" s="292">
        <v>0</v>
      </c>
      <c r="EX17" s="292">
        <v>0</v>
      </c>
      <c r="EY17" s="292">
        <v>0</v>
      </c>
      <c r="EZ17" s="292">
        <v>753</v>
      </c>
      <c r="FA17" s="292">
        <v>170</v>
      </c>
      <c r="FB17" s="292">
        <v>0</v>
      </c>
      <c r="FC17" s="292">
        <v>1669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866</v>
      </c>
      <c r="FI17" s="295" t="s">
        <v>866</v>
      </c>
      <c r="FJ17" s="295" t="s">
        <v>866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15"/>
        <v>6800</v>
      </c>
      <c r="E18" s="292">
        <f t="shared" si="16"/>
        <v>827</v>
      </c>
      <c r="F18" s="292">
        <f t="shared" si="17"/>
        <v>3</v>
      </c>
      <c r="G18" s="292">
        <f t="shared" si="18"/>
        <v>0</v>
      </c>
      <c r="H18" s="292">
        <f t="shared" si="19"/>
        <v>605</v>
      </c>
      <c r="I18" s="292">
        <f t="shared" si="20"/>
        <v>758</v>
      </c>
      <c r="J18" s="292">
        <f t="shared" si="21"/>
        <v>140</v>
      </c>
      <c r="K18" s="292">
        <f t="shared" si="22"/>
        <v>0</v>
      </c>
      <c r="L18" s="292">
        <f t="shared" si="23"/>
        <v>1525</v>
      </c>
      <c r="M18" s="292">
        <f t="shared" si="24"/>
        <v>145</v>
      </c>
      <c r="N18" s="292">
        <f t="shared" si="25"/>
        <v>171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413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2213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866</v>
      </c>
      <c r="AK18" s="295" t="s">
        <v>866</v>
      </c>
      <c r="AL18" s="292">
        <v>0</v>
      </c>
      <c r="AM18" s="295" t="s">
        <v>866</v>
      </c>
      <c r="AN18" s="295" t="s">
        <v>866</v>
      </c>
      <c r="AO18" s="292">
        <v>0</v>
      </c>
      <c r="AP18" s="295" t="s">
        <v>866</v>
      </c>
      <c r="AQ18" s="292">
        <v>0</v>
      </c>
      <c r="AR18" s="295" t="s">
        <v>866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866</v>
      </c>
      <c r="BF18" s="295" t="s">
        <v>866</v>
      </c>
      <c r="BG18" s="295" t="s">
        <v>866</v>
      </c>
      <c r="BH18" s="295" t="s">
        <v>866</v>
      </c>
      <c r="BI18" s="295" t="s">
        <v>866</v>
      </c>
      <c r="BJ18" s="295" t="s">
        <v>866</v>
      </c>
      <c r="BK18" s="295" t="s">
        <v>866</v>
      </c>
      <c r="BL18" s="295" t="s">
        <v>866</v>
      </c>
      <c r="BM18" s="295" t="s">
        <v>866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5" t="s">
        <v>866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866</v>
      </c>
      <c r="CX18" s="295" t="s">
        <v>866</v>
      </c>
      <c r="CY18" s="295" t="s">
        <v>866</v>
      </c>
      <c r="CZ18" s="295" t="s">
        <v>866</v>
      </c>
      <c r="DA18" s="295" t="s">
        <v>866</v>
      </c>
      <c r="DB18" s="295" t="s">
        <v>866</v>
      </c>
      <c r="DC18" s="295" t="s">
        <v>866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866</v>
      </c>
      <c r="DS18" s="295" t="s">
        <v>866</v>
      </c>
      <c r="DT18" s="292">
        <v>0</v>
      </c>
      <c r="DU18" s="295" t="s">
        <v>866</v>
      </c>
      <c r="DV18" s="295" t="s">
        <v>866</v>
      </c>
      <c r="DW18" s="295" t="s">
        <v>866</v>
      </c>
      <c r="DX18" s="295" t="s">
        <v>866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866</v>
      </c>
      <c r="EL18" s="295" t="s">
        <v>866</v>
      </c>
      <c r="EM18" s="295" t="s">
        <v>866</v>
      </c>
      <c r="EN18" s="292">
        <v>0</v>
      </c>
      <c r="EO18" s="292">
        <v>0</v>
      </c>
      <c r="EP18" s="295" t="s">
        <v>866</v>
      </c>
      <c r="EQ18" s="295" t="s">
        <v>866</v>
      </c>
      <c r="ER18" s="295" t="s">
        <v>866</v>
      </c>
      <c r="ES18" s="292">
        <v>0</v>
      </c>
      <c r="ET18" s="292">
        <v>0</v>
      </c>
      <c r="EU18" s="292">
        <f t="shared" si="13"/>
        <v>6800</v>
      </c>
      <c r="EV18" s="292">
        <v>827</v>
      </c>
      <c r="EW18" s="292">
        <v>3</v>
      </c>
      <c r="EX18" s="292">
        <v>0</v>
      </c>
      <c r="EY18" s="292">
        <v>605</v>
      </c>
      <c r="EZ18" s="292">
        <v>758</v>
      </c>
      <c r="FA18" s="292">
        <v>140</v>
      </c>
      <c r="FB18" s="292">
        <v>0</v>
      </c>
      <c r="FC18" s="292">
        <v>1525</v>
      </c>
      <c r="FD18" s="292">
        <v>145</v>
      </c>
      <c r="FE18" s="292">
        <v>171</v>
      </c>
      <c r="FF18" s="292">
        <v>0</v>
      </c>
      <c r="FG18" s="292">
        <v>0</v>
      </c>
      <c r="FH18" s="295" t="s">
        <v>866</v>
      </c>
      <c r="FI18" s="295" t="s">
        <v>866</v>
      </c>
      <c r="FJ18" s="295" t="s">
        <v>866</v>
      </c>
      <c r="FK18" s="292">
        <v>413</v>
      </c>
      <c r="FL18" s="292">
        <v>0</v>
      </c>
      <c r="FM18" s="292">
        <v>0</v>
      </c>
      <c r="FN18" s="292">
        <v>0</v>
      </c>
      <c r="FO18" s="292">
        <v>2213</v>
      </c>
    </row>
    <row r="19" spans="1:171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15"/>
        <v>1734</v>
      </c>
      <c r="E19" s="292">
        <f t="shared" si="16"/>
        <v>67</v>
      </c>
      <c r="F19" s="292">
        <f t="shared" si="17"/>
        <v>0</v>
      </c>
      <c r="G19" s="292">
        <f t="shared" si="18"/>
        <v>0</v>
      </c>
      <c r="H19" s="292">
        <f t="shared" si="19"/>
        <v>670</v>
      </c>
      <c r="I19" s="292">
        <f t="shared" si="20"/>
        <v>15</v>
      </c>
      <c r="J19" s="292">
        <f t="shared" si="21"/>
        <v>2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957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23</v>
      </c>
      <c r="Y19" s="292">
        <f t="shared" si="1"/>
        <v>957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866</v>
      </c>
      <c r="AK19" s="295" t="s">
        <v>866</v>
      </c>
      <c r="AL19" s="292">
        <v>957</v>
      </c>
      <c r="AM19" s="295" t="s">
        <v>866</v>
      </c>
      <c r="AN19" s="295" t="s">
        <v>866</v>
      </c>
      <c r="AO19" s="292">
        <v>0</v>
      </c>
      <c r="AP19" s="295" t="s">
        <v>866</v>
      </c>
      <c r="AQ19" s="292">
        <v>0</v>
      </c>
      <c r="AR19" s="295" t="s">
        <v>866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866</v>
      </c>
      <c r="BF19" s="295" t="s">
        <v>866</v>
      </c>
      <c r="BG19" s="295" t="s">
        <v>866</v>
      </c>
      <c r="BH19" s="295" t="s">
        <v>866</v>
      </c>
      <c r="BI19" s="295" t="s">
        <v>866</v>
      </c>
      <c r="BJ19" s="295" t="s">
        <v>866</v>
      </c>
      <c r="BK19" s="295" t="s">
        <v>866</v>
      </c>
      <c r="BL19" s="295" t="s">
        <v>866</v>
      </c>
      <c r="BM19" s="295" t="s">
        <v>866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5" t="s">
        <v>866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866</v>
      </c>
      <c r="CX19" s="295" t="s">
        <v>866</v>
      </c>
      <c r="CY19" s="295" t="s">
        <v>866</v>
      </c>
      <c r="CZ19" s="295" t="s">
        <v>866</v>
      </c>
      <c r="DA19" s="295" t="s">
        <v>866</v>
      </c>
      <c r="DB19" s="295" t="s">
        <v>866</v>
      </c>
      <c r="DC19" s="295" t="s">
        <v>866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866</v>
      </c>
      <c r="DS19" s="295" t="s">
        <v>866</v>
      </c>
      <c r="DT19" s="292">
        <v>0</v>
      </c>
      <c r="DU19" s="295" t="s">
        <v>866</v>
      </c>
      <c r="DV19" s="295" t="s">
        <v>866</v>
      </c>
      <c r="DW19" s="295" t="s">
        <v>866</v>
      </c>
      <c r="DX19" s="295" t="s">
        <v>866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866</v>
      </c>
      <c r="EL19" s="295" t="s">
        <v>866</v>
      </c>
      <c r="EM19" s="295" t="s">
        <v>866</v>
      </c>
      <c r="EN19" s="292">
        <v>0</v>
      </c>
      <c r="EO19" s="292">
        <v>0</v>
      </c>
      <c r="EP19" s="295" t="s">
        <v>866</v>
      </c>
      <c r="EQ19" s="295" t="s">
        <v>866</v>
      </c>
      <c r="ER19" s="295" t="s">
        <v>866</v>
      </c>
      <c r="ES19" s="292">
        <v>0</v>
      </c>
      <c r="ET19" s="292">
        <v>0</v>
      </c>
      <c r="EU19" s="292">
        <f t="shared" si="13"/>
        <v>777</v>
      </c>
      <c r="EV19" s="292">
        <v>67</v>
      </c>
      <c r="EW19" s="292">
        <v>0</v>
      </c>
      <c r="EX19" s="292">
        <v>0</v>
      </c>
      <c r="EY19" s="292">
        <v>670</v>
      </c>
      <c r="EZ19" s="292">
        <v>15</v>
      </c>
      <c r="FA19" s="292">
        <v>2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866</v>
      </c>
      <c r="FI19" s="295" t="s">
        <v>866</v>
      </c>
      <c r="FJ19" s="295" t="s">
        <v>866</v>
      </c>
      <c r="FK19" s="292">
        <v>0</v>
      </c>
      <c r="FL19" s="292">
        <v>0</v>
      </c>
      <c r="FM19" s="292">
        <v>0</v>
      </c>
      <c r="FN19" s="292">
        <v>0</v>
      </c>
      <c r="FO19" s="292">
        <v>23</v>
      </c>
    </row>
    <row r="20" spans="1:171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15"/>
        <v>5869</v>
      </c>
      <c r="E20" s="292">
        <f t="shared" si="16"/>
        <v>1149</v>
      </c>
      <c r="F20" s="292">
        <f t="shared" si="17"/>
        <v>6</v>
      </c>
      <c r="G20" s="292">
        <f t="shared" si="18"/>
        <v>0</v>
      </c>
      <c r="H20" s="292">
        <f t="shared" si="19"/>
        <v>575</v>
      </c>
      <c r="I20" s="292">
        <f t="shared" si="20"/>
        <v>737</v>
      </c>
      <c r="J20" s="292">
        <f t="shared" si="21"/>
        <v>102</v>
      </c>
      <c r="K20" s="292">
        <f t="shared" si="22"/>
        <v>0</v>
      </c>
      <c r="L20" s="292">
        <f t="shared" si="23"/>
        <v>1566</v>
      </c>
      <c r="M20" s="292">
        <f t="shared" si="24"/>
        <v>0</v>
      </c>
      <c r="N20" s="292">
        <f t="shared" si="25"/>
        <v>77</v>
      </c>
      <c r="O20" s="292">
        <f t="shared" si="26"/>
        <v>824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813</v>
      </c>
      <c r="U20" s="292">
        <f t="shared" si="32"/>
        <v>0</v>
      </c>
      <c r="V20" s="292">
        <f t="shared" si="33"/>
        <v>0</v>
      </c>
      <c r="W20" s="292">
        <f t="shared" si="34"/>
        <v>20</v>
      </c>
      <c r="X20" s="292">
        <f t="shared" si="35"/>
        <v>0</v>
      </c>
      <c r="Y20" s="292">
        <f t="shared" si="1"/>
        <v>813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866</v>
      </c>
      <c r="AK20" s="295" t="s">
        <v>866</v>
      </c>
      <c r="AL20" s="292">
        <v>0</v>
      </c>
      <c r="AM20" s="295" t="s">
        <v>866</v>
      </c>
      <c r="AN20" s="295" t="s">
        <v>866</v>
      </c>
      <c r="AO20" s="292">
        <v>813</v>
      </c>
      <c r="AP20" s="295" t="s">
        <v>866</v>
      </c>
      <c r="AQ20" s="292">
        <v>0</v>
      </c>
      <c r="AR20" s="295" t="s">
        <v>866</v>
      </c>
      <c r="AS20" s="292">
        <v>0</v>
      </c>
      <c r="AT20" s="292">
        <f t="shared" si="3"/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866</v>
      </c>
      <c r="BF20" s="295" t="s">
        <v>866</v>
      </c>
      <c r="BG20" s="295" t="s">
        <v>866</v>
      </c>
      <c r="BH20" s="295" t="s">
        <v>866</v>
      </c>
      <c r="BI20" s="295" t="s">
        <v>866</v>
      </c>
      <c r="BJ20" s="295" t="s">
        <v>866</v>
      </c>
      <c r="BK20" s="295" t="s">
        <v>866</v>
      </c>
      <c r="BL20" s="295" t="s">
        <v>866</v>
      </c>
      <c r="BM20" s="295" t="s">
        <v>866</v>
      </c>
      <c r="BN20" s="292">
        <v>0</v>
      </c>
      <c r="BO20" s="292">
        <f t="shared" si="5"/>
        <v>824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824</v>
      </c>
      <c r="CA20" s="292">
        <v>0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5" t="s">
        <v>866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866</v>
      </c>
      <c r="CX20" s="295" t="s">
        <v>866</v>
      </c>
      <c r="CY20" s="295" t="s">
        <v>866</v>
      </c>
      <c r="CZ20" s="295" t="s">
        <v>866</v>
      </c>
      <c r="DA20" s="295" t="s">
        <v>866</v>
      </c>
      <c r="DB20" s="295" t="s">
        <v>866</v>
      </c>
      <c r="DC20" s="295" t="s">
        <v>866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866</v>
      </c>
      <c r="DS20" s="295" t="s">
        <v>866</v>
      </c>
      <c r="DT20" s="292">
        <v>0</v>
      </c>
      <c r="DU20" s="295" t="s">
        <v>866</v>
      </c>
      <c r="DV20" s="295" t="s">
        <v>866</v>
      </c>
      <c r="DW20" s="295" t="s">
        <v>866</v>
      </c>
      <c r="DX20" s="295" t="s">
        <v>866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866</v>
      </c>
      <c r="EL20" s="295" t="s">
        <v>866</v>
      </c>
      <c r="EM20" s="295" t="s">
        <v>866</v>
      </c>
      <c r="EN20" s="292">
        <v>0</v>
      </c>
      <c r="EO20" s="292">
        <v>0</v>
      </c>
      <c r="EP20" s="295" t="s">
        <v>866</v>
      </c>
      <c r="EQ20" s="295" t="s">
        <v>866</v>
      </c>
      <c r="ER20" s="295" t="s">
        <v>866</v>
      </c>
      <c r="ES20" s="292">
        <v>0</v>
      </c>
      <c r="ET20" s="292">
        <v>0</v>
      </c>
      <c r="EU20" s="292">
        <f t="shared" si="13"/>
        <v>4232</v>
      </c>
      <c r="EV20" s="292">
        <v>1149</v>
      </c>
      <c r="EW20" s="292">
        <v>6</v>
      </c>
      <c r="EX20" s="292">
        <v>0</v>
      </c>
      <c r="EY20" s="292">
        <v>575</v>
      </c>
      <c r="EZ20" s="292">
        <v>737</v>
      </c>
      <c r="FA20" s="292">
        <v>102</v>
      </c>
      <c r="FB20" s="292">
        <v>0</v>
      </c>
      <c r="FC20" s="292">
        <v>1566</v>
      </c>
      <c r="FD20" s="292">
        <v>0</v>
      </c>
      <c r="FE20" s="292">
        <v>77</v>
      </c>
      <c r="FF20" s="292">
        <v>0</v>
      </c>
      <c r="FG20" s="292">
        <v>0</v>
      </c>
      <c r="FH20" s="295" t="s">
        <v>866</v>
      </c>
      <c r="FI20" s="295" t="s">
        <v>866</v>
      </c>
      <c r="FJ20" s="295" t="s">
        <v>866</v>
      </c>
      <c r="FK20" s="292">
        <v>0</v>
      </c>
      <c r="FL20" s="292">
        <v>0</v>
      </c>
      <c r="FM20" s="292">
        <v>0</v>
      </c>
      <c r="FN20" s="292">
        <v>20</v>
      </c>
      <c r="FO20" s="292">
        <v>0</v>
      </c>
    </row>
    <row r="21" spans="1:171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15"/>
        <v>4069</v>
      </c>
      <c r="E21" s="292">
        <f t="shared" si="16"/>
        <v>0</v>
      </c>
      <c r="F21" s="292">
        <f t="shared" si="17"/>
        <v>0</v>
      </c>
      <c r="G21" s="292">
        <f t="shared" si="18"/>
        <v>0</v>
      </c>
      <c r="H21" s="292">
        <f t="shared" si="19"/>
        <v>361</v>
      </c>
      <c r="I21" s="292">
        <f t="shared" si="20"/>
        <v>589</v>
      </c>
      <c r="J21" s="292">
        <f t="shared" si="21"/>
        <v>185</v>
      </c>
      <c r="K21" s="292">
        <f t="shared" si="22"/>
        <v>0</v>
      </c>
      <c r="L21" s="292">
        <f t="shared" si="23"/>
        <v>0</v>
      </c>
      <c r="M21" s="292">
        <f t="shared" si="24"/>
        <v>0</v>
      </c>
      <c r="N21" s="292">
        <f t="shared" si="25"/>
        <v>0</v>
      </c>
      <c r="O21" s="292">
        <f t="shared" si="26"/>
        <v>436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2498</v>
      </c>
      <c r="Y21" s="292">
        <f t="shared" si="1"/>
        <v>2498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866</v>
      </c>
      <c r="AK21" s="295" t="s">
        <v>866</v>
      </c>
      <c r="AL21" s="292">
        <v>0</v>
      </c>
      <c r="AM21" s="295" t="s">
        <v>866</v>
      </c>
      <c r="AN21" s="295" t="s">
        <v>866</v>
      </c>
      <c r="AO21" s="292">
        <v>0</v>
      </c>
      <c r="AP21" s="295" t="s">
        <v>866</v>
      </c>
      <c r="AQ21" s="292">
        <v>0</v>
      </c>
      <c r="AR21" s="295" t="s">
        <v>866</v>
      </c>
      <c r="AS21" s="292">
        <v>2498</v>
      </c>
      <c r="AT21" s="292">
        <f t="shared" si="3"/>
        <v>182</v>
      </c>
      <c r="AU21" s="292">
        <v>0</v>
      </c>
      <c r="AV21" s="292">
        <v>0</v>
      </c>
      <c r="AW21" s="292">
        <v>0</v>
      </c>
      <c r="AX21" s="292">
        <v>182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866</v>
      </c>
      <c r="BF21" s="295" t="s">
        <v>866</v>
      </c>
      <c r="BG21" s="295" t="s">
        <v>866</v>
      </c>
      <c r="BH21" s="295" t="s">
        <v>866</v>
      </c>
      <c r="BI21" s="295" t="s">
        <v>866</v>
      </c>
      <c r="BJ21" s="295" t="s">
        <v>866</v>
      </c>
      <c r="BK21" s="295" t="s">
        <v>866</v>
      </c>
      <c r="BL21" s="295" t="s">
        <v>866</v>
      </c>
      <c r="BM21" s="295" t="s">
        <v>866</v>
      </c>
      <c r="BN21" s="292">
        <v>0</v>
      </c>
      <c r="BO21" s="292">
        <f t="shared" si="5"/>
        <v>436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436</v>
      </c>
      <c r="CA21" s="292">
        <v>0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5" t="s">
        <v>866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866</v>
      </c>
      <c r="CX21" s="295" t="s">
        <v>866</v>
      </c>
      <c r="CY21" s="295" t="s">
        <v>866</v>
      </c>
      <c r="CZ21" s="295" t="s">
        <v>866</v>
      </c>
      <c r="DA21" s="295" t="s">
        <v>866</v>
      </c>
      <c r="DB21" s="295" t="s">
        <v>866</v>
      </c>
      <c r="DC21" s="295" t="s">
        <v>866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866</v>
      </c>
      <c r="DS21" s="295" t="s">
        <v>866</v>
      </c>
      <c r="DT21" s="292">
        <v>0</v>
      </c>
      <c r="DU21" s="295" t="s">
        <v>866</v>
      </c>
      <c r="DV21" s="295" t="s">
        <v>866</v>
      </c>
      <c r="DW21" s="295" t="s">
        <v>866</v>
      </c>
      <c r="DX21" s="295" t="s">
        <v>866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866</v>
      </c>
      <c r="EL21" s="295" t="s">
        <v>866</v>
      </c>
      <c r="EM21" s="295" t="s">
        <v>866</v>
      </c>
      <c r="EN21" s="292">
        <v>0</v>
      </c>
      <c r="EO21" s="292">
        <v>0</v>
      </c>
      <c r="EP21" s="295" t="s">
        <v>866</v>
      </c>
      <c r="EQ21" s="295" t="s">
        <v>866</v>
      </c>
      <c r="ER21" s="295" t="s">
        <v>866</v>
      </c>
      <c r="ES21" s="292">
        <v>0</v>
      </c>
      <c r="ET21" s="292">
        <v>0</v>
      </c>
      <c r="EU21" s="292">
        <f t="shared" si="13"/>
        <v>953</v>
      </c>
      <c r="EV21" s="292">
        <v>0</v>
      </c>
      <c r="EW21" s="292">
        <v>0</v>
      </c>
      <c r="EX21" s="292">
        <v>0</v>
      </c>
      <c r="EY21" s="292">
        <v>179</v>
      </c>
      <c r="EZ21" s="292">
        <v>589</v>
      </c>
      <c r="FA21" s="292">
        <v>185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866</v>
      </c>
      <c r="FI21" s="295" t="s">
        <v>866</v>
      </c>
      <c r="FJ21" s="295" t="s">
        <v>866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15"/>
        <v>3223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476</v>
      </c>
      <c r="I22" s="292">
        <f t="shared" si="20"/>
        <v>425</v>
      </c>
      <c r="J22" s="292">
        <f t="shared" si="21"/>
        <v>123</v>
      </c>
      <c r="K22" s="292">
        <f t="shared" si="22"/>
        <v>0</v>
      </c>
      <c r="L22" s="292">
        <f t="shared" si="23"/>
        <v>617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1559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23</v>
      </c>
      <c r="X22" s="292">
        <f t="shared" si="35"/>
        <v>0</v>
      </c>
      <c r="Y22" s="292">
        <f t="shared" si="1"/>
        <v>1800</v>
      </c>
      <c r="Z22" s="292">
        <v>0</v>
      </c>
      <c r="AA22" s="292">
        <v>0</v>
      </c>
      <c r="AB22" s="292">
        <v>0</v>
      </c>
      <c r="AC22" s="292">
        <v>241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866</v>
      </c>
      <c r="AK22" s="295" t="s">
        <v>866</v>
      </c>
      <c r="AL22" s="292">
        <v>1559</v>
      </c>
      <c r="AM22" s="295" t="s">
        <v>866</v>
      </c>
      <c r="AN22" s="295" t="s">
        <v>866</v>
      </c>
      <c r="AO22" s="292">
        <v>0</v>
      </c>
      <c r="AP22" s="295" t="s">
        <v>866</v>
      </c>
      <c r="AQ22" s="292">
        <v>0</v>
      </c>
      <c r="AR22" s="295" t="s">
        <v>866</v>
      </c>
      <c r="AS22" s="292">
        <v>0</v>
      </c>
      <c r="AT22" s="292">
        <f t="shared" si="3"/>
        <v>235</v>
      </c>
      <c r="AU22" s="292">
        <v>0</v>
      </c>
      <c r="AV22" s="292">
        <v>0</v>
      </c>
      <c r="AW22" s="292">
        <v>0</v>
      </c>
      <c r="AX22" s="292">
        <v>235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866</v>
      </c>
      <c r="BF22" s="295" t="s">
        <v>866</v>
      </c>
      <c r="BG22" s="295" t="s">
        <v>866</v>
      </c>
      <c r="BH22" s="295" t="s">
        <v>866</v>
      </c>
      <c r="BI22" s="295" t="s">
        <v>866</v>
      </c>
      <c r="BJ22" s="295" t="s">
        <v>866</v>
      </c>
      <c r="BK22" s="295" t="s">
        <v>866</v>
      </c>
      <c r="BL22" s="295" t="s">
        <v>866</v>
      </c>
      <c r="BM22" s="295" t="s">
        <v>866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5" t="s">
        <v>866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866</v>
      </c>
      <c r="CX22" s="295" t="s">
        <v>866</v>
      </c>
      <c r="CY22" s="295" t="s">
        <v>866</v>
      </c>
      <c r="CZ22" s="295" t="s">
        <v>866</v>
      </c>
      <c r="DA22" s="295" t="s">
        <v>866</v>
      </c>
      <c r="DB22" s="295" t="s">
        <v>866</v>
      </c>
      <c r="DC22" s="295" t="s">
        <v>866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866</v>
      </c>
      <c r="DS22" s="295" t="s">
        <v>866</v>
      </c>
      <c r="DT22" s="292">
        <v>0</v>
      </c>
      <c r="DU22" s="295" t="s">
        <v>866</v>
      </c>
      <c r="DV22" s="295" t="s">
        <v>866</v>
      </c>
      <c r="DW22" s="295" t="s">
        <v>866</v>
      </c>
      <c r="DX22" s="295" t="s">
        <v>866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866</v>
      </c>
      <c r="EL22" s="295" t="s">
        <v>866</v>
      </c>
      <c r="EM22" s="295" t="s">
        <v>866</v>
      </c>
      <c r="EN22" s="292">
        <v>0</v>
      </c>
      <c r="EO22" s="292">
        <v>0</v>
      </c>
      <c r="EP22" s="295" t="s">
        <v>866</v>
      </c>
      <c r="EQ22" s="295" t="s">
        <v>866</v>
      </c>
      <c r="ER22" s="295" t="s">
        <v>866</v>
      </c>
      <c r="ES22" s="292">
        <v>0</v>
      </c>
      <c r="ET22" s="292">
        <v>0</v>
      </c>
      <c r="EU22" s="292">
        <f t="shared" si="13"/>
        <v>1188</v>
      </c>
      <c r="EV22" s="292">
        <v>0</v>
      </c>
      <c r="EW22" s="292">
        <v>0</v>
      </c>
      <c r="EX22" s="292">
        <v>0</v>
      </c>
      <c r="EY22" s="292">
        <v>0</v>
      </c>
      <c r="EZ22" s="292">
        <v>425</v>
      </c>
      <c r="FA22" s="292">
        <v>123</v>
      </c>
      <c r="FB22" s="292">
        <v>0</v>
      </c>
      <c r="FC22" s="292">
        <v>617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866</v>
      </c>
      <c r="FI22" s="295" t="s">
        <v>866</v>
      </c>
      <c r="FJ22" s="295" t="s">
        <v>866</v>
      </c>
      <c r="FK22" s="292">
        <v>0</v>
      </c>
      <c r="FL22" s="292">
        <v>0</v>
      </c>
      <c r="FM22" s="292">
        <v>0</v>
      </c>
      <c r="FN22" s="292">
        <v>23</v>
      </c>
      <c r="FO22" s="292">
        <v>0</v>
      </c>
    </row>
    <row r="23" spans="1:171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15"/>
        <v>1140</v>
      </c>
      <c r="E23" s="292">
        <f t="shared" si="16"/>
        <v>531</v>
      </c>
      <c r="F23" s="292">
        <f t="shared" si="17"/>
        <v>0</v>
      </c>
      <c r="G23" s="292">
        <f t="shared" si="18"/>
        <v>0</v>
      </c>
      <c r="H23" s="292">
        <f t="shared" si="19"/>
        <v>313</v>
      </c>
      <c r="I23" s="292">
        <f t="shared" si="20"/>
        <v>245</v>
      </c>
      <c r="J23" s="292">
        <f t="shared" si="21"/>
        <v>0</v>
      </c>
      <c r="K23" s="292">
        <f t="shared" si="22"/>
        <v>0</v>
      </c>
      <c r="L23" s="292">
        <f t="shared" si="23"/>
        <v>0</v>
      </c>
      <c r="M23" s="292">
        <f t="shared" si="24"/>
        <v>0</v>
      </c>
      <c r="N23" s="292">
        <f t="shared" si="25"/>
        <v>31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20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866</v>
      </c>
      <c r="AK23" s="295" t="s">
        <v>866</v>
      </c>
      <c r="AL23" s="292">
        <v>0</v>
      </c>
      <c r="AM23" s="295" t="s">
        <v>866</v>
      </c>
      <c r="AN23" s="295" t="s">
        <v>866</v>
      </c>
      <c r="AO23" s="292">
        <v>0</v>
      </c>
      <c r="AP23" s="295" t="s">
        <v>866</v>
      </c>
      <c r="AQ23" s="292">
        <v>0</v>
      </c>
      <c r="AR23" s="295" t="s">
        <v>866</v>
      </c>
      <c r="AS23" s="292">
        <v>0</v>
      </c>
      <c r="AT23" s="292">
        <f t="shared" si="3"/>
        <v>216</v>
      </c>
      <c r="AU23" s="292">
        <v>0</v>
      </c>
      <c r="AV23" s="292">
        <v>0</v>
      </c>
      <c r="AW23" s="292">
        <v>0</v>
      </c>
      <c r="AX23" s="292">
        <v>216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866</v>
      </c>
      <c r="BF23" s="295" t="s">
        <v>866</v>
      </c>
      <c r="BG23" s="295" t="s">
        <v>866</v>
      </c>
      <c r="BH23" s="295" t="s">
        <v>866</v>
      </c>
      <c r="BI23" s="295" t="s">
        <v>866</v>
      </c>
      <c r="BJ23" s="295" t="s">
        <v>866</v>
      </c>
      <c r="BK23" s="295" t="s">
        <v>866</v>
      </c>
      <c r="BL23" s="295" t="s">
        <v>866</v>
      </c>
      <c r="BM23" s="295" t="s">
        <v>866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5" t="s">
        <v>866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866</v>
      </c>
      <c r="CX23" s="295" t="s">
        <v>866</v>
      </c>
      <c r="CY23" s="295" t="s">
        <v>866</v>
      </c>
      <c r="CZ23" s="295" t="s">
        <v>866</v>
      </c>
      <c r="DA23" s="295" t="s">
        <v>866</v>
      </c>
      <c r="DB23" s="295" t="s">
        <v>866</v>
      </c>
      <c r="DC23" s="295" t="s">
        <v>866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866</v>
      </c>
      <c r="DS23" s="295" t="s">
        <v>866</v>
      </c>
      <c r="DT23" s="292">
        <v>0</v>
      </c>
      <c r="DU23" s="295" t="s">
        <v>866</v>
      </c>
      <c r="DV23" s="295" t="s">
        <v>866</v>
      </c>
      <c r="DW23" s="295" t="s">
        <v>866</v>
      </c>
      <c r="DX23" s="295" t="s">
        <v>866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866</v>
      </c>
      <c r="EL23" s="295" t="s">
        <v>866</v>
      </c>
      <c r="EM23" s="295" t="s">
        <v>866</v>
      </c>
      <c r="EN23" s="292">
        <v>0</v>
      </c>
      <c r="EO23" s="292">
        <v>0</v>
      </c>
      <c r="EP23" s="295" t="s">
        <v>866</v>
      </c>
      <c r="EQ23" s="295" t="s">
        <v>866</v>
      </c>
      <c r="ER23" s="295" t="s">
        <v>866</v>
      </c>
      <c r="ES23" s="292">
        <v>0</v>
      </c>
      <c r="ET23" s="292">
        <v>0</v>
      </c>
      <c r="EU23" s="292">
        <f t="shared" si="13"/>
        <v>924</v>
      </c>
      <c r="EV23" s="292">
        <v>531</v>
      </c>
      <c r="EW23" s="292">
        <v>0</v>
      </c>
      <c r="EX23" s="292">
        <v>0</v>
      </c>
      <c r="EY23" s="292">
        <v>97</v>
      </c>
      <c r="EZ23" s="292">
        <v>245</v>
      </c>
      <c r="FA23" s="292">
        <v>0</v>
      </c>
      <c r="FB23" s="292">
        <v>0</v>
      </c>
      <c r="FC23" s="292">
        <v>0</v>
      </c>
      <c r="FD23" s="292">
        <v>0</v>
      </c>
      <c r="FE23" s="292">
        <v>31</v>
      </c>
      <c r="FF23" s="292">
        <v>0</v>
      </c>
      <c r="FG23" s="292">
        <v>0</v>
      </c>
      <c r="FH23" s="295" t="s">
        <v>866</v>
      </c>
      <c r="FI23" s="295" t="s">
        <v>866</v>
      </c>
      <c r="FJ23" s="295" t="s">
        <v>866</v>
      </c>
      <c r="FK23" s="292">
        <v>0</v>
      </c>
      <c r="FL23" s="292">
        <v>0</v>
      </c>
      <c r="FM23" s="292">
        <v>0</v>
      </c>
      <c r="FN23" s="292">
        <v>0</v>
      </c>
      <c r="FO23" s="292">
        <v>20</v>
      </c>
    </row>
    <row r="24" spans="1:171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15"/>
        <v>1071</v>
      </c>
      <c r="E24" s="292">
        <f t="shared" si="16"/>
        <v>43</v>
      </c>
      <c r="F24" s="292">
        <f t="shared" si="17"/>
        <v>3</v>
      </c>
      <c r="G24" s="292">
        <f t="shared" si="18"/>
        <v>0</v>
      </c>
      <c r="H24" s="292">
        <f t="shared" si="19"/>
        <v>391</v>
      </c>
      <c r="I24" s="292">
        <f t="shared" si="20"/>
        <v>229</v>
      </c>
      <c r="J24" s="292">
        <f t="shared" si="21"/>
        <v>82</v>
      </c>
      <c r="K24" s="292">
        <f t="shared" si="22"/>
        <v>0</v>
      </c>
      <c r="L24" s="292">
        <f t="shared" si="23"/>
        <v>304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4</v>
      </c>
      <c r="X24" s="292">
        <f t="shared" si="35"/>
        <v>15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866</v>
      </c>
      <c r="AK24" s="295" t="s">
        <v>866</v>
      </c>
      <c r="AL24" s="292">
        <v>0</v>
      </c>
      <c r="AM24" s="295" t="s">
        <v>866</v>
      </c>
      <c r="AN24" s="295" t="s">
        <v>866</v>
      </c>
      <c r="AO24" s="292">
        <v>0</v>
      </c>
      <c r="AP24" s="295" t="s">
        <v>866</v>
      </c>
      <c r="AQ24" s="292">
        <v>0</v>
      </c>
      <c r="AR24" s="295" t="s">
        <v>866</v>
      </c>
      <c r="AS24" s="292">
        <v>0</v>
      </c>
      <c r="AT24" s="292">
        <f t="shared" si="3"/>
        <v>356</v>
      </c>
      <c r="AU24" s="292">
        <v>0</v>
      </c>
      <c r="AV24" s="292">
        <v>0</v>
      </c>
      <c r="AW24" s="292">
        <v>0</v>
      </c>
      <c r="AX24" s="292">
        <v>356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866</v>
      </c>
      <c r="BF24" s="295" t="s">
        <v>866</v>
      </c>
      <c r="BG24" s="295" t="s">
        <v>866</v>
      </c>
      <c r="BH24" s="295" t="s">
        <v>866</v>
      </c>
      <c r="BI24" s="295" t="s">
        <v>866</v>
      </c>
      <c r="BJ24" s="295" t="s">
        <v>866</v>
      </c>
      <c r="BK24" s="295" t="s">
        <v>866</v>
      </c>
      <c r="BL24" s="295" t="s">
        <v>866</v>
      </c>
      <c r="BM24" s="295" t="s">
        <v>866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5" t="s">
        <v>866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866</v>
      </c>
      <c r="CX24" s="295" t="s">
        <v>866</v>
      </c>
      <c r="CY24" s="295" t="s">
        <v>866</v>
      </c>
      <c r="CZ24" s="295" t="s">
        <v>866</v>
      </c>
      <c r="DA24" s="295" t="s">
        <v>866</v>
      </c>
      <c r="DB24" s="295" t="s">
        <v>866</v>
      </c>
      <c r="DC24" s="295" t="s">
        <v>866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866</v>
      </c>
      <c r="DS24" s="295" t="s">
        <v>866</v>
      </c>
      <c r="DT24" s="292">
        <v>0</v>
      </c>
      <c r="DU24" s="295" t="s">
        <v>866</v>
      </c>
      <c r="DV24" s="295" t="s">
        <v>866</v>
      </c>
      <c r="DW24" s="295" t="s">
        <v>866</v>
      </c>
      <c r="DX24" s="295" t="s">
        <v>866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866</v>
      </c>
      <c r="EL24" s="295" t="s">
        <v>866</v>
      </c>
      <c r="EM24" s="295" t="s">
        <v>866</v>
      </c>
      <c r="EN24" s="292">
        <v>0</v>
      </c>
      <c r="EO24" s="292">
        <v>0</v>
      </c>
      <c r="EP24" s="295" t="s">
        <v>866</v>
      </c>
      <c r="EQ24" s="295" t="s">
        <v>866</v>
      </c>
      <c r="ER24" s="295" t="s">
        <v>866</v>
      </c>
      <c r="ES24" s="292">
        <v>0</v>
      </c>
      <c r="ET24" s="292">
        <v>0</v>
      </c>
      <c r="EU24" s="292">
        <f t="shared" si="13"/>
        <v>715</v>
      </c>
      <c r="EV24" s="292">
        <v>43</v>
      </c>
      <c r="EW24" s="292">
        <v>3</v>
      </c>
      <c r="EX24" s="292">
        <v>0</v>
      </c>
      <c r="EY24" s="292">
        <v>35</v>
      </c>
      <c r="EZ24" s="292">
        <v>229</v>
      </c>
      <c r="FA24" s="292">
        <v>82</v>
      </c>
      <c r="FB24" s="292">
        <v>0</v>
      </c>
      <c r="FC24" s="292">
        <v>304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866</v>
      </c>
      <c r="FI24" s="295" t="s">
        <v>866</v>
      </c>
      <c r="FJ24" s="295" t="s">
        <v>866</v>
      </c>
      <c r="FK24" s="292">
        <v>0</v>
      </c>
      <c r="FL24" s="292">
        <v>0</v>
      </c>
      <c r="FM24" s="292">
        <v>0</v>
      </c>
      <c r="FN24" s="292">
        <v>4</v>
      </c>
      <c r="FO24" s="292">
        <v>15</v>
      </c>
    </row>
    <row r="25" spans="1:171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15"/>
        <v>6165</v>
      </c>
      <c r="E25" s="292">
        <f t="shared" si="16"/>
        <v>54</v>
      </c>
      <c r="F25" s="292">
        <f t="shared" si="17"/>
        <v>0</v>
      </c>
      <c r="G25" s="292">
        <f t="shared" si="18"/>
        <v>0</v>
      </c>
      <c r="H25" s="292">
        <f t="shared" si="19"/>
        <v>460</v>
      </c>
      <c r="I25" s="292">
        <f t="shared" si="20"/>
        <v>319</v>
      </c>
      <c r="J25" s="292">
        <f t="shared" si="21"/>
        <v>163</v>
      </c>
      <c r="K25" s="292">
        <f t="shared" si="22"/>
        <v>15</v>
      </c>
      <c r="L25" s="292">
        <f t="shared" si="23"/>
        <v>325</v>
      </c>
      <c r="M25" s="292">
        <f t="shared" si="24"/>
        <v>24</v>
      </c>
      <c r="N25" s="292">
        <f t="shared" si="25"/>
        <v>50</v>
      </c>
      <c r="O25" s="292">
        <f t="shared" si="26"/>
        <v>0</v>
      </c>
      <c r="P25" s="292">
        <f t="shared" si="27"/>
        <v>0</v>
      </c>
      <c r="Q25" s="292">
        <f t="shared" si="28"/>
        <v>1261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3494</v>
      </c>
      <c r="Y25" s="292">
        <f t="shared" si="1"/>
        <v>1500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866</v>
      </c>
      <c r="AK25" s="295" t="s">
        <v>866</v>
      </c>
      <c r="AL25" s="292">
        <v>1261</v>
      </c>
      <c r="AM25" s="295" t="s">
        <v>866</v>
      </c>
      <c r="AN25" s="295" t="s">
        <v>866</v>
      </c>
      <c r="AO25" s="292">
        <v>0</v>
      </c>
      <c r="AP25" s="295" t="s">
        <v>866</v>
      </c>
      <c r="AQ25" s="292">
        <v>0</v>
      </c>
      <c r="AR25" s="295" t="s">
        <v>866</v>
      </c>
      <c r="AS25" s="292">
        <v>239</v>
      </c>
      <c r="AT25" s="292">
        <f t="shared" si="3"/>
        <v>478</v>
      </c>
      <c r="AU25" s="292">
        <v>0</v>
      </c>
      <c r="AV25" s="292">
        <v>0</v>
      </c>
      <c r="AW25" s="292">
        <v>0</v>
      </c>
      <c r="AX25" s="292">
        <v>298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866</v>
      </c>
      <c r="BF25" s="295" t="s">
        <v>866</v>
      </c>
      <c r="BG25" s="295" t="s">
        <v>866</v>
      </c>
      <c r="BH25" s="295" t="s">
        <v>866</v>
      </c>
      <c r="BI25" s="295" t="s">
        <v>866</v>
      </c>
      <c r="BJ25" s="295" t="s">
        <v>866</v>
      </c>
      <c r="BK25" s="295" t="s">
        <v>866</v>
      </c>
      <c r="BL25" s="295" t="s">
        <v>866</v>
      </c>
      <c r="BM25" s="295" t="s">
        <v>866</v>
      </c>
      <c r="BN25" s="292">
        <v>180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5" t="s">
        <v>866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866</v>
      </c>
      <c r="CX25" s="295" t="s">
        <v>866</v>
      </c>
      <c r="CY25" s="295" t="s">
        <v>866</v>
      </c>
      <c r="CZ25" s="295" t="s">
        <v>866</v>
      </c>
      <c r="DA25" s="295" t="s">
        <v>866</v>
      </c>
      <c r="DB25" s="295" t="s">
        <v>866</v>
      </c>
      <c r="DC25" s="295" t="s">
        <v>866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866</v>
      </c>
      <c r="DS25" s="295" t="s">
        <v>866</v>
      </c>
      <c r="DT25" s="292">
        <v>0</v>
      </c>
      <c r="DU25" s="295" t="s">
        <v>866</v>
      </c>
      <c r="DV25" s="295" t="s">
        <v>866</v>
      </c>
      <c r="DW25" s="295" t="s">
        <v>866</v>
      </c>
      <c r="DX25" s="295" t="s">
        <v>866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866</v>
      </c>
      <c r="EL25" s="295" t="s">
        <v>866</v>
      </c>
      <c r="EM25" s="295" t="s">
        <v>866</v>
      </c>
      <c r="EN25" s="292">
        <v>0</v>
      </c>
      <c r="EO25" s="292">
        <v>0</v>
      </c>
      <c r="EP25" s="295" t="s">
        <v>866</v>
      </c>
      <c r="EQ25" s="295" t="s">
        <v>866</v>
      </c>
      <c r="ER25" s="295" t="s">
        <v>866</v>
      </c>
      <c r="ES25" s="292">
        <v>0</v>
      </c>
      <c r="ET25" s="292">
        <v>0</v>
      </c>
      <c r="EU25" s="292">
        <f t="shared" si="13"/>
        <v>4187</v>
      </c>
      <c r="EV25" s="292">
        <v>54</v>
      </c>
      <c r="EW25" s="292">
        <v>0</v>
      </c>
      <c r="EX25" s="292">
        <v>0</v>
      </c>
      <c r="EY25" s="292">
        <v>162</v>
      </c>
      <c r="EZ25" s="292">
        <v>319</v>
      </c>
      <c r="FA25" s="292">
        <v>163</v>
      </c>
      <c r="FB25" s="292">
        <v>15</v>
      </c>
      <c r="FC25" s="292">
        <v>325</v>
      </c>
      <c r="FD25" s="292">
        <v>24</v>
      </c>
      <c r="FE25" s="292">
        <v>50</v>
      </c>
      <c r="FF25" s="292">
        <v>0</v>
      </c>
      <c r="FG25" s="292">
        <v>0</v>
      </c>
      <c r="FH25" s="295" t="s">
        <v>866</v>
      </c>
      <c r="FI25" s="295" t="s">
        <v>866</v>
      </c>
      <c r="FJ25" s="295" t="s">
        <v>866</v>
      </c>
      <c r="FK25" s="292">
        <v>0</v>
      </c>
      <c r="FL25" s="292">
        <v>0</v>
      </c>
      <c r="FM25" s="292">
        <v>0</v>
      </c>
      <c r="FN25" s="292">
        <v>0</v>
      </c>
      <c r="FO25" s="292">
        <v>3075</v>
      </c>
    </row>
    <row r="26" spans="1:171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15"/>
        <v>1761</v>
      </c>
      <c r="E26" s="292">
        <f t="shared" si="16"/>
        <v>576</v>
      </c>
      <c r="F26" s="292">
        <f t="shared" si="17"/>
        <v>7</v>
      </c>
      <c r="G26" s="292">
        <f t="shared" si="18"/>
        <v>57</v>
      </c>
      <c r="H26" s="292">
        <f t="shared" si="19"/>
        <v>257</v>
      </c>
      <c r="I26" s="292">
        <f t="shared" si="20"/>
        <v>325</v>
      </c>
      <c r="J26" s="292">
        <f t="shared" si="21"/>
        <v>75</v>
      </c>
      <c r="K26" s="292">
        <f t="shared" si="22"/>
        <v>10</v>
      </c>
      <c r="L26" s="292">
        <f t="shared" si="23"/>
        <v>293</v>
      </c>
      <c r="M26" s="292">
        <f t="shared" si="24"/>
        <v>108</v>
      </c>
      <c r="N26" s="292">
        <f t="shared" si="25"/>
        <v>21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10</v>
      </c>
      <c r="X26" s="292">
        <f t="shared" si="35"/>
        <v>22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866</v>
      </c>
      <c r="AK26" s="295" t="s">
        <v>866</v>
      </c>
      <c r="AL26" s="292">
        <v>0</v>
      </c>
      <c r="AM26" s="295" t="s">
        <v>866</v>
      </c>
      <c r="AN26" s="295" t="s">
        <v>866</v>
      </c>
      <c r="AO26" s="292">
        <v>0</v>
      </c>
      <c r="AP26" s="295" t="s">
        <v>866</v>
      </c>
      <c r="AQ26" s="292">
        <v>0</v>
      </c>
      <c r="AR26" s="295" t="s">
        <v>866</v>
      </c>
      <c r="AS26" s="292">
        <v>0</v>
      </c>
      <c r="AT26" s="292">
        <f t="shared" si="3"/>
        <v>69</v>
      </c>
      <c r="AU26" s="292">
        <v>0</v>
      </c>
      <c r="AV26" s="292">
        <v>0</v>
      </c>
      <c r="AW26" s="292">
        <v>0</v>
      </c>
      <c r="AX26" s="292">
        <v>69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866</v>
      </c>
      <c r="BF26" s="295" t="s">
        <v>866</v>
      </c>
      <c r="BG26" s="295" t="s">
        <v>866</v>
      </c>
      <c r="BH26" s="295" t="s">
        <v>866</v>
      </c>
      <c r="BI26" s="295" t="s">
        <v>866</v>
      </c>
      <c r="BJ26" s="295" t="s">
        <v>866</v>
      </c>
      <c r="BK26" s="295" t="s">
        <v>866</v>
      </c>
      <c r="BL26" s="295" t="s">
        <v>866</v>
      </c>
      <c r="BM26" s="295" t="s">
        <v>866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5" t="s">
        <v>866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866</v>
      </c>
      <c r="CX26" s="295" t="s">
        <v>866</v>
      </c>
      <c r="CY26" s="295" t="s">
        <v>866</v>
      </c>
      <c r="CZ26" s="295" t="s">
        <v>866</v>
      </c>
      <c r="DA26" s="295" t="s">
        <v>866</v>
      </c>
      <c r="DB26" s="295" t="s">
        <v>866</v>
      </c>
      <c r="DC26" s="295" t="s">
        <v>866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866</v>
      </c>
      <c r="DS26" s="295" t="s">
        <v>866</v>
      </c>
      <c r="DT26" s="292">
        <v>0</v>
      </c>
      <c r="DU26" s="295" t="s">
        <v>866</v>
      </c>
      <c r="DV26" s="295" t="s">
        <v>866</v>
      </c>
      <c r="DW26" s="295" t="s">
        <v>866</v>
      </c>
      <c r="DX26" s="295" t="s">
        <v>866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866</v>
      </c>
      <c r="EL26" s="295" t="s">
        <v>866</v>
      </c>
      <c r="EM26" s="295" t="s">
        <v>866</v>
      </c>
      <c r="EN26" s="292">
        <v>0</v>
      </c>
      <c r="EO26" s="292">
        <v>0</v>
      </c>
      <c r="EP26" s="295" t="s">
        <v>866</v>
      </c>
      <c r="EQ26" s="295" t="s">
        <v>866</v>
      </c>
      <c r="ER26" s="295" t="s">
        <v>866</v>
      </c>
      <c r="ES26" s="292">
        <v>0</v>
      </c>
      <c r="ET26" s="292">
        <v>0</v>
      </c>
      <c r="EU26" s="292">
        <f t="shared" si="13"/>
        <v>1692</v>
      </c>
      <c r="EV26" s="292">
        <v>576</v>
      </c>
      <c r="EW26" s="292">
        <v>7</v>
      </c>
      <c r="EX26" s="292">
        <v>57</v>
      </c>
      <c r="EY26" s="292">
        <v>188</v>
      </c>
      <c r="EZ26" s="292">
        <v>325</v>
      </c>
      <c r="FA26" s="292">
        <v>75</v>
      </c>
      <c r="FB26" s="292">
        <v>10</v>
      </c>
      <c r="FC26" s="292">
        <v>293</v>
      </c>
      <c r="FD26" s="292">
        <v>108</v>
      </c>
      <c r="FE26" s="292">
        <v>21</v>
      </c>
      <c r="FF26" s="292">
        <v>0</v>
      </c>
      <c r="FG26" s="292">
        <v>0</v>
      </c>
      <c r="FH26" s="295" t="s">
        <v>866</v>
      </c>
      <c r="FI26" s="295" t="s">
        <v>866</v>
      </c>
      <c r="FJ26" s="295" t="s">
        <v>866</v>
      </c>
      <c r="FK26" s="292">
        <v>0</v>
      </c>
      <c r="FL26" s="292">
        <v>0</v>
      </c>
      <c r="FM26" s="292">
        <v>0</v>
      </c>
      <c r="FN26" s="292">
        <v>10</v>
      </c>
      <c r="FO26" s="292">
        <v>22</v>
      </c>
    </row>
    <row r="27" spans="1:171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15"/>
        <v>2733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165</v>
      </c>
      <c r="I27" s="292">
        <f t="shared" si="20"/>
        <v>246</v>
      </c>
      <c r="J27" s="292">
        <f t="shared" si="21"/>
        <v>58</v>
      </c>
      <c r="K27" s="292">
        <f t="shared" si="22"/>
        <v>0</v>
      </c>
      <c r="L27" s="292">
        <f t="shared" si="23"/>
        <v>209</v>
      </c>
      <c r="M27" s="292">
        <f t="shared" si="24"/>
        <v>0</v>
      </c>
      <c r="N27" s="292">
        <f t="shared" si="25"/>
        <v>0</v>
      </c>
      <c r="O27" s="292">
        <f t="shared" si="26"/>
        <v>659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1338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58</v>
      </c>
      <c r="Y27" s="292">
        <f t="shared" si="1"/>
        <v>1338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866</v>
      </c>
      <c r="AK27" s="295" t="s">
        <v>866</v>
      </c>
      <c r="AL27" s="292">
        <v>0</v>
      </c>
      <c r="AM27" s="295" t="s">
        <v>866</v>
      </c>
      <c r="AN27" s="295" t="s">
        <v>866</v>
      </c>
      <c r="AO27" s="292">
        <v>1338</v>
      </c>
      <c r="AP27" s="295" t="s">
        <v>866</v>
      </c>
      <c r="AQ27" s="292">
        <v>0</v>
      </c>
      <c r="AR27" s="295" t="s">
        <v>866</v>
      </c>
      <c r="AS27" s="292">
        <v>0</v>
      </c>
      <c r="AT27" s="292">
        <f t="shared" si="3"/>
        <v>165</v>
      </c>
      <c r="AU27" s="292">
        <v>0</v>
      </c>
      <c r="AV27" s="292">
        <v>0</v>
      </c>
      <c r="AW27" s="292">
        <v>0</v>
      </c>
      <c r="AX27" s="292">
        <v>165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866</v>
      </c>
      <c r="BF27" s="295" t="s">
        <v>866</v>
      </c>
      <c r="BG27" s="295" t="s">
        <v>866</v>
      </c>
      <c r="BH27" s="295" t="s">
        <v>866</v>
      </c>
      <c r="BI27" s="295" t="s">
        <v>866</v>
      </c>
      <c r="BJ27" s="295" t="s">
        <v>866</v>
      </c>
      <c r="BK27" s="295" t="s">
        <v>866</v>
      </c>
      <c r="BL27" s="295" t="s">
        <v>866</v>
      </c>
      <c r="BM27" s="295" t="s">
        <v>866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5" t="s">
        <v>866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866</v>
      </c>
      <c r="CX27" s="295" t="s">
        <v>866</v>
      </c>
      <c r="CY27" s="295" t="s">
        <v>866</v>
      </c>
      <c r="CZ27" s="295" t="s">
        <v>866</v>
      </c>
      <c r="DA27" s="295" t="s">
        <v>866</v>
      </c>
      <c r="DB27" s="295" t="s">
        <v>866</v>
      </c>
      <c r="DC27" s="295" t="s">
        <v>866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866</v>
      </c>
      <c r="DS27" s="295" t="s">
        <v>866</v>
      </c>
      <c r="DT27" s="292">
        <v>0</v>
      </c>
      <c r="DU27" s="295" t="s">
        <v>866</v>
      </c>
      <c r="DV27" s="295" t="s">
        <v>866</v>
      </c>
      <c r="DW27" s="295" t="s">
        <v>866</v>
      </c>
      <c r="DX27" s="295" t="s">
        <v>866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866</v>
      </c>
      <c r="EL27" s="295" t="s">
        <v>866</v>
      </c>
      <c r="EM27" s="295" t="s">
        <v>866</v>
      </c>
      <c r="EN27" s="292">
        <v>0</v>
      </c>
      <c r="EO27" s="292">
        <v>0</v>
      </c>
      <c r="EP27" s="295" t="s">
        <v>866</v>
      </c>
      <c r="EQ27" s="295" t="s">
        <v>866</v>
      </c>
      <c r="ER27" s="295" t="s">
        <v>866</v>
      </c>
      <c r="ES27" s="292">
        <v>0</v>
      </c>
      <c r="ET27" s="292">
        <v>0</v>
      </c>
      <c r="EU27" s="292">
        <f t="shared" si="13"/>
        <v>1230</v>
      </c>
      <c r="EV27" s="292">
        <v>0</v>
      </c>
      <c r="EW27" s="292">
        <v>0</v>
      </c>
      <c r="EX27" s="292">
        <v>0</v>
      </c>
      <c r="EY27" s="292">
        <v>0</v>
      </c>
      <c r="EZ27" s="292">
        <v>246</v>
      </c>
      <c r="FA27" s="292">
        <v>58</v>
      </c>
      <c r="FB27" s="292">
        <v>0</v>
      </c>
      <c r="FC27" s="292">
        <v>209</v>
      </c>
      <c r="FD27" s="292">
        <v>0</v>
      </c>
      <c r="FE27" s="292">
        <v>0</v>
      </c>
      <c r="FF27" s="292">
        <v>659</v>
      </c>
      <c r="FG27" s="292">
        <v>0</v>
      </c>
      <c r="FH27" s="295" t="s">
        <v>866</v>
      </c>
      <c r="FI27" s="295" t="s">
        <v>866</v>
      </c>
      <c r="FJ27" s="295" t="s">
        <v>866</v>
      </c>
      <c r="FK27" s="292">
        <v>0</v>
      </c>
      <c r="FL27" s="292">
        <v>0</v>
      </c>
      <c r="FM27" s="292">
        <v>0</v>
      </c>
      <c r="FN27" s="292">
        <v>0</v>
      </c>
      <c r="FO27" s="292">
        <v>58</v>
      </c>
    </row>
    <row r="28" spans="1:171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15"/>
        <v>291</v>
      </c>
      <c r="E28" s="292">
        <f t="shared" si="16"/>
        <v>23</v>
      </c>
      <c r="F28" s="292">
        <f t="shared" si="17"/>
        <v>0</v>
      </c>
      <c r="G28" s="292">
        <f t="shared" si="18"/>
        <v>0</v>
      </c>
      <c r="H28" s="292">
        <f t="shared" si="19"/>
        <v>268</v>
      </c>
      <c r="I28" s="292">
        <f t="shared" si="20"/>
        <v>0</v>
      </c>
      <c r="J28" s="292">
        <f t="shared" si="21"/>
        <v>0</v>
      </c>
      <c r="K28" s="292">
        <f t="shared" si="22"/>
        <v>0</v>
      </c>
      <c r="L28" s="292">
        <f t="shared" si="23"/>
        <v>0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0</v>
      </c>
      <c r="Y28" s="292">
        <f t="shared" si="1"/>
        <v>16</v>
      </c>
      <c r="Z28" s="292">
        <v>0</v>
      </c>
      <c r="AA28" s="292">
        <v>0</v>
      </c>
      <c r="AB28" s="292">
        <v>0</v>
      </c>
      <c r="AC28" s="292">
        <v>16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866</v>
      </c>
      <c r="AK28" s="295" t="s">
        <v>866</v>
      </c>
      <c r="AL28" s="292">
        <v>0</v>
      </c>
      <c r="AM28" s="295" t="s">
        <v>866</v>
      </c>
      <c r="AN28" s="295" t="s">
        <v>866</v>
      </c>
      <c r="AO28" s="292">
        <v>0</v>
      </c>
      <c r="AP28" s="295" t="s">
        <v>866</v>
      </c>
      <c r="AQ28" s="292">
        <v>0</v>
      </c>
      <c r="AR28" s="295" t="s">
        <v>866</v>
      </c>
      <c r="AS28" s="292">
        <v>0</v>
      </c>
      <c r="AT28" s="292">
        <f t="shared" si="3"/>
        <v>275</v>
      </c>
      <c r="AU28" s="292">
        <v>23</v>
      </c>
      <c r="AV28" s="292">
        <v>0</v>
      </c>
      <c r="AW28" s="292">
        <v>0</v>
      </c>
      <c r="AX28" s="292">
        <v>252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866</v>
      </c>
      <c r="BF28" s="295" t="s">
        <v>866</v>
      </c>
      <c r="BG28" s="295" t="s">
        <v>866</v>
      </c>
      <c r="BH28" s="295" t="s">
        <v>866</v>
      </c>
      <c r="BI28" s="295" t="s">
        <v>866</v>
      </c>
      <c r="BJ28" s="295" t="s">
        <v>866</v>
      </c>
      <c r="BK28" s="295" t="s">
        <v>866</v>
      </c>
      <c r="BL28" s="295" t="s">
        <v>866</v>
      </c>
      <c r="BM28" s="295" t="s">
        <v>866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5" t="s">
        <v>866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866</v>
      </c>
      <c r="CX28" s="295" t="s">
        <v>866</v>
      </c>
      <c r="CY28" s="295" t="s">
        <v>866</v>
      </c>
      <c r="CZ28" s="295" t="s">
        <v>866</v>
      </c>
      <c r="DA28" s="295" t="s">
        <v>866</v>
      </c>
      <c r="DB28" s="295" t="s">
        <v>866</v>
      </c>
      <c r="DC28" s="295" t="s">
        <v>866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866</v>
      </c>
      <c r="DS28" s="295" t="s">
        <v>866</v>
      </c>
      <c r="DT28" s="292">
        <v>0</v>
      </c>
      <c r="DU28" s="295" t="s">
        <v>866</v>
      </c>
      <c r="DV28" s="295" t="s">
        <v>866</v>
      </c>
      <c r="DW28" s="295" t="s">
        <v>866</v>
      </c>
      <c r="DX28" s="295" t="s">
        <v>866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866</v>
      </c>
      <c r="EL28" s="295" t="s">
        <v>866</v>
      </c>
      <c r="EM28" s="295" t="s">
        <v>866</v>
      </c>
      <c r="EN28" s="292">
        <v>0</v>
      </c>
      <c r="EO28" s="292">
        <v>0</v>
      </c>
      <c r="EP28" s="295" t="s">
        <v>866</v>
      </c>
      <c r="EQ28" s="295" t="s">
        <v>866</v>
      </c>
      <c r="ER28" s="295" t="s">
        <v>866</v>
      </c>
      <c r="ES28" s="292">
        <v>0</v>
      </c>
      <c r="ET28" s="292">
        <v>0</v>
      </c>
      <c r="EU28" s="292">
        <f t="shared" si="13"/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866</v>
      </c>
      <c r="FI28" s="295" t="s">
        <v>866</v>
      </c>
      <c r="FJ28" s="295" t="s">
        <v>866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15"/>
        <v>2096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483</v>
      </c>
      <c r="I29" s="292">
        <f t="shared" si="20"/>
        <v>10</v>
      </c>
      <c r="J29" s="292">
        <f t="shared" si="21"/>
        <v>92</v>
      </c>
      <c r="K29" s="292">
        <f t="shared" si="22"/>
        <v>0</v>
      </c>
      <c r="L29" s="292">
        <f t="shared" si="23"/>
        <v>449</v>
      </c>
      <c r="M29" s="292">
        <f t="shared" si="24"/>
        <v>462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7</v>
      </c>
      <c r="X29" s="292">
        <f t="shared" si="35"/>
        <v>593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866</v>
      </c>
      <c r="AK29" s="295" t="s">
        <v>866</v>
      </c>
      <c r="AL29" s="292">
        <v>0</v>
      </c>
      <c r="AM29" s="295" t="s">
        <v>866</v>
      </c>
      <c r="AN29" s="295" t="s">
        <v>866</v>
      </c>
      <c r="AO29" s="292">
        <v>0</v>
      </c>
      <c r="AP29" s="295" t="s">
        <v>866</v>
      </c>
      <c r="AQ29" s="292">
        <v>0</v>
      </c>
      <c r="AR29" s="295" t="s">
        <v>866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866</v>
      </c>
      <c r="BF29" s="295" t="s">
        <v>866</v>
      </c>
      <c r="BG29" s="295" t="s">
        <v>866</v>
      </c>
      <c r="BH29" s="295" t="s">
        <v>866</v>
      </c>
      <c r="BI29" s="295" t="s">
        <v>866</v>
      </c>
      <c r="BJ29" s="295" t="s">
        <v>866</v>
      </c>
      <c r="BK29" s="295" t="s">
        <v>866</v>
      </c>
      <c r="BL29" s="295" t="s">
        <v>866</v>
      </c>
      <c r="BM29" s="295" t="s">
        <v>866</v>
      </c>
      <c r="BN29" s="292">
        <v>0</v>
      </c>
      <c r="BO29" s="292">
        <f t="shared" si="5"/>
        <v>593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5" t="s">
        <v>866</v>
      </c>
      <c r="CI29" s="292">
        <v>593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866</v>
      </c>
      <c r="CX29" s="295" t="s">
        <v>866</v>
      </c>
      <c r="CY29" s="295" t="s">
        <v>866</v>
      </c>
      <c r="CZ29" s="295" t="s">
        <v>866</v>
      </c>
      <c r="DA29" s="295" t="s">
        <v>866</v>
      </c>
      <c r="DB29" s="295" t="s">
        <v>866</v>
      </c>
      <c r="DC29" s="295" t="s">
        <v>866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866</v>
      </c>
      <c r="DS29" s="295" t="s">
        <v>866</v>
      </c>
      <c r="DT29" s="292">
        <v>0</v>
      </c>
      <c r="DU29" s="295" t="s">
        <v>866</v>
      </c>
      <c r="DV29" s="295" t="s">
        <v>866</v>
      </c>
      <c r="DW29" s="295" t="s">
        <v>866</v>
      </c>
      <c r="DX29" s="295" t="s">
        <v>866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866</v>
      </c>
      <c r="EL29" s="295" t="s">
        <v>866</v>
      </c>
      <c r="EM29" s="295" t="s">
        <v>866</v>
      </c>
      <c r="EN29" s="292">
        <v>0</v>
      </c>
      <c r="EO29" s="292">
        <v>0</v>
      </c>
      <c r="EP29" s="295" t="s">
        <v>866</v>
      </c>
      <c r="EQ29" s="295" t="s">
        <v>866</v>
      </c>
      <c r="ER29" s="295" t="s">
        <v>866</v>
      </c>
      <c r="ES29" s="292">
        <v>0</v>
      </c>
      <c r="ET29" s="292">
        <v>0</v>
      </c>
      <c r="EU29" s="292">
        <f t="shared" si="13"/>
        <v>1503</v>
      </c>
      <c r="EV29" s="292">
        <v>0</v>
      </c>
      <c r="EW29" s="292">
        <v>0</v>
      </c>
      <c r="EX29" s="292">
        <v>0</v>
      </c>
      <c r="EY29" s="292">
        <v>483</v>
      </c>
      <c r="EZ29" s="292">
        <v>10</v>
      </c>
      <c r="FA29" s="292">
        <v>92</v>
      </c>
      <c r="FB29" s="292">
        <v>0</v>
      </c>
      <c r="FC29" s="292">
        <v>449</v>
      </c>
      <c r="FD29" s="292">
        <v>462</v>
      </c>
      <c r="FE29" s="292">
        <v>0</v>
      </c>
      <c r="FF29" s="292">
        <v>0</v>
      </c>
      <c r="FG29" s="292">
        <v>0</v>
      </c>
      <c r="FH29" s="295" t="s">
        <v>866</v>
      </c>
      <c r="FI29" s="295" t="s">
        <v>866</v>
      </c>
      <c r="FJ29" s="295" t="s">
        <v>866</v>
      </c>
      <c r="FK29" s="292">
        <v>0</v>
      </c>
      <c r="FL29" s="292">
        <v>0</v>
      </c>
      <c r="FM29" s="292">
        <v>0</v>
      </c>
      <c r="FN29" s="292">
        <v>7</v>
      </c>
      <c r="FO29" s="292">
        <v>0</v>
      </c>
    </row>
    <row r="30" spans="1:171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15"/>
        <v>3148</v>
      </c>
      <c r="E30" s="292">
        <f t="shared" si="16"/>
        <v>33</v>
      </c>
      <c r="F30" s="292">
        <f t="shared" si="17"/>
        <v>0</v>
      </c>
      <c r="G30" s="292">
        <f t="shared" si="18"/>
        <v>0</v>
      </c>
      <c r="H30" s="292">
        <f t="shared" si="19"/>
        <v>272</v>
      </c>
      <c r="I30" s="292">
        <f t="shared" si="20"/>
        <v>364</v>
      </c>
      <c r="J30" s="292">
        <f t="shared" si="21"/>
        <v>66</v>
      </c>
      <c r="K30" s="292">
        <f t="shared" si="22"/>
        <v>2</v>
      </c>
      <c r="L30" s="292">
        <f t="shared" si="23"/>
        <v>365</v>
      </c>
      <c r="M30" s="292">
        <f t="shared" si="24"/>
        <v>18</v>
      </c>
      <c r="N30" s="292">
        <f t="shared" si="25"/>
        <v>3</v>
      </c>
      <c r="O30" s="292">
        <f t="shared" si="26"/>
        <v>539</v>
      </c>
      <c r="P30" s="292">
        <f t="shared" si="27"/>
        <v>0</v>
      </c>
      <c r="Q30" s="292">
        <f t="shared" si="28"/>
        <v>592</v>
      </c>
      <c r="R30" s="292">
        <f t="shared" si="29"/>
        <v>0</v>
      </c>
      <c r="S30" s="292">
        <f t="shared" si="30"/>
        <v>0</v>
      </c>
      <c r="T30" s="292">
        <f t="shared" si="31"/>
        <v>795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99</v>
      </c>
      <c r="Y30" s="292">
        <f t="shared" si="1"/>
        <v>1387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866</v>
      </c>
      <c r="AK30" s="295" t="s">
        <v>866</v>
      </c>
      <c r="AL30" s="292">
        <v>592</v>
      </c>
      <c r="AM30" s="295" t="s">
        <v>866</v>
      </c>
      <c r="AN30" s="295" t="s">
        <v>866</v>
      </c>
      <c r="AO30" s="292">
        <v>795</v>
      </c>
      <c r="AP30" s="295" t="s">
        <v>866</v>
      </c>
      <c r="AQ30" s="292">
        <v>0</v>
      </c>
      <c r="AR30" s="295" t="s">
        <v>866</v>
      </c>
      <c r="AS30" s="292">
        <v>0</v>
      </c>
      <c r="AT30" s="292">
        <f t="shared" si="3"/>
        <v>137</v>
      </c>
      <c r="AU30" s="292">
        <v>0</v>
      </c>
      <c r="AV30" s="292">
        <v>0</v>
      </c>
      <c r="AW30" s="292">
        <v>0</v>
      </c>
      <c r="AX30" s="292">
        <v>137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866</v>
      </c>
      <c r="BF30" s="295" t="s">
        <v>866</v>
      </c>
      <c r="BG30" s="295" t="s">
        <v>866</v>
      </c>
      <c r="BH30" s="295" t="s">
        <v>866</v>
      </c>
      <c r="BI30" s="295" t="s">
        <v>866</v>
      </c>
      <c r="BJ30" s="295" t="s">
        <v>866</v>
      </c>
      <c r="BK30" s="295" t="s">
        <v>866</v>
      </c>
      <c r="BL30" s="295" t="s">
        <v>866</v>
      </c>
      <c r="BM30" s="295" t="s">
        <v>866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5" t="s">
        <v>866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866</v>
      </c>
      <c r="CX30" s="295" t="s">
        <v>866</v>
      </c>
      <c r="CY30" s="295" t="s">
        <v>866</v>
      </c>
      <c r="CZ30" s="295" t="s">
        <v>866</v>
      </c>
      <c r="DA30" s="295" t="s">
        <v>866</v>
      </c>
      <c r="DB30" s="295" t="s">
        <v>866</v>
      </c>
      <c r="DC30" s="295" t="s">
        <v>866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866</v>
      </c>
      <c r="DS30" s="295" t="s">
        <v>866</v>
      </c>
      <c r="DT30" s="292">
        <v>0</v>
      </c>
      <c r="DU30" s="295" t="s">
        <v>866</v>
      </c>
      <c r="DV30" s="295" t="s">
        <v>866</v>
      </c>
      <c r="DW30" s="295" t="s">
        <v>866</v>
      </c>
      <c r="DX30" s="295" t="s">
        <v>866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866</v>
      </c>
      <c r="EL30" s="295" t="s">
        <v>866</v>
      </c>
      <c r="EM30" s="295" t="s">
        <v>866</v>
      </c>
      <c r="EN30" s="292">
        <v>0</v>
      </c>
      <c r="EO30" s="292">
        <v>0</v>
      </c>
      <c r="EP30" s="295" t="s">
        <v>866</v>
      </c>
      <c r="EQ30" s="295" t="s">
        <v>866</v>
      </c>
      <c r="ER30" s="295" t="s">
        <v>866</v>
      </c>
      <c r="ES30" s="292">
        <v>0</v>
      </c>
      <c r="ET30" s="292">
        <v>0</v>
      </c>
      <c r="EU30" s="292">
        <f t="shared" si="13"/>
        <v>1624</v>
      </c>
      <c r="EV30" s="292">
        <v>33</v>
      </c>
      <c r="EW30" s="292">
        <v>0</v>
      </c>
      <c r="EX30" s="292">
        <v>0</v>
      </c>
      <c r="EY30" s="292">
        <v>135</v>
      </c>
      <c r="EZ30" s="292">
        <v>364</v>
      </c>
      <c r="FA30" s="292">
        <v>66</v>
      </c>
      <c r="FB30" s="292">
        <v>2</v>
      </c>
      <c r="FC30" s="292">
        <v>365</v>
      </c>
      <c r="FD30" s="292">
        <v>18</v>
      </c>
      <c r="FE30" s="292">
        <v>3</v>
      </c>
      <c r="FF30" s="292">
        <v>539</v>
      </c>
      <c r="FG30" s="292">
        <v>0</v>
      </c>
      <c r="FH30" s="295" t="s">
        <v>866</v>
      </c>
      <c r="FI30" s="295" t="s">
        <v>866</v>
      </c>
      <c r="FJ30" s="295" t="s">
        <v>866</v>
      </c>
      <c r="FK30" s="292">
        <v>0</v>
      </c>
      <c r="FL30" s="292">
        <v>0</v>
      </c>
      <c r="FM30" s="292">
        <v>0</v>
      </c>
      <c r="FN30" s="292">
        <v>0</v>
      </c>
      <c r="FO30" s="292">
        <v>99</v>
      </c>
    </row>
    <row r="31" spans="1:171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15"/>
        <v>744</v>
      </c>
      <c r="E31" s="292">
        <f t="shared" si="16"/>
        <v>320</v>
      </c>
      <c r="F31" s="292">
        <f t="shared" si="17"/>
        <v>1</v>
      </c>
      <c r="G31" s="292">
        <f t="shared" si="18"/>
        <v>0</v>
      </c>
      <c r="H31" s="292">
        <f t="shared" si="19"/>
        <v>228</v>
      </c>
      <c r="I31" s="292">
        <f t="shared" si="20"/>
        <v>172</v>
      </c>
      <c r="J31" s="292">
        <f t="shared" si="21"/>
        <v>18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5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866</v>
      </c>
      <c r="AK31" s="295" t="s">
        <v>866</v>
      </c>
      <c r="AL31" s="292">
        <v>0</v>
      </c>
      <c r="AM31" s="295" t="s">
        <v>866</v>
      </c>
      <c r="AN31" s="295" t="s">
        <v>866</v>
      </c>
      <c r="AO31" s="292">
        <v>0</v>
      </c>
      <c r="AP31" s="295" t="s">
        <v>866</v>
      </c>
      <c r="AQ31" s="292">
        <v>0</v>
      </c>
      <c r="AR31" s="295" t="s">
        <v>866</v>
      </c>
      <c r="AS31" s="292">
        <v>0</v>
      </c>
      <c r="AT31" s="292">
        <f t="shared" si="3"/>
        <v>170</v>
      </c>
      <c r="AU31" s="292">
        <v>0</v>
      </c>
      <c r="AV31" s="292">
        <v>0</v>
      </c>
      <c r="AW31" s="292">
        <v>0</v>
      </c>
      <c r="AX31" s="292">
        <v>170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866</v>
      </c>
      <c r="BF31" s="295" t="s">
        <v>866</v>
      </c>
      <c r="BG31" s="295" t="s">
        <v>866</v>
      </c>
      <c r="BH31" s="295" t="s">
        <v>866</v>
      </c>
      <c r="BI31" s="295" t="s">
        <v>866</v>
      </c>
      <c r="BJ31" s="295" t="s">
        <v>866</v>
      </c>
      <c r="BK31" s="295" t="s">
        <v>866</v>
      </c>
      <c r="BL31" s="295" t="s">
        <v>866</v>
      </c>
      <c r="BM31" s="295" t="s">
        <v>866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5" t="s">
        <v>866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866</v>
      </c>
      <c r="CX31" s="295" t="s">
        <v>866</v>
      </c>
      <c r="CY31" s="295" t="s">
        <v>866</v>
      </c>
      <c r="CZ31" s="295" t="s">
        <v>866</v>
      </c>
      <c r="DA31" s="295" t="s">
        <v>866</v>
      </c>
      <c r="DB31" s="295" t="s">
        <v>866</v>
      </c>
      <c r="DC31" s="295" t="s">
        <v>866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866</v>
      </c>
      <c r="DS31" s="295" t="s">
        <v>866</v>
      </c>
      <c r="DT31" s="292">
        <v>0</v>
      </c>
      <c r="DU31" s="295" t="s">
        <v>866</v>
      </c>
      <c r="DV31" s="295" t="s">
        <v>866</v>
      </c>
      <c r="DW31" s="295" t="s">
        <v>866</v>
      </c>
      <c r="DX31" s="295" t="s">
        <v>866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866</v>
      </c>
      <c r="EL31" s="295" t="s">
        <v>866</v>
      </c>
      <c r="EM31" s="295" t="s">
        <v>866</v>
      </c>
      <c r="EN31" s="292">
        <v>0</v>
      </c>
      <c r="EO31" s="292">
        <v>0</v>
      </c>
      <c r="EP31" s="295" t="s">
        <v>866</v>
      </c>
      <c r="EQ31" s="295" t="s">
        <v>866</v>
      </c>
      <c r="ER31" s="295" t="s">
        <v>866</v>
      </c>
      <c r="ES31" s="292">
        <v>0</v>
      </c>
      <c r="ET31" s="292">
        <v>0</v>
      </c>
      <c r="EU31" s="292">
        <f t="shared" si="13"/>
        <v>574</v>
      </c>
      <c r="EV31" s="292">
        <v>320</v>
      </c>
      <c r="EW31" s="292">
        <v>1</v>
      </c>
      <c r="EX31" s="292">
        <v>0</v>
      </c>
      <c r="EY31" s="292">
        <v>58</v>
      </c>
      <c r="EZ31" s="292">
        <v>172</v>
      </c>
      <c r="FA31" s="292">
        <v>18</v>
      </c>
      <c r="FB31" s="292">
        <v>0</v>
      </c>
      <c r="FC31" s="292">
        <v>0</v>
      </c>
      <c r="FD31" s="292">
        <v>0</v>
      </c>
      <c r="FE31" s="292">
        <v>5</v>
      </c>
      <c r="FF31" s="292">
        <v>0</v>
      </c>
      <c r="FG31" s="292">
        <v>0</v>
      </c>
      <c r="FH31" s="295" t="s">
        <v>866</v>
      </c>
      <c r="FI31" s="295" t="s">
        <v>866</v>
      </c>
      <c r="FJ31" s="295" t="s">
        <v>866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15"/>
        <v>321</v>
      </c>
      <c r="E32" s="292">
        <f t="shared" si="16"/>
        <v>141</v>
      </c>
      <c r="F32" s="292">
        <f t="shared" si="17"/>
        <v>1</v>
      </c>
      <c r="G32" s="292">
        <f t="shared" si="18"/>
        <v>0</v>
      </c>
      <c r="H32" s="292">
        <f t="shared" si="19"/>
        <v>98</v>
      </c>
      <c r="I32" s="292">
        <f t="shared" si="20"/>
        <v>74</v>
      </c>
      <c r="J32" s="292">
        <f t="shared" si="21"/>
        <v>7</v>
      </c>
      <c r="K32" s="292">
        <f t="shared" si="22"/>
        <v>0</v>
      </c>
      <c r="L32" s="292">
        <f t="shared" si="23"/>
        <v>0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866</v>
      </c>
      <c r="AK32" s="295" t="s">
        <v>866</v>
      </c>
      <c r="AL32" s="292">
        <v>0</v>
      </c>
      <c r="AM32" s="295" t="s">
        <v>866</v>
      </c>
      <c r="AN32" s="295" t="s">
        <v>866</v>
      </c>
      <c r="AO32" s="292">
        <v>0</v>
      </c>
      <c r="AP32" s="295" t="s">
        <v>866</v>
      </c>
      <c r="AQ32" s="292">
        <v>0</v>
      </c>
      <c r="AR32" s="295" t="s">
        <v>866</v>
      </c>
      <c r="AS32" s="292">
        <v>0</v>
      </c>
      <c r="AT32" s="292">
        <f t="shared" si="3"/>
        <v>73</v>
      </c>
      <c r="AU32" s="292">
        <v>0</v>
      </c>
      <c r="AV32" s="292">
        <v>0</v>
      </c>
      <c r="AW32" s="292">
        <v>0</v>
      </c>
      <c r="AX32" s="292">
        <v>73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866</v>
      </c>
      <c r="BF32" s="295" t="s">
        <v>866</v>
      </c>
      <c r="BG32" s="295" t="s">
        <v>866</v>
      </c>
      <c r="BH32" s="295" t="s">
        <v>866</v>
      </c>
      <c r="BI32" s="295" t="s">
        <v>866</v>
      </c>
      <c r="BJ32" s="295" t="s">
        <v>866</v>
      </c>
      <c r="BK32" s="295" t="s">
        <v>866</v>
      </c>
      <c r="BL32" s="295" t="s">
        <v>866</v>
      </c>
      <c r="BM32" s="295" t="s">
        <v>866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5" t="s">
        <v>866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866</v>
      </c>
      <c r="CX32" s="295" t="s">
        <v>866</v>
      </c>
      <c r="CY32" s="295" t="s">
        <v>866</v>
      </c>
      <c r="CZ32" s="295" t="s">
        <v>866</v>
      </c>
      <c r="DA32" s="295" t="s">
        <v>866</v>
      </c>
      <c r="DB32" s="295" t="s">
        <v>866</v>
      </c>
      <c r="DC32" s="295" t="s">
        <v>866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866</v>
      </c>
      <c r="DS32" s="295" t="s">
        <v>866</v>
      </c>
      <c r="DT32" s="292">
        <v>0</v>
      </c>
      <c r="DU32" s="295" t="s">
        <v>866</v>
      </c>
      <c r="DV32" s="295" t="s">
        <v>866</v>
      </c>
      <c r="DW32" s="295" t="s">
        <v>866</v>
      </c>
      <c r="DX32" s="295" t="s">
        <v>866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866</v>
      </c>
      <c r="EL32" s="295" t="s">
        <v>866</v>
      </c>
      <c r="EM32" s="295" t="s">
        <v>866</v>
      </c>
      <c r="EN32" s="292">
        <v>0</v>
      </c>
      <c r="EO32" s="292">
        <v>0</v>
      </c>
      <c r="EP32" s="295" t="s">
        <v>866</v>
      </c>
      <c r="EQ32" s="295" t="s">
        <v>866</v>
      </c>
      <c r="ER32" s="295" t="s">
        <v>866</v>
      </c>
      <c r="ES32" s="292">
        <v>0</v>
      </c>
      <c r="ET32" s="292">
        <v>0</v>
      </c>
      <c r="EU32" s="292">
        <f t="shared" si="13"/>
        <v>248</v>
      </c>
      <c r="EV32" s="292">
        <v>141</v>
      </c>
      <c r="EW32" s="292">
        <v>1</v>
      </c>
      <c r="EX32" s="292">
        <v>0</v>
      </c>
      <c r="EY32" s="292">
        <v>25</v>
      </c>
      <c r="EZ32" s="292">
        <v>74</v>
      </c>
      <c r="FA32" s="292">
        <v>7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866</v>
      </c>
      <c r="FI32" s="295" t="s">
        <v>866</v>
      </c>
      <c r="FJ32" s="295" t="s">
        <v>866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15"/>
        <v>88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0</v>
      </c>
      <c r="I33" s="292">
        <f t="shared" si="20"/>
        <v>0</v>
      </c>
      <c r="J33" s="292">
        <f t="shared" si="21"/>
        <v>0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88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866</v>
      </c>
      <c r="AK33" s="295" t="s">
        <v>866</v>
      </c>
      <c r="AL33" s="292">
        <v>0</v>
      </c>
      <c r="AM33" s="295" t="s">
        <v>866</v>
      </c>
      <c r="AN33" s="295" t="s">
        <v>866</v>
      </c>
      <c r="AO33" s="292">
        <v>0</v>
      </c>
      <c r="AP33" s="295" t="s">
        <v>866</v>
      </c>
      <c r="AQ33" s="292">
        <v>0</v>
      </c>
      <c r="AR33" s="295" t="s">
        <v>866</v>
      </c>
      <c r="AS33" s="292">
        <v>0</v>
      </c>
      <c r="AT33" s="292">
        <f t="shared" si="3"/>
        <v>88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866</v>
      </c>
      <c r="BF33" s="295" t="s">
        <v>866</v>
      </c>
      <c r="BG33" s="295" t="s">
        <v>866</v>
      </c>
      <c r="BH33" s="295" t="s">
        <v>866</v>
      </c>
      <c r="BI33" s="295" t="s">
        <v>866</v>
      </c>
      <c r="BJ33" s="295" t="s">
        <v>866</v>
      </c>
      <c r="BK33" s="295" t="s">
        <v>866</v>
      </c>
      <c r="BL33" s="295" t="s">
        <v>866</v>
      </c>
      <c r="BM33" s="295" t="s">
        <v>866</v>
      </c>
      <c r="BN33" s="292">
        <v>88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5" t="s">
        <v>866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866</v>
      </c>
      <c r="CX33" s="295" t="s">
        <v>866</v>
      </c>
      <c r="CY33" s="295" t="s">
        <v>866</v>
      </c>
      <c r="CZ33" s="295" t="s">
        <v>866</v>
      </c>
      <c r="DA33" s="295" t="s">
        <v>866</v>
      </c>
      <c r="DB33" s="295" t="s">
        <v>866</v>
      </c>
      <c r="DC33" s="295" t="s">
        <v>866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866</v>
      </c>
      <c r="DS33" s="295" t="s">
        <v>866</v>
      </c>
      <c r="DT33" s="292">
        <v>0</v>
      </c>
      <c r="DU33" s="295" t="s">
        <v>866</v>
      </c>
      <c r="DV33" s="295" t="s">
        <v>866</v>
      </c>
      <c r="DW33" s="295" t="s">
        <v>866</v>
      </c>
      <c r="DX33" s="295" t="s">
        <v>866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866</v>
      </c>
      <c r="EL33" s="295" t="s">
        <v>866</v>
      </c>
      <c r="EM33" s="295" t="s">
        <v>866</v>
      </c>
      <c r="EN33" s="292">
        <v>0</v>
      </c>
      <c r="EO33" s="292">
        <v>0</v>
      </c>
      <c r="EP33" s="295" t="s">
        <v>866</v>
      </c>
      <c r="EQ33" s="295" t="s">
        <v>866</v>
      </c>
      <c r="ER33" s="295" t="s">
        <v>866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866</v>
      </c>
      <c r="FI33" s="295" t="s">
        <v>866</v>
      </c>
      <c r="FJ33" s="295" t="s">
        <v>866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15"/>
        <v>157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103</v>
      </c>
      <c r="I34" s="292">
        <f t="shared" si="20"/>
        <v>44</v>
      </c>
      <c r="J34" s="292">
        <f t="shared" si="21"/>
        <v>7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3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866</v>
      </c>
      <c r="AK34" s="295" t="s">
        <v>866</v>
      </c>
      <c r="AL34" s="292">
        <v>0</v>
      </c>
      <c r="AM34" s="295" t="s">
        <v>866</v>
      </c>
      <c r="AN34" s="295" t="s">
        <v>866</v>
      </c>
      <c r="AO34" s="292">
        <v>0</v>
      </c>
      <c r="AP34" s="295" t="s">
        <v>866</v>
      </c>
      <c r="AQ34" s="292">
        <v>0</v>
      </c>
      <c r="AR34" s="295" t="s">
        <v>866</v>
      </c>
      <c r="AS34" s="292">
        <v>0</v>
      </c>
      <c r="AT34" s="292">
        <f t="shared" si="3"/>
        <v>51</v>
      </c>
      <c r="AU34" s="292">
        <v>0</v>
      </c>
      <c r="AV34" s="292">
        <v>0</v>
      </c>
      <c r="AW34" s="292">
        <v>0</v>
      </c>
      <c r="AX34" s="292">
        <v>51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866</v>
      </c>
      <c r="BF34" s="295" t="s">
        <v>866</v>
      </c>
      <c r="BG34" s="295" t="s">
        <v>866</v>
      </c>
      <c r="BH34" s="295" t="s">
        <v>866</v>
      </c>
      <c r="BI34" s="295" t="s">
        <v>866</v>
      </c>
      <c r="BJ34" s="295" t="s">
        <v>866</v>
      </c>
      <c r="BK34" s="295" t="s">
        <v>866</v>
      </c>
      <c r="BL34" s="295" t="s">
        <v>866</v>
      </c>
      <c r="BM34" s="295" t="s">
        <v>866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5" t="s">
        <v>866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866</v>
      </c>
      <c r="CX34" s="295" t="s">
        <v>866</v>
      </c>
      <c r="CY34" s="295" t="s">
        <v>866</v>
      </c>
      <c r="CZ34" s="295" t="s">
        <v>866</v>
      </c>
      <c r="DA34" s="295" t="s">
        <v>866</v>
      </c>
      <c r="DB34" s="295" t="s">
        <v>866</v>
      </c>
      <c r="DC34" s="295" t="s">
        <v>866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866</v>
      </c>
      <c r="DS34" s="295" t="s">
        <v>866</v>
      </c>
      <c r="DT34" s="292">
        <v>0</v>
      </c>
      <c r="DU34" s="295" t="s">
        <v>866</v>
      </c>
      <c r="DV34" s="295" t="s">
        <v>866</v>
      </c>
      <c r="DW34" s="295" t="s">
        <v>866</v>
      </c>
      <c r="DX34" s="295" t="s">
        <v>866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866</v>
      </c>
      <c r="EL34" s="295" t="s">
        <v>866</v>
      </c>
      <c r="EM34" s="295" t="s">
        <v>866</v>
      </c>
      <c r="EN34" s="292">
        <v>0</v>
      </c>
      <c r="EO34" s="292">
        <v>0</v>
      </c>
      <c r="EP34" s="295" t="s">
        <v>866</v>
      </c>
      <c r="EQ34" s="295" t="s">
        <v>866</v>
      </c>
      <c r="ER34" s="295" t="s">
        <v>866</v>
      </c>
      <c r="ES34" s="292">
        <v>0</v>
      </c>
      <c r="ET34" s="292">
        <v>0</v>
      </c>
      <c r="EU34" s="292">
        <f t="shared" si="13"/>
        <v>106</v>
      </c>
      <c r="EV34" s="292">
        <v>0</v>
      </c>
      <c r="EW34" s="292">
        <v>0</v>
      </c>
      <c r="EX34" s="292">
        <v>0</v>
      </c>
      <c r="EY34" s="292">
        <v>52</v>
      </c>
      <c r="EZ34" s="292">
        <v>44</v>
      </c>
      <c r="FA34" s="292">
        <v>7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866</v>
      </c>
      <c r="FI34" s="295" t="s">
        <v>866</v>
      </c>
      <c r="FJ34" s="295" t="s">
        <v>866</v>
      </c>
      <c r="FK34" s="292">
        <v>0</v>
      </c>
      <c r="FL34" s="292">
        <v>0</v>
      </c>
      <c r="FM34" s="292">
        <v>0</v>
      </c>
      <c r="FN34" s="292">
        <v>0</v>
      </c>
      <c r="FO34" s="292">
        <v>3</v>
      </c>
    </row>
    <row r="35" spans="1:171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15"/>
        <v>220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26</v>
      </c>
      <c r="I35" s="292">
        <f t="shared" si="20"/>
        <v>93</v>
      </c>
      <c r="J35" s="292">
        <f t="shared" si="21"/>
        <v>15</v>
      </c>
      <c r="K35" s="292">
        <f t="shared" si="22"/>
        <v>1</v>
      </c>
      <c r="L35" s="292">
        <f t="shared" si="23"/>
        <v>3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4</v>
      </c>
      <c r="X35" s="292">
        <f t="shared" si="35"/>
        <v>78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866</v>
      </c>
      <c r="AK35" s="295" t="s">
        <v>866</v>
      </c>
      <c r="AL35" s="292">
        <v>0</v>
      </c>
      <c r="AM35" s="295" t="s">
        <v>866</v>
      </c>
      <c r="AN35" s="295" t="s">
        <v>866</v>
      </c>
      <c r="AO35" s="292">
        <v>0</v>
      </c>
      <c r="AP35" s="295" t="s">
        <v>866</v>
      </c>
      <c r="AQ35" s="292">
        <v>0</v>
      </c>
      <c r="AR35" s="295" t="s">
        <v>866</v>
      </c>
      <c r="AS35" s="292">
        <v>0</v>
      </c>
      <c r="AT35" s="292">
        <f t="shared" si="3"/>
        <v>78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866</v>
      </c>
      <c r="BF35" s="295" t="s">
        <v>866</v>
      </c>
      <c r="BG35" s="295" t="s">
        <v>866</v>
      </c>
      <c r="BH35" s="295" t="s">
        <v>866</v>
      </c>
      <c r="BI35" s="295" t="s">
        <v>866</v>
      </c>
      <c r="BJ35" s="295" t="s">
        <v>866</v>
      </c>
      <c r="BK35" s="295" t="s">
        <v>866</v>
      </c>
      <c r="BL35" s="295" t="s">
        <v>866</v>
      </c>
      <c r="BM35" s="295" t="s">
        <v>866</v>
      </c>
      <c r="BN35" s="292">
        <v>78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5" t="s">
        <v>866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866</v>
      </c>
      <c r="CX35" s="295" t="s">
        <v>866</v>
      </c>
      <c r="CY35" s="295" t="s">
        <v>866</v>
      </c>
      <c r="CZ35" s="295" t="s">
        <v>866</v>
      </c>
      <c r="DA35" s="295" t="s">
        <v>866</v>
      </c>
      <c r="DB35" s="295" t="s">
        <v>866</v>
      </c>
      <c r="DC35" s="295" t="s">
        <v>866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866</v>
      </c>
      <c r="DS35" s="295" t="s">
        <v>866</v>
      </c>
      <c r="DT35" s="292">
        <v>0</v>
      </c>
      <c r="DU35" s="295" t="s">
        <v>866</v>
      </c>
      <c r="DV35" s="295" t="s">
        <v>866</v>
      </c>
      <c r="DW35" s="295" t="s">
        <v>866</v>
      </c>
      <c r="DX35" s="295" t="s">
        <v>866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866</v>
      </c>
      <c r="EL35" s="295" t="s">
        <v>866</v>
      </c>
      <c r="EM35" s="295" t="s">
        <v>866</v>
      </c>
      <c r="EN35" s="292">
        <v>0</v>
      </c>
      <c r="EO35" s="292">
        <v>0</v>
      </c>
      <c r="EP35" s="295" t="s">
        <v>866</v>
      </c>
      <c r="EQ35" s="295" t="s">
        <v>866</v>
      </c>
      <c r="ER35" s="295" t="s">
        <v>866</v>
      </c>
      <c r="ES35" s="292">
        <v>0</v>
      </c>
      <c r="ET35" s="292">
        <v>0</v>
      </c>
      <c r="EU35" s="292">
        <f t="shared" si="13"/>
        <v>142</v>
      </c>
      <c r="EV35" s="292">
        <v>0</v>
      </c>
      <c r="EW35" s="292">
        <v>0</v>
      </c>
      <c r="EX35" s="292">
        <v>0</v>
      </c>
      <c r="EY35" s="292">
        <v>26</v>
      </c>
      <c r="EZ35" s="292">
        <v>93</v>
      </c>
      <c r="FA35" s="292">
        <v>15</v>
      </c>
      <c r="FB35" s="292">
        <v>1</v>
      </c>
      <c r="FC35" s="292">
        <v>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866</v>
      </c>
      <c r="FI35" s="295" t="s">
        <v>866</v>
      </c>
      <c r="FJ35" s="295" t="s">
        <v>866</v>
      </c>
      <c r="FK35" s="292">
        <v>0</v>
      </c>
      <c r="FL35" s="292">
        <v>0</v>
      </c>
      <c r="FM35" s="292">
        <v>0</v>
      </c>
      <c r="FN35" s="292">
        <v>4</v>
      </c>
      <c r="FO35" s="292">
        <v>0</v>
      </c>
    </row>
    <row r="36" spans="1:171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15"/>
        <v>1874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342</v>
      </c>
      <c r="I36" s="292">
        <f t="shared" si="20"/>
        <v>0</v>
      </c>
      <c r="J36" s="292">
        <f t="shared" si="21"/>
        <v>49</v>
      </c>
      <c r="K36" s="292">
        <f t="shared" si="22"/>
        <v>3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1480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1480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866</v>
      </c>
      <c r="AK36" s="295" t="s">
        <v>866</v>
      </c>
      <c r="AL36" s="292">
        <v>1480</v>
      </c>
      <c r="AM36" s="295" t="s">
        <v>866</v>
      </c>
      <c r="AN36" s="295" t="s">
        <v>866</v>
      </c>
      <c r="AO36" s="292">
        <v>0</v>
      </c>
      <c r="AP36" s="295" t="s">
        <v>866</v>
      </c>
      <c r="AQ36" s="292">
        <v>0</v>
      </c>
      <c r="AR36" s="295" t="s">
        <v>866</v>
      </c>
      <c r="AS36" s="292">
        <v>0</v>
      </c>
      <c r="AT36" s="292">
        <f t="shared" si="3"/>
        <v>276</v>
      </c>
      <c r="AU36" s="292">
        <v>0</v>
      </c>
      <c r="AV36" s="292">
        <v>0</v>
      </c>
      <c r="AW36" s="292">
        <v>0</v>
      </c>
      <c r="AX36" s="292">
        <v>276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866</v>
      </c>
      <c r="BF36" s="295" t="s">
        <v>866</v>
      </c>
      <c r="BG36" s="295" t="s">
        <v>866</v>
      </c>
      <c r="BH36" s="295" t="s">
        <v>866</v>
      </c>
      <c r="BI36" s="295" t="s">
        <v>866</v>
      </c>
      <c r="BJ36" s="295" t="s">
        <v>866</v>
      </c>
      <c r="BK36" s="295" t="s">
        <v>866</v>
      </c>
      <c r="BL36" s="295" t="s">
        <v>866</v>
      </c>
      <c r="BM36" s="295" t="s">
        <v>866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5" t="s">
        <v>866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866</v>
      </c>
      <c r="CX36" s="295" t="s">
        <v>866</v>
      </c>
      <c r="CY36" s="295" t="s">
        <v>866</v>
      </c>
      <c r="CZ36" s="295" t="s">
        <v>866</v>
      </c>
      <c r="DA36" s="295" t="s">
        <v>866</v>
      </c>
      <c r="DB36" s="295" t="s">
        <v>866</v>
      </c>
      <c r="DC36" s="295" t="s">
        <v>866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866</v>
      </c>
      <c r="DS36" s="295" t="s">
        <v>866</v>
      </c>
      <c r="DT36" s="292">
        <v>0</v>
      </c>
      <c r="DU36" s="295" t="s">
        <v>866</v>
      </c>
      <c r="DV36" s="295" t="s">
        <v>866</v>
      </c>
      <c r="DW36" s="295" t="s">
        <v>866</v>
      </c>
      <c r="DX36" s="295" t="s">
        <v>866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866</v>
      </c>
      <c r="EL36" s="295" t="s">
        <v>866</v>
      </c>
      <c r="EM36" s="295" t="s">
        <v>866</v>
      </c>
      <c r="EN36" s="292">
        <v>0</v>
      </c>
      <c r="EO36" s="292">
        <v>0</v>
      </c>
      <c r="EP36" s="295" t="s">
        <v>866</v>
      </c>
      <c r="EQ36" s="295" t="s">
        <v>866</v>
      </c>
      <c r="ER36" s="295" t="s">
        <v>866</v>
      </c>
      <c r="ES36" s="292">
        <v>0</v>
      </c>
      <c r="ET36" s="292">
        <v>0</v>
      </c>
      <c r="EU36" s="292">
        <f t="shared" si="13"/>
        <v>118</v>
      </c>
      <c r="EV36" s="292">
        <v>0</v>
      </c>
      <c r="EW36" s="292">
        <v>0</v>
      </c>
      <c r="EX36" s="292">
        <v>0</v>
      </c>
      <c r="EY36" s="292">
        <v>66</v>
      </c>
      <c r="EZ36" s="292">
        <v>0</v>
      </c>
      <c r="FA36" s="292">
        <v>49</v>
      </c>
      <c r="FB36" s="292">
        <v>3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866</v>
      </c>
      <c r="FI36" s="295" t="s">
        <v>866</v>
      </c>
      <c r="FJ36" s="295" t="s">
        <v>866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15"/>
        <v>669</v>
      </c>
      <c r="E37" s="292">
        <f t="shared" si="16"/>
        <v>0</v>
      </c>
      <c r="F37" s="292">
        <f t="shared" si="17"/>
        <v>0</v>
      </c>
      <c r="G37" s="292">
        <f t="shared" si="18"/>
        <v>0</v>
      </c>
      <c r="H37" s="292">
        <f t="shared" si="19"/>
        <v>0</v>
      </c>
      <c r="I37" s="292">
        <f t="shared" si="20"/>
        <v>0</v>
      </c>
      <c r="J37" s="292">
        <f t="shared" si="21"/>
        <v>68</v>
      </c>
      <c r="K37" s="292">
        <f t="shared" si="22"/>
        <v>0</v>
      </c>
      <c r="L37" s="292">
        <f t="shared" si="23"/>
        <v>462</v>
      </c>
      <c r="M37" s="292">
        <f t="shared" si="24"/>
        <v>91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48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866</v>
      </c>
      <c r="AK37" s="295" t="s">
        <v>866</v>
      </c>
      <c r="AL37" s="292">
        <v>0</v>
      </c>
      <c r="AM37" s="295" t="s">
        <v>866</v>
      </c>
      <c r="AN37" s="295" t="s">
        <v>866</v>
      </c>
      <c r="AO37" s="292">
        <v>0</v>
      </c>
      <c r="AP37" s="295" t="s">
        <v>866</v>
      </c>
      <c r="AQ37" s="292">
        <v>0</v>
      </c>
      <c r="AR37" s="295" t="s">
        <v>866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866</v>
      </c>
      <c r="BF37" s="295" t="s">
        <v>866</v>
      </c>
      <c r="BG37" s="295" t="s">
        <v>866</v>
      </c>
      <c r="BH37" s="295" t="s">
        <v>866</v>
      </c>
      <c r="BI37" s="295" t="s">
        <v>866</v>
      </c>
      <c r="BJ37" s="295" t="s">
        <v>866</v>
      </c>
      <c r="BK37" s="295" t="s">
        <v>866</v>
      </c>
      <c r="BL37" s="295" t="s">
        <v>866</v>
      </c>
      <c r="BM37" s="295" t="s">
        <v>866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5" t="s">
        <v>866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866</v>
      </c>
      <c r="CX37" s="295" t="s">
        <v>866</v>
      </c>
      <c r="CY37" s="295" t="s">
        <v>866</v>
      </c>
      <c r="CZ37" s="295" t="s">
        <v>866</v>
      </c>
      <c r="DA37" s="295" t="s">
        <v>866</v>
      </c>
      <c r="DB37" s="295" t="s">
        <v>866</v>
      </c>
      <c r="DC37" s="295" t="s">
        <v>866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866</v>
      </c>
      <c r="DS37" s="295" t="s">
        <v>866</v>
      </c>
      <c r="DT37" s="292">
        <v>0</v>
      </c>
      <c r="DU37" s="295" t="s">
        <v>866</v>
      </c>
      <c r="DV37" s="295" t="s">
        <v>866</v>
      </c>
      <c r="DW37" s="295" t="s">
        <v>866</v>
      </c>
      <c r="DX37" s="295" t="s">
        <v>866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866</v>
      </c>
      <c r="EL37" s="295" t="s">
        <v>866</v>
      </c>
      <c r="EM37" s="295" t="s">
        <v>866</v>
      </c>
      <c r="EN37" s="292">
        <v>0</v>
      </c>
      <c r="EO37" s="292">
        <v>0</v>
      </c>
      <c r="EP37" s="295" t="s">
        <v>866</v>
      </c>
      <c r="EQ37" s="295" t="s">
        <v>866</v>
      </c>
      <c r="ER37" s="295" t="s">
        <v>866</v>
      </c>
      <c r="ES37" s="292">
        <v>0</v>
      </c>
      <c r="ET37" s="292">
        <v>0</v>
      </c>
      <c r="EU37" s="292">
        <f t="shared" si="13"/>
        <v>669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68</v>
      </c>
      <c r="FB37" s="292">
        <v>0</v>
      </c>
      <c r="FC37" s="292">
        <v>462</v>
      </c>
      <c r="FD37" s="292">
        <v>91</v>
      </c>
      <c r="FE37" s="292">
        <v>0</v>
      </c>
      <c r="FF37" s="292">
        <v>0</v>
      </c>
      <c r="FG37" s="292">
        <v>0</v>
      </c>
      <c r="FH37" s="295" t="s">
        <v>866</v>
      </c>
      <c r="FI37" s="295" t="s">
        <v>866</v>
      </c>
      <c r="FJ37" s="295" t="s">
        <v>866</v>
      </c>
      <c r="FK37" s="292">
        <v>0</v>
      </c>
      <c r="FL37" s="292">
        <v>0</v>
      </c>
      <c r="FM37" s="292">
        <v>0</v>
      </c>
      <c r="FN37" s="292">
        <v>0</v>
      </c>
      <c r="FO37" s="292">
        <v>48</v>
      </c>
    </row>
    <row r="38" spans="1:171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15"/>
        <v>1113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90</v>
      </c>
      <c r="I38" s="292">
        <f t="shared" si="20"/>
        <v>0</v>
      </c>
      <c r="J38" s="292">
        <f t="shared" si="21"/>
        <v>75</v>
      </c>
      <c r="K38" s="292">
        <f t="shared" si="22"/>
        <v>180</v>
      </c>
      <c r="L38" s="292">
        <f t="shared" si="23"/>
        <v>722</v>
      </c>
      <c r="M38" s="292">
        <f t="shared" si="24"/>
        <v>46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866</v>
      </c>
      <c r="AK38" s="295" t="s">
        <v>866</v>
      </c>
      <c r="AL38" s="292">
        <v>0</v>
      </c>
      <c r="AM38" s="295" t="s">
        <v>866</v>
      </c>
      <c r="AN38" s="295" t="s">
        <v>866</v>
      </c>
      <c r="AO38" s="292">
        <v>0</v>
      </c>
      <c r="AP38" s="295" t="s">
        <v>866</v>
      </c>
      <c r="AQ38" s="292">
        <v>0</v>
      </c>
      <c r="AR38" s="295" t="s">
        <v>866</v>
      </c>
      <c r="AS38" s="292">
        <v>0</v>
      </c>
      <c r="AT38" s="292">
        <f t="shared" si="3"/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866</v>
      </c>
      <c r="BF38" s="295" t="s">
        <v>866</v>
      </c>
      <c r="BG38" s="295" t="s">
        <v>866</v>
      </c>
      <c r="BH38" s="295" t="s">
        <v>866</v>
      </c>
      <c r="BI38" s="295" t="s">
        <v>866</v>
      </c>
      <c r="BJ38" s="295" t="s">
        <v>866</v>
      </c>
      <c r="BK38" s="295" t="s">
        <v>866</v>
      </c>
      <c r="BL38" s="295" t="s">
        <v>866</v>
      </c>
      <c r="BM38" s="295" t="s">
        <v>866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5" t="s">
        <v>866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866</v>
      </c>
      <c r="CX38" s="295" t="s">
        <v>866</v>
      </c>
      <c r="CY38" s="295" t="s">
        <v>866</v>
      </c>
      <c r="CZ38" s="295" t="s">
        <v>866</v>
      </c>
      <c r="DA38" s="295" t="s">
        <v>866</v>
      </c>
      <c r="DB38" s="295" t="s">
        <v>866</v>
      </c>
      <c r="DC38" s="295" t="s">
        <v>866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866</v>
      </c>
      <c r="DS38" s="295" t="s">
        <v>866</v>
      </c>
      <c r="DT38" s="292">
        <v>0</v>
      </c>
      <c r="DU38" s="295" t="s">
        <v>866</v>
      </c>
      <c r="DV38" s="295" t="s">
        <v>866</v>
      </c>
      <c r="DW38" s="295" t="s">
        <v>866</v>
      </c>
      <c r="DX38" s="295" t="s">
        <v>866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866</v>
      </c>
      <c r="EL38" s="295" t="s">
        <v>866</v>
      </c>
      <c r="EM38" s="295" t="s">
        <v>866</v>
      </c>
      <c r="EN38" s="292">
        <v>0</v>
      </c>
      <c r="EO38" s="292">
        <v>0</v>
      </c>
      <c r="EP38" s="295" t="s">
        <v>866</v>
      </c>
      <c r="EQ38" s="295" t="s">
        <v>866</v>
      </c>
      <c r="ER38" s="295" t="s">
        <v>866</v>
      </c>
      <c r="ES38" s="292">
        <v>0</v>
      </c>
      <c r="ET38" s="292">
        <v>0</v>
      </c>
      <c r="EU38" s="292">
        <f t="shared" si="13"/>
        <v>1113</v>
      </c>
      <c r="EV38" s="292">
        <v>0</v>
      </c>
      <c r="EW38" s="292">
        <v>0</v>
      </c>
      <c r="EX38" s="292">
        <v>0</v>
      </c>
      <c r="EY38" s="292">
        <v>90</v>
      </c>
      <c r="EZ38" s="292">
        <v>0</v>
      </c>
      <c r="FA38" s="292">
        <v>75</v>
      </c>
      <c r="FB38" s="292">
        <v>180</v>
      </c>
      <c r="FC38" s="292">
        <v>722</v>
      </c>
      <c r="FD38" s="292">
        <v>46</v>
      </c>
      <c r="FE38" s="292">
        <v>0</v>
      </c>
      <c r="FF38" s="292">
        <v>0</v>
      </c>
      <c r="FG38" s="292">
        <v>0</v>
      </c>
      <c r="FH38" s="295" t="s">
        <v>866</v>
      </c>
      <c r="FI38" s="295" t="s">
        <v>866</v>
      </c>
      <c r="FJ38" s="295" t="s">
        <v>866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15"/>
        <v>318</v>
      </c>
      <c r="E39" s="292">
        <f t="shared" si="16"/>
        <v>182</v>
      </c>
      <c r="F39" s="292">
        <f t="shared" si="17"/>
        <v>0</v>
      </c>
      <c r="G39" s="292">
        <f t="shared" si="18"/>
        <v>0</v>
      </c>
      <c r="H39" s="292">
        <f t="shared" si="19"/>
        <v>107</v>
      </c>
      <c r="I39" s="292">
        <f t="shared" si="20"/>
        <v>0</v>
      </c>
      <c r="J39" s="292">
        <f t="shared" si="21"/>
        <v>29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866</v>
      </c>
      <c r="AK39" s="295" t="s">
        <v>866</v>
      </c>
      <c r="AL39" s="292">
        <v>0</v>
      </c>
      <c r="AM39" s="295" t="s">
        <v>866</v>
      </c>
      <c r="AN39" s="295" t="s">
        <v>866</v>
      </c>
      <c r="AO39" s="292">
        <v>0</v>
      </c>
      <c r="AP39" s="295" t="s">
        <v>866</v>
      </c>
      <c r="AQ39" s="292">
        <v>0</v>
      </c>
      <c r="AR39" s="295" t="s">
        <v>866</v>
      </c>
      <c r="AS39" s="292">
        <v>0</v>
      </c>
      <c r="AT39" s="292">
        <f t="shared" si="3"/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866</v>
      </c>
      <c r="BF39" s="295" t="s">
        <v>866</v>
      </c>
      <c r="BG39" s="295" t="s">
        <v>866</v>
      </c>
      <c r="BH39" s="295" t="s">
        <v>866</v>
      </c>
      <c r="BI39" s="295" t="s">
        <v>866</v>
      </c>
      <c r="BJ39" s="295" t="s">
        <v>866</v>
      </c>
      <c r="BK39" s="295" t="s">
        <v>866</v>
      </c>
      <c r="BL39" s="295" t="s">
        <v>866</v>
      </c>
      <c r="BM39" s="295" t="s">
        <v>866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5" t="s">
        <v>866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866</v>
      </c>
      <c r="CX39" s="295" t="s">
        <v>866</v>
      </c>
      <c r="CY39" s="295" t="s">
        <v>866</v>
      </c>
      <c r="CZ39" s="295" t="s">
        <v>866</v>
      </c>
      <c r="DA39" s="295" t="s">
        <v>866</v>
      </c>
      <c r="DB39" s="295" t="s">
        <v>866</v>
      </c>
      <c r="DC39" s="295" t="s">
        <v>866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866</v>
      </c>
      <c r="DS39" s="295" t="s">
        <v>866</v>
      </c>
      <c r="DT39" s="292">
        <v>0</v>
      </c>
      <c r="DU39" s="295" t="s">
        <v>866</v>
      </c>
      <c r="DV39" s="295" t="s">
        <v>866</v>
      </c>
      <c r="DW39" s="295" t="s">
        <v>866</v>
      </c>
      <c r="DX39" s="295" t="s">
        <v>866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866</v>
      </c>
      <c r="EL39" s="295" t="s">
        <v>866</v>
      </c>
      <c r="EM39" s="295" t="s">
        <v>866</v>
      </c>
      <c r="EN39" s="292">
        <v>0</v>
      </c>
      <c r="EO39" s="292">
        <v>0</v>
      </c>
      <c r="EP39" s="295" t="s">
        <v>866</v>
      </c>
      <c r="EQ39" s="295" t="s">
        <v>866</v>
      </c>
      <c r="ER39" s="295" t="s">
        <v>866</v>
      </c>
      <c r="ES39" s="292">
        <v>0</v>
      </c>
      <c r="ET39" s="292">
        <v>0</v>
      </c>
      <c r="EU39" s="292">
        <f t="shared" si="13"/>
        <v>318</v>
      </c>
      <c r="EV39" s="292">
        <v>182</v>
      </c>
      <c r="EW39" s="292">
        <v>0</v>
      </c>
      <c r="EX39" s="292">
        <v>0</v>
      </c>
      <c r="EY39" s="292">
        <v>107</v>
      </c>
      <c r="EZ39" s="292">
        <v>0</v>
      </c>
      <c r="FA39" s="292">
        <v>29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866</v>
      </c>
      <c r="FI39" s="295" t="s">
        <v>866</v>
      </c>
      <c r="FJ39" s="295" t="s">
        <v>866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15"/>
        <v>1594</v>
      </c>
      <c r="E40" s="292">
        <f t="shared" si="16"/>
        <v>15</v>
      </c>
      <c r="F40" s="292">
        <f t="shared" si="17"/>
        <v>0</v>
      </c>
      <c r="G40" s="292">
        <f t="shared" si="18"/>
        <v>0</v>
      </c>
      <c r="H40" s="292">
        <f t="shared" si="19"/>
        <v>173</v>
      </c>
      <c r="I40" s="292">
        <f t="shared" si="20"/>
        <v>258</v>
      </c>
      <c r="J40" s="292">
        <f t="shared" si="21"/>
        <v>36</v>
      </c>
      <c r="K40" s="292">
        <f t="shared" si="22"/>
        <v>4</v>
      </c>
      <c r="L40" s="292">
        <f t="shared" si="23"/>
        <v>282</v>
      </c>
      <c r="M40" s="292">
        <f t="shared" si="24"/>
        <v>0</v>
      </c>
      <c r="N40" s="292">
        <f t="shared" si="25"/>
        <v>1</v>
      </c>
      <c r="O40" s="292">
        <f t="shared" si="26"/>
        <v>0</v>
      </c>
      <c r="P40" s="292">
        <f t="shared" si="27"/>
        <v>0</v>
      </c>
      <c r="Q40" s="292">
        <f t="shared" si="28"/>
        <v>784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41</v>
      </c>
      <c r="Y40" s="292">
        <f t="shared" si="1"/>
        <v>784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866</v>
      </c>
      <c r="AK40" s="295" t="s">
        <v>866</v>
      </c>
      <c r="AL40" s="292">
        <v>784</v>
      </c>
      <c r="AM40" s="295" t="s">
        <v>866</v>
      </c>
      <c r="AN40" s="295" t="s">
        <v>866</v>
      </c>
      <c r="AO40" s="292">
        <v>0</v>
      </c>
      <c r="AP40" s="295" t="s">
        <v>866</v>
      </c>
      <c r="AQ40" s="292">
        <v>0</v>
      </c>
      <c r="AR40" s="295" t="s">
        <v>866</v>
      </c>
      <c r="AS40" s="292">
        <v>0</v>
      </c>
      <c r="AT40" s="292">
        <f t="shared" si="3"/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866</v>
      </c>
      <c r="BF40" s="295" t="s">
        <v>866</v>
      </c>
      <c r="BG40" s="295" t="s">
        <v>866</v>
      </c>
      <c r="BH40" s="295" t="s">
        <v>866</v>
      </c>
      <c r="BI40" s="295" t="s">
        <v>866</v>
      </c>
      <c r="BJ40" s="295" t="s">
        <v>866</v>
      </c>
      <c r="BK40" s="295" t="s">
        <v>866</v>
      </c>
      <c r="BL40" s="295" t="s">
        <v>866</v>
      </c>
      <c r="BM40" s="295" t="s">
        <v>866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5" t="s">
        <v>866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866</v>
      </c>
      <c r="CX40" s="295" t="s">
        <v>866</v>
      </c>
      <c r="CY40" s="295" t="s">
        <v>866</v>
      </c>
      <c r="CZ40" s="295" t="s">
        <v>866</v>
      </c>
      <c r="DA40" s="295" t="s">
        <v>866</v>
      </c>
      <c r="DB40" s="295" t="s">
        <v>866</v>
      </c>
      <c r="DC40" s="295" t="s">
        <v>866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866</v>
      </c>
      <c r="DS40" s="295" t="s">
        <v>866</v>
      </c>
      <c r="DT40" s="292">
        <v>0</v>
      </c>
      <c r="DU40" s="295" t="s">
        <v>866</v>
      </c>
      <c r="DV40" s="295" t="s">
        <v>866</v>
      </c>
      <c r="DW40" s="295" t="s">
        <v>866</v>
      </c>
      <c r="DX40" s="295" t="s">
        <v>866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866</v>
      </c>
      <c r="EL40" s="295" t="s">
        <v>866</v>
      </c>
      <c r="EM40" s="295" t="s">
        <v>866</v>
      </c>
      <c r="EN40" s="292">
        <v>0</v>
      </c>
      <c r="EO40" s="292">
        <v>0</v>
      </c>
      <c r="EP40" s="295" t="s">
        <v>866</v>
      </c>
      <c r="EQ40" s="295" t="s">
        <v>866</v>
      </c>
      <c r="ER40" s="295" t="s">
        <v>866</v>
      </c>
      <c r="ES40" s="292">
        <v>0</v>
      </c>
      <c r="ET40" s="292">
        <v>0</v>
      </c>
      <c r="EU40" s="292">
        <f t="shared" si="13"/>
        <v>810</v>
      </c>
      <c r="EV40" s="292">
        <v>15</v>
      </c>
      <c r="EW40" s="292">
        <v>0</v>
      </c>
      <c r="EX40" s="292">
        <v>0</v>
      </c>
      <c r="EY40" s="292">
        <v>173</v>
      </c>
      <c r="EZ40" s="292">
        <v>258</v>
      </c>
      <c r="FA40" s="292">
        <v>36</v>
      </c>
      <c r="FB40" s="292">
        <v>4</v>
      </c>
      <c r="FC40" s="292">
        <v>282</v>
      </c>
      <c r="FD40" s="292">
        <v>0</v>
      </c>
      <c r="FE40" s="292">
        <v>1</v>
      </c>
      <c r="FF40" s="292">
        <v>0</v>
      </c>
      <c r="FG40" s="292">
        <v>0</v>
      </c>
      <c r="FH40" s="295" t="s">
        <v>866</v>
      </c>
      <c r="FI40" s="295" t="s">
        <v>866</v>
      </c>
      <c r="FJ40" s="295" t="s">
        <v>866</v>
      </c>
      <c r="FK40" s="292">
        <v>0</v>
      </c>
      <c r="FL40" s="292">
        <v>0</v>
      </c>
      <c r="FM40" s="292">
        <v>0</v>
      </c>
      <c r="FN40" s="292">
        <v>0</v>
      </c>
      <c r="FO40" s="292">
        <v>41</v>
      </c>
    </row>
    <row r="41" spans="1:171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15"/>
        <v>5</v>
      </c>
      <c r="E41" s="292">
        <f t="shared" si="16"/>
        <v>0</v>
      </c>
      <c r="F41" s="292">
        <f t="shared" si="17"/>
        <v>0</v>
      </c>
      <c r="G41" s="292">
        <f t="shared" si="18"/>
        <v>0</v>
      </c>
      <c r="H41" s="292">
        <f t="shared" si="19"/>
        <v>0</v>
      </c>
      <c r="I41" s="292">
        <f t="shared" si="20"/>
        <v>0</v>
      </c>
      <c r="J41" s="292">
        <f t="shared" si="21"/>
        <v>0</v>
      </c>
      <c r="K41" s="292">
        <f t="shared" si="22"/>
        <v>0</v>
      </c>
      <c r="L41" s="292">
        <f t="shared" si="23"/>
        <v>0</v>
      </c>
      <c r="M41" s="292">
        <f t="shared" si="24"/>
        <v>0</v>
      </c>
      <c r="N41" s="292">
        <f t="shared" si="25"/>
        <v>0</v>
      </c>
      <c r="O41" s="292">
        <f t="shared" si="26"/>
        <v>0</v>
      </c>
      <c r="P41" s="292">
        <f t="shared" si="27"/>
        <v>0</v>
      </c>
      <c r="Q41" s="292">
        <f t="shared" si="28"/>
        <v>0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5</v>
      </c>
      <c r="X41" s="292">
        <f t="shared" si="35"/>
        <v>0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866</v>
      </c>
      <c r="AK41" s="295" t="s">
        <v>866</v>
      </c>
      <c r="AL41" s="292">
        <v>0</v>
      </c>
      <c r="AM41" s="295" t="s">
        <v>866</v>
      </c>
      <c r="AN41" s="295" t="s">
        <v>866</v>
      </c>
      <c r="AO41" s="292">
        <v>0</v>
      </c>
      <c r="AP41" s="295" t="s">
        <v>866</v>
      </c>
      <c r="AQ41" s="292">
        <v>0</v>
      </c>
      <c r="AR41" s="295" t="s">
        <v>866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866</v>
      </c>
      <c r="BF41" s="295" t="s">
        <v>866</v>
      </c>
      <c r="BG41" s="295" t="s">
        <v>866</v>
      </c>
      <c r="BH41" s="295" t="s">
        <v>866</v>
      </c>
      <c r="BI41" s="295" t="s">
        <v>866</v>
      </c>
      <c r="BJ41" s="295" t="s">
        <v>866</v>
      </c>
      <c r="BK41" s="295" t="s">
        <v>866</v>
      </c>
      <c r="BL41" s="295" t="s">
        <v>866</v>
      </c>
      <c r="BM41" s="295" t="s">
        <v>866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5" t="s">
        <v>866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866</v>
      </c>
      <c r="CX41" s="295" t="s">
        <v>866</v>
      </c>
      <c r="CY41" s="295" t="s">
        <v>866</v>
      </c>
      <c r="CZ41" s="295" t="s">
        <v>866</v>
      </c>
      <c r="DA41" s="295" t="s">
        <v>866</v>
      </c>
      <c r="DB41" s="295" t="s">
        <v>866</v>
      </c>
      <c r="DC41" s="295" t="s">
        <v>866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866</v>
      </c>
      <c r="DS41" s="295" t="s">
        <v>866</v>
      </c>
      <c r="DT41" s="292">
        <v>0</v>
      </c>
      <c r="DU41" s="295" t="s">
        <v>866</v>
      </c>
      <c r="DV41" s="295" t="s">
        <v>866</v>
      </c>
      <c r="DW41" s="295" t="s">
        <v>866</v>
      </c>
      <c r="DX41" s="295" t="s">
        <v>866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866</v>
      </c>
      <c r="EL41" s="295" t="s">
        <v>866</v>
      </c>
      <c r="EM41" s="295" t="s">
        <v>866</v>
      </c>
      <c r="EN41" s="292">
        <v>0</v>
      </c>
      <c r="EO41" s="292">
        <v>0</v>
      </c>
      <c r="EP41" s="295" t="s">
        <v>866</v>
      </c>
      <c r="EQ41" s="295" t="s">
        <v>866</v>
      </c>
      <c r="ER41" s="295" t="s">
        <v>866</v>
      </c>
      <c r="ES41" s="292">
        <v>0</v>
      </c>
      <c r="ET41" s="292">
        <v>0</v>
      </c>
      <c r="EU41" s="292">
        <f t="shared" si="13"/>
        <v>5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866</v>
      </c>
      <c r="FI41" s="295" t="s">
        <v>866</v>
      </c>
      <c r="FJ41" s="295" t="s">
        <v>866</v>
      </c>
      <c r="FK41" s="292">
        <v>0</v>
      </c>
      <c r="FL41" s="292">
        <v>0</v>
      </c>
      <c r="FM41" s="292">
        <v>0</v>
      </c>
      <c r="FN41" s="292">
        <v>5</v>
      </c>
      <c r="FO41" s="292">
        <v>0</v>
      </c>
    </row>
    <row r="42" spans="1:171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15"/>
        <v>357</v>
      </c>
      <c r="E42" s="292">
        <f t="shared" si="16"/>
        <v>0</v>
      </c>
      <c r="F42" s="292">
        <f t="shared" si="17"/>
        <v>0</v>
      </c>
      <c r="G42" s="292">
        <f t="shared" si="18"/>
        <v>0</v>
      </c>
      <c r="H42" s="292">
        <f t="shared" si="19"/>
        <v>95</v>
      </c>
      <c r="I42" s="292">
        <f t="shared" si="20"/>
        <v>87</v>
      </c>
      <c r="J42" s="292">
        <f t="shared" si="21"/>
        <v>20</v>
      </c>
      <c r="K42" s="292">
        <f t="shared" si="22"/>
        <v>3</v>
      </c>
      <c r="L42" s="292">
        <f t="shared" si="23"/>
        <v>147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5</v>
      </c>
      <c r="X42" s="292">
        <f t="shared" si="35"/>
        <v>0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866</v>
      </c>
      <c r="AK42" s="295" t="s">
        <v>866</v>
      </c>
      <c r="AL42" s="292">
        <v>0</v>
      </c>
      <c r="AM42" s="295" t="s">
        <v>866</v>
      </c>
      <c r="AN42" s="295" t="s">
        <v>866</v>
      </c>
      <c r="AO42" s="292">
        <v>0</v>
      </c>
      <c r="AP42" s="295" t="s">
        <v>866</v>
      </c>
      <c r="AQ42" s="292">
        <v>0</v>
      </c>
      <c r="AR42" s="295" t="s">
        <v>866</v>
      </c>
      <c r="AS42" s="292">
        <v>0</v>
      </c>
      <c r="AT42" s="292">
        <f t="shared" si="3"/>
        <v>95</v>
      </c>
      <c r="AU42" s="292">
        <v>0</v>
      </c>
      <c r="AV42" s="292">
        <v>0</v>
      </c>
      <c r="AW42" s="292">
        <v>0</v>
      </c>
      <c r="AX42" s="292">
        <v>95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866</v>
      </c>
      <c r="BF42" s="295" t="s">
        <v>866</v>
      </c>
      <c r="BG42" s="295" t="s">
        <v>866</v>
      </c>
      <c r="BH42" s="295" t="s">
        <v>866</v>
      </c>
      <c r="BI42" s="295" t="s">
        <v>866</v>
      </c>
      <c r="BJ42" s="295" t="s">
        <v>866</v>
      </c>
      <c r="BK42" s="295" t="s">
        <v>866</v>
      </c>
      <c r="BL42" s="295" t="s">
        <v>866</v>
      </c>
      <c r="BM42" s="295" t="s">
        <v>866</v>
      </c>
      <c r="BN42" s="292">
        <v>0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5" t="s">
        <v>866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866</v>
      </c>
      <c r="CX42" s="295" t="s">
        <v>866</v>
      </c>
      <c r="CY42" s="295" t="s">
        <v>866</v>
      </c>
      <c r="CZ42" s="295" t="s">
        <v>866</v>
      </c>
      <c r="DA42" s="295" t="s">
        <v>866</v>
      </c>
      <c r="DB42" s="295" t="s">
        <v>866</v>
      </c>
      <c r="DC42" s="295" t="s">
        <v>866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866</v>
      </c>
      <c r="DS42" s="295" t="s">
        <v>866</v>
      </c>
      <c r="DT42" s="292">
        <v>0</v>
      </c>
      <c r="DU42" s="295" t="s">
        <v>866</v>
      </c>
      <c r="DV42" s="295" t="s">
        <v>866</v>
      </c>
      <c r="DW42" s="295" t="s">
        <v>866</v>
      </c>
      <c r="DX42" s="295" t="s">
        <v>866</v>
      </c>
      <c r="DY42" s="292">
        <v>0</v>
      </c>
      <c r="DZ42" s="292">
        <f t="shared" si="11"/>
        <v>5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866</v>
      </c>
      <c r="EL42" s="295" t="s">
        <v>866</v>
      </c>
      <c r="EM42" s="295" t="s">
        <v>866</v>
      </c>
      <c r="EN42" s="292">
        <v>0</v>
      </c>
      <c r="EO42" s="292">
        <v>0</v>
      </c>
      <c r="EP42" s="295" t="s">
        <v>866</v>
      </c>
      <c r="EQ42" s="295" t="s">
        <v>866</v>
      </c>
      <c r="ER42" s="295" t="s">
        <v>866</v>
      </c>
      <c r="ES42" s="292">
        <v>5</v>
      </c>
      <c r="ET42" s="292">
        <v>0</v>
      </c>
      <c r="EU42" s="292">
        <f t="shared" si="13"/>
        <v>257</v>
      </c>
      <c r="EV42" s="292">
        <v>0</v>
      </c>
      <c r="EW42" s="292">
        <v>0</v>
      </c>
      <c r="EX42" s="292">
        <v>0</v>
      </c>
      <c r="EY42" s="292">
        <v>0</v>
      </c>
      <c r="EZ42" s="292">
        <v>87</v>
      </c>
      <c r="FA42" s="292">
        <v>20</v>
      </c>
      <c r="FB42" s="292">
        <v>3</v>
      </c>
      <c r="FC42" s="292">
        <v>147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866</v>
      </c>
      <c r="FI42" s="295" t="s">
        <v>866</v>
      </c>
      <c r="FJ42" s="295" t="s">
        <v>866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03" width="10" style="227" customWidth="1"/>
    <col min="104" max="16384" width="9" style="222"/>
  </cols>
  <sheetData>
    <row r="1" spans="1:103" ht="16.2" x14ac:dyDescent="0.2">
      <c r="A1" s="179" t="s">
        <v>753</v>
      </c>
      <c r="B1" s="223"/>
      <c r="C1" s="223"/>
    </row>
    <row r="2" spans="1:103" s="175" customFormat="1" ht="25.5" customHeight="1" x14ac:dyDescent="0.2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2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2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2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2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2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 t="shared" ref="D7:D42" si="0">SUM(E7,F7,N7,O7)</f>
        <v>0</v>
      </c>
      <c r="E7" s="305">
        <f t="shared" ref="E7:E42" si="1">X7</f>
        <v>0</v>
      </c>
      <c r="F7" s="305">
        <f t="shared" ref="F7:F42" si="2">SUM(G7:M7)</f>
        <v>0</v>
      </c>
      <c r="G7" s="305">
        <f t="shared" ref="G7:G42" si="3">AF7</f>
        <v>0</v>
      </c>
      <c r="H7" s="305">
        <f t="shared" ref="H7:H42" si="4">AN7</f>
        <v>0</v>
      </c>
      <c r="I7" s="305">
        <f t="shared" ref="I7:I42" si="5">AV7</f>
        <v>0</v>
      </c>
      <c r="J7" s="305">
        <f t="shared" ref="J7:J42" si="6">BD7</f>
        <v>0</v>
      </c>
      <c r="K7" s="305">
        <f t="shared" ref="K7:K42" si="7">BL7</f>
        <v>0</v>
      </c>
      <c r="L7" s="305">
        <f t="shared" ref="L7:L42" si="8">BT7</f>
        <v>0</v>
      </c>
      <c r="M7" s="305">
        <f t="shared" ref="M7:M42" si="9">CB7</f>
        <v>0</v>
      </c>
      <c r="N7" s="305">
        <f t="shared" ref="N7:N42" si="10">CJ7</f>
        <v>0</v>
      </c>
      <c r="O7" s="305">
        <f t="shared" ref="O7:O42" si="11">CR7</f>
        <v>0</v>
      </c>
      <c r="P7" s="305">
        <f t="shared" ref="P7:P4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2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2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2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2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2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2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2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2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2">
      <c r="A41" s="290" t="s">
        <v>745</v>
      </c>
      <c r="B41" s="291" t="s">
        <v>860</v>
      </c>
      <c r="C41" s="290" t="s">
        <v>861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2">
      <c r="A42" s="290" t="s">
        <v>745</v>
      </c>
      <c r="B42" s="291" t="s">
        <v>863</v>
      </c>
      <c r="C42" s="290" t="s">
        <v>864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>
      <selection activeCell="D1" sqref="D1"/>
    </sheetView>
  </sheetViews>
  <sheetFormatPr defaultColWidth="0" defaultRowHeight="21" customHeight="1" x14ac:dyDescent="0.2"/>
  <cols>
    <col min="1" max="1" width="2.44140625" style="1" customWidth="1"/>
    <col min="2" max="3" width="4.109375" style="1" customWidth="1"/>
    <col min="4" max="4" width="14.109375" style="1" customWidth="1"/>
    <col min="5" max="6" width="13.6640625" style="1" customWidth="1"/>
    <col min="7" max="7" width="3.33203125" style="1" customWidth="1"/>
    <col min="8" max="10" width="3.6640625" style="1" customWidth="1"/>
    <col min="11" max="11" width="30.88671875" style="1" customWidth="1"/>
    <col min="12" max="16" width="13.6640625" style="1" customWidth="1"/>
    <col min="17" max="20" width="11.44140625" style="1" customWidth="1"/>
    <col min="21" max="21" width="16.6640625" style="1" customWidth="1"/>
    <col min="22" max="22" width="37.21875" style="35" customWidth="1"/>
    <col min="23" max="23" width="18.33203125" style="35" customWidth="1"/>
    <col min="24" max="24" width="4" style="35" customWidth="1"/>
    <col min="25" max="25" width="13.6640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5">
      <c r="A1" s="1" t="s">
        <v>754</v>
      </c>
      <c r="Z1" s="35"/>
    </row>
    <row r="2" spans="1:31" ht="21" customHeight="1" thickBot="1" x14ac:dyDescent="0.25">
      <c r="A2" s="170"/>
      <c r="C2" s="36" t="s">
        <v>117</v>
      </c>
      <c r="D2" s="121" t="s">
        <v>867</v>
      </c>
      <c r="E2" s="178" t="s">
        <v>118</v>
      </c>
      <c r="F2" s="37"/>
      <c r="N2" s="1" t="str">
        <f>LEFT(D2,2)</f>
        <v>22</v>
      </c>
      <c r="O2" s="1" t="str">
        <f>IF(N2="","-",IF(N2&gt;0,VLOOKUP(N2,$AD$6:$AE$53,2,FALSE),"-"))</f>
        <v>静岡県</v>
      </c>
      <c r="V2" s="171">
        <f>+IF(VALUE(D2)=0,0,1)</f>
        <v>1</v>
      </c>
      <c r="W2" s="206" t="str">
        <f ca="1">IF(V2=0,"",VLOOKUP(D2,INDIRECT(W6&amp;"!B7:C250"),2,FALSE))</f>
        <v>合計</v>
      </c>
      <c r="Y2" s="171">
        <f ca="1">IF(V2=0,1,IF(ISERROR(W2),1,0))</f>
        <v>0</v>
      </c>
      <c r="Z2" s="35"/>
      <c r="AA2" s="206">
        <f ca="1">COUNTA(INDIRECT("'["&amp;$W$6&amp;"]ごみ処理概要!B7:C250"))+6</f>
        <v>7</v>
      </c>
      <c r="AB2" s="206">
        <f ca="1">IF(V2=0,0,VLOOKUP(D2,AA5:AB250,2,FALSE))</f>
        <v>7</v>
      </c>
    </row>
    <row r="3" spans="1:31" ht="21" customHeight="1" x14ac:dyDescent="0.2">
      <c r="A3" s="170"/>
      <c r="W3" s="172"/>
      <c r="Y3" s="171"/>
      <c r="Z3" s="35"/>
    </row>
    <row r="4" spans="1:31" ht="21" customHeight="1" thickBot="1" x14ac:dyDescent="0.25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5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5">
      <c r="A6" s="170"/>
      <c r="B6" s="54"/>
      <c r="C6" s="52" t="s">
        <v>123</v>
      </c>
      <c r="D6" s="53"/>
      <c r="E6" s="122">
        <f ca="1">Y6</f>
        <v>3758591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3758591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5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1009245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22000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5">
      <c r="B8" s="380" t="s">
        <v>139</v>
      </c>
      <c r="C8" s="381"/>
      <c r="D8" s="381"/>
      <c r="E8" s="123">
        <f ca="1">SUM(E6:E7)</f>
        <v>3758591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15565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75670</v>
      </c>
      <c r="Z8" s="35"/>
      <c r="AA8" s="35" t="str">
        <f t="shared" ca="1" si="0"/>
        <v>22100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5">
      <c r="B9" s="385" t="s">
        <v>146</v>
      </c>
      <c r="C9" s="381"/>
      <c r="D9" s="381"/>
      <c r="E9" s="123">
        <f ca="1">Y8</f>
        <v>75670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22130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5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649240</v>
      </c>
      <c r="Z10" s="35"/>
      <c r="AA10" s="35" t="str">
        <f t="shared" ca="1" si="0"/>
        <v>22203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5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16872</v>
      </c>
      <c r="Z11" s="35"/>
      <c r="AA11" s="35" t="str">
        <f t="shared" ca="1" si="0"/>
        <v>22205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2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88700</v>
      </c>
      <c r="Z12" s="35"/>
      <c r="AA12" s="35" t="str">
        <f t="shared" ca="1" si="0"/>
        <v>22206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2">
      <c r="B13" s="388"/>
      <c r="C13" s="391"/>
      <c r="D13" s="10" t="s">
        <v>172</v>
      </c>
      <c r="E13" s="40">
        <f t="shared" ca="1" si="3"/>
        <v>649240</v>
      </c>
      <c r="F13" s="40">
        <f t="shared" ca="1" si="4"/>
        <v>280420</v>
      </c>
      <c r="H13" s="408"/>
      <c r="I13" s="394"/>
      <c r="J13" s="383"/>
      <c r="K13" s="44" t="s">
        <v>173</v>
      </c>
      <c r="L13" s="40">
        <f t="shared" ca="1" si="2"/>
        <v>2597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183</v>
      </c>
      <c r="Z13" s="35"/>
      <c r="AA13" s="35" t="str">
        <f t="shared" ca="1" si="0"/>
        <v>22207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5">
      <c r="B14" s="388"/>
      <c r="C14" s="391"/>
      <c r="D14" s="10" t="s">
        <v>178</v>
      </c>
      <c r="E14" s="40">
        <f t="shared" ca="1" si="3"/>
        <v>16872</v>
      </c>
      <c r="F14" s="40">
        <f t="shared" ca="1" si="4"/>
        <v>705</v>
      </c>
      <c r="H14" s="408"/>
      <c r="I14" s="394"/>
      <c r="J14" s="384"/>
      <c r="K14" s="45" t="s">
        <v>179</v>
      </c>
      <c r="L14" s="123">
        <f t="shared" ca="1" si="2"/>
        <v>2300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5935</v>
      </c>
      <c r="Z14" s="35"/>
      <c r="AA14" s="35" t="str">
        <f t="shared" ca="1" si="0"/>
        <v>22208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5">
      <c r="B15" s="388"/>
      <c r="C15" s="391"/>
      <c r="D15" s="10" t="s">
        <v>184</v>
      </c>
      <c r="E15" s="40">
        <f t="shared" ca="1" si="3"/>
        <v>88700</v>
      </c>
      <c r="F15" s="40">
        <f t="shared" ca="1" si="4"/>
        <v>10219</v>
      </c>
      <c r="H15" s="408"/>
      <c r="I15" s="11"/>
      <c r="J15" s="12" t="s">
        <v>185</v>
      </c>
      <c r="K15" s="13"/>
      <c r="L15" s="138">
        <f ca="1">SUM(L7:L14)</f>
        <v>1029707</v>
      </c>
      <c r="M15" s="139" t="s">
        <v>135</v>
      </c>
      <c r="N15" s="140">
        <f t="shared" ref="N15:N22" ca="1" si="5">Y59</f>
        <v>52688</v>
      </c>
      <c r="O15" s="141">
        <f t="shared" ref="O15:O21" ca="1" si="6">Y67</f>
        <v>58177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109921</v>
      </c>
      <c r="Z15" s="35"/>
      <c r="AA15" s="35" t="str">
        <f t="shared" ca="1" si="0"/>
        <v>22209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2">
      <c r="B16" s="388"/>
      <c r="C16" s="391"/>
      <c r="D16" s="10" t="s">
        <v>190</v>
      </c>
      <c r="E16" s="40">
        <f t="shared" ca="1" si="3"/>
        <v>183</v>
      </c>
      <c r="F16" s="40">
        <f t="shared" ca="1" si="4"/>
        <v>219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35801</v>
      </c>
      <c r="M16" s="143">
        <f t="shared" ref="M16:M22" ca="1" si="8">L8</f>
        <v>15565</v>
      </c>
      <c r="N16" s="144">
        <f t="shared" ca="1" si="5"/>
        <v>5872</v>
      </c>
      <c r="O16" s="189">
        <f t="shared" ca="1" si="6"/>
        <v>12063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51228</v>
      </c>
      <c r="Z16" s="35"/>
      <c r="AA16" s="35" t="str">
        <f t="shared" ca="1" si="0"/>
        <v>22210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2">
      <c r="B17" s="388"/>
      <c r="C17" s="391"/>
      <c r="D17" s="10" t="s">
        <v>196</v>
      </c>
      <c r="E17" s="40">
        <f t="shared" ca="1" si="3"/>
        <v>5935</v>
      </c>
      <c r="F17" s="40">
        <f t="shared" ca="1" si="4"/>
        <v>1644</v>
      </c>
      <c r="H17" s="408"/>
      <c r="I17" s="394"/>
      <c r="J17" s="17" t="s">
        <v>147</v>
      </c>
      <c r="K17" s="18"/>
      <c r="L17" s="40">
        <f t="shared" ca="1" si="7"/>
        <v>2000</v>
      </c>
      <c r="M17" s="146">
        <f t="shared" ca="1" si="8"/>
        <v>0</v>
      </c>
      <c r="N17" s="147">
        <f t="shared" ca="1" si="5"/>
        <v>0</v>
      </c>
      <c r="O17" s="190">
        <f t="shared" ca="1" si="6"/>
        <v>1903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22211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2">
      <c r="B18" s="388"/>
      <c r="C18" s="392"/>
      <c r="D18" s="59" t="s">
        <v>201</v>
      </c>
      <c r="E18" s="124">
        <f ca="1">SUM(E12:E17)</f>
        <v>760930</v>
      </c>
      <c r="F18" s="124">
        <f ca="1">SUM(F12:F17)</f>
        <v>293207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649240</v>
      </c>
      <c r="Z18" s="35"/>
      <c r="AA18" s="35" t="str">
        <f t="shared" ca="1" si="0"/>
        <v>22212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2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16872</v>
      </c>
      <c r="Z19" s="35"/>
      <c r="AA19" s="35" t="str">
        <f t="shared" ca="1" si="0"/>
        <v>22213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2">
      <c r="B20" s="388"/>
      <c r="C20" s="396"/>
      <c r="D20" s="10" t="s">
        <v>214</v>
      </c>
      <c r="E20" s="125">
        <f t="shared" ca="1" si="10"/>
        <v>29486</v>
      </c>
      <c r="F20" s="40">
        <f t="shared" ca="1" si="11"/>
        <v>47256</v>
      </c>
      <c r="H20" s="408"/>
      <c r="I20" s="394"/>
      <c r="J20" s="17" t="s">
        <v>167</v>
      </c>
      <c r="K20" s="18"/>
      <c r="L20" s="40">
        <f t="shared" ca="1" si="7"/>
        <v>5</v>
      </c>
      <c r="M20" s="146">
        <f t="shared" ca="1" si="8"/>
        <v>0</v>
      </c>
      <c r="N20" s="147">
        <f t="shared" ca="1" si="5"/>
        <v>0</v>
      </c>
      <c r="O20" s="190">
        <f t="shared" ca="1" si="6"/>
        <v>5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88700</v>
      </c>
      <c r="Z20" s="35"/>
      <c r="AA20" s="35" t="str">
        <f t="shared" ca="1" si="0"/>
        <v>22214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2">
      <c r="B21" s="388"/>
      <c r="C21" s="396"/>
      <c r="D21" s="10" t="s">
        <v>220</v>
      </c>
      <c r="E21" s="125">
        <f t="shared" ca="1" si="10"/>
        <v>5138</v>
      </c>
      <c r="F21" s="40">
        <f t="shared" ca="1" si="11"/>
        <v>2442</v>
      </c>
      <c r="H21" s="408"/>
      <c r="I21" s="394"/>
      <c r="J21" s="17" t="s">
        <v>24</v>
      </c>
      <c r="K21" s="18"/>
      <c r="L21" s="40">
        <f t="shared" ca="1" si="7"/>
        <v>63799</v>
      </c>
      <c r="M21" s="146">
        <f t="shared" ca="1" si="8"/>
        <v>2597</v>
      </c>
      <c r="N21" s="147">
        <f t="shared" ca="1" si="5"/>
        <v>754</v>
      </c>
      <c r="O21" s="190">
        <f t="shared" ca="1" si="6"/>
        <v>58849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183</v>
      </c>
      <c r="Z21" s="35"/>
      <c r="AA21" s="35" t="str">
        <f t="shared" ca="1" si="0"/>
        <v>22215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5">
      <c r="B22" s="388"/>
      <c r="C22" s="396"/>
      <c r="D22" s="10" t="s">
        <v>225</v>
      </c>
      <c r="E22" s="125">
        <f t="shared" ca="1" si="10"/>
        <v>6554</v>
      </c>
      <c r="F22" s="40">
        <f t="shared" ca="1" si="11"/>
        <v>5645</v>
      </c>
      <c r="H22" s="408"/>
      <c r="I22" s="394"/>
      <c r="J22" s="20" t="s">
        <v>179</v>
      </c>
      <c r="K22" s="21"/>
      <c r="L22" s="123">
        <f t="shared" ca="1" si="7"/>
        <v>2482</v>
      </c>
      <c r="M22" s="149">
        <f t="shared" ca="1" si="8"/>
        <v>2300</v>
      </c>
      <c r="N22" s="150">
        <f t="shared" ca="1" si="5"/>
        <v>182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5935</v>
      </c>
      <c r="Z22" s="35"/>
      <c r="AA22" s="35" t="str">
        <f t="shared" ca="1" si="0"/>
        <v>22216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5">
      <c r="B23" s="388"/>
      <c r="C23" s="396"/>
      <c r="D23" s="10" t="s">
        <v>230</v>
      </c>
      <c r="E23" s="125">
        <f t="shared" ca="1" si="10"/>
        <v>1632</v>
      </c>
      <c r="F23" s="40">
        <f t="shared" ca="1" si="11"/>
        <v>1679</v>
      </c>
      <c r="H23" s="408"/>
      <c r="I23" s="11"/>
      <c r="J23" s="22" t="s">
        <v>185</v>
      </c>
      <c r="K23" s="23"/>
      <c r="L23" s="151">
        <f ca="1">SUM(L16:L22)</f>
        <v>104087</v>
      </c>
      <c r="M23" s="152">
        <f ca="1">SUM(M16:M22)</f>
        <v>20462</v>
      </c>
      <c r="N23" s="153">
        <f ca="1">SUM(N16:N22)</f>
        <v>6808</v>
      </c>
      <c r="O23" s="154">
        <f ca="1">SUM(O16:O21)</f>
        <v>72820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22219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5">
      <c r="B24" s="388"/>
      <c r="C24" s="396"/>
      <c r="D24" s="10" t="s">
        <v>235</v>
      </c>
      <c r="E24" s="125">
        <f t="shared" ca="1" si="10"/>
        <v>8718</v>
      </c>
      <c r="F24" s="40">
        <f t="shared" ca="1" si="11"/>
        <v>1371</v>
      </c>
      <c r="H24" s="24"/>
      <c r="I24" s="180" t="s">
        <v>236</v>
      </c>
      <c r="J24" s="22"/>
      <c r="K24" s="22"/>
      <c r="L24" s="127">
        <f ca="1">SUM(L7,L23)</f>
        <v>1113332</v>
      </c>
      <c r="M24" s="155">
        <f ca="1">M23</f>
        <v>20462</v>
      </c>
      <c r="N24" s="156">
        <f ca="1">SUM(N15,N23)</f>
        <v>59496</v>
      </c>
      <c r="O24" s="157">
        <f ca="1">SUM(O15,O23)</f>
        <v>130997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29486</v>
      </c>
      <c r="Z24" s="35"/>
      <c r="AA24" s="35" t="str">
        <f t="shared" ca="1" si="0"/>
        <v>22220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2">
      <c r="B25" s="388"/>
      <c r="C25" s="397"/>
      <c r="D25" s="14" t="s">
        <v>241</v>
      </c>
      <c r="E25" s="126">
        <f ca="1">SUM(E19:E24)</f>
        <v>51528</v>
      </c>
      <c r="F25" s="40">
        <f ca="1">SUM(F19:F24)</f>
        <v>58393</v>
      </c>
      <c r="H25" s="25" t="s">
        <v>242</v>
      </c>
      <c r="I25" s="26"/>
      <c r="J25" s="205"/>
      <c r="K25" s="16"/>
      <c r="L25" s="142">
        <f ca="1">Y57</f>
        <v>44430</v>
      </c>
      <c r="M25" s="158" t="s">
        <v>135</v>
      </c>
      <c r="N25" s="159" t="s">
        <v>135</v>
      </c>
      <c r="O25" s="145">
        <f ca="1">L25</f>
        <v>44430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5138</v>
      </c>
      <c r="Z25" s="35"/>
      <c r="AA25" s="35" t="str">
        <f t="shared" ca="1" si="0"/>
        <v>22221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5">
      <c r="B26" s="389"/>
      <c r="C26" s="57" t="s">
        <v>247</v>
      </c>
      <c r="D26" s="58"/>
      <c r="E26" s="123">
        <f ca="1">E18+E25</f>
        <v>812458</v>
      </c>
      <c r="F26" s="123">
        <f ca="1">F18+F25</f>
        <v>351600</v>
      </c>
      <c r="H26" s="27" t="s">
        <v>248</v>
      </c>
      <c r="I26" s="28"/>
      <c r="J26" s="28"/>
      <c r="K26" s="29"/>
      <c r="L26" s="124">
        <f ca="1">Y58</f>
        <v>6787</v>
      </c>
      <c r="M26" s="160" t="s">
        <v>135</v>
      </c>
      <c r="N26" s="161">
        <f ca="1">L26</f>
        <v>6787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6554</v>
      </c>
      <c r="Z26" s="35"/>
      <c r="AA26" s="35" t="str">
        <f t="shared" ca="1" si="0"/>
        <v>22222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5">
      <c r="H27" s="374" t="s">
        <v>68</v>
      </c>
      <c r="I27" s="375"/>
      <c r="J27" s="375"/>
      <c r="K27" s="376"/>
      <c r="L27" s="163">
        <f ca="1">SUM(L24:L26)</f>
        <v>1164549</v>
      </c>
      <c r="M27" s="164">
        <f ca="1">SUM(M24:M26)</f>
        <v>20462</v>
      </c>
      <c r="N27" s="165">
        <f ca="1">SUM(N24:N26)</f>
        <v>66283</v>
      </c>
      <c r="O27" s="166">
        <f ca="1">SUM(O24:O26)</f>
        <v>175427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1632</v>
      </c>
      <c r="Z27" s="35"/>
      <c r="AA27" s="35" t="str">
        <f t="shared" ca="1" si="0"/>
        <v>22223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5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8718</v>
      </c>
      <c r="Z28" s="35"/>
      <c r="AA28" s="35" t="str">
        <f t="shared" ca="1" si="0"/>
        <v>22224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2">
      <c r="B29" s="61"/>
      <c r="C29" s="193" t="s">
        <v>264</v>
      </c>
      <c r="D29" s="7"/>
      <c r="E29" s="122">
        <f ca="1">E26</f>
        <v>812458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22225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2">
      <c r="B30" s="62"/>
      <c r="C30" s="60" t="s">
        <v>272</v>
      </c>
      <c r="D30" s="8"/>
      <c r="E30" s="40">
        <f ca="1">F26</f>
        <v>351600</v>
      </c>
      <c r="F30" s="64"/>
      <c r="L30" s="66" t="s">
        <v>273</v>
      </c>
      <c r="M30" s="147">
        <f t="shared" ref="M30:M39" ca="1" si="12">Y74</f>
        <v>13582</v>
      </c>
      <c r="N30" s="147">
        <f t="shared" ref="N30:N49" ca="1" si="13">Y93</f>
        <v>4026</v>
      </c>
      <c r="O30" s="148">
        <f t="shared" ref="O30:O39" ca="1" si="14">Y113</f>
        <v>48320</v>
      </c>
      <c r="V30" s="35" t="s">
        <v>274</v>
      </c>
      <c r="W30" s="172" t="s">
        <v>149</v>
      </c>
      <c r="X30" s="172" t="s">
        <v>275</v>
      </c>
      <c r="Y30" s="35">
        <f t="shared" ca="1" si="1"/>
        <v>280420</v>
      </c>
      <c r="Z30" s="35"/>
      <c r="AA30" s="35" t="str">
        <f t="shared" ca="1" si="0"/>
        <v>22226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2">
      <c r="B31" s="63"/>
      <c r="C31" s="60" t="s">
        <v>278</v>
      </c>
      <c r="D31" s="8"/>
      <c r="E31" s="40">
        <f ca="1">O50</f>
        <v>51228</v>
      </c>
      <c r="F31" s="64"/>
      <c r="L31" s="66" t="s">
        <v>279</v>
      </c>
      <c r="M31" s="147">
        <f t="shared" ca="1" si="12"/>
        <v>104</v>
      </c>
      <c r="N31" s="147">
        <f t="shared" ca="1" si="13"/>
        <v>21</v>
      </c>
      <c r="O31" s="148">
        <f t="shared" ca="1" si="14"/>
        <v>189</v>
      </c>
      <c r="V31" s="35" t="s">
        <v>280</v>
      </c>
      <c r="W31" s="172" t="s">
        <v>149</v>
      </c>
      <c r="X31" s="172" t="s">
        <v>281</v>
      </c>
      <c r="Y31" s="35">
        <f t="shared" ca="1" si="1"/>
        <v>705</v>
      </c>
      <c r="Z31" s="35"/>
      <c r="AA31" s="35" t="str">
        <f t="shared" ca="1" si="0"/>
        <v>22301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5">
      <c r="B32" s="377" t="s">
        <v>284</v>
      </c>
      <c r="C32" s="378"/>
      <c r="D32" s="379"/>
      <c r="E32" s="123">
        <f ca="1">SUM(E29:E31)</f>
        <v>1215286</v>
      </c>
      <c r="F32" s="64"/>
      <c r="L32" s="66" t="s">
        <v>285</v>
      </c>
      <c r="M32" s="147">
        <f t="shared" ca="1" si="12"/>
        <v>455</v>
      </c>
      <c r="N32" s="147">
        <f t="shared" ca="1" si="13"/>
        <v>57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10219</v>
      </c>
      <c r="Z32" s="35"/>
      <c r="AA32" s="35" t="str">
        <f t="shared" ca="1" si="0"/>
        <v>22302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2">
      <c r="L33" s="66" t="s">
        <v>290</v>
      </c>
      <c r="M33" s="147">
        <f t="shared" ca="1" si="12"/>
        <v>6308</v>
      </c>
      <c r="N33" s="147">
        <f t="shared" ca="1" si="13"/>
        <v>19199</v>
      </c>
      <c r="O33" s="148">
        <f t="shared" ca="1" si="14"/>
        <v>669</v>
      </c>
      <c r="V33" s="35" t="s">
        <v>291</v>
      </c>
      <c r="W33" s="172" t="s">
        <v>149</v>
      </c>
      <c r="X33" s="172" t="s">
        <v>292</v>
      </c>
      <c r="Y33" s="35">
        <f t="shared" ca="1" si="1"/>
        <v>219</v>
      </c>
      <c r="Z33" s="35"/>
      <c r="AA33" s="35" t="str">
        <f t="shared" ca="1" si="0"/>
        <v>22304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2">
      <c r="L34" s="66" t="s">
        <v>295</v>
      </c>
      <c r="M34" s="147">
        <f t="shared" ca="1" si="12"/>
        <v>9436</v>
      </c>
      <c r="N34" s="147">
        <f t="shared" ca="1" si="13"/>
        <v>13950</v>
      </c>
      <c r="O34" s="148">
        <f t="shared" ca="1" si="14"/>
        <v>59</v>
      </c>
      <c r="V34" s="35" t="s">
        <v>296</v>
      </c>
      <c r="W34" s="172" t="s">
        <v>149</v>
      </c>
      <c r="X34" s="172" t="s">
        <v>297</v>
      </c>
      <c r="Y34" s="35">
        <f t="shared" ca="1" si="1"/>
        <v>1644</v>
      </c>
      <c r="Z34" s="35"/>
      <c r="AA34" s="35" t="str">
        <f t="shared" ca="1" si="0"/>
        <v>22305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2">
      <c r="L35" s="66" t="s">
        <v>300</v>
      </c>
      <c r="M35" s="147">
        <f t="shared" ca="1" si="12"/>
        <v>776</v>
      </c>
      <c r="N35" s="147">
        <f t="shared" ca="1" si="13"/>
        <v>4481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22306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2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収集ごみ（混合ごみ＋可燃ごみ＋不燃ごみ＋資源ごみ＋粗大ごみ＋その他）＝1,054,137t/年</v>
      </c>
      <c r="C36" s="178"/>
      <c r="L36" s="66" t="s">
        <v>305</v>
      </c>
      <c r="M36" s="147">
        <f t="shared" ca="1" si="12"/>
        <v>53</v>
      </c>
      <c r="N36" s="147">
        <f t="shared" ca="1" si="13"/>
        <v>242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47256</v>
      </c>
      <c r="Z36" s="35"/>
      <c r="AA36" s="35" t="str">
        <f t="shared" ca="1" si="0"/>
        <v>22325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2">
      <c r="B37" s="46" t="str">
        <f ca="1">"計画収集量（収集ごみ＋直接搬入ごみ）＝"&amp;TEXT(E18+E25+F18+F25,"#,##0")&amp;"t/年"</f>
        <v>計画収集量（収集ごみ＋直接搬入ごみ）＝1,164,058t/年</v>
      </c>
      <c r="L37" s="66" t="s">
        <v>310</v>
      </c>
      <c r="M37" s="147">
        <f t="shared" ca="1" si="12"/>
        <v>1489</v>
      </c>
      <c r="N37" s="147">
        <f t="shared" ca="1" si="13"/>
        <v>19171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2442</v>
      </c>
      <c r="Z37" s="35"/>
      <c r="AA37" s="35" t="str">
        <f t="shared" ca="1" si="0"/>
        <v>22341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2">
      <c r="B38" s="47" t="str">
        <f ca="1">"ごみ総排出量（計画収集量＋集団回収量）＝"&amp;TEXT(E32,"#,###0")&amp;"t/年"</f>
        <v>ごみ総排出量（計画収集量＋集団回収量）＝1,215,286t/年</v>
      </c>
      <c r="L38" s="66" t="s">
        <v>315</v>
      </c>
      <c r="M38" s="147">
        <f t="shared" ca="1" si="12"/>
        <v>1620</v>
      </c>
      <c r="N38" s="147">
        <f t="shared" ca="1" si="13"/>
        <v>896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5645</v>
      </c>
      <c r="Z38" s="35"/>
      <c r="AA38" s="35" t="str">
        <f t="shared" ca="1" si="0"/>
        <v>22342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2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ごみ処理量（直接最終処分量＋直接焼却量＋焼却以外の中間処理量＋直接資源化量）＝1,164,549t/年</v>
      </c>
      <c r="L39" s="66" t="s">
        <v>320</v>
      </c>
      <c r="M39" s="147">
        <f t="shared" ca="1" si="12"/>
        <v>1641</v>
      </c>
      <c r="N39" s="147">
        <f t="shared" ca="1" si="13"/>
        <v>393</v>
      </c>
      <c r="O39" s="148">
        <f t="shared" ca="1" si="14"/>
        <v>646</v>
      </c>
      <c r="V39" s="35" t="s">
        <v>321</v>
      </c>
      <c r="W39" s="172" t="s">
        <v>149</v>
      </c>
      <c r="X39" s="172" t="s">
        <v>322</v>
      </c>
      <c r="Y39" s="35">
        <f t="shared" ca="1" si="1"/>
        <v>1679</v>
      </c>
      <c r="Z39" s="35"/>
      <c r="AA39" s="35" t="str">
        <f t="shared" ca="1" si="0"/>
        <v>22344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2">
      <c r="B40" s="46" t="str">
        <f ca="1">"１人１日あたりごみ排出量（ごみ総排出量/総人口）＝"&amp;TEXT(E32/E8/365*1000000,"#,##0")&amp;"g/人日"</f>
        <v>１人１日あたりごみ排出量（ごみ総排出量/総人口）＝886g/人日</v>
      </c>
      <c r="L40" s="66" t="s">
        <v>325</v>
      </c>
      <c r="M40" s="134" t="s">
        <v>326</v>
      </c>
      <c r="N40" s="147">
        <f t="shared" ca="1" si="13"/>
        <v>2508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1371</v>
      </c>
      <c r="Z40" s="35"/>
      <c r="AA40" s="35" t="str">
        <f t="shared" ca="1" si="0"/>
        <v>22424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2">
      <c r="B41" s="46" t="str">
        <f ca="1">"リサイクル率（[資源化量合計＋集団回収量]/[ごみ処理量＋集団回収量]）＝"&amp;TEXT((O27+O50)/(L27+O50)*100,"##.##")&amp;"％"</f>
        <v>リサイクル率（[資源化量合計＋集団回収量]/[ごみ処理量＋集団回収量]）＝18.64％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22429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2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中間処理による減量化量（施設処理量-施設処理後資源化量-施設処理後残渣処分量）＝922,839t/年</v>
      </c>
      <c r="L42" s="66" t="s">
        <v>335</v>
      </c>
      <c r="M42" s="134" t="s">
        <v>336</v>
      </c>
      <c r="N42" s="147">
        <f t="shared" ca="1" si="13"/>
        <v>35878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1009245</v>
      </c>
      <c r="Z42" s="35"/>
      <c r="AA42" s="35" t="str">
        <f t="shared" ca="1" si="0"/>
        <v>22461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2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15565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2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2">
      <c r="K45" s="48"/>
      <c r="L45" s="66" t="s">
        <v>350</v>
      </c>
      <c r="M45" s="134" t="s">
        <v>332</v>
      </c>
      <c r="N45" s="147">
        <f t="shared" ca="1" si="13"/>
        <v>10747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2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2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2">
      <c r="K48" s="48"/>
      <c r="L48" s="67" t="s">
        <v>364</v>
      </c>
      <c r="M48" s="147">
        <f ca="1">Y91</f>
        <v>140</v>
      </c>
      <c r="N48" s="147">
        <f t="shared" ca="1" si="13"/>
        <v>114</v>
      </c>
      <c r="O48" s="148">
        <f ca="1">Y130</f>
        <v>37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2597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5">
      <c r="L49" s="68" t="s">
        <v>368</v>
      </c>
      <c r="M49" s="150">
        <f ca="1">Y92</f>
        <v>8826</v>
      </c>
      <c r="N49" s="147">
        <f t="shared" ca="1" si="13"/>
        <v>19314</v>
      </c>
      <c r="O49" s="167">
        <f ca="1">Y131</f>
        <v>1308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2300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5">
      <c r="L50" s="31" t="s">
        <v>372</v>
      </c>
      <c r="M50" s="156">
        <f ca="1">SUM(M30:M49)</f>
        <v>44430</v>
      </c>
      <c r="N50" s="156">
        <f ca="1">SUM(N30:N49)</f>
        <v>130997</v>
      </c>
      <c r="O50" s="157">
        <f ca="1">SUM(O30:O49)</f>
        <v>51228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35801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2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2000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2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2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2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5</v>
      </c>
      <c r="Z54" s="35"/>
      <c r="AA54" s="35">
        <f t="shared" ca="1" si="0"/>
        <v>0</v>
      </c>
      <c r="AB54" s="35">
        <v>54</v>
      </c>
    </row>
    <row r="55" spans="12:31" ht="21" customHeight="1" x14ac:dyDescent="0.2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63799</v>
      </c>
      <c r="Z55" s="35"/>
      <c r="AA55" s="35">
        <f t="shared" ca="1" si="0"/>
        <v>0</v>
      </c>
      <c r="AB55" s="35">
        <v>55</v>
      </c>
    </row>
    <row r="56" spans="12:31" ht="21" customHeight="1" x14ac:dyDescent="0.2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2482</v>
      </c>
      <c r="Z56" s="35"/>
      <c r="AA56" s="35">
        <f t="shared" ca="1" si="0"/>
        <v>0</v>
      </c>
      <c r="AB56" s="35">
        <v>56</v>
      </c>
    </row>
    <row r="57" spans="12:31" ht="21" customHeight="1" x14ac:dyDescent="0.2">
      <c r="V57" s="35" t="s">
        <v>407</v>
      </c>
      <c r="W57" s="172" t="s">
        <v>381</v>
      </c>
      <c r="X57" s="35" t="s">
        <v>408</v>
      </c>
      <c r="Y57" s="35">
        <f t="shared" ca="1" si="15"/>
        <v>44430</v>
      </c>
      <c r="Z57" s="35"/>
      <c r="AA57" s="35">
        <f t="shared" ca="1" si="0"/>
        <v>0</v>
      </c>
      <c r="AB57" s="35">
        <v>57</v>
      </c>
    </row>
    <row r="58" spans="12:31" ht="21" customHeight="1" x14ac:dyDescent="0.2">
      <c r="V58" s="35" t="s">
        <v>409</v>
      </c>
      <c r="W58" s="172" t="s">
        <v>410</v>
      </c>
      <c r="X58" s="35" t="s">
        <v>411</v>
      </c>
      <c r="Y58" s="35">
        <f t="shared" ca="1" si="15"/>
        <v>6787</v>
      </c>
      <c r="Z58" s="35"/>
      <c r="AA58" s="35">
        <f t="shared" ca="1" si="0"/>
        <v>0</v>
      </c>
      <c r="AB58" s="35">
        <v>58</v>
      </c>
    </row>
    <row r="59" spans="12:31" ht="21" customHeight="1" x14ac:dyDescent="0.2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52688</v>
      </c>
      <c r="Z59" s="35"/>
      <c r="AA59" s="35">
        <f t="shared" ca="1" si="0"/>
        <v>0</v>
      </c>
      <c r="AB59" s="35">
        <v>59</v>
      </c>
    </row>
    <row r="60" spans="12:31" ht="21" customHeight="1" x14ac:dyDescent="0.2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5872</v>
      </c>
      <c r="Z60" s="35"/>
      <c r="AA60" s="35">
        <f t="shared" ca="1" si="0"/>
        <v>0</v>
      </c>
      <c r="AB60" s="35">
        <v>60</v>
      </c>
    </row>
    <row r="61" spans="12:31" ht="21" customHeight="1" x14ac:dyDescent="0.2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2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2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2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2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754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2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182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2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58177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2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12063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2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1903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2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2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2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5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2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58849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2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13582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2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104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2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455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2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6308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2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9436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2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776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2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53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2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1489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2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1620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2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1641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2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2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2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2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2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2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2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2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140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2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8826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2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4026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2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21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2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57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2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19199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2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13950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2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4481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2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242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2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19171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2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896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2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393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2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2508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2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2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35878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2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2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2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10747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2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2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2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114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2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19314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2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48320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2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189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2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2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669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2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59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2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2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2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2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2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646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2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2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2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2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2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2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2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2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37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2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1308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2">
      <c r="AA132" s="35">
        <f t="shared" ca="1" si="16"/>
        <v>0</v>
      </c>
      <c r="AB132" s="35">
        <v>132</v>
      </c>
    </row>
    <row r="133" spans="21:31" ht="21" customHeight="1" x14ac:dyDescent="0.2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42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2">
      <c r="AA134" s="35">
        <f t="shared" ca="1" si="18"/>
        <v>0</v>
      </c>
      <c r="AB134" s="35">
        <v>134</v>
      </c>
    </row>
    <row r="135" spans="21:31" ht="21" customHeight="1" x14ac:dyDescent="0.2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2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2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2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2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2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2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2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2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2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2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2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2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2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2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2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2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2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2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2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2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2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2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2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2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2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2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2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2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2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2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2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2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2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2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2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2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2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2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2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2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2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2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2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2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2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2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2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2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2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2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2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2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2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2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2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2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2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2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2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2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2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2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2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2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2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2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2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2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2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2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2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2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2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2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2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2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2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2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2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2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2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2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2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2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2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2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2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2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2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2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2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2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2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2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2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2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2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2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2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2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2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2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2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2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2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2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2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2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2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2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2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2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2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2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2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2"/>
  <cols>
    <col min="1" max="1" width="3.33203125" style="47" customWidth="1"/>
    <col min="2" max="2" width="15.88671875" style="47" customWidth="1"/>
    <col min="3" max="3" width="16.77734375" style="47" customWidth="1"/>
    <col min="4" max="4" width="8.77734375" style="47" customWidth="1"/>
    <col min="5" max="5" width="10.33203125" style="47" customWidth="1"/>
    <col min="6" max="6" width="15.6640625" style="47" customWidth="1"/>
    <col min="7" max="7" width="8.77734375" style="47" customWidth="1"/>
    <col min="8" max="8" width="8.6640625" style="69" customWidth="1"/>
    <col min="9" max="9" width="15.109375" style="47" customWidth="1"/>
    <col min="10" max="10" width="8.77734375" style="47" customWidth="1"/>
    <col min="11" max="11" width="18" style="47" customWidth="1"/>
    <col min="12" max="12" width="10.44140625" style="70" customWidth="1"/>
    <col min="13" max="13" width="13.44140625" style="47" customWidth="1"/>
    <col min="14" max="14" width="12.88671875" style="47" customWidth="1"/>
    <col min="15" max="15" width="8.88671875" style="47" customWidth="1"/>
    <col min="16" max="16" width="13.33203125" style="47" customWidth="1"/>
    <col min="17" max="17" width="1.21875" style="47" customWidth="1"/>
    <col min="18" max="16384" width="0" style="47" hidden="1"/>
  </cols>
  <sheetData>
    <row r="1" spans="1:16" ht="13.5" customHeight="1" x14ac:dyDescent="0.2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2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5">
      <c r="A3" s="195"/>
    </row>
    <row r="4" spans="1:16" s="71" customFormat="1" ht="21.75" customHeight="1" x14ac:dyDescent="0.2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5">
      <c r="A5" s="169"/>
      <c r="B5" s="78"/>
      <c r="C5" s="78"/>
      <c r="E5" s="79" t="s">
        <v>622</v>
      </c>
      <c r="F5" s="80">
        <f ca="1">INDIRECT(B47&amp;"!L26")</f>
        <v>6787</v>
      </c>
      <c r="H5" s="74"/>
      <c r="I5" s="75"/>
      <c r="L5" s="75"/>
      <c r="M5" s="75"/>
      <c r="O5" s="79" t="s">
        <v>623</v>
      </c>
      <c r="P5" s="80">
        <f ca="1">INDIRECT(B47&amp;"!N27")</f>
        <v>66283</v>
      </c>
    </row>
    <row r="6" spans="1:16" s="71" customFormat="1" ht="21.75" customHeight="1" thickBot="1" x14ac:dyDescent="0.25">
      <c r="A6" s="169"/>
      <c r="F6" s="81"/>
      <c r="H6" s="74"/>
      <c r="I6" s="75"/>
      <c r="L6" s="75"/>
      <c r="M6" s="81"/>
    </row>
    <row r="7" spans="1:16" s="71" customFormat="1" ht="21.75" customHeight="1" x14ac:dyDescent="0.2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52688</v>
      </c>
    </row>
    <row r="8" spans="1:16" s="71" customFormat="1" ht="21.75" customHeight="1" thickBot="1" x14ac:dyDescent="0.25">
      <c r="A8" s="81"/>
      <c r="B8" s="411" t="s">
        <v>626</v>
      </c>
      <c r="C8" s="411"/>
      <c r="E8" s="79" t="s">
        <v>627</v>
      </c>
      <c r="F8" s="80">
        <f ca="1">INDIRECT(B47&amp;"!L7")</f>
        <v>1009245</v>
      </c>
      <c r="H8" s="79" t="s">
        <v>628</v>
      </c>
      <c r="I8" s="80">
        <f ca="1">INDIRECT(B47&amp;"!L15")</f>
        <v>1029707</v>
      </c>
      <c r="K8" s="86" t="s">
        <v>629</v>
      </c>
      <c r="L8" s="87" t="s">
        <v>630</v>
      </c>
      <c r="M8" s="88">
        <f ca="1">INDIRECT(B47&amp;"!O15")</f>
        <v>58177</v>
      </c>
    </row>
    <row r="9" spans="1:16" s="71" customFormat="1" ht="21.75" customHeight="1" thickBot="1" x14ac:dyDescent="0.25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5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20462</v>
      </c>
      <c r="O10" s="76" t="s">
        <v>633</v>
      </c>
      <c r="P10" s="77"/>
    </row>
    <row r="11" spans="1:16" s="71" customFormat="1" ht="21.75" customHeight="1" thickBot="1" x14ac:dyDescent="0.25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6808</v>
      </c>
    </row>
    <row r="12" spans="1:16" s="71" customFormat="1" ht="21.75" customHeight="1" thickBot="1" x14ac:dyDescent="0.25">
      <c r="A12" s="81"/>
      <c r="B12" s="89" t="s">
        <v>48</v>
      </c>
      <c r="C12" s="90">
        <f ca="1">INDIRECT(B47&amp;"!E13")+INDIRECT(B47&amp;"!F13")</f>
        <v>929660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15565</v>
      </c>
    </row>
    <row r="13" spans="1:16" s="71" customFormat="1" ht="21.75" customHeight="1" thickBot="1" x14ac:dyDescent="0.25">
      <c r="A13" s="81"/>
      <c r="C13" s="93"/>
      <c r="F13" s="81"/>
      <c r="H13" s="79" t="s">
        <v>635</v>
      </c>
      <c r="I13" s="80">
        <f ca="1">INDIRECT(B47&amp;"!L16")</f>
        <v>35801</v>
      </c>
      <c r="K13" s="94" t="s">
        <v>633</v>
      </c>
      <c r="L13" s="95" t="s">
        <v>636</v>
      </c>
      <c r="M13" s="96">
        <f ca="1">INDIRECT(B47&amp;"!N16")</f>
        <v>5872</v>
      </c>
    </row>
    <row r="14" spans="1:16" s="71" customFormat="1" ht="21.75" customHeight="1" thickBot="1" x14ac:dyDescent="0.25">
      <c r="A14" s="81"/>
      <c r="B14" s="89" t="s">
        <v>49</v>
      </c>
      <c r="C14" s="90">
        <f ca="1">INDIRECT(B47&amp;"!E14")+INDIRECT(B47&amp;"!F14")</f>
        <v>17577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12063</v>
      </c>
    </row>
    <row r="15" spans="1:16" s="71" customFormat="1" ht="21.75" customHeight="1" thickBot="1" x14ac:dyDescent="0.25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5">
      <c r="A16" s="81"/>
      <c r="B16" s="89" t="s">
        <v>50</v>
      </c>
      <c r="C16" s="90">
        <f ca="1">INDIRECT(B47&amp;"!E15")+INDIRECT(B47&amp;"!F15")</f>
        <v>98919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2597</v>
      </c>
    </row>
    <row r="17" spans="1:17" s="71" customFormat="1" ht="21.75" customHeight="1" thickBot="1" x14ac:dyDescent="0.25">
      <c r="A17" s="81"/>
      <c r="C17" s="102"/>
      <c r="H17" s="79" t="s">
        <v>1</v>
      </c>
      <c r="I17" s="80">
        <f ca="1">INDIRECT(B47&amp;"!L21")</f>
        <v>63799</v>
      </c>
      <c r="K17" s="94" t="s">
        <v>633</v>
      </c>
      <c r="L17" s="95" t="s">
        <v>8</v>
      </c>
      <c r="M17" s="96">
        <f ca="1">INDIRECT(B47&amp;"!N21")</f>
        <v>754</v>
      </c>
    </row>
    <row r="18" spans="1:17" s="71" customFormat="1" ht="21.75" customHeight="1" thickBot="1" x14ac:dyDescent="0.25">
      <c r="A18" s="81"/>
      <c r="B18" s="103" t="s">
        <v>638</v>
      </c>
      <c r="C18" s="90">
        <f ca="1">INDIRECT(B47&amp;"!E16")+INDIRECT(B47&amp;"!F16")</f>
        <v>402</v>
      </c>
      <c r="H18" s="74"/>
      <c r="I18" s="81"/>
      <c r="K18" s="97" t="s">
        <v>629</v>
      </c>
      <c r="L18" s="98" t="s">
        <v>0</v>
      </c>
      <c r="M18" s="80">
        <f ca="1">INDIRECT(B47&amp;"!O21")</f>
        <v>58849</v>
      </c>
    </row>
    <row r="19" spans="1:17" s="71" customFormat="1" ht="21.75" customHeight="1" thickBot="1" x14ac:dyDescent="0.25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5">
      <c r="A20" s="81"/>
      <c r="B20" s="103" t="s">
        <v>52</v>
      </c>
      <c r="C20" s="90">
        <f ca="1">INDIRECT(B47&amp;"!E17")+INDIRECT(B47&amp;"!F17")</f>
        <v>7579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5">
      <c r="A21" s="81"/>
      <c r="B21" s="105"/>
      <c r="C21" s="93"/>
      <c r="E21" s="79"/>
      <c r="F21" s="80">
        <f ca="1">INDIRECT(B47&amp;"!L23")</f>
        <v>104087</v>
      </c>
      <c r="H21" s="79" t="s">
        <v>641</v>
      </c>
      <c r="I21" s="80">
        <f ca="1">INDIRECT(B47&amp;"!L17")</f>
        <v>2000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5">
      <c r="A22" s="81"/>
      <c r="B22" s="103" t="s">
        <v>66</v>
      </c>
      <c r="C22" s="90">
        <f ca="1">INDIRECT(B47&amp;"!E25")+INDIRECT(B47&amp;"!F25")</f>
        <v>109921</v>
      </c>
      <c r="F22" s="81"/>
      <c r="K22" s="97" t="s">
        <v>629</v>
      </c>
      <c r="L22" s="98" t="s">
        <v>643</v>
      </c>
      <c r="M22" s="88">
        <f ca="1">INDIRECT(B47&amp;"!O17")</f>
        <v>1903</v>
      </c>
    </row>
    <row r="23" spans="1:17" s="71" customFormat="1" ht="21.75" customHeight="1" thickBot="1" x14ac:dyDescent="0.25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5">
      <c r="A24" s="81"/>
      <c r="B24" s="103" t="s">
        <v>15</v>
      </c>
      <c r="C24" s="90">
        <f ca="1">INDIRECT(B47&amp;"!Y133")</f>
        <v>42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5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5">
      <c r="A26" s="81"/>
      <c r="B26" s="110" t="s">
        <v>17</v>
      </c>
      <c r="C26" s="90">
        <f ca="1">INDIRECT(B47&amp;"!E31")</f>
        <v>51228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5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2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5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5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5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2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5">
      <c r="A33" s="81"/>
      <c r="B33" s="112"/>
      <c r="C33" s="109"/>
      <c r="F33" s="81"/>
      <c r="H33" s="79" t="s">
        <v>652</v>
      </c>
      <c r="I33" s="80">
        <f ca="1">INDIRECT(B47&amp;"!L20")</f>
        <v>5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5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5</v>
      </c>
      <c r="N34" s="111"/>
    </row>
    <row r="35" spans="1:16" s="71" customFormat="1" ht="21.75" customHeight="1" thickBot="1" x14ac:dyDescent="0.25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2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2300</v>
      </c>
      <c r="N36" s="111"/>
      <c r="O36" s="71" t="s">
        <v>657</v>
      </c>
    </row>
    <row r="37" spans="1:16" s="71" customFormat="1" ht="34.5" customHeight="1" thickBot="1" x14ac:dyDescent="0.25">
      <c r="F37" s="81"/>
      <c r="H37" s="79" t="s">
        <v>658</v>
      </c>
      <c r="I37" s="80">
        <f ca="1">INDIRECT(B47&amp;"!L22")</f>
        <v>2482</v>
      </c>
      <c r="K37" s="97" t="s">
        <v>633</v>
      </c>
      <c r="L37" s="98" t="s">
        <v>659</v>
      </c>
      <c r="M37" s="88">
        <f ca="1">INDIRECT(B47&amp;"!N22")</f>
        <v>182</v>
      </c>
      <c r="O37" s="412">
        <f ca="1">INDIRECT(B47&amp;"!O24")</f>
        <v>130997</v>
      </c>
      <c r="P37" s="412"/>
    </row>
    <row r="38" spans="1:16" s="71" customFormat="1" ht="21.75" customHeight="1" thickBot="1" x14ac:dyDescent="0.25">
      <c r="B38" s="115" t="s">
        <v>660</v>
      </c>
      <c r="C38" s="116">
        <f ca="1">INDIRECT(B47&amp;"!E6")</f>
        <v>3758591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2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5">
      <c r="B40" s="168" t="s">
        <v>14</v>
      </c>
      <c r="C40" s="119">
        <f ca="1">INDIRECT(B47&amp;"!E8")</f>
        <v>3758591</v>
      </c>
      <c r="E40" s="79" t="s">
        <v>10</v>
      </c>
      <c r="F40" s="80">
        <f ca="1">INDIRECT(B47&amp;"!L25")</f>
        <v>44430</v>
      </c>
      <c r="H40" s="74"/>
      <c r="I40" s="75"/>
      <c r="L40" s="75"/>
      <c r="M40" s="75"/>
      <c r="O40" s="79"/>
      <c r="P40" s="80">
        <f ca="1">INDIRECT(B47&amp;"!O27")</f>
        <v>175427</v>
      </c>
    </row>
    <row r="41" spans="1:16" ht="21.75" customHeight="1" x14ac:dyDescent="0.2"/>
    <row r="42" spans="1:16" ht="20.100000000000001" hidden="1" customHeight="1" x14ac:dyDescent="0.2"/>
    <row r="43" spans="1:16" ht="20.100000000000001" hidden="1" customHeight="1" x14ac:dyDescent="0.2"/>
    <row r="44" spans="1:16" ht="20.100000000000001" hidden="1" customHeight="1" x14ac:dyDescent="0.2"/>
    <row r="45" spans="1:16" ht="20.100000000000001" hidden="1" customHeight="1" x14ac:dyDescent="0.2"/>
    <row r="46" spans="1:16" ht="13.5" hidden="1" customHeight="1" x14ac:dyDescent="0.2"/>
    <row r="47" spans="1:16" ht="13.2" hidden="1" x14ac:dyDescent="0.2">
      <c r="B47" s="47" t="s">
        <v>664</v>
      </c>
    </row>
    <row r="48" spans="1:16" ht="13.5" hidden="1" customHeight="1" x14ac:dyDescent="0.2"/>
    <row r="49" ht="13.5" hidden="1" customHeight="1" x14ac:dyDescent="0.2"/>
    <row r="50" ht="13.5" hidden="1" customHeight="1" x14ac:dyDescent="0.2"/>
    <row r="51" ht="13.5" hidden="1" customHeight="1" x14ac:dyDescent="0.2"/>
    <row r="52" ht="13.5" hidden="1" customHeight="1" x14ac:dyDescent="0.2"/>
    <row r="53" ht="13.5" hidden="1" customHeight="1" x14ac:dyDescent="0.2"/>
    <row r="54" ht="13.5" hidden="1" customHeight="1" x14ac:dyDescent="0.2"/>
    <row r="55" ht="13.5" hidden="1" customHeight="1" x14ac:dyDescent="0.2"/>
    <row r="56" ht="13.5" hidden="1" customHeight="1" x14ac:dyDescent="0.2"/>
    <row r="57" ht="13.5" hidden="1" customHeight="1" x14ac:dyDescent="0.2"/>
    <row r="58" ht="13.5" hidden="1" customHeight="1" x14ac:dyDescent="0.2"/>
    <row r="59" ht="13.5" hidden="1" customHeight="1" x14ac:dyDescent="0.2"/>
    <row r="60" ht="13.5" hidden="1" customHeight="1" x14ac:dyDescent="0.2"/>
    <row r="61" ht="13.5" hidden="1" customHeight="1" x14ac:dyDescent="0.2"/>
    <row r="62" ht="13.5" hidden="1" customHeight="1" x14ac:dyDescent="0.2"/>
    <row r="63" ht="13.5" hidden="1" customHeight="1" x14ac:dyDescent="0.2"/>
    <row r="64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  <row r="123" ht="13.5" hidden="1" customHeight="1" x14ac:dyDescent="0.2"/>
    <row r="124" ht="13.5" hidden="1" customHeight="1" x14ac:dyDescent="0.2"/>
    <row r="125" ht="13.5" hidden="1" customHeight="1" x14ac:dyDescent="0.2"/>
    <row r="126" ht="13.5" hidden="1" customHeight="1" x14ac:dyDescent="0.2"/>
    <row r="127" ht="13.5" hidden="1" customHeight="1" x14ac:dyDescent="0.2"/>
    <row r="128" ht="13.5" hidden="1" customHeight="1" x14ac:dyDescent="0.2"/>
    <row r="129" ht="13.5" hidden="1" customHeight="1" x14ac:dyDescent="0.2"/>
    <row r="130" ht="13.5" hidden="1" customHeight="1" x14ac:dyDescent="0.2"/>
    <row r="131" ht="13.5" hidden="1" customHeight="1" x14ac:dyDescent="0.2"/>
    <row r="132" ht="13.5" hidden="1" customHeight="1" x14ac:dyDescent="0.2"/>
    <row r="133" ht="13.5" hidden="1" customHeight="1" x14ac:dyDescent="0.2"/>
    <row r="134" ht="13.5" hidden="1" customHeight="1" x14ac:dyDescent="0.2"/>
    <row r="135" ht="13.5" hidden="1" customHeight="1" x14ac:dyDescent="0.2"/>
    <row r="136" ht="13.5" hidden="1" customHeight="1" x14ac:dyDescent="0.2"/>
    <row r="137" ht="13.5" hidden="1" customHeight="1" x14ac:dyDescent="0.2"/>
    <row r="138" ht="13.5" hidden="1" customHeight="1" x14ac:dyDescent="0.2"/>
    <row r="139" ht="13.5" hidden="1" customHeight="1" x14ac:dyDescent="0.2"/>
    <row r="140" ht="13.5" hidden="1" customHeight="1" x14ac:dyDescent="0.2"/>
    <row r="141" ht="13.5" hidden="1" customHeight="1" x14ac:dyDescent="0.2"/>
    <row r="142" ht="13.5" hidden="1" customHeight="1" x14ac:dyDescent="0.2"/>
    <row r="143" ht="13.5" hidden="1" customHeight="1" x14ac:dyDescent="0.2"/>
    <row r="144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  <row r="153" ht="13.5" hidden="1" customHeight="1" x14ac:dyDescent="0.2"/>
    <row r="154" ht="13.5" hidden="1" customHeight="1" x14ac:dyDescent="0.2"/>
    <row r="155" ht="13.5" hidden="1" customHeight="1" x14ac:dyDescent="0.2"/>
    <row r="156" ht="13.5" hidden="1" customHeight="1" x14ac:dyDescent="0.2"/>
    <row r="157" ht="13.5" hidden="1" customHeight="1" x14ac:dyDescent="0.2"/>
    <row r="158" ht="13.5" hidden="1" customHeight="1" x14ac:dyDescent="0.2"/>
    <row r="159" ht="13.5" hidden="1" customHeight="1" x14ac:dyDescent="0.2"/>
    <row r="160" ht="13.5" hidden="1" customHeight="1" x14ac:dyDescent="0.2"/>
    <row r="161" ht="13.5" hidden="1" customHeight="1" x14ac:dyDescent="0.2"/>
    <row r="162" ht="13.5" hidden="1" customHeight="1" x14ac:dyDescent="0.2"/>
    <row r="163" ht="13.5" hidden="1" customHeight="1" x14ac:dyDescent="0.2"/>
    <row r="164" ht="13.5" hidden="1" customHeight="1" x14ac:dyDescent="0.2"/>
    <row r="165" ht="13.5" hidden="1" customHeight="1" x14ac:dyDescent="0.2"/>
    <row r="166" ht="13.5" hidden="1" customHeight="1" x14ac:dyDescent="0.2"/>
    <row r="167" ht="13.5" hidden="1" customHeight="1" x14ac:dyDescent="0.2"/>
    <row r="168" ht="13.5" hidden="1" customHeight="1" x14ac:dyDescent="0.2"/>
    <row r="169" ht="13.5" hidden="1" customHeight="1" x14ac:dyDescent="0.2"/>
    <row r="170" ht="13.5" hidden="1" customHeight="1" x14ac:dyDescent="0.2"/>
    <row r="171" ht="13.5" hidden="1" customHeight="1" x14ac:dyDescent="0.2"/>
    <row r="172" ht="13.5" hidden="1" customHeight="1" x14ac:dyDescent="0.2"/>
    <row r="173" ht="13.5" hidden="1" customHeight="1" x14ac:dyDescent="0.2"/>
    <row r="174" ht="13.5" hidden="1" customHeight="1" x14ac:dyDescent="0.2"/>
    <row r="175" ht="13.5" hidden="1" customHeight="1" x14ac:dyDescent="0.2"/>
    <row r="176" ht="13.5" hidden="1" customHeight="1" x14ac:dyDescent="0.2"/>
    <row r="177" ht="13.5" hidden="1" customHeight="1" x14ac:dyDescent="0.2"/>
    <row r="178" ht="13.5" hidden="1" customHeight="1" x14ac:dyDescent="0.2"/>
    <row r="179" ht="13.5" hidden="1" customHeight="1" x14ac:dyDescent="0.2"/>
    <row r="180" ht="13.5" hidden="1" customHeight="1" x14ac:dyDescent="0.2"/>
    <row r="181" ht="13.5" hidden="1" customHeight="1" x14ac:dyDescent="0.2"/>
    <row r="182" ht="13.5" hidden="1" customHeight="1" x14ac:dyDescent="0.2"/>
    <row r="183" ht="13.5" hidden="1" customHeight="1" x14ac:dyDescent="0.2"/>
    <row r="184" ht="13.5" hidden="1" customHeight="1" x14ac:dyDescent="0.2"/>
    <row r="185" ht="13.5" hidden="1" customHeight="1" x14ac:dyDescent="0.2"/>
    <row r="186" ht="13.5" hidden="1" customHeight="1" x14ac:dyDescent="0.2"/>
    <row r="187" ht="13.5" hidden="1" customHeight="1" x14ac:dyDescent="0.2"/>
    <row r="188" ht="13.5" hidden="1" customHeight="1" x14ac:dyDescent="0.2"/>
    <row r="189" ht="13.5" hidden="1" customHeight="1" x14ac:dyDescent="0.2"/>
    <row r="190" ht="13.5" hidden="1" customHeight="1" x14ac:dyDescent="0.2"/>
    <row r="191" ht="13.5" hidden="1" customHeight="1" x14ac:dyDescent="0.2"/>
    <row r="192" ht="13.5" hidden="1" customHeight="1" x14ac:dyDescent="0.2"/>
    <row r="193" ht="13.5" hidden="1" customHeight="1" x14ac:dyDescent="0.2"/>
    <row r="194" ht="13.5" hidden="1" customHeight="1" x14ac:dyDescent="0.2"/>
    <row r="195" ht="13.5" hidden="1" customHeight="1" x14ac:dyDescent="0.2"/>
    <row r="196" ht="13.5" hidden="1" customHeight="1" x14ac:dyDescent="0.2"/>
    <row r="197" ht="13.5" hidden="1" customHeight="1" x14ac:dyDescent="0.2"/>
    <row r="198" ht="13.5" hidden="1" customHeight="1" x14ac:dyDescent="0.2"/>
    <row r="199" ht="13.5" hidden="1" customHeight="1" x14ac:dyDescent="0.2"/>
    <row r="200" ht="13.5" hidden="1" customHeight="1" x14ac:dyDescent="0.2"/>
    <row r="201" ht="13.5" hidden="1" customHeight="1" x14ac:dyDescent="0.2"/>
    <row r="202" ht="13.5" hidden="1" customHeight="1" x14ac:dyDescent="0.2"/>
    <row r="203" ht="13.5" hidden="1" customHeight="1" x14ac:dyDescent="0.2"/>
    <row r="204" ht="13.5" hidden="1" customHeight="1" x14ac:dyDescent="0.2"/>
    <row r="205" ht="13.5" hidden="1" customHeight="1" x14ac:dyDescent="0.2"/>
    <row r="206" ht="13.5" hidden="1" customHeight="1" x14ac:dyDescent="0.2"/>
    <row r="207" ht="13.5" hidden="1" customHeight="1" x14ac:dyDescent="0.2"/>
    <row r="208" ht="13.5" hidden="1" customHeight="1" x14ac:dyDescent="0.2"/>
    <row r="209" ht="13.5" hidden="1" customHeight="1" x14ac:dyDescent="0.2"/>
    <row r="210" ht="13.5" hidden="1" customHeight="1" x14ac:dyDescent="0.2"/>
    <row r="211" ht="13.5" hidden="1" customHeight="1" x14ac:dyDescent="0.2"/>
    <row r="212" ht="13.5" hidden="1" customHeight="1" x14ac:dyDescent="0.2"/>
    <row r="213" ht="13.5" hidden="1" customHeight="1" x14ac:dyDescent="0.2"/>
    <row r="214" ht="13.5" hidden="1" customHeight="1" x14ac:dyDescent="0.2"/>
    <row r="215" ht="13.5" hidden="1" customHeight="1" x14ac:dyDescent="0.2"/>
    <row r="216" ht="13.5" hidden="1" customHeight="1" x14ac:dyDescent="0.2"/>
    <row r="217" ht="13.5" hidden="1" customHeight="1" x14ac:dyDescent="0.2"/>
    <row r="218" ht="13.5" hidden="1" customHeight="1" x14ac:dyDescent="0.2"/>
    <row r="219" ht="13.5" hidden="1" customHeight="1" x14ac:dyDescent="0.2"/>
    <row r="220" ht="13.5" hidden="1" customHeight="1" x14ac:dyDescent="0.2"/>
    <row r="221" ht="13.5" hidden="1" customHeight="1" x14ac:dyDescent="0.2"/>
    <row r="222" ht="13.5" hidden="1" customHeight="1" x14ac:dyDescent="0.2"/>
    <row r="223" ht="13.5" hidden="1" customHeight="1" x14ac:dyDescent="0.2"/>
    <row r="224" ht="13.5" hidden="1" customHeight="1" x14ac:dyDescent="0.2"/>
    <row r="225" ht="13.5" hidden="1" customHeight="1" x14ac:dyDescent="0.2"/>
    <row r="226" ht="13.5" hidden="1" customHeight="1" x14ac:dyDescent="0.2"/>
    <row r="227" ht="13.5" hidden="1" customHeight="1" x14ac:dyDescent="0.2"/>
    <row r="228" ht="13.5" hidden="1" customHeight="1" x14ac:dyDescent="0.2"/>
    <row r="229" ht="13.5" hidden="1" customHeight="1" x14ac:dyDescent="0.2"/>
    <row r="230" ht="13.5" hidden="1" customHeight="1" x14ac:dyDescent="0.2"/>
    <row r="231" ht="13.5" hidden="1" customHeight="1" x14ac:dyDescent="0.2"/>
    <row r="232" ht="13.5" hidden="1" customHeight="1" x14ac:dyDescent="0.2"/>
    <row r="233" ht="13.5" hidden="1" customHeight="1" x14ac:dyDescent="0.2"/>
    <row r="234" ht="13.5" hidden="1" customHeight="1" x14ac:dyDescent="0.2"/>
    <row r="235" ht="13.5" hidden="1" customHeight="1" x14ac:dyDescent="0.2"/>
    <row r="236" ht="13.5" hidden="1" customHeight="1" x14ac:dyDescent="0.2"/>
    <row r="237" ht="13.5" hidden="1" customHeight="1" x14ac:dyDescent="0.2"/>
    <row r="238" ht="13.5" hidden="1" customHeight="1" x14ac:dyDescent="0.2"/>
    <row r="239" ht="13.5" hidden="1" customHeight="1" x14ac:dyDescent="0.2"/>
    <row r="240" ht="13.5" hidden="1" customHeight="1" x14ac:dyDescent="0.2"/>
    <row r="241" ht="13.5" hidden="1" customHeight="1" x14ac:dyDescent="0.2"/>
    <row r="242" ht="13.5" hidden="1" customHeight="1" x14ac:dyDescent="0.2"/>
    <row r="243" ht="13.5" hidden="1" customHeight="1" x14ac:dyDescent="0.2"/>
    <row r="244" ht="13.5" hidden="1" customHeight="1" x14ac:dyDescent="0.2"/>
    <row r="245" ht="13.5" hidden="1" customHeight="1" x14ac:dyDescent="0.2"/>
    <row r="246" ht="13.5" hidden="1" customHeight="1" x14ac:dyDescent="0.2"/>
    <row r="247" ht="13.5" hidden="1" customHeight="1" x14ac:dyDescent="0.2"/>
    <row r="248" ht="13.5" hidden="1" customHeight="1" x14ac:dyDescent="0.2"/>
    <row r="249" ht="13.5" hidden="1" customHeight="1" x14ac:dyDescent="0.2"/>
    <row r="250" ht="13.5" hidden="1" customHeight="1" x14ac:dyDescent="0.2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2018-03-02T00:54:00Z</dcterms:modified>
</cp:coreProperties>
</file>