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45" windowWidth="2061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水洗化人口等!$A$6:$AA$48</definedName>
    <definedName name="_xlnm.Print_Area" localSheetId="2">し尿集計結果!$A$1:$M$36</definedName>
    <definedName name="_xlnm.Print_Area" localSheetId="1">し尿処理状況!$2:$7</definedName>
    <definedName name="_xlnm.Print_Area" localSheetId="0">水洗化人口等!$2:$7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49" i="2" l="1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C49" i="2"/>
  <c r="AC48" i="2"/>
  <c r="N48" i="2" s="1"/>
  <c r="AC47" i="2"/>
  <c r="AC46" i="2"/>
  <c r="AC45" i="2"/>
  <c r="AC44" i="2"/>
  <c r="N44" i="2" s="1"/>
  <c r="AC43" i="2"/>
  <c r="AC42" i="2"/>
  <c r="AC41" i="2"/>
  <c r="AC40" i="2"/>
  <c r="AC39" i="2"/>
  <c r="AC38" i="2"/>
  <c r="N38" i="2" s="1"/>
  <c r="AC37" i="2"/>
  <c r="AC36" i="2"/>
  <c r="AC35" i="2"/>
  <c r="AC34" i="2"/>
  <c r="AC33" i="2"/>
  <c r="AC32" i="2"/>
  <c r="N32" i="2" s="1"/>
  <c r="AC31" i="2"/>
  <c r="AC30" i="2"/>
  <c r="AC29" i="2"/>
  <c r="AC28" i="2"/>
  <c r="N28" i="2" s="1"/>
  <c r="AC27" i="2"/>
  <c r="AC26" i="2"/>
  <c r="AC25" i="2"/>
  <c r="AC24" i="2"/>
  <c r="AC23" i="2"/>
  <c r="AC22" i="2"/>
  <c r="N22" i="2" s="1"/>
  <c r="AC21" i="2"/>
  <c r="AC20" i="2"/>
  <c r="AC19" i="2"/>
  <c r="AC18" i="2"/>
  <c r="AC17" i="2"/>
  <c r="AC16" i="2"/>
  <c r="N16" i="2" s="1"/>
  <c r="AC15" i="2"/>
  <c r="AC14" i="2"/>
  <c r="AC13" i="2"/>
  <c r="AC12" i="2"/>
  <c r="N12" i="2" s="1"/>
  <c r="AC11" i="2"/>
  <c r="AC10" i="2"/>
  <c r="AC9" i="2"/>
  <c r="AC8" i="2"/>
  <c r="V49" i="2"/>
  <c r="V48" i="2"/>
  <c r="V47" i="2"/>
  <c r="V46" i="2"/>
  <c r="V45" i="2"/>
  <c r="V44" i="2"/>
  <c r="V43" i="2"/>
  <c r="V42" i="2"/>
  <c r="N42" i="2" s="1"/>
  <c r="V41" i="2"/>
  <c r="V40" i="2"/>
  <c r="V39" i="2"/>
  <c r="V38" i="2"/>
  <c r="V37" i="2"/>
  <c r="V36" i="2"/>
  <c r="V35" i="2"/>
  <c r="V34" i="2"/>
  <c r="N34" i="2" s="1"/>
  <c r="V33" i="2"/>
  <c r="V32" i="2"/>
  <c r="V31" i="2"/>
  <c r="V30" i="2"/>
  <c r="V29" i="2"/>
  <c r="V28" i="2"/>
  <c r="V27" i="2"/>
  <c r="V26" i="2"/>
  <c r="N26" i="2" s="1"/>
  <c r="V25" i="2"/>
  <c r="V24" i="2"/>
  <c r="V23" i="2"/>
  <c r="V22" i="2"/>
  <c r="V21" i="2"/>
  <c r="V20" i="2"/>
  <c r="V19" i="2"/>
  <c r="V18" i="2"/>
  <c r="N18" i="2" s="1"/>
  <c r="V17" i="2"/>
  <c r="V16" i="2"/>
  <c r="V15" i="2"/>
  <c r="V14" i="2"/>
  <c r="V13" i="2"/>
  <c r="V12" i="2"/>
  <c r="V11" i="2"/>
  <c r="V10" i="2"/>
  <c r="N10" i="2" s="1"/>
  <c r="V9" i="2"/>
  <c r="V8" i="2"/>
  <c r="O49" i="2"/>
  <c r="N49" i="2" s="1"/>
  <c r="O48" i="2"/>
  <c r="O47" i="2"/>
  <c r="O46" i="2"/>
  <c r="N46" i="2"/>
  <c r="O45" i="2"/>
  <c r="N45" i="2" s="1"/>
  <c r="O44" i="2"/>
  <c r="O43" i="2"/>
  <c r="N43" i="2" s="1"/>
  <c r="O42" i="2"/>
  <c r="O41" i="2"/>
  <c r="N41" i="2" s="1"/>
  <c r="O40" i="2"/>
  <c r="N40" i="2"/>
  <c r="O39" i="2"/>
  <c r="O38" i="2"/>
  <c r="O37" i="2"/>
  <c r="N37" i="2" s="1"/>
  <c r="O36" i="2"/>
  <c r="N36" i="2"/>
  <c r="O35" i="2"/>
  <c r="N35" i="2" s="1"/>
  <c r="O34" i="2"/>
  <c r="O33" i="2"/>
  <c r="N33" i="2" s="1"/>
  <c r="O32" i="2"/>
  <c r="O31" i="2"/>
  <c r="O30" i="2"/>
  <c r="N30" i="2"/>
  <c r="O29" i="2"/>
  <c r="N29" i="2" s="1"/>
  <c r="O28" i="2"/>
  <c r="O27" i="2"/>
  <c r="N27" i="2" s="1"/>
  <c r="O26" i="2"/>
  <c r="O25" i="2"/>
  <c r="N25" i="2" s="1"/>
  <c r="O24" i="2"/>
  <c r="N24" i="2"/>
  <c r="O23" i="2"/>
  <c r="O22" i="2"/>
  <c r="O21" i="2"/>
  <c r="N21" i="2" s="1"/>
  <c r="O20" i="2"/>
  <c r="N20" i="2"/>
  <c r="O19" i="2"/>
  <c r="N19" i="2" s="1"/>
  <c r="O18" i="2"/>
  <c r="O17" i="2"/>
  <c r="N17" i="2" s="1"/>
  <c r="O16" i="2"/>
  <c r="O15" i="2"/>
  <c r="O14" i="2"/>
  <c r="N14" i="2"/>
  <c r="O13" i="2"/>
  <c r="N13" i="2" s="1"/>
  <c r="O12" i="2"/>
  <c r="O11" i="2"/>
  <c r="N11" i="2" s="1"/>
  <c r="O10" i="2"/>
  <c r="O9" i="2"/>
  <c r="N9" i="2" s="1"/>
  <c r="O8" i="2"/>
  <c r="N8" i="2"/>
  <c r="K49" i="2"/>
  <c r="K48" i="2"/>
  <c r="K47" i="2"/>
  <c r="K46" i="2"/>
  <c r="D46" i="2" s="1"/>
  <c r="K45" i="2"/>
  <c r="K44" i="2"/>
  <c r="K43" i="2"/>
  <c r="K42" i="2"/>
  <c r="K41" i="2"/>
  <c r="K40" i="2"/>
  <c r="K39" i="2"/>
  <c r="K38" i="2"/>
  <c r="D38" i="2" s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D22" i="2" s="1"/>
  <c r="K21" i="2"/>
  <c r="K20" i="2"/>
  <c r="K19" i="2"/>
  <c r="K18" i="2"/>
  <c r="K17" i="2"/>
  <c r="K16" i="2"/>
  <c r="K15" i="2"/>
  <c r="K14" i="2"/>
  <c r="D14" i="2" s="1"/>
  <c r="K13" i="2"/>
  <c r="K12" i="2"/>
  <c r="K11" i="2"/>
  <c r="K10" i="2"/>
  <c r="K9" i="2"/>
  <c r="K8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E49" i="2"/>
  <c r="D49" i="2" s="1"/>
  <c r="E48" i="2"/>
  <c r="D48" i="2"/>
  <c r="E47" i="2"/>
  <c r="E46" i="2"/>
  <c r="E45" i="2"/>
  <c r="D45" i="2" s="1"/>
  <c r="E44" i="2"/>
  <c r="D44" i="2"/>
  <c r="E43" i="2"/>
  <c r="E42" i="2"/>
  <c r="E41" i="2"/>
  <c r="D41" i="2" s="1"/>
  <c r="E40" i="2"/>
  <c r="D40" i="2"/>
  <c r="E39" i="2"/>
  <c r="E38" i="2"/>
  <c r="E37" i="2"/>
  <c r="E36" i="2"/>
  <c r="D36" i="2"/>
  <c r="E35" i="2"/>
  <c r="E34" i="2"/>
  <c r="E33" i="2"/>
  <c r="D33" i="2" s="1"/>
  <c r="E32" i="2"/>
  <c r="D32" i="2"/>
  <c r="E31" i="2"/>
  <c r="E30" i="2"/>
  <c r="D30" i="2"/>
  <c r="E29" i="2"/>
  <c r="D29" i="2" s="1"/>
  <c r="E28" i="2"/>
  <c r="D28" i="2"/>
  <c r="E27" i="2"/>
  <c r="D27" i="2" s="1"/>
  <c r="E26" i="2"/>
  <c r="E25" i="2"/>
  <c r="E24" i="2"/>
  <c r="D24" i="2"/>
  <c r="E23" i="2"/>
  <c r="E22" i="2"/>
  <c r="E21" i="2"/>
  <c r="D21" i="2" s="1"/>
  <c r="E20" i="2"/>
  <c r="D20" i="2"/>
  <c r="E19" i="2"/>
  <c r="D19" i="2" s="1"/>
  <c r="E18" i="2"/>
  <c r="E17" i="2"/>
  <c r="D17" i="2" s="1"/>
  <c r="E16" i="2"/>
  <c r="D16" i="2"/>
  <c r="E15" i="2"/>
  <c r="E14" i="2"/>
  <c r="E13" i="2"/>
  <c r="D13" i="2" s="1"/>
  <c r="E12" i="2"/>
  <c r="D12" i="2"/>
  <c r="E11" i="2"/>
  <c r="E10" i="2"/>
  <c r="E9" i="2"/>
  <c r="D9" i="2" s="1"/>
  <c r="E8" i="2"/>
  <c r="D8" i="2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49" i="1"/>
  <c r="I48" i="1"/>
  <c r="I47" i="1"/>
  <c r="I46" i="1"/>
  <c r="D46" i="1" s="1"/>
  <c r="I45" i="1"/>
  <c r="I44" i="1"/>
  <c r="I43" i="1"/>
  <c r="I42" i="1"/>
  <c r="I41" i="1"/>
  <c r="I40" i="1"/>
  <c r="I39" i="1"/>
  <c r="I38" i="1"/>
  <c r="D38" i="1" s="1"/>
  <c r="I37" i="1"/>
  <c r="I36" i="1"/>
  <c r="I35" i="1"/>
  <c r="I34" i="1"/>
  <c r="I33" i="1"/>
  <c r="I32" i="1"/>
  <c r="I31" i="1"/>
  <c r="I30" i="1"/>
  <c r="D30" i="1" s="1"/>
  <c r="I29" i="1"/>
  <c r="I28" i="1"/>
  <c r="I27" i="1"/>
  <c r="I26" i="1"/>
  <c r="I25" i="1"/>
  <c r="I24" i="1"/>
  <c r="I23" i="1"/>
  <c r="I22" i="1"/>
  <c r="D22" i="1" s="1"/>
  <c r="I21" i="1"/>
  <c r="I20" i="1"/>
  <c r="I19" i="1"/>
  <c r="I18" i="1"/>
  <c r="I17" i="1"/>
  <c r="I16" i="1"/>
  <c r="I15" i="1"/>
  <c r="I14" i="1"/>
  <c r="D14" i="1" s="1"/>
  <c r="I13" i="1"/>
  <c r="I12" i="1"/>
  <c r="I11" i="1"/>
  <c r="I10" i="1"/>
  <c r="I9" i="1"/>
  <c r="I8" i="1"/>
  <c r="E49" i="1"/>
  <c r="D49" i="1"/>
  <c r="F49" i="1" s="1"/>
  <c r="E48" i="1"/>
  <c r="E47" i="1"/>
  <c r="D47" i="1" s="1"/>
  <c r="F47" i="1" s="1"/>
  <c r="E46" i="1"/>
  <c r="E45" i="1"/>
  <c r="D45" i="1"/>
  <c r="F45" i="1" s="1"/>
  <c r="E44" i="1"/>
  <c r="E43" i="1"/>
  <c r="D43" i="1" s="1"/>
  <c r="F43" i="1" s="1"/>
  <c r="E42" i="1"/>
  <c r="D42" i="1"/>
  <c r="F42" i="1" s="1"/>
  <c r="E41" i="1"/>
  <c r="D41" i="1"/>
  <c r="F41" i="1" s="1"/>
  <c r="E40" i="1"/>
  <c r="E39" i="1"/>
  <c r="D39" i="1" s="1"/>
  <c r="F39" i="1" s="1"/>
  <c r="E38" i="1"/>
  <c r="E37" i="1"/>
  <c r="D37" i="1"/>
  <c r="F37" i="1" s="1"/>
  <c r="E36" i="1"/>
  <c r="E35" i="1"/>
  <c r="D35" i="1" s="1"/>
  <c r="F35" i="1" s="1"/>
  <c r="E34" i="1"/>
  <c r="D34" i="1"/>
  <c r="F34" i="1" s="1"/>
  <c r="E33" i="1"/>
  <c r="D33" i="1"/>
  <c r="F33" i="1" s="1"/>
  <c r="E32" i="1"/>
  <c r="E31" i="1"/>
  <c r="D31" i="1" s="1"/>
  <c r="F31" i="1" s="1"/>
  <c r="E30" i="1"/>
  <c r="E29" i="1"/>
  <c r="D29" i="1"/>
  <c r="F29" i="1" s="1"/>
  <c r="E28" i="1"/>
  <c r="E27" i="1"/>
  <c r="D27" i="1" s="1"/>
  <c r="F27" i="1" s="1"/>
  <c r="E26" i="1"/>
  <c r="D26" i="1"/>
  <c r="F26" i="1" s="1"/>
  <c r="E25" i="1"/>
  <c r="D25" i="1"/>
  <c r="F25" i="1" s="1"/>
  <c r="E24" i="1"/>
  <c r="E23" i="1"/>
  <c r="D23" i="1" s="1"/>
  <c r="F23" i="1" s="1"/>
  <c r="E22" i="1"/>
  <c r="E21" i="1"/>
  <c r="D21" i="1"/>
  <c r="F21" i="1" s="1"/>
  <c r="E20" i="1"/>
  <c r="E19" i="1"/>
  <c r="D19" i="1" s="1"/>
  <c r="F19" i="1" s="1"/>
  <c r="E18" i="1"/>
  <c r="D18" i="1"/>
  <c r="F18" i="1" s="1"/>
  <c r="E17" i="1"/>
  <c r="D17" i="1"/>
  <c r="F17" i="1" s="1"/>
  <c r="E16" i="1"/>
  <c r="E15" i="1"/>
  <c r="D15" i="1" s="1"/>
  <c r="F15" i="1" s="1"/>
  <c r="E14" i="1"/>
  <c r="E13" i="1"/>
  <c r="D13" i="1"/>
  <c r="F13" i="1" s="1"/>
  <c r="E12" i="1"/>
  <c r="E11" i="1"/>
  <c r="D11" i="1" s="1"/>
  <c r="F11" i="1" s="1"/>
  <c r="E10" i="1"/>
  <c r="D10" i="1"/>
  <c r="F10" i="1" s="1"/>
  <c r="E9" i="1"/>
  <c r="D9" i="1"/>
  <c r="F9" i="1" s="1"/>
  <c r="E8" i="1"/>
  <c r="N15" i="2" l="1"/>
  <c r="N23" i="2"/>
  <c r="N31" i="2"/>
  <c r="N39" i="2"/>
  <c r="N47" i="2"/>
  <c r="D11" i="2"/>
  <c r="D25" i="2"/>
  <c r="D37" i="2"/>
  <c r="D43" i="2"/>
  <c r="D10" i="2"/>
  <c r="D18" i="2"/>
  <c r="D26" i="2"/>
  <c r="D34" i="2"/>
  <c r="D42" i="2"/>
  <c r="D35" i="2"/>
  <c r="D15" i="2"/>
  <c r="D23" i="2"/>
  <c r="D31" i="2"/>
  <c r="D39" i="2"/>
  <c r="D47" i="2"/>
  <c r="F14" i="1"/>
  <c r="J14" i="1"/>
  <c r="F22" i="1"/>
  <c r="J22" i="1"/>
  <c r="F30" i="1"/>
  <c r="J30" i="1"/>
  <c r="F38" i="1"/>
  <c r="J38" i="1"/>
  <c r="F46" i="1"/>
  <c r="J46" i="1"/>
  <c r="D24" i="1"/>
  <c r="D40" i="1"/>
  <c r="J34" i="1"/>
  <c r="J42" i="1"/>
  <c r="D8" i="1"/>
  <c r="D16" i="1"/>
  <c r="D32" i="1"/>
  <c r="D48" i="1"/>
  <c r="J10" i="1"/>
  <c r="J18" i="1"/>
  <c r="J26" i="1"/>
  <c r="D12" i="1"/>
  <c r="D20" i="1"/>
  <c r="D28" i="1"/>
  <c r="D36" i="1"/>
  <c r="D44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AF250" i="4"/>
  <c r="AF249" i="4"/>
  <c r="AF248" i="4"/>
  <c r="AF247" i="4"/>
  <c r="AF246" i="4"/>
  <c r="AF245" i="4"/>
  <c r="AF244" i="4"/>
  <c r="AF243" i="4"/>
  <c r="AF242" i="4"/>
  <c r="AF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F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A2" i="4"/>
  <c r="AG2" i="4" s="1"/>
  <c r="L2" i="4"/>
  <c r="M2" i="4" s="1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1" i="1"/>
  <c r="B1" i="1"/>
  <c r="AB2" i="4" l="1"/>
  <c r="AD2" i="4"/>
  <c r="F16" i="1"/>
  <c r="J16" i="1"/>
  <c r="F40" i="1"/>
  <c r="J40" i="1"/>
  <c r="F20" i="1"/>
  <c r="J20" i="1"/>
  <c r="F8" i="1"/>
  <c r="J8" i="1"/>
  <c r="F24" i="1"/>
  <c r="J24" i="1"/>
  <c r="F44" i="1"/>
  <c r="J44" i="1"/>
  <c r="F12" i="1"/>
  <c r="J12" i="1"/>
  <c r="F48" i="1"/>
  <c r="J48" i="1"/>
  <c r="F28" i="1"/>
  <c r="J28" i="1"/>
  <c r="F36" i="1"/>
  <c r="J36" i="1"/>
  <c r="F32" i="1"/>
  <c r="J32" i="1"/>
  <c r="AD37" i="4"/>
  <c r="AD52" i="4"/>
  <c r="AD44" i="4"/>
  <c r="AD36" i="4"/>
  <c r="AD28" i="4"/>
  <c r="AD20" i="4"/>
  <c r="AD12" i="4"/>
  <c r="AD51" i="4"/>
  <c r="AD43" i="4"/>
  <c r="AD33" i="4"/>
  <c r="AD25" i="4"/>
  <c r="AD15" i="4"/>
  <c r="AD31" i="4"/>
  <c r="AD11" i="4"/>
  <c r="AD13" i="4"/>
  <c r="AD40" i="4"/>
  <c r="AD32" i="4"/>
  <c r="AD16" i="4"/>
  <c r="AD47" i="4"/>
  <c r="AD29" i="4"/>
  <c r="AD7" i="4"/>
  <c r="AD46" i="4"/>
  <c r="AD30" i="4"/>
  <c r="AD14" i="4"/>
  <c r="AD45" i="4"/>
  <c r="AD27" i="4"/>
  <c r="AD17" i="4"/>
  <c r="AD50" i="4"/>
  <c r="AD42" i="4"/>
  <c r="AD34" i="4"/>
  <c r="AD26" i="4"/>
  <c r="AD18" i="4"/>
  <c r="AD10" i="4"/>
  <c r="AD49" i="4"/>
  <c r="AD41" i="4"/>
  <c r="AD23" i="4"/>
  <c r="AD48" i="4"/>
  <c r="AD24" i="4"/>
  <c r="AD8" i="4"/>
  <c r="AD39" i="4"/>
  <c r="AD21" i="4"/>
  <c r="AD9" i="4"/>
  <c r="AD38" i="4"/>
  <c r="AD22" i="4"/>
  <c r="AD53" i="4"/>
  <c r="AD35" i="4"/>
  <c r="AD19" i="4"/>
  <c r="H12" i="4" l="1"/>
  <c r="L8" i="4"/>
  <c r="J31" i="4"/>
  <c r="H20" i="4"/>
  <c r="J20" i="4" s="1"/>
  <c r="M8" i="4"/>
  <c r="D10" i="4"/>
  <c r="H19" i="4"/>
  <c r="M9" i="4"/>
  <c r="D8" i="4"/>
  <c r="I7" i="4"/>
  <c r="I35" i="4"/>
  <c r="H21" i="4"/>
  <c r="J21" i="4" s="1"/>
  <c r="I28" i="4"/>
  <c r="J27" i="4"/>
  <c r="D11" i="4"/>
  <c r="H11" i="4"/>
  <c r="J11" i="4" s="1"/>
  <c r="I9" i="4"/>
  <c r="L7" i="4"/>
  <c r="I29" i="4"/>
  <c r="J28" i="4"/>
  <c r="H10" i="4"/>
  <c r="I10" i="4"/>
  <c r="I32" i="4"/>
  <c r="H7" i="4"/>
  <c r="I14" i="4"/>
  <c r="I33" i="4"/>
  <c r="D7" i="4"/>
  <c r="D9" i="4" s="1"/>
  <c r="I12" i="4"/>
  <c r="I34" i="4"/>
  <c r="H9" i="4"/>
  <c r="J9" i="4" s="1"/>
  <c r="I20" i="4"/>
  <c r="I27" i="4"/>
  <c r="I36" i="4" s="1"/>
  <c r="D15" i="4"/>
  <c r="D12" i="4"/>
  <c r="I19" i="4"/>
  <c r="I22" i="4" s="1"/>
  <c r="H8" i="4"/>
  <c r="J8" i="4" s="1"/>
  <c r="I8" i="4"/>
  <c r="I21" i="4"/>
  <c r="I30" i="4"/>
  <c r="J29" i="4"/>
  <c r="C17" i="4"/>
  <c r="H14" i="4"/>
  <c r="J14" i="4" s="1"/>
  <c r="I11" i="4"/>
  <c r="L9" i="4"/>
  <c r="I31" i="4"/>
  <c r="J30" i="4"/>
  <c r="M7" i="4"/>
  <c r="H13" i="4" l="1"/>
  <c r="H15" i="4" s="1"/>
  <c r="J7" i="4"/>
  <c r="H22" i="4"/>
  <c r="J19" i="4"/>
  <c r="J22" i="4" s="1"/>
  <c r="J36" i="4"/>
  <c r="I13" i="4"/>
  <c r="I15" i="4" s="1"/>
  <c r="D13" i="4"/>
  <c r="D14" i="4" s="1"/>
  <c r="M15" i="4"/>
  <c r="D25" i="4"/>
  <c r="D24" i="4"/>
  <c r="L15" i="4"/>
  <c r="J10" i="4"/>
  <c r="J12" i="4"/>
  <c r="D21" i="4" l="1"/>
  <c r="D20" i="4"/>
  <c r="D22" i="4"/>
  <c r="D23" i="4"/>
  <c r="D19" i="4"/>
  <c r="J13" i="4"/>
  <c r="K11" i="4" l="1"/>
  <c r="J15" i="4"/>
  <c r="K9" i="4"/>
  <c r="K8" i="4"/>
  <c r="K7" i="4"/>
  <c r="K12" i="4"/>
  <c r="K10" i="4"/>
</calcChain>
</file>

<file path=xl/sharedStrings.xml><?xml version="1.0" encoding="utf-8"?>
<sst xmlns="http://schemas.openxmlformats.org/spreadsheetml/2006/main" count="863" uniqueCount="382">
  <si>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</si>
  <si>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</si>
  <si>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</si>
  <si>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</si>
  <si>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</si>
  <si>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</si>
  <si>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</si>
  <si>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</si>
  <si>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</si>
  <si>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</si>
  <si>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</si>
  <si>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</si>
  <si>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</si>
  <si>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</si>
  <si>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</si>
  <si>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</si>
  <si>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</si>
  <si>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</si>
  <si>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</si>
  <si>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</si>
  <si>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</si>
  <si>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</si>
  <si>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</si>
  <si>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</si>
  <si>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</si>
  <si>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</si>
  <si>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</si>
  <si>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</si>
  <si>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</si>
  <si>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</si>
  <si>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</si>
  <si>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</si>
  <si>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</si>
  <si>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</si>
  <si>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</si>
  <si>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</si>
  <si>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</si>
  <si>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</si>
  <si>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</si>
  <si>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</si>
  <si>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</si>
  <si>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</si>
  <si>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</si>
  <si>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</si>
  <si>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</si>
  <si>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</si>
  <si>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</si>
  <si>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</si>
  <si>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</si>
  <si>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</si>
  <si>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</si>
  <si>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</si>
  <si>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</si>
  <si>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</si>
  <si>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</si>
  <si>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</si>
  <si>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</si>
  <si>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</si>
  <si>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</si>
  <si>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</si>
  <si>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</si>
  <si>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</si>
  <si>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</si>
  <si>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</si>
  <si>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</si>
  <si>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</si>
  <si>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</si>
  <si>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</si>
  <si>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</si>
  <si>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</si>
  <si>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</si>
  <si>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</si>
  <si>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</si>
  <si>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</si>
  <si>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</si>
  <si>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</si>
  <si>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</si>
  <si>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</si>
  <si>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</si>
  <si>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</si>
  <si>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</si>
  <si>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</si>
  <si>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</si>
  <si>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</si>
  <si>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</si>
  <si>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</si>
  <si>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</si>
  <si>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</si>
  <si>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</si>
  <si>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</si>
  <si>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</si>
  <si>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</si>
  <si>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</si>
  <si>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</si>
  <si>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</si>
  <si>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</si>
  <si>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</si>
  <si>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</si>
  <si>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</si>
  <si>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</si>
  <si>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</si>
  <si>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</si>
  <si>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</si>
  <si>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</si>
  <si>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</si>
  <si>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</si>
  <si>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</si>
  <si>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</si>
  <si>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</si>
  <si>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</si>
  <si>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</si>
  <si>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</si>
  <si>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</si>
  <si>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</si>
  <si>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</si>
  <si>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</si>
  <si>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</si>
  <si>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</si>
  <si>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</si>
  <si>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</si>
  <si>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</si>
  <si>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</si>
  <si>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</si>
  <si>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</si>
  <si>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</si>
  <si>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</si>
  <si>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</si>
  <si>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</si>
  <si>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</si>
  <si>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</si>
  <si>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</si>
  <si>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</si>
  <si>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</si>
  <si>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</si>
  <si>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</si>
  <si>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</si>
  <si>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</si>
  <si>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</si>
  <si>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</si>
  <si>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</si>
  <si>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</si>
  <si>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</si>
  <si>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</si>
  <si>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</si>
  <si>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</si>
  <si>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</si>
  <si>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</si>
  <si>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</si>
  <si>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</si>
  <si>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</si>
  <si>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</si>
  <si>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</si>
  <si>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</si>
  <si>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</si>
  <si>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</si>
  <si>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</si>
  <si>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</si>
  <si>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</si>
  <si>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</si>
  <si>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</si>
  <si>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</si>
  <si>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</si>
  <si>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</si>
  <si>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</si>
  <si>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</si>
  <si>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</si>
  <si>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</si>
  <si>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</si>
  <si>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</si>
  <si>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</si>
  <si>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</si>
  <si>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</si>
  <si>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</si>
  <si>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</si>
  <si>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</si>
  <si>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</si>
  <si>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</si>
  <si>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</si>
  <si>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</si>
  <si>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</si>
  <si>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</si>
  <si>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</si>
  <si>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</si>
  <si>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</si>
  <si>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</si>
  <si>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</si>
  <si>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</si>
  <si>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</si>
  <si>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</si>
  <si>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</si>
  <si>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</si>
  <si>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</si>
  <si>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</si>
  <si>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</si>
  <si>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</si>
  <si>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</si>
  <si>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</si>
  <si>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</si>
  <si>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</si>
  <si>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</si>
  <si>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</si>
  <si>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</si>
  <si>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</si>
  <si>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</si>
  <si>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</si>
  <si>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</si>
  <si>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</si>
  <si>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</si>
  <si>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</si>
  <si>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</si>
  <si>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</si>
  <si>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</si>
  <si>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</si>
  <si>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</si>
  <si>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</si>
  <si>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</si>
  <si>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</si>
  <si>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</si>
  <si>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</si>
  <si>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</si>
  <si>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</si>
  <si>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</si>
  <si>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</si>
  <si>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</si>
  <si>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</si>
  <si>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</si>
  <si>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</si>
  <si>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</si>
  <si>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</si>
  <si>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</si>
  <si>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</si>
  <si>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</si>
  <si>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</si>
  <si>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</si>
  <si>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</si>
  <si>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</si>
  <si>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</si>
  <si>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</si>
  <si>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</si>
  <si>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</si>
  <si>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</si>
  <si>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</si>
  <si>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</si>
  <si>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</si>
  <si>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</si>
  <si>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</si>
  <si>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</si>
  <si>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</si>
  <si>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</si>
  <si>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</si>
  <si>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</si>
  <si>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21000</t>
  </si>
  <si>
    <t>水洗化人口等（平成28年度実績）</t>
    <phoneticPr fontId="3"/>
  </si>
  <si>
    <t>し尿処理の状況（平成28年度実績）</t>
    <phoneticPr fontId="3"/>
  </si>
  <si>
    <t>21201</t>
  </si>
  <si>
    <t>岐阜市</t>
  </si>
  <si>
    <t>○</t>
  </si>
  <si>
    <t>211201</t>
    <phoneticPr fontId="3"/>
  </si>
  <si>
    <t>21202</t>
  </si>
  <si>
    <t>大垣市</t>
  </si>
  <si>
    <t>211202</t>
    <phoneticPr fontId="3"/>
  </si>
  <si>
    <t>21203</t>
  </si>
  <si>
    <t>高山市</t>
  </si>
  <si>
    <t>211203</t>
    <phoneticPr fontId="3"/>
  </si>
  <si>
    <t>21204</t>
  </si>
  <si>
    <t>多治見市</t>
  </si>
  <si>
    <t>211204</t>
    <phoneticPr fontId="3"/>
  </si>
  <si>
    <t>21205</t>
  </si>
  <si>
    <t>関市</t>
  </si>
  <si>
    <t>211205</t>
    <phoneticPr fontId="3"/>
  </si>
  <si>
    <t>21206</t>
  </si>
  <si>
    <t>中津川市</t>
  </si>
  <si>
    <t>211206</t>
    <phoneticPr fontId="3"/>
  </si>
  <si>
    <t>21207</t>
  </si>
  <si>
    <t>美濃市</t>
  </si>
  <si>
    <t>211207</t>
    <phoneticPr fontId="3"/>
  </si>
  <si>
    <t>21208</t>
  </si>
  <si>
    <t>瑞浪市</t>
  </si>
  <si>
    <t>211208</t>
    <phoneticPr fontId="3"/>
  </si>
  <si>
    <t>21209</t>
  </si>
  <si>
    <t>羽島市</t>
  </si>
  <si>
    <t>211209</t>
    <phoneticPr fontId="3"/>
  </si>
  <si>
    <t>21210</t>
  </si>
  <si>
    <t>恵那市</t>
  </si>
  <si>
    <t>211210</t>
    <phoneticPr fontId="3"/>
  </si>
  <si>
    <t>21211</t>
  </si>
  <si>
    <t>美濃加茂市</t>
  </si>
  <si>
    <t>211211</t>
    <phoneticPr fontId="3"/>
  </si>
  <si>
    <t>21212</t>
  </si>
  <si>
    <t>土岐市</t>
  </si>
  <si>
    <t>211212</t>
    <phoneticPr fontId="3"/>
  </si>
  <si>
    <t>21213</t>
  </si>
  <si>
    <t>各務原市</t>
  </si>
  <si>
    <t>211213</t>
    <phoneticPr fontId="3"/>
  </si>
  <si>
    <t>21214</t>
  </si>
  <si>
    <t>可児市</t>
  </si>
  <si>
    <t>211214</t>
    <phoneticPr fontId="3"/>
  </si>
  <si>
    <t>21215</t>
  </si>
  <si>
    <t>山県市</t>
  </si>
  <si>
    <t>211215</t>
    <phoneticPr fontId="3"/>
  </si>
  <si>
    <t>21216</t>
  </si>
  <si>
    <t>瑞穂市</t>
  </si>
  <si>
    <t>211216</t>
    <phoneticPr fontId="3"/>
  </si>
  <si>
    <t>21217</t>
  </si>
  <si>
    <t>飛騨市</t>
  </si>
  <si>
    <t>211217</t>
    <phoneticPr fontId="3"/>
  </si>
  <si>
    <t>21218</t>
  </si>
  <si>
    <t>本巣市</t>
  </si>
  <si>
    <t>211218</t>
    <phoneticPr fontId="3"/>
  </si>
  <si>
    <t>21219</t>
  </si>
  <si>
    <t>郡上市</t>
  </si>
  <si>
    <t>211219</t>
    <phoneticPr fontId="3"/>
  </si>
  <si>
    <t>21220</t>
  </si>
  <si>
    <t>下呂市</t>
  </si>
  <si>
    <t>211220</t>
    <phoneticPr fontId="3"/>
  </si>
  <si>
    <t>21221</t>
  </si>
  <si>
    <t>海津市</t>
  </si>
  <si>
    <t>211221</t>
    <phoneticPr fontId="3"/>
  </si>
  <si>
    <t>21302</t>
  </si>
  <si>
    <t>岐南町</t>
  </si>
  <si>
    <t>211302</t>
    <phoneticPr fontId="3"/>
  </si>
  <si>
    <t>21303</t>
  </si>
  <si>
    <t>笠松町</t>
  </si>
  <si>
    <t>211303</t>
    <phoneticPr fontId="3"/>
  </si>
  <si>
    <t>21341</t>
  </si>
  <si>
    <t>養老町</t>
  </si>
  <si>
    <t>211341</t>
    <phoneticPr fontId="3"/>
  </si>
  <si>
    <t>21361</t>
  </si>
  <si>
    <t>垂井町</t>
  </si>
  <si>
    <t>211361</t>
    <phoneticPr fontId="3"/>
  </si>
  <si>
    <t>21362</t>
  </si>
  <si>
    <t>関ケ原町</t>
  </si>
  <si>
    <t>211362</t>
    <phoneticPr fontId="3"/>
  </si>
  <si>
    <t>21381</t>
  </si>
  <si>
    <t>神戸町</t>
  </si>
  <si>
    <t>211381</t>
    <phoneticPr fontId="3"/>
  </si>
  <si>
    <t>21382</t>
  </si>
  <si>
    <t>輪之内町</t>
  </si>
  <si>
    <t>211382</t>
    <phoneticPr fontId="3"/>
  </si>
  <si>
    <t>21383</t>
  </si>
  <si>
    <t>安八町</t>
  </si>
  <si>
    <t>211383</t>
    <phoneticPr fontId="3"/>
  </si>
  <si>
    <t>21401</t>
  </si>
  <si>
    <t>揖斐川町</t>
  </si>
  <si>
    <t>211401</t>
    <phoneticPr fontId="3"/>
  </si>
  <si>
    <t>21403</t>
  </si>
  <si>
    <t>大野町</t>
  </si>
  <si>
    <t>211403</t>
    <phoneticPr fontId="3"/>
  </si>
  <si>
    <t>21404</t>
  </si>
  <si>
    <t>池田町</t>
  </si>
  <si>
    <t>211404</t>
    <phoneticPr fontId="3"/>
  </si>
  <si>
    <t>21421</t>
  </si>
  <si>
    <t>北方町</t>
  </si>
  <si>
    <t>211421</t>
    <phoneticPr fontId="3"/>
  </si>
  <si>
    <t>21501</t>
  </si>
  <si>
    <t>坂祝町</t>
  </si>
  <si>
    <t>211501</t>
    <phoneticPr fontId="3"/>
  </si>
  <si>
    <t>21502</t>
  </si>
  <si>
    <t>富加町</t>
  </si>
  <si>
    <t>211502</t>
    <phoneticPr fontId="3"/>
  </si>
  <si>
    <t>21503</t>
  </si>
  <si>
    <t>川辺町</t>
  </si>
  <si>
    <t>211503</t>
    <phoneticPr fontId="3"/>
  </si>
  <si>
    <t>21504</t>
  </si>
  <si>
    <t>七宗町</t>
  </si>
  <si>
    <t>211504</t>
    <phoneticPr fontId="3"/>
  </si>
  <si>
    <t>21505</t>
  </si>
  <si>
    <t>八百津町</t>
  </si>
  <si>
    <t>211505</t>
    <phoneticPr fontId="3"/>
  </si>
  <si>
    <t>21506</t>
  </si>
  <si>
    <t>白川町</t>
  </si>
  <si>
    <t>211506</t>
    <phoneticPr fontId="3"/>
  </si>
  <si>
    <t>21507</t>
  </si>
  <si>
    <t>東白川村</t>
  </si>
  <si>
    <t>211507</t>
    <phoneticPr fontId="3"/>
  </si>
  <si>
    <t>21521</t>
  </si>
  <si>
    <t>御嵩町</t>
  </si>
  <si>
    <t>211521</t>
    <phoneticPr fontId="3"/>
  </si>
  <si>
    <t>21604</t>
  </si>
  <si>
    <t>白川村</t>
  </si>
  <si>
    <t>211604</t>
    <phoneticPr fontId="3"/>
  </si>
  <si>
    <t>21000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</si>
</sst>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NumberFormat="1" applyFont="1" applyBorder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00"/>
  <sheetViews>
    <sheetView tabSelected="1" zoomScaleNormal="100" workbookViewId="0">
      <pane xSplit="3" ySplit="6" topLeftCell="I7" activePane="bottomRight" state="frozen"/>
      <selection activeCell="A8" sqref="A8"/>
      <selection pane="topRight" activeCell="A8" sqref="A8"/>
      <selection pane="bottomLeft" activeCell="A8" sqref="A8"/>
      <selection pane="bottomRight" activeCell="Q8" sqref="Q8:Q49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16384" width="9" style="81"/>
  </cols>
  <sheetData>
    <row r="1" spans="1:27" s="78" customFormat="1" ht="17.25">
      <c r="A1" s="56" t="s">
        <v>252</v>
      </c>
      <c r="B1" s="79">
        <f>COUNTA(A:A) - 3</f>
        <v>42</v>
      </c>
      <c r="C1" s="79">
        <f>SUBTOTAL(3,A:A ) - 2</f>
        <v>43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</row>
    <row r="2" spans="1:27" s="76" customFormat="1" ht="13.5" customHeight="1">
      <c r="A2" s="128" t="s">
        <v>193</v>
      </c>
      <c r="B2" s="132" t="s">
        <v>194</v>
      </c>
      <c r="C2" s="133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8" t="s">
        <v>198</v>
      </c>
      <c r="T2" s="119"/>
      <c r="U2" s="119"/>
      <c r="V2" s="120"/>
      <c r="W2" s="127" t="s">
        <v>199</v>
      </c>
      <c r="X2" s="119"/>
      <c r="Y2" s="119"/>
      <c r="Z2" s="120"/>
    </row>
    <row r="3" spans="1:27" s="76" customFormat="1" ht="13.5" customHeight="1">
      <c r="A3" s="131"/>
      <c r="B3" s="131"/>
      <c r="C3" s="134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1"/>
      <c r="T3" s="122"/>
      <c r="U3" s="122"/>
      <c r="V3" s="123"/>
      <c r="W3" s="121"/>
      <c r="X3" s="122"/>
      <c r="Y3" s="122"/>
      <c r="Z3" s="123"/>
    </row>
    <row r="4" spans="1:27" s="76" customFormat="1" ht="18.75" customHeight="1">
      <c r="A4" s="131"/>
      <c r="B4" s="131"/>
      <c r="C4" s="134"/>
      <c r="D4" s="64"/>
      <c r="E4" s="126" t="s">
        <v>200</v>
      </c>
      <c r="F4" s="124" t="s">
        <v>203</v>
      </c>
      <c r="G4" s="124" t="s">
        <v>246</v>
      </c>
      <c r="H4" s="124" t="s">
        <v>204</v>
      </c>
      <c r="I4" s="126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3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8" t="s">
        <v>212</v>
      </c>
      <c r="V4" s="128" t="s">
        <v>213</v>
      </c>
      <c r="W4" s="124" t="s">
        <v>211</v>
      </c>
      <c r="X4" s="124" t="s">
        <v>248</v>
      </c>
      <c r="Y4" s="128" t="s">
        <v>212</v>
      </c>
      <c r="Z4" s="128" t="s">
        <v>213</v>
      </c>
    </row>
    <row r="5" spans="1:27" s="76" customFormat="1" ht="22.5" customHeight="1">
      <c r="A5" s="131"/>
      <c r="B5" s="131"/>
      <c r="C5" s="134"/>
      <c r="D5" s="6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29"/>
      <c r="V5" s="129"/>
      <c r="W5" s="125"/>
      <c r="X5" s="125"/>
      <c r="Y5" s="129"/>
      <c r="Z5" s="129"/>
    </row>
    <row r="6" spans="1:27" s="77" customFormat="1" ht="13.5" customHeight="1">
      <c r="A6" s="131"/>
      <c r="B6" s="131"/>
      <c r="C6" s="134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</row>
    <row r="7" spans="1:27" s="75" customFormat="1" ht="13.5" customHeight="1">
      <c r="A7" s="109" t="s">
        <v>33</v>
      </c>
      <c r="B7" s="116" t="s">
        <v>251</v>
      </c>
      <c r="C7" s="109" t="s">
        <v>200</v>
      </c>
      <c r="D7" s="110">
        <f>+SUM(E7,+I7)</f>
        <v>2022785</v>
      </c>
      <c r="E7" s="110">
        <f>+SUM(G7,+H7)</f>
        <v>95678</v>
      </c>
      <c r="F7" s="111">
        <f>IF(D7&gt;0,E7/D7*100,"-")</f>
        <v>4.7300133232152701</v>
      </c>
      <c r="G7" s="108">
        <f>SUM(G$8:G$1000)</f>
        <v>95262</v>
      </c>
      <c r="H7" s="108">
        <f>SUM(H$8:H$1000)</f>
        <v>416</v>
      </c>
      <c r="I7" s="110">
        <f>+SUM(K7,+M7,+O7)</f>
        <v>1927107</v>
      </c>
      <c r="J7" s="111">
        <f>IF(D7&gt;0,I7/D7*100,"-")</f>
        <v>95.26998667678474</v>
      </c>
      <c r="K7" s="108">
        <f>SUM(K$8:K$1000)</f>
        <v>1308219</v>
      </c>
      <c r="L7" s="111">
        <f>IF(D7&gt;0,K7/D7*100,"-")</f>
        <v>64.674149748984689</v>
      </c>
      <c r="M7" s="108">
        <f>SUM(M$8:M$1000)</f>
        <v>15656</v>
      </c>
      <c r="N7" s="111">
        <f>IF(D7&gt;0,M7/D7*100,"-")</f>
        <v>0.77398240544595687</v>
      </c>
      <c r="O7" s="108">
        <f>SUM(O$8:O$1000)</f>
        <v>603232</v>
      </c>
      <c r="P7" s="108">
        <f>SUM(P$8:P$1000)</f>
        <v>329814</v>
      </c>
      <c r="Q7" s="111">
        <f>IF(D7&gt;0,O7/D7*100,"-")</f>
        <v>29.82185452235408</v>
      </c>
      <c r="R7" s="108">
        <f>SUM(R$8:R$1000)</f>
        <v>46092</v>
      </c>
      <c r="S7" s="112">
        <f t="shared" ref="S7:Z7" si="0">COUNTIF(S$8:S$1000,"○")</f>
        <v>5</v>
      </c>
      <c r="T7" s="112">
        <f t="shared" si="0"/>
        <v>3</v>
      </c>
      <c r="U7" s="112">
        <f t="shared" si="0"/>
        <v>0</v>
      </c>
      <c r="V7" s="112">
        <f t="shared" si="0"/>
        <v>34</v>
      </c>
      <c r="W7" s="112">
        <f t="shared" si="0"/>
        <v>2</v>
      </c>
      <c r="X7" s="112">
        <f t="shared" si="0"/>
        <v>0</v>
      </c>
      <c r="Y7" s="112">
        <f t="shared" si="0"/>
        <v>0</v>
      </c>
      <c r="Z7" s="112">
        <f t="shared" si="0"/>
        <v>40</v>
      </c>
    </row>
    <row r="8" spans="1:27" s="105" customFormat="1" ht="13.5" customHeight="1">
      <c r="A8" s="101" t="s">
        <v>33</v>
      </c>
      <c r="B8" s="102" t="s">
        <v>254</v>
      </c>
      <c r="C8" s="101" t="s">
        <v>255</v>
      </c>
      <c r="D8" s="103">
        <f t="shared" ref="D8:D49" si="1">+SUM(E8,+I8)</f>
        <v>405582</v>
      </c>
      <c r="E8" s="103">
        <f t="shared" ref="E8:E49" si="2">+SUM(G8,+H8)</f>
        <v>4158</v>
      </c>
      <c r="F8" s="104">
        <f t="shared" ref="F8:F49" si="3">IF(D8&gt;0,E8/D8*100,"-")</f>
        <v>1.0251934257437461</v>
      </c>
      <c r="G8" s="103">
        <v>4158</v>
      </c>
      <c r="H8" s="103">
        <v>0</v>
      </c>
      <c r="I8" s="103">
        <f t="shared" ref="I8:I49" si="4">+SUM(K8,+M8,+O8)</f>
        <v>401424</v>
      </c>
      <c r="J8" s="104">
        <f t="shared" ref="J8:J49" si="5">IF(D8&gt;0,I8/D8*100,"-")</f>
        <v>98.974806574256263</v>
      </c>
      <c r="K8" s="103">
        <v>323183</v>
      </c>
      <c r="L8" s="104">
        <f t="shared" ref="L8:L49" si="6">IF(D8&gt;0,K8/D8*100,"-")</f>
        <v>79.683763086133013</v>
      </c>
      <c r="M8" s="103">
        <v>0</v>
      </c>
      <c r="N8" s="104">
        <f t="shared" ref="N8:N49" si="7">IF(D8&gt;0,M8/D8*100,"-")</f>
        <v>0</v>
      </c>
      <c r="O8" s="103">
        <v>78241</v>
      </c>
      <c r="P8" s="103">
        <v>22813</v>
      </c>
      <c r="Q8" s="104">
        <f t="shared" ref="Q8:Q49" si="8">IF(D8&gt;0,O8/D8*100,"-")</f>
        <v>19.29104348812324</v>
      </c>
      <c r="R8" s="103">
        <v>8749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17" t="s">
        <v>257</v>
      </c>
    </row>
    <row r="9" spans="1:27" s="105" customFormat="1" ht="13.5" customHeight="1">
      <c r="A9" s="101" t="s">
        <v>33</v>
      </c>
      <c r="B9" s="102" t="s">
        <v>258</v>
      </c>
      <c r="C9" s="101" t="s">
        <v>259</v>
      </c>
      <c r="D9" s="103">
        <f t="shared" si="1"/>
        <v>159616</v>
      </c>
      <c r="E9" s="103">
        <f t="shared" si="2"/>
        <v>1711</v>
      </c>
      <c r="F9" s="104">
        <f t="shared" si="3"/>
        <v>1.0719476744186047</v>
      </c>
      <c r="G9" s="103">
        <v>1687</v>
      </c>
      <c r="H9" s="103">
        <v>24</v>
      </c>
      <c r="I9" s="103">
        <f t="shared" si="4"/>
        <v>157905</v>
      </c>
      <c r="J9" s="104">
        <f t="shared" si="5"/>
        <v>98.92805232558139</v>
      </c>
      <c r="K9" s="103">
        <v>121562</v>
      </c>
      <c r="L9" s="104">
        <f t="shared" si="6"/>
        <v>76.159031676022451</v>
      </c>
      <c r="M9" s="103">
        <v>0</v>
      </c>
      <c r="N9" s="104">
        <f t="shared" si="7"/>
        <v>0</v>
      </c>
      <c r="O9" s="103">
        <v>36343</v>
      </c>
      <c r="P9" s="103">
        <v>18509</v>
      </c>
      <c r="Q9" s="104">
        <f t="shared" si="8"/>
        <v>22.769020649558939</v>
      </c>
      <c r="R9" s="103">
        <v>4437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17" t="s">
        <v>260</v>
      </c>
    </row>
    <row r="10" spans="1:27" s="105" customFormat="1" ht="13.5" customHeight="1">
      <c r="A10" s="101" t="s">
        <v>33</v>
      </c>
      <c r="B10" s="102" t="s">
        <v>261</v>
      </c>
      <c r="C10" s="101" t="s">
        <v>262</v>
      </c>
      <c r="D10" s="103">
        <f t="shared" si="1"/>
        <v>88381</v>
      </c>
      <c r="E10" s="103">
        <f t="shared" si="2"/>
        <v>3907</v>
      </c>
      <c r="F10" s="104">
        <f t="shared" si="3"/>
        <v>4.4206333940552831</v>
      </c>
      <c r="G10" s="103">
        <v>3907</v>
      </c>
      <c r="H10" s="103">
        <v>0</v>
      </c>
      <c r="I10" s="103">
        <f t="shared" si="4"/>
        <v>84474</v>
      </c>
      <c r="J10" s="104">
        <f t="shared" si="5"/>
        <v>95.579366605944713</v>
      </c>
      <c r="K10" s="103">
        <v>68199</v>
      </c>
      <c r="L10" s="104">
        <f t="shared" si="6"/>
        <v>77.164775234496091</v>
      </c>
      <c r="M10" s="103">
        <v>8942</v>
      </c>
      <c r="N10" s="104">
        <f t="shared" si="7"/>
        <v>10.11755920390129</v>
      </c>
      <c r="O10" s="103">
        <v>7333</v>
      </c>
      <c r="P10" s="103">
        <v>5159</v>
      </c>
      <c r="Q10" s="104">
        <f t="shared" si="8"/>
        <v>8.2970321675473233</v>
      </c>
      <c r="R10" s="103">
        <v>566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17" t="s">
        <v>263</v>
      </c>
    </row>
    <row r="11" spans="1:27" s="105" customFormat="1" ht="13.5" customHeight="1">
      <c r="A11" s="101" t="s">
        <v>33</v>
      </c>
      <c r="B11" s="102" t="s">
        <v>264</v>
      </c>
      <c r="C11" s="101" t="s">
        <v>265</v>
      </c>
      <c r="D11" s="103">
        <f t="shared" si="1"/>
        <v>109797</v>
      </c>
      <c r="E11" s="103">
        <f t="shared" si="2"/>
        <v>3179</v>
      </c>
      <c r="F11" s="104">
        <f t="shared" si="3"/>
        <v>2.8953432243139612</v>
      </c>
      <c r="G11" s="103">
        <v>3179</v>
      </c>
      <c r="H11" s="103">
        <v>0</v>
      </c>
      <c r="I11" s="103">
        <f t="shared" si="4"/>
        <v>106618</v>
      </c>
      <c r="J11" s="104">
        <f t="shared" si="5"/>
        <v>97.104656775686038</v>
      </c>
      <c r="K11" s="103">
        <v>97190</v>
      </c>
      <c r="L11" s="104">
        <f t="shared" si="6"/>
        <v>88.517901217701763</v>
      </c>
      <c r="M11" s="103">
        <v>0</v>
      </c>
      <c r="N11" s="104">
        <f t="shared" si="7"/>
        <v>0</v>
      </c>
      <c r="O11" s="103">
        <v>9428</v>
      </c>
      <c r="P11" s="103">
        <v>3790</v>
      </c>
      <c r="Q11" s="104">
        <f t="shared" si="8"/>
        <v>8.5867555579842794</v>
      </c>
      <c r="R11" s="103">
        <v>1548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17" t="s">
        <v>266</v>
      </c>
    </row>
    <row r="12" spans="1:27" s="105" customFormat="1" ht="13.5" customHeight="1">
      <c r="A12" s="101" t="s">
        <v>33</v>
      </c>
      <c r="B12" s="102" t="s">
        <v>267</v>
      </c>
      <c r="C12" s="101" t="s">
        <v>268</v>
      </c>
      <c r="D12" s="103">
        <f t="shared" si="1"/>
        <v>88475</v>
      </c>
      <c r="E12" s="103">
        <f t="shared" si="2"/>
        <v>1617</v>
      </c>
      <c r="F12" s="104">
        <f t="shared" si="3"/>
        <v>1.8276349251200905</v>
      </c>
      <c r="G12" s="103">
        <v>1617</v>
      </c>
      <c r="H12" s="103">
        <v>0</v>
      </c>
      <c r="I12" s="103">
        <f t="shared" si="4"/>
        <v>86858</v>
      </c>
      <c r="J12" s="104">
        <f t="shared" si="5"/>
        <v>98.172365074879906</v>
      </c>
      <c r="K12" s="103">
        <v>74308</v>
      </c>
      <c r="L12" s="104">
        <f t="shared" si="6"/>
        <v>83.987567109352923</v>
      </c>
      <c r="M12" s="103">
        <v>1243</v>
      </c>
      <c r="N12" s="104">
        <f t="shared" si="7"/>
        <v>1.4049166431195252</v>
      </c>
      <c r="O12" s="103">
        <v>11307</v>
      </c>
      <c r="P12" s="103">
        <v>10152</v>
      </c>
      <c r="Q12" s="104">
        <f t="shared" si="8"/>
        <v>12.77988132240746</v>
      </c>
      <c r="R12" s="103">
        <v>1722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17" t="s">
        <v>269</v>
      </c>
    </row>
    <row r="13" spans="1:27" s="105" customFormat="1" ht="13.5" customHeight="1">
      <c r="A13" s="101" t="s">
        <v>33</v>
      </c>
      <c r="B13" s="102" t="s">
        <v>270</v>
      </c>
      <c r="C13" s="101" t="s">
        <v>271</v>
      </c>
      <c r="D13" s="103">
        <f t="shared" si="1"/>
        <v>78319</v>
      </c>
      <c r="E13" s="103">
        <f t="shared" si="2"/>
        <v>14723</v>
      </c>
      <c r="F13" s="104">
        <f t="shared" si="3"/>
        <v>18.798758921845273</v>
      </c>
      <c r="G13" s="103">
        <v>14723</v>
      </c>
      <c r="H13" s="103">
        <v>0</v>
      </c>
      <c r="I13" s="103">
        <f t="shared" si="4"/>
        <v>63596</v>
      </c>
      <c r="J13" s="104">
        <f t="shared" si="5"/>
        <v>81.201241078154723</v>
      </c>
      <c r="K13" s="103">
        <v>37754</v>
      </c>
      <c r="L13" s="104">
        <f t="shared" si="6"/>
        <v>48.20541631021846</v>
      </c>
      <c r="M13" s="103">
        <v>0</v>
      </c>
      <c r="N13" s="104">
        <f t="shared" si="7"/>
        <v>0</v>
      </c>
      <c r="O13" s="103">
        <v>25842</v>
      </c>
      <c r="P13" s="103">
        <v>24992</v>
      </c>
      <c r="Q13" s="104">
        <f t="shared" si="8"/>
        <v>32.995824767936263</v>
      </c>
      <c r="R13" s="103">
        <v>1088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17" t="s">
        <v>272</v>
      </c>
    </row>
    <row r="14" spans="1:27" s="105" customFormat="1" ht="13.5" customHeight="1">
      <c r="A14" s="101" t="s">
        <v>33</v>
      </c>
      <c r="B14" s="102" t="s">
        <v>273</v>
      </c>
      <c r="C14" s="101" t="s">
        <v>274</v>
      </c>
      <c r="D14" s="103">
        <f t="shared" si="1"/>
        <v>20422</v>
      </c>
      <c r="E14" s="103">
        <f t="shared" si="2"/>
        <v>379</v>
      </c>
      <c r="F14" s="104">
        <f t="shared" si="3"/>
        <v>1.855841739300754</v>
      </c>
      <c r="G14" s="103">
        <v>373</v>
      </c>
      <c r="H14" s="103">
        <v>6</v>
      </c>
      <c r="I14" s="103">
        <f t="shared" si="4"/>
        <v>20043</v>
      </c>
      <c r="J14" s="104">
        <f t="shared" si="5"/>
        <v>98.144158260699243</v>
      </c>
      <c r="K14" s="103">
        <v>9997</v>
      </c>
      <c r="L14" s="104">
        <f t="shared" si="6"/>
        <v>48.952110469101953</v>
      </c>
      <c r="M14" s="103">
        <v>0</v>
      </c>
      <c r="N14" s="104">
        <f t="shared" si="7"/>
        <v>0</v>
      </c>
      <c r="O14" s="103">
        <v>10046</v>
      </c>
      <c r="P14" s="103">
        <v>6500</v>
      </c>
      <c r="Q14" s="104">
        <f t="shared" si="8"/>
        <v>49.192047791597297</v>
      </c>
      <c r="R14" s="103">
        <v>393</v>
      </c>
      <c r="S14" s="101"/>
      <c r="T14" s="101" t="s">
        <v>256</v>
      </c>
      <c r="U14" s="101"/>
      <c r="V14" s="101"/>
      <c r="W14" s="101"/>
      <c r="X14" s="101"/>
      <c r="Y14" s="101"/>
      <c r="Z14" s="101" t="s">
        <v>256</v>
      </c>
      <c r="AA14" s="117" t="s">
        <v>275</v>
      </c>
    </row>
    <row r="15" spans="1:27" s="105" customFormat="1" ht="13.5" customHeight="1">
      <c r="A15" s="101" t="s">
        <v>33</v>
      </c>
      <c r="B15" s="102" t="s">
        <v>276</v>
      </c>
      <c r="C15" s="101" t="s">
        <v>277</v>
      </c>
      <c r="D15" s="103">
        <f t="shared" si="1"/>
        <v>38519</v>
      </c>
      <c r="E15" s="103">
        <f t="shared" si="2"/>
        <v>4035</v>
      </c>
      <c r="F15" s="104">
        <f t="shared" si="3"/>
        <v>10.475349827357928</v>
      </c>
      <c r="G15" s="103">
        <v>4035</v>
      </c>
      <c r="H15" s="103">
        <v>0</v>
      </c>
      <c r="I15" s="103">
        <f t="shared" si="4"/>
        <v>34484</v>
      </c>
      <c r="J15" s="104">
        <f t="shared" si="5"/>
        <v>89.524650172642069</v>
      </c>
      <c r="K15" s="103">
        <v>25918</v>
      </c>
      <c r="L15" s="104">
        <f t="shared" si="6"/>
        <v>67.286274306186556</v>
      </c>
      <c r="M15" s="103">
        <v>0</v>
      </c>
      <c r="N15" s="104">
        <f t="shared" si="7"/>
        <v>0</v>
      </c>
      <c r="O15" s="103">
        <v>8566</v>
      </c>
      <c r="P15" s="103">
        <v>4395</v>
      </c>
      <c r="Q15" s="104">
        <f t="shared" si="8"/>
        <v>22.238375866455513</v>
      </c>
      <c r="R15" s="103">
        <v>914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17" t="s">
        <v>278</v>
      </c>
    </row>
    <row r="16" spans="1:27" s="105" customFormat="1" ht="13.5" customHeight="1">
      <c r="A16" s="101" t="s">
        <v>33</v>
      </c>
      <c r="B16" s="102" t="s">
        <v>279</v>
      </c>
      <c r="C16" s="101" t="s">
        <v>280</v>
      </c>
      <c r="D16" s="103">
        <f t="shared" si="1"/>
        <v>67230</v>
      </c>
      <c r="E16" s="103">
        <f t="shared" si="2"/>
        <v>4625</v>
      </c>
      <c r="F16" s="104">
        <f t="shared" si="3"/>
        <v>6.8793693291685258</v>
      </c>
      <c r="G16" s="103">
        <v>4625</v>
      </c>
      <c r="H16" s="103">
        <v>0</v>
      </c>
      <c r="I16" s="103">
        <f t="shared" si="4"/>
        <v>62605</v>
      </c>
      <c r="J16" s="104">
        <f t="shared" si="5"/>
        <v>93.120630670831474</v>
      </c>
      <c r="K16" s="103">
        <v>20986</v>
      </c>
      <c r="L16" s="104">
        <f t="shared" si="6"/>
        <v>31.215231295552581</v>
      </c>
      <c r="M16" s="103">
        <v>0</v>
      </c>
      <c r="N16" s="104">
        <f t="shared" si="7"/>
        <v>0</v>
      </c>
      <c r="O16" s="103">
        <v>41619</v>
      </c>
      <c r="P16" s="103">
        <v>20574</v>
      </c>
      <c r="Q16" s="104">
        <f t="shared" si="8"/>
        <v>61.90539937527889</v>
      </c>
      <c r="R16" s="103">
        <v>1054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17" t="s">
        <v>281</v>
      </c>
    </row>
    <row r="17" spans="1:27" s="105" customFormat="1" ht="13.5" customHeight="1">
      <c r="A17" s="101" t="s">
        <v>33</v>
      </c>
      <c r="B17" s="102" t="s">
        <v>282</v>
      </c>
      <c r="C17" s="101" t="s">
        <v>283</v>
      </c>
      <c r="D17" s="103">
        <f t="shared" si="1"/>
        <v>50434</v>
      </c>
      <c r="E17" s="103">
        <f t="shared" si="2"/>
        <v>7156</v>
      </c>
      <c r="F17" s="104">
        <f t="shared" si="3"/>
        <v>14.18884086132371</v>
      </c>
      <c r="G17" s="103">
        <v>6948</v>
      </c>
      <c r="H17" s="103">
        <v>208</v>
      </c>
      <c r="I17" s="103">
        <f t="shared" si="4"/>
        <v>43278</v>
      </c>
      <c r="J17" s="104">
        <f t="shared" si="5"/>
        <v>85.811159138676288</v>
      </c>
      <c r="K17" s="103">
        <v>27398</v>
      </c>
      <c r="L17" s="104">
        <f t="shared" si="6"/>
        <v>54.32446365547051</v>
      </c>
      <c r="M17" s="103">
        <v>1919</v>
      </c>
      <c r="N17" s="104">
        <f t="shared" si="7"/>
        <v>3.8049728357853829</v>
      </c>
      <c r="O17" s="103">
        <v>13961</v>
      </c>
      <c r="P17" s="103">
        <v>12952</v>
      </c>
      <c r="Q17" s="104">
        <f t="shared" si="8"/>
        <v>27.681722647420393</v>
      </c>
      <c r="R17" s="103">
        <v>583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17" t="s">
        <v>284</v>
      </c>
    </row>
    <row r="18" spans="1:27" s="105" customFormat="1" ht="13.5" customHeight="1">
      <c r="A18" s="101" t="s">
        <v>33</v>
      </c>
      <c r="B18" s="102" t="s">
        <v>285</v>
      </c>
      <c r="C18" s="101" t="s">
        <v>286</v>
      </c>
      <c r="D18" s="103">
        <f t="shared" si="1"/>
        <v>55915</v>
      </c>
      <c r="E18" s="103">
        <f t="shared" si="2"/>
        <v>1921</v>
      </c>
      <c r="F18" s="104">
        <f t="shared" si="3"/>
        <v>3.4355718501296608</v>
      </c>
      <c r="G18" s="103">
        <v>1921</v>
      </c>
      <c r="H18" s="103">
        <v>0</v>
      </c>
      <c r="I18" s="103">
        <f t="shared" si="4"/>
        <v>53994</v>
      </c>
      <c r="J18" s="104">
        <f t="shared" si="5"/>
        <v>96.564428149870338</v>
      </c>
      <c r="K18" s="103">
        <v>44956</v>
      </c>
      <c r="L18" s="104">
        <f t="shared" si="6"/>
        <v>80.400608065814183</v>
      </c>
      <c r="M18" s="103">
        <v>0</v>
      </c>
      <c r="N18" s="104">
        <f t="shared" si="7"/>
        <v>0</v>
      </c>
      <c r="O18" s="103">
        <v>9038</v>
      </c>
      <c r="P18" s="103">
        <v>0</v>
      </c>
      <c r="Q18" s="104">
        <f t="shared" si="8"/>
        <v>16.163820084056159</v>
      </c>
      <c r="R18" s="103">
        <v>4329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17" t="s">
        <v>287</v>
      </c>
    </row>
    <row r="19" spans="1:27" s="105" customFormat="1" ht="13.5" customHeight="1">
      <c r="A19" s="101" t="s">
        <v>33</v>
      </c>
      <c r="B19" s="102" t="s">
        <v>288</v>
      </c>
      <c r="C19" s="101" t="s">
        <v>289</v>
      </c>
      <c r="D19" s="103">
        <f t="shared" si="1"/>
        <v>57398</v>
      </c>
      <c r="E19" s="103">
        <f t="shared" si="2"/>
        <v>6524</v>
      </c>
      <c r="F19" s="104">
        <f t="shared" si="3"/>
        <v>11.366249695111327</v>
      </c>
      <c r="G19" s="103">
        <v>6500</v>
      </c>
      <c r="H19" s="103">
        <v>24</v>
      </c>
      <c r="I19" s="103">
        <f t="shared" si="4"/>
        <v>50874</v>
      </c>
      <c r="J19" s="104">
        <f t="shared" si="5"/>
        <v>88.633750304888665</v>
      </c>
      <c r="K19" s="103">
        <v>40785</v>
      </c>
      <c r="L19" s="104">
        <f t="shared" si="6"/>
        <v>71.0564828042789</v>
      </c>
      <c r="M19" s="103">
        <v>0</v>
      </c>
      <c r="N19" s="104">
        <f t="shared" si="7"/>
        <v>0</v>
      </c>
      <c r="O19" s="103">
        <v>10089</v>
      </c>
      <c r="P19" s="103">
        <v>7216</v>
      </c>
      <c r="Q19" s="104">
        <f t="shared" si="8"/>
        <v>17.577267500609778</v>
      </c>
      <c r="R19" s="103">
        <v>1636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17" t="s">
        <v>290</v>
      </c>
    </row>
    <row r="20" spans="1:27" s="105" customFormat="1" ht="13.5" customHeight="1">
      <c r="A20" s="101" t="s">
        <v>33</v>
      </c>
      <c r="B20" s="102" t="s">
        <v>291</v>
      </c>
      <c r="C20" s="101" t="s">
        <v>292</v>
      </c>
      <c r="D20" s="103">
        <f t="shared" si="1"/>
        <v>144967</v>
      </c>
      <c r="E20" s="103">
        <f t="shared" si="2"/>
        <v>7558</v>
      </c>
      <c r="F20" s="104">
        <f t="shared" si="3"/>
        <v>5.2136003366283354</v>
      </c>
      <c r="G20" s="103">
        <v>7558</v>
      </c>
      <c r="H20" s="103">
        <v>0</v>
      </c>
      <c r="I20" s="103">
        <f t="shared" si="4"/>
        <v>137409</v>
      </c>
      <c r="J20" s="104">
        <f t="shared" si="5"/>
        <v>94.786399663371668</v>
      </c>
      <c r="K20" s="103">
        <v>101648</v>
      </c>
      <c r="L20" s="104">
        <f t="shared" si="6"/>
        <v>70.118026861285671</v>
      </c>
      <c r="M20" s="103">
        <v>0</v>
      </c>
      <c r="N20" s="104">
        <f t="shared" si="7"/>
        <v>0</v>
      </c>
      <c r="O20" s="103">
        <v>35761</v>
      </c>
      <c r="P20" s="103">
        <v>27610</v>
      </c>
      <c r="Q20" s="104">
        <f t="shared" si="8"/>
        <v>24.66837280208599</v>
      </c>
      <c r="R20" s="103">
        <v>2836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17" t="s">
        <v>293</v>
      </c>
    </row>
    <row r="21" spans="1:27" s="105" customFormat="1" ht="13.5" customHeight="1">
      <c r="A21" s="101" t="s">
        <v>33</v>
      </c>
      <c r="B21" s="102" t="s">
        <v>294</v>
      </c>
      <c r="C21" s="101" t="s">
        <v>295</v>
      </c>
      <c r="D21" s="103">
        <f t="shared" si="1"/>
        <v>99159</v>
      </c>
      <c r="E21" s="103">
        <f t="shared" si="2"/>
        <v>3795</v>
      </c>
      <c r="F21" s="104">
        <f t="shared" si="3"/>
        <v>3.827186639639367</v>
      </c>
      <c r="G21" s="103">
        <v>3795</v>
      </c>
      <c r="H21" s="103">
        <v>0</v>
      </c>
      <c r="I21" s="103">
        <f t="shared" si="4"/>
        <v>95364</v>
      </c>
      <c r="J21" s="104">
        <f t="shared" si="5"/>
        <v>96.172813360360635</v>
      </c>
      <c r="K21" s="103">
        <v>87039</v>
      </c>
      <c r="L21" s="104">
        <f t="shared" si="6"/>
        <v>87.77720630502526</v>
      </c>
      <c r="M21" s="103">
        <v>0</v>
      </c>
      <c r="N21" s="104">
        <f t="shared" si="7"/>
        <v>0</v>
      </c>
      <c r="O21" s="103">
        <v>8325</v>
      </c>
      <c r="P21" s="103">
        <v>2584</v>
      </c>
      <c r="Q21" s="104">
        <f t="shared" si="8"/>
        <v>8.3956070553353701</v>
      </c>
      <c r="R21" s="103">
        <v>6070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17" t="s">
        <v>296</v>
      </c>
    </row>
    <row r="22" spans="1:27" s="105" customFormat="1" ht="13.5" customHeight="1">
      <c r="A22" s="101" t="s">
        <v>33</v>
      </c>
      <c r="B22" s="102" t="s">
        <v>297</v>
      </c>
      <c r="C22" s="101" t="s">
        <v>298</v>
      </c>
      <c r="D22" s="103">
        <f t="shared" si="1"/>
        <v>26754</v>
      </c>
      <c r="E22" s="103">
        <f t="shared" si="2"/>
        <v>2779</v>
      </c>
      <c r="F22" s="104">
        <f t="shared" si="3"/>
        <v>10.387231815803244</v>
      </c>
      <c r="G22" s="103">
        <v>2779</v>
      </c>
      <c r="H22" s="103">
        <v>0</v>
      </c>
      <c r="I22" s="103">
        <f t="shared" si="4"/>
        <v>23975</v>
      </c>
      <c r="J22" s="104">
        <f t="shared" si="5"/>
        <v>89.612768184196753</v>
      </c>
      <c r="K22" s="103">
        <v>4245</v>
      </c>
      <c r="L22" s="104">
        <f t="shared" si="6"/>
        <v>15.86678627494954</v>
      </c>
      <c r="M22" s="103">
        <v>0</v>
      </c>
      <c r="N22" s="104">
        <f t="shared" si="7"/>
        <v>0</v>
      </c>
      <c r="O22" s="103">
        <v>19730</v>
      </c>
      <c r="P22" s="103">
        <v>12006</v>
      </c>
      <c r="Q22" s="104">
        <f t="shared" si="8"/>
        <v>73.74598190924722</v>
      </c>
      <c r="R22" s="103">
        <v>575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17" t="s">
        <v>299</v>
      </c>
    </row>
    <row r="23" spans="1:27" s="105" customFormat="1" ht="13.5" customHeight="1">
      <c r="A23" s="101" t="s">
        <v>33</v>
      </c>
      <c r="B23" s="102" t="s">
        <v>300</v>
      </c>
      <c r="C23" s="101" t="s">
        <v>301</v>
      </c>
      <c r="D23" s="103">
        <f t="shared" si="1"/>
        <v>54704</v>
      </c>
      <c r="E23" s="103">
        <f t="shared" si="2"/>
        <v>1012</v>
      </c>
      <c r="F23" s="104">
        <f t="shared" si="3"/>
        <v>1.8499561275226677</v>
      </c>
      <c r="G23" s="103">
        <v>1012</v>
      </c>
      <c r="H23" s="103">
        <v>0</v>
      </c>
      <c r="I23" s="103">
        <f t="shared" si="4"/>
        <v>53692</v>
      </c>
      <c r="J23" s="104">
        <f t="shared" si="5"/>
        <v>98.150043872477326</v>
      </c>
      <c r="K23" s="103">
        <v>2983</v>
      </c>
      <c r="L23" s="104">
        <f t="shared" si="6"/>
        <v>5.4529833284586138</v>
      </c>
      <c r="M23" s="103">
        <v>1934</v>
      </c>
      <c r="N23" s="104">
        <f t="shared" si="7"/>
        <v>3.5353904650482595</v>
      </c>
      <c r="O23" s="103">
        <v>48775</v>
      </c>
      <c r="P23" s="103">
        <v>25136</v>
      </c>
      <c r="Q23" s="104">
        <f t="shared" si="8"/>
        <v>89.161670078970459</v>
      </c>
      <c r="R23" s="103">
        <v>1960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17" t="s">
        <v>302</v>
      </c>
    </row>
    <row r="24" spans="1:27" s="105" customFormat="1" ht="13.5" customHeight="1">
      <c r="A24" s="101" t="s">
        <v>33</v>
      </c>
      <c r="B24" s="102" t="s">
        <v>303</v>
      </c>
      <c r="C24" s="101" t="s">
        <v>304</v>
      </c>
      <c r="D24" s="103">
        <f t="shared" si="1"/>
        <v>24274</v>
      </c>
      <c r="E24" s="103">
        <f t="shared" si="2"/>
        <v>1256</v>
      </c>
      <c r="F24" s="104">
        <f t="shared" si="3"/>
        <v>5.1742605256653214</v>
      </c>
      <c r="G24" s="103">
        <v>1256</v>
      </c>
      <c r="H24" s="103">
        <v>0</v>
      </c>
      <c r="I24" s="103">
        <f t="shared" si="4"/>
        <v>23018</v>
      </c>
      <c r="J24" s="104">
        <f t="shared" si="5"/>
        <v>94.825739474334682</v>
      </c>
      <c r="K24" s="103">
        <v>15531</v>
      </c>
      <c r="L24" s="104">
        <f t="shared" si="6"/>
        <v>63.982038394990525</v>
      </c>
      <c r="M24" s="103">
        <v>0</v>
      </c>
      <c r="N24" s="104">
        <f t="shared" si="7"/>
        <v>0</v>
      </c>
      <c r="O24" s="103">
        <v>7487</v>
      </c>
      <c r="P24" s="103">
        <v>5601</v>
      </c>
      <c r="Q24" s="104">
        <f t="shared" si="8"/>
        <v>30.843701079344154</v>
      </c>
      <c r="R24" s="103">
        <v>126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17" t="s">
        <v>305</v>
      </c>
    </row>
    <row r="25" spans="1:27" s="105" customFormat="1" ht="13.5" customHeight="1">
      <c r="A25" s="101" t="s">
        <v>33</v>
      </c>
      <c r="B25" s="102" t="s">
        <v>306</v>
      </c>
      <c r="C25" s="101" t="s">
        <v>307</v>
      </c>
      <c r="D25" s="103">
        <f t="shared" si="1"/>
        <v>33840</v>
      </c>
      <c r="E25" s="103">
        <f t="shared" si="2"/>
        <v>1277</v>
      </c>
      <c r="F25" s="104">
        <f t="shared" si="3"/>
        <v>3.7736406619385341</v>
      </c>
      <c r="G25" s="103">
        <v>1179</v>
      </c>
      <c r="H25" s="103">
        <v>98</v>
      </c>
      <c r="I25" s="103">
        <f t="shared" si="4"/>
        <v>32563</v>
      </c>
      <c r="J25" s="104">
        <f t="shared" si="5"/>
        <v>96.226359338061457</v>
      </c>
      <c r="K25" s="103">
        <v>5609</v>
      </c>
      <c r="L25" s="104">
        <f t="shared" si="6"/>
        <v>16.575059101654848</v>
      </c>
      <c r="M25" s="103">
        <v>0</v>
      </c>
      <c r="N25" s="104">
        <f t="shared" si="7"/>
        <v>0</v>
      </c>
      <c r="O25" s="103">
        <v>26954</v>
      </c>
      <c r="P25" s="103">
        <v>8260</v>
      </c>
      <c r="Q25" s="104">
        <f t="shared" si="8"/>
        <v>79.651300236406612</v>
      </c>
      <c r="R25" s="103">
        <v>483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17" t="s">
        <v>308</v>
      </c>
    </row>
    <row r="26" spans="1:27" s="105" customFormat="1" ht="13.5" customHeight="1">
      <c r="A26" s="101" t="s">
        <v>33</v>
      </c>
      <c r="B26" s="102" t="s">
        <v>309</v>
      </c>
      <c r="C26" s="101" t="s">
        <v>310</v>
      </c>
      <c r="D26" s="103">
        <f t="shared" si="1"/>
        <v>41413</v>
      </c>
      <c r="E26" s="103">
        <f t="shared" si="2"/>
        <v>2155</v>
      </c>
      <c r="F26" s="104">
        <f t="shared" si="3"/>
        <v>5.2036800038635214</v>
      </c>
      <c r="G26" s="103">
        <v>2155</v>
      </c>
      <c r="H26" s="103">
        <v>0</v>
      </c>
      <c r="I26" s="103">
        <f t="shared" si="4"/>
        <v>39258</v>
      </c>
      <c r="J26" s="104">
        <f t="shared" si="5"/>
        <v>94.796319996136475</v>
      </c>
      <c r="K26" s="103">
        <v>17878</v>
      </c>
      <c r="L26" s="104">
        <f t="shared" si="6"/>
        <v>43.17001907613551</v>
      </c>
      <c r="M26" s="103">
        <v>0</v>
      </c>
      <c r="N26" s="104">
        <f t="shared" si="7"/>
        <v>0</v>
      </c>
      <c r="O26" s="103">
        <v>21380</v>
      </c>
      <c r="P26" s="103">
        <v>13847</v>
      </c>
      <c r="Q26" s="104">
        <f t="shared" si="8"/>
        <v>51.626300920000965</v>
      </c>
      <c r="R26" s="103">
        <v>413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17" t="s">
        <v>311</v>
      </c>
    </row>
    <row r="27" spans="1:27" s="105" customFormat="1" ht="13.5" customHeight="1">
      <c r="A27" s="101" t="s">
        <v>33</v>
      </c>
      <c r="B27" s="102" t="s">
        <v>312</v>
      </c>
      <c r="C27" s="101" t="s">
        <v>313</v>
      </c>
      <c r="D27" s="103">
        <f t="shared" si="1"/>
        <v>33034</v>
      </c>
      <c r="E27" s="103">
        <f t="shared" si="2"/>
        <v>1779</v>
      </c>
      <c r="F27" s="104">
        <f t="shared" si="3"/>
        <v>5.385360537627899</v>
      </c>
      <c r="G27" s="103">
        <v>1779</v>
      </c>
      <c r="H27" s="103">
        <v>0</v>
      </c>
      <c r="I27" s="103">
        <f t="shared" si="4"/>
        <v>31255</v>
      </c>
      <c r="J27" s="104">
        <f t="shared" si="5"/>
        <v>94.614639462372097</v>
      </c>
      <c r="K27" s="103">
        <v>17329</v>
      </c>
      <c r="L27" s="104">
        <f t="shared" si="6"/>
        <v>52.458073500030267</v>
      </c>
      <c r="M27" s="103">
        <v>0</v>
      </c>
      <c r="N27" s="104">
        <f t="shared" si="7"/>
        <v>0</v>
      </c>
      <c r="O27" s="103">
        <v>13926</v>
      </c>
      <c r="P27" s="103">
        <v>11265</v>
      </c>
      <c r="Q27" s="104">
        <f t="shared" si="8"/>
        <v>42.15656596234183</v>
      </c>
      <c r="R27" s="103">
        <v>344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17" t="s">
        <v>314</v>
      </c>
    </row>
    <row r="28" spans="1:27" s="105" customFormat="1" ht="13.5" customHeight="1">
      <c r="A28" s="101" t="s">
        <v>33</v>
      </c>
      <c r="B28" s="102" t="s">
        <v>315</v>
      </c>
      <c r="C28" s="101" t="s">
        <v>316</v>
      </c>
      <c r="D28" s="103">
        <f t="shared" si="1"/>
        <v>34591</v>
      </c>
      <c r="E28" s="103">
        <f t="shared" si="2"/>
        <v>637</v>
      </c>
      <c r="F28" s="104">
        <f t="shared" si="3"/>
        <v>1.8415194703824695</v>
      </c>
      <c r="G28" s="103">
        <v>637</v>
      </c>
      <c r="H28" s="103">
        <v>0</v>
      </c>
      <c r="I28" s="103">
        <f t="shared" si="4"/>
        <v>33954</v>
      </c>
      <c r="J28" s="104">
        <f t="shared" si="5"/>
        <v>98.158480529617535</v>
      </c>
      <c r="K28" s="103">
        <v>16964</v>
      </c>
      <c r="L28" s="104">
        <f t="shared" si="6"/>
        <v>49.041658234800963</v>
      </c>
      <c r="M28" s="103">
        <v>0</v>
      </c>
      <c r="N28" s="104">
        <f t="shared" si="7"/>
        <v>0</v>
      </c>
      <c r="O28" s="103">
        <v>16990</v>
      </c>
      <c r="P28" s="103">
        <v>4664</v>
      </c>
      <c r="Q28" s="104">
        <f t="shared" si="8"/>
        <v>49.116822294816572</v>
      </c>
      <c r="R28" s="103">
        <v>536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17" t="s">
        <v>317</v>
      </c>
    </row>
    <row r="29" spans="1:27" s="105" customFormat="1" ht="13.5" customHeight="1">
      <c r="A29" s="101" t="s">
        <v>33</v>
      </c>
      <c r="B29" s="102" t="s">
        <v>318</v>
      </c>
      <c r="C29" s="101" t="s">
        <v>319</v>
      </c>
      <c r="D29" s="103">
        <f t="shared" si="1"/>
        <v>24931</v>
      </c>
      <c r="E29" s="103">
        <f t="shared" si="2"/>
        <v>609</v>
      </c>
      <c r="F29" s="104">
        <f t="shared" si="3"/>
        <v>2.4427419678312141</v>
      </c>
      <c r="G29" s="103">
        <v>609</v>
      </c>
      <c r="H29" s="103">
        <v>0</v>
      </c>
      <c r="I29" s="103">
        <f t="shared" si="4"/>
        <v>24322</v>
      </c>
      <c r="J29" s="104">
        <f t="shared" si="5"/>
        <v>97.557258032168775</v>
      </c>
      <c r="K29" s="103">
        <v>21944</v>
      </c>
      <c r="L29" s="104">
        <f t="shared" si="6"/>
        <v>88.018932253018335</v>
      </c>
      <c r="M29" s="103">
        <v>0</v>
      </c>
      <c r="N29" s="104">
        <f t="shared" si="7"/>
        <v>0</v>
      </c>
      <c r="O29" s="103">
        <v>2378</v>
      </c>
      <c r="P29" s="103">
        <v>721</v>
      </c>
      <c r="Q29" s="104">
        <f t="shared" si="8"/>
        <v>9.5383257791504548</v>
      </c>
      <c r="R29" s="103">
        <v>520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17" t="s">
        <v>320</v>
      </c>
    </row>
    <row r="30" spans="1:27" s="105" customFormat="1" ht="13.5" customHeight="1">
      <c r="A30" s="101" t="s">
        <v>33</v>
      </c>
      <c r="B30" s="102" t="s">
        <v>321</v>
      </c>
      <c r="C30" s="101" t="s">
        <v>322</v>
      </c>
      <c r="D30" s="103">
        <f t="shared" si="1"/>
        <v>22757</v>
      </c>
      <c r="E30" s="103">
        <f t="shared" si="2"/>
        <v>1784</v>
      </c>
      <c r="F30" s="104">
        <f t="shared" si="3"/>
        <v>7.8393461352550862</v>
      </c>
      <c r="G30" s="103">
        <v>1784</v>
      </c>
      <c r="H30" s="103">
        <v>0</v>
      </c>
      <c r="I30" s="103">
        <f t="shared" si="4"/>
        <v>20973</v>
      </c>
      <c r="J30" s="104">
        <f t="shared" si="5"/>
        <v>92.160653864744916</v>
      </c>
      <c r="K30" s="103">
        <v>15918</v>
      </c>
      <c r="L30" s="104">
        <f t="shared" si="6"/>
        <v>69.947708397416179</v>
      </c>
      <c r="M30" s="103">
        <v>0</v>
      </c>
      <c r="N30" s="104">
        <f t="shared" si="7"/>
        <v>0</v>
      </c>
      <c r="O30" s="103">
        <v>5055</v>
      </c>
      <c r="P30" s="103">
        <v>1207</v>
      </c>
      <c r="Q30" s="104">
        <f t="shared" si="8"/>
        <v>22.212945467328733</v>
      </c>
      <c r="R30" s="103">
        <v>271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17" t="s">
        <v>323</v>
      </c>
    </row>
    <row r="31" spans="1:27" s="105" customFormat="1" ht="13.5" customHeight="1">
      <c r="A31" s="101" t="s">
        <v>33</v>
      </c>
      <c r="B31" s="102" t="s">
        <v>324</v>
      </c>
      <c r="C31" s="101" t="s">
        <v>325</v>
      </c>
      <c r="D31" s="103">
        <f t="shared" si="1"/>
        <v>28535</v>
      </c>
      <c r="E31" s="103">
        <f t="shared" si="2"/>
        <v>3529</v>
      </c>
      <c r="F31" s="104">
        <f t="shared" si="3"/>
        <v>12.367268267040476</v>
      </c>
      <c r="G31" s="103">
        <v>3529</v>
      </c>
      <c r="H31" s="103">
        <v>0</v>
      </c>
      <c r="I31" s="103">
        <f t="shared" si="4"/>
        <v>25006</v>
      </c>
      <c r="J31" s="104">
        <f t="shared" si="5"/>
        <v>87.632731732959527</v>
      </c>
      <c r="K31" s="103">
        <v>7595</v>
      </c>
      <c r="L31" s="104">
        <f t="shared" si="6"/>
        <v>26.616435955843698</v>
      </c>
      <c r="M31" s="103">
        <v>916</v>
      </c>
      <c r="N31" s="104">
        <f t="shared" si="7"/>
        <v>3.210092868407219</v>
      </c>
      <c r="O31" s="103">
        <v>16495</v>
      </c>
      <c r="P31" s="103">
        <v>7656</v>
      </c>
      <c r="Q31" s="104">
        <f t="shared" si="8"/>
        <v>57.806202908708606</v>
      </c>
      <c r="R31" s="103">
        <v>531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17" t="s">
        <v>326</v>
      </c>
    </row>
    <row r="32" spans="1:27" s="105" customFormat="1" ht="13.5" customHeight="1">
      <c r="A32" s="101" t="s">
        <v>33</v>
      </c>
      <c r="B32" s="102" t="s">
        <v>327</v>
      </c>
      <c r="C32" s="101" t="s">
        <v>328</v>
      </c>
      <c r="D32" s="103">
        <f t="shared" si="1"/>
        <v>27451</v>
      </c>
      <c r="E32" s="103">
        <f t="shared" si="2"/>
        <v>1381</v>
      </c>
      <c r="F32" s="104">
        <f t="shared" si="3"/>
        <v>5.0307821208699135</v>
      </c>
      <c r="G32" s="103">
        <v>1355</v>
      </c>
      <c r="H32" s="103">
        <v>26</v>
      </c>
      <c r="I32" s="103">
        <f t="shared" si="4"/>
        <v>26070</v>
      </c>
      <c r="J32" s="104">
        <f t="shared" si="5"/>
        <v>94.969217879130085</v>
      </c>
      <c r="K32" s="103">
        <v>10538</v>
      </c>
      <c r="L32" s="104">
        <f t="shared" si="6"/>
        <v>38.388401151142034</v>
      </c>
      <c r="M32" s="103">
        <v>0</v>
      </c>
      <c r="N32" s="104">
        <f t="shared" si="7"/>
        <v>0</v>
      </c>
      <c r="O32" s="103">
        <v>15532</v>
      </c>
      <c r="P32" s="103">
        <v>7811</v>
      </c>
      <c r="Q32" s="104">
        <f t="shared" si="8"/>
        <v>56.580816727988051</v>
      </c>
      <c r="R32" s="103">
        <v>792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17" t="s">
        <v>329</v>
      </c>
    </row>
    <row r="33" spans="1:27" s="105" customFormat="1" ht="13.5" customHeight="1">
      <c r="A33" s="101" t="s">
        <v>33</v>
      </c>
      <c r="B33" s="102" t="s">
        <v>330</v>
      </c>
      <c r="C33" s="101" t="s">
        <v>331</v>
      </c>
      <c r="D33" s="103">
        <f t="shared" si="1"/>
        <v>7237</v>
      </c>
      <c r="E33" s="103">
        <f t="shared" si="2"/>
        <v>228</v>
      </c>
      <c r="F33" s="104">
        <f t="shared" si="3"/>
        <v>3.1504767168716321</v>
      </c>
      <c r="G33" s="103">
        <v>228</v>
      </c>
      <c r="H33" s="103">
        <v>0</v>
      </c>
      <c r="I33" s="103">
        <f t="shared" si="4"/>
        <v>7009</v>
      </c>
      <c r="J33" s="104">
        <f t="shared" si="5"/>
        <v>96.849523283128363</v>
      </c>
      <c r="K33" s="103">
        <v>4171</v>
      </c>
      <c r="L33" s="104">
        <f t="shared" si="6"/>
        <v>57.634378886278846</v>
      </c>
      <c r="M33" s="103">
        <v>0</v>
      </c>
      <c r="N33" s="104">
        <f t="shared" si="7"/>
        <v>0</v>
      </c>
      <c r="O33" s="103">
        <v>2838</v>
      </c>
      <c r="P33" s="103">
        <v>2061</v>
      </c>
      <c r="Q33" s="104">
        <f t="shared" si="8"/>
        <v>39.215144396849524</v>
      </c>
      <c r="R33" s="103">
        <v>123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17" t="s">
        <v>332</v>
      </c>
    </row>
    <row r="34" spans="1:27" s="105" customFormat="1" ht="13.5" customHeight="1">
      <c r="A34" s="101" t="s">
        <v>33</v>
      </c>
      <c r="B34" s="102" t="s">
        <v>333</v>
      </c>
      <c r="C34" s="101" t="s">
        <v>334</v>
      </c>
      <c r="D34" s="103">
        <f t="shared" si="1"/>
        <v>19182</v>
      </c>
      <c r="E34" s="103">
        <f t="shared" si="2"/>
        <v>1294</v>
      </c>
      <c r="F34" s="104">
        <f t="shared" si="3"/>
        <v>6.745907621728704</v>
      </c>
      <c r="G34" s="103">
        <v>1294</v>
      </c>
      <c r="H34" s="103">
        <v>0</v>
      </c>
      <c r="I34" s="103">
        <f t="shared" si="4"/>
        <v>17888</v>
      </c>
      <c r="J34" s="104">
        <f t="shared" si="5"/>
        <v>93.254092378271295</v>
      </c>
      <c r="K34" s="103">
        <v>6320</v>
      </c>
      <c r="L34" s="104">
        <f t="shared" si="6"/>
        <v>32.947554999478676</v>
      </c>
      <c r="M34" s="103">
        <v>0</v>
      </c>
      <c r="N34" s="104">
        <f t="shared" si="7"/>
        <v>0</v>
      </c>
      <c r="O34" s="103">
        <v>11568</v>
      </c>
      <c r="P34" s="103">
        <v>5957</v>
      </c>
      <c r="Q34" s="104">
        <f t="shared" si="8"/>
        <v>60.306537378792612</v>
      </c>
      <c r="R34" s="103">
        <v>350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17" t="s">
        <v>335</v>
      </c>
    </row>
    <row r="35" spans="1:27" s="105" customFormat="1" ht="13.5" customHeight="1">
      <c r="A35" s="101" t="s">
        <v>33</v>
      </c>
      <c r="B35" s="102" t="s">
        <v>336</v>
      </c>
      <c r="C35" s="101" t="s">
        <v>337</v>
      </c>
      <c r="D35" s="103">
        <f t="shared" si="1"/>
        <v>9942</v>
      </c>
      <c r="E35" s="103">
        <f t="shared" si="2"/>
        <v>489</v>
      </c>
      <c r="F35" s="104">
        <f t="shared" si="3"/>
        <v>4.9185274592637294</v>
      </c>
      <c r="G35" s="103">
        <v>489</v>
      </c>
      <c r="H35" s="103">
        <v>0</v>
      </c>
      <c r="I35" s="103">
        <f t="shared" si="4"/>
        <v>9453</v>
      </c>
      <c r="J35" s="104">
        <f t="shared" si="5"/>
        <v>95.081472540736272</v>
      </c>
      <c r="K35" s="103">
        <v>3156</v>
      </c>
      <c r="L35" s="104">
        <f t="shared" si="6"/>
        <v>31.744115872057936</v>
      </c>
      <c r="M35" s="103">
        <v>0</v>
      </c>
      <c r="N35" s="104">
        <f t="shared" si="7"/>
        <v>0</v>
      </c>
      <c r="O35" s="103">
        <v>6297</v>
      </c>
      <c r="P35" s="103">
        <v>2689</v>
      </c>
      <c r="Q35" s="104">
        <f t="shared" si="8"/>
        <v>63.337356668678332</v>
      </c>
      <c r="R35" s="103">
        <v>318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17" t="s">
        <v>338</v>
      </c>
    </row>
    <row r="36" spans="1:27" s="105" customFormat="1" ht="13.5" customHeight="1">
      <c r="A36" s="101" t="s">
        <v>33</v>
      </c>
      <c r="B36" s="102" t="s">
        <v>339</v>
      </c>
      <c r="C36" s="101" t="s">
        <v>340</v>
      </c>
      <c r="D36" s="103">
        <f t="shared" si="1"/>
        <v>14761</v>
      </c>
      <c r="E36" s="103">
        <f t="shared" si="2"/>
        <v>260</v>
      </c>
      <c r="F36" s="104">
        <f t="shared" si="3"/>
        <v>1.7613982792493734</v>
      </c>
      <c r="G36" s="103">
        <v>260</v>
      </c>
      <c r="H36" s="103">
        <v>0</v>
      </c>
      <c r="I36" s="103">
        <f t="shared" si="4"/>
        <v>14501</v>
      </c>
      <c r="J36" s="104">
        <f t="shared" si="5"/>
        <v>98.238601720750623</v>
      </c>
      <c r="K36" s="103">
        <v>12088</v>
      </c>
      <c r="L36" s="104">
        <f t="shared" si="6"/>
        <v>81.891470767563163</v>
      </c>
      <c r="M36" s="103">
        <v>0</v>
      </c>
      <c r="N36" s="104">
        <f t="shared" si="7"/>
        <v>0</v>
      </c>
      <c r="O36" s="103">
        <v>2413</v>
      </c>
      <c r="P36" s="103">
        <v>768</v>
      </c>
      <c r="Q36" s="104">
        <f t="shared" si="8"/>
        <v>16.347130953187452</v>
      </c>
      <c r="R36" s="103">
        <v>189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17" t="s">
        <v>341</v>
      </c>
    </row>
    <row r="37" spans="1:27" s="105" customFormat="1" ht="13.5" customHeight="1">
      <c r="A37" s="101" t="s">
        <v>33</v>
      </c>
      <c r="B37" s="102" t="s">
        <v>342</v>
      </c>
      <c r="C37" s="101" t="s">
        <v>343</v>
      </c>
      <c r="D37" s="103">
        <f t="shared" si="1"/>
        <v>21183</v>
      </c>
      <c r="E37" s="103">
        <f t="shared" si="2"/>
        <v>1281</v>
      </c>
      <c r="F37" s="104">
        <f t="shared" si="3"/>
        <v>6.0473020818580938</v>
      </c>
      <c r="G37" s="103">
        <v>1281</v>
      </c>
      <c r="H37" s="103">
        <v>0</v>
      </c>
      <c r="I37" s="103">
        <f t="shared" si="4"/>
        <v>19902</v>
      </c>
      <c r="J37" s="104">
        <f t="shared" si="5"/>
        <v>93.952697918141908</v>
      </c>
      <c r="K37" s="103">
        <v>6676</v>
      </c>
      <c r="L37" s="104">
        <f t="shared" si="6"/>
        <v>31.515838172119153</v>
      </c>
      <c r="M37" s="103">
        <v>0</v>
      </c>
      <c r="N37" s="104">
        <f t="shared" si="7"/>
        <v>0</v>
      </c>
      <c r="O37" s="103">
        <v>13226</v>
      </c>
      <c r="P37" s="103">
        <v>7417</v>
      </c>
      <c r="Q37" s="104">
        <f t="shared" si="8"/>
        <v>62.436859746022755</v>
      </c>
      <c r="R37" s="103">
        <v>157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17" t="s">
        <v>344</v>
      </c>
    </row>
    <row r="38" spans="1:27" s="105" customFormat="1" ht="13.5" customHeight="1">
      <c r="A38" s="101" t="s">
        <v>33</v>
      </c>
      <c r="B38" s="102" t="s">
        <v>345</v>
      </c>
      <c r="C38" s="101" t="s">
        <v>346</v>
      </c>
      <c r="D38" s="103">
        <f t="shared" si="1"/>
        <v>23180</v>
      </c>
      <c r="E38" s="103">
        <f t="shared" si="2"/>
        <v>1290</v>
      </c>
      <c r="F38" s="104">
        <f t="shared" si="3"/>
        <v>5.5651423641069888</v>
      </c>
      <c r="G38" s="103">
        <v>1290</v>
      </c>
      <c r="H38" s="103">
        <v>0</v>
      </c>
      <c r="I38" s="103">
        <f t="shared" si="4"/>
        <v>21890</v>
      </c>
      <c r="J38" s="104">
        <f t="shared" si="5"/>
        <v>94.43485763589301</v>
      </c>
      <c r="K38" s="103">
        <v>0</v>
      </c>
      <c r="L38" s="104">
        <f t="shared" si="6"/>
        <v>0</v>
      </c>
      <c r="M38" s="103">
        <v>0</v>
      </c>
      <c r="N38" s="104">
        <f t="shared" si="7"/>
        <v>0</v>
      </c>
      <c r="O38" s="103">
        <v>21890</v>
      </c>
      <c r="P38" s="103">
        <v>14950</v>
      </c>
      <c r="Q38" s="104">
        <f t="shared" si="8"/>
        <v>94.43485763589301</v>
      </c>
      <c r="R38" s="103">
        <v>233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17" t="s">
        <v>347</v>
      </c>
    </row>
    <row r="39" spans="1:27" s="105" customFormat="1" ht="13.5" customHeight="1">
      <c r="A39" s="101" t="s">
        <v>33</v>
      </c>
      <c r="B39" s="102" t="s">
        <v>348</v>
      </c>
      <c r="C39" s="101" t="s">
        <v>349</v>
      </c>
      <c r="D39" s="103">
        <f t="shared" si="1"/>
        <v>24140</v>
      </c>
      <c r="E39" s="103">
        <f t="shared" si="2"/>
        <v>911</v>
      </c>
      <c r="F39" s="104">
        <f t="shared" si="3"/>
        <v>3.7738193869096937</v>
      </c>
      <c r="G39" s="103">
        <v>881</v>
      </c>
      <c r="H39" s="103">
        <v>30</v>
      </c>
      <c r="I39" s="103">
        <f t="shared" si="4"/>
        <v>23229</v>
      </c>
      <c r="J39" s="104">
        <f t="shared" si="5"/>
        <v>96.226180613090307</v>
      </c>
      <c r="K39" s="103">
        <v>7088</v>
      </c>
      <c r="L39" s="104">
        <f t="shared" si="6"/>
        <v>29.362054681027338</v>
      </c>
      <c r="M39" s="103">
        <v>0</v>
      </c>
      <c r="N39" s="104">
        <f t="shared" si="7"/>
        <v>0</v>
      </c>
      <c r="O39" s="103">
        <v>16141</v>
      </c>
      <c r="P39" s="103">
        <v>9491</v>
      </c>
      <c r="Q39" s="104">
        <f t="shared" si="8"/>
        <v>66.864125932062962</v>
      </c>
      <c r="R39" s="103">
        <v>308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17" t="s">
        <v>350</v>
      </c>
    </row>
    <row r="40" spans="1:27" s="105" customFormat="1" ht="13.5" customHeight="1">
      <c r="A40" s="101" t="s">
        <v>33</v>
      </c>
      <c r="B40" s="102" t="s">
        <v>351</v>
      </c>
      <c r="C40" s="101" t="s">
        <v>352</v>
      </c>
      <c r="D40" s="103">
        <f t="shared" si="1"/>
        <v>18248</v>
      </c>
      <c r="E40" s="103">
        <f t="shared" si="2"/>
        <v>183</v>
      </c>
      <c r="F40" s="104">
        <f t="shared" si="3"/>
        <v>1.0028496273564227</v>
      </c>
      <c r="G40" s="103">
        <v>183</v>
      </c>
      <c r="H40" s="103">
        <v>0</v>
      </c>
      <c r="I40" s="103">
        <f t="shared" si="4"/>
        <v>18065</v>
      </c>
      <c r="J40" s="104">
        <f t="shared" si="5"/>
        <v>98.997150372643574</v>
      </c>
      <c r="K40" s="103">
        <v>15104</v>
      </c>
      <c r="L40" s="104">
        <f t="shared" si="6"/>
        <v>82.770714598860152</v>
      </c>
      <c r="M40" s="103">
        <v>0</v>
      </c>
      <c r="N40" s="104">
        <f t="shared" si="7"/>
        <v>0</v>
      </c>
      <c r="O40" s="103">
        <v>2961</v>
      </c>
      <c r="P40" s="103">
        <v>456</v>
      </c>
      <c r="Q40" s="104">
        <f t="shared" si="8"/>
        <v>16.226435773783429</v>
      </c>
      <c r="R40" s="103">
        <v>479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17" t="s">
        <v>353</v>
      </c>
    </row>
    <row r="41" spans="1:27" s="105" customFormat="1" ht="13.5" customHeight="1">
      <c r="A41" s="101" t="s">
        <v>33</v>
      </c>
      <c r="B41" s="102" t="s">
        <v>354</v>
      </c>
      <c r="C41" s="101" t="s">
        <v>355</v>
      </c>
      <c r="D41" s="103">
        <f t="shared" si="1"/>
        <v>8266</v>
      </c>
      <c r="E41" s="103">
        <f t="shared" si="2"/>
        <v>95</v>
      </c>
      <c r="F41" s="104">
        <f t="shared" si="3"/>
        <v>1.1492862327607065</v>
      </c>
      <c r="G41" s="103">
        <v>95</v>
      </c>
      <c r="H41" s="103">
        <v>0</v>
      </c>
      <c r="I41" s="103">
        <f t="shared" si="4"/>
        <v>8171</v>
      </c>
      <c r="J41" s="104">
        <f t="shared" si="5"/>
        <v>98.850713767239299</v>
      </c>
      <c r="K41" s="103">
        <v>5778</v>
      </c>
      <c r="L41" s="104">
        <f t="shared" si="6"/>
        <v>69.900798451488015</v>
      </c>
      <c r="M41" s="103">
        <v>0</v>
      </c>
      <c r="N41" s="104">
        <f t="shared" si="7"/>
        <v>0</v>
      </c>
      <c r="O41" s="103">
        <v>2393</v>
      </c>
      <c r="P41" s="103">
        <v>2320</v>
      </c>
      <c r="Q41" s="104">
        <f t="shared" si="8"/>
        <v>28.949915315751269</v>
      </c>
      <c r="R41" s="103">
        <v>532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17" t="s">
        <v>356</v>
      </c>
    </row>
    <row r="42" spans="1:27" s="105" customFormat="1" ht="13.5" customHeight="1">
      <c r="A42" s="101" t="s">
        <v>33</v>
      </c>
      <c r="B42" s="102" t="s">
        <v>357</v>
      </c>
      <c r="C42" s="101" t="s">
        <v>358</v>
      </c>
      <c r="D42" s="103">
        <f t="shared" si="1"/>
        <v>5548</v>
      </c>
      <c r="E42" s="103">
        <f t="shared" si="2"/>
        <v>122</v>
      </c>
      <c r="F42" s="104">
        <f t="shared" si="3"/>
        <v>2.1989906272530639</v>
      </c>
      <c r="G42" s="103">
        <v>122</v>
      </c>
      <c r="H42" s="103">
        <v>0</v>
      </c>
      <c r="I42" s="103">
        <f t="shared" si="4"/>
        <v>5426</v>
      </c>
      <c r="J42" s="104">
        <f t="shared" si="5"/>
        <v>97.801009372746933</v>
      </c>
      <c r="K42" s="103">
        <v>3296</v>
      </c>
      <c r="L42" s="104">
        <f t="shared" si="6"/>
        <v>59.408795962509011</v>
      </c>
      <c r="M42" s="103">
        <v>0</v>
      </c>
      <c r="N42" s="104">
        <f t="shared" si="7"/>
        <v>0</v>
      </c>
      <c r="O42" s="103">
        <v>2130</v>
      </c>
      <c r="P42" s="103">
        <v>2101</v>
      </c>
      <c r="Q42" s="104">
        <f t="shared" si="8"/>
        <v>38.392213410237922</v>
      </c>
      <c r="R42" s="103">
        <v>112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17" t="s">
        <v>359</v>
      </c>
    </row>
    <row r="43" spans="1:27" s="105" customFormat="1" ht="13.5" customHeight="1">
      <c r="A43" s="101" t="s">
        <v>33</v>
      </c>
      <c r="B43" s="102" t="s">
        <v>360</v>
      </c>
      <c r="C43" s="101" t="s">
        <v>361</v>
      </c>
      <c r="D43" s="103">
        <f t="shared" si="1"/>
        <v>10084</v>
      </c>
      <c r="E43" s="103">
        <f t="shared" si="2"/>
        <v>568</v>
      </c>
      <c r="F43" s="104">
        <f t="shared" si="3"/>
        <v>5.6326854422848083</v>
      </c>
      <c r="G43" s="103">
        <v>568</v>
      </c>
      <c r="H43" s="103">
        <v>0</v>
      </c>
      <c r="I43" s="103">
        <f t="shared" si="4"/>
        <v>9516</v>
      </c>
      <c r="J43" s="104">
        <f t="shared" si="5"/>
        <v>94.36731455771519</v>
      </c>
      <c r="K43" s="103">
        <v>7968</v>
      </c>
      <c r="L43" s="104">
        <f t="shared" si="6"/>
        <v>79.016263387544626</v>
      </c>
      <c r="M43" s="103">
        <v>0</v>
      </c>
      <c r="N43" s="104">
        <f t="shared" si="7"/>
        <v>0</v>
      </c>
      <c r="O43" s="103">
        <v>1548</v>
      </c>
      <c r="P43" s="103">
        <v>830</v>
      </c>
      <c r="Q43" s="104">
        <f t="shared" si="8"/>
        <v>15.351051170170567</v>
      </c>
      <c r="R43" s="103">
        <v>148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17" t="s">
        <v>362</v>
      </c>
    </row>
    <row r="44" spans="1:27" s="105" customFormat="1" ht="13.5" customHeight="1">
      <c r="A44" s="101" t="s">
        <v>33</v>
      </c>
      <c r="B44" s="102" t="s">
        <v>363</v>
      </c>
      <c r="C44" s="101" t="s">
        <v>364</v>
      </c>
      <c r="D44" s="103">
        <f t="shared" si="1"/>
        <v>3789</v>
      </c>
      <c r="E44" s="103">
        <f t="shared" si="2"/>
        <v>569</v>
      </c>
      <c r="F44" s="104">
        <f t="shared" si="3"/>
        <v>15.017154922143044</v>
      </c>
      <c r="G44" s="103">
        <v>569</v>
      </c>
      <c r="H44" s="103">
        <v>0</v>
      </c>
      <c r="I44" s="103">
        <f t="shared" si="4"/>
        <v>3220</v>
      </c>
      <c r="J44" s="104">
        <f t="shared" si="5"/>
        <v>84.98284507785695</v>
      </c>
      <c r="K44" s="103">
        <v>0</v>
      </c>
      <c r="L44" s="104">
        <f t="shared" si="6"/>
        <v>0</v>
      </c>
      <c r="M44" s="103">
        <v>0</v>
      </c>
      <c r="N44" s="104">
        <f t="shared" si="7"/>
        <v>0</v>
      </c>
      <c r="O44" s="103">
        <v>3220</v>
      </c>
      <c r="P44" s="103">
        <v>2600</v>
      </c>
      <c r="Q44" s="104">
        <f t="shared" si="8"/>
        <v>84.98284507785695</v>
      </c>
      <c r="R44" s="103">
        <v>26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17" t="s">
        <v>365</v>
      </c>
    </row>
    <row r="45" spans="1:27" s="105" customFormat="1" ht="13.5" customHeight="1">
      <c r="A45" s="101" t="s">
        <v>33</v>
      </c>
      <c r="B45" s="102" t="s">
        <v>366</v>
      </c>
      <c r="C45" s="101" t="s">
        <v>367</v>
      </c>
      <c r="D45" s="103">
        <f t="shared" si="1"/>
        <v>10831</v>
      </c>
      <c r="E45" s="103">
        <f t="shared" si="2"/>
        <v>790</v>
      </c>
      <c r="F45" s="104">
        <f t="shared" si="3"/>
        <v>7.2938786815621821</v>
      </c>
      <c r="G45" s="103">
        <v>790</v>
      </c>
      <c r="H45" s="103">
        <v>0</v>
      </c>
      <c r="I45" s="103">
        <f t="shared" si="4"/>
        <v>10041</v>
      </c>
      <c r="J45" s="104">
        <f t="shared" si="5"/>
        <v>92.706121318437823</v>
      </c>
      <c r="K45" s="103">
        <v>7345</v>
      </c>
      <c r="L45" s="104">
        <f t="shared" si="6"/>
        <v>67.814606222878766</v>
      </c>
      <c r="M45" s="103">
        <v>702</v>
      </c>
      <c r="N45" s="104">
        <f t="shared" si="7"/>
        <v>6.4813959929831038</v>
      </c>
      <c r="O45" s="103">
        <v>1994</v>
      </c>
      <c r="P45" s="103">
        <v>1233</v>
      </c>
      <c r="Q45" s="104">
        <f t="shared" si="8"/>
        <v>18.410119102575941</v>
      </c>
      <c r="R45" s="103">
        <v>80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17" t="s">
        <v>368</v>
      </c>
    </row>
    <row r="46" spans="1:27" s="105" customFormat="1" ht="13.5" customHeight="1">
      <c r="A46" s="101" t="s">
        <v>33</v>
      </c>
      <c r="B46" s="102" t="s">
        <v>369</v>
      </c>
      <c r="C46" s="101" t="s">
        <v>370</v>
      </c>
      <c r="D46" s="103">
        <f t="shared" si="1"/>
        <v>8154</v>
      </c>
      <c r="E46" s="103">
        <f t="shared" si="2"/>
        <v>915</v>
      </c>
      <c r="F46" s="104">
        <f t="shared" si="3"/>
        <v>11.221486387049302</v>
      </c>
      <c r="G46" s="103">
        <v>915</v>
      </c>
      <c r="H46" s="103">
        <v>0</v>
      </c>
      <c r="I46" s="103">
        <f t="shared" si="4"/>
        <v>7239</v>
      </c>
      <c r="J46" s="104">
        <f t="shared" si="5"/>
        <v>88.77851361295069</v>
      </c>
      <c r="K46" s="103">
        <v>0</v>
      </c>
      <c r="L46" s="104">
        <f t="shared" si="6"/>
        <v>0</v>
      </c>
      <c r="M46" s="103">
        <v>0</v>
      </c>
      <c r="N46" s="104">
        <f t="shared" si="7"/>
        <v>0</v>
      </c>
      <c r="O46" s="103">
        <v>7239</v>
      </c>
      <c r="P46" s="103">
        <v>6166</v>
      </c>
      <c r="Q46" s="104">
        <f t="shared" si="8"/>
        <v>88.77851361295069</v>
      </c>
      <c r="R46" s="103">
        <v>103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17" t="s">
        <v>371</v>
      </c>
    </row>
    <row r="47" spans="1:27" s="105" customFormat="1" ht="13.5" customHeight="1">
      <c r="A47" s="101" t="s">
        <v>33</v>
      </c>
      <c r="B47" s="102" t="s">
        <v>372</v>
      </c>
      <c r="C47" s="101" t="s">
        <v>373</v>
      </c>
      <c r="D47" s="103">
        <f t="shared" si="1"/>
        <v>2196</v>
      </c>
      <c r="E47" s="103">
        <f t="shared" si="2"/>
        <v>89</v>
      </c>
      <c r="F47" s="104">
        <f t="shared" si="3"/>
        <v>4.0528233151183972</v>
      </c>
      <c r="G47" s="103">
        <v>89</v>
      </c>
      <c r="H47" s="103">
        <v>0</v>
      </c>
      <c r="I47" s="103">
        <f t="shared" si="4"/>
        <v>2107</v>
      </c>
      <c r="J47" s="104">
        <f t="shared" si="5"/>
        <v>95.947176684881612</v>
      </c>
      <c r="K47" s="103">
        <v>0</v>
      </c>
      <c r="L47" s="104">
        <f t="shared" si="6"/>
        <v>0</v>
      </c>
      <c r="M47" s="103">
        <v>0</v>
      </c>
      <c r="N47" s="104">
        <f t="shared" si="7"/>
        <v>0</v>
      </c>
      <c r="O47" s="103">
        <v>2107</v>
      </c>
      <c r="P47" s="103">
        <v>1924</v>
      </c>
      <c r="Q47" s="104">
        <f t="shared" si="8"/>
        <v>95.947176684881612</v>
      </c>
      <c r="R47" s="103">
        <v>12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17" t="s">
        <v>374</v>
      </c>
    </row>
    <row r="48" spans="1:27" s="105" customFormat="1" ht="13.5" customHeight="1">
      <c r="A48" s="101" t="s">
        <v>33</v>
      </c>
      <c r="B48" s="102" t="s">
        <v>375</v>
      </c>
      <c r="C48" s="101" t="s">
        <v>376</v>
      </c>
      <c r="D48" s="103">
        <f t="shared" si="1"/>
        <v>17964</v>
      </c>
      <c r="E48" s="103">
        <f t="shared" si="2"/>
        <v>2996</v>
      </c>
      <c r="F48" s="104">
        <f t="shared" si="3"/>
        <v>16.677800044533512</v>
      </c>
      <c r="G48" s="103">
        <v>2996</v>
      </c>
      <c r="H48" s="103">
        <v>0</v>
      </c>
      <c r="I48" s="103">
        <f t="shared" si="4"/>
        <v>14968</v>
      </c>
      <c r="J48" s="104">
        <f t="shared" si="5"/>
        <v>83.322199955466488</v>
      </c>
      <c r="K48" s="103">
        <v>10452</v>
      </c>
      <c r="L48" s="104">
        <f t="shared" si="6"/>
        <v>58.183032732130926</v>
      </c>
      <c r="M48" s="103">
        <v>0</v>
      </c>
      <c r="N48" s="104">
        <f t="shared" si="7"/>
        <v>0</v>
      </c>
      <c r="O48" s="103">
        <v>4516</v>
      </c>
      <c r="P48" s="103">
        <v>3395</v>
      </c>
      <c r="Q48" s="104">
        <f t="shared" si="8"/>
        <v>25.139167223335562</v>
      </c>
      <c r="R48" s="103">
        <v>422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17" t="s">
        <v>377</v>
      </c>
    </row>
    <row r="49" spans="1:27" s="105" customFormat="1" ht="13.5" customHeight="1">
      <c r="A49" s="101" t="s">
        <v>33</v>
      </c>
      <c r="B49" s="102" t="s">
        <v>378</v>
      </c>
      <c r="C49" s="101" t="s">
        <v>379</v>
      </c>
      <c r="D49" s="103">
        <f t="shared" si="1"/>
        <v>1582</v>
      </c>
      <c r="E49" s="103">
        <f t="shared" si="2"/>
        <v>112</v>
      </c>
      <c r="F49" s="104">
        <f t="shared" si="3"/>
        <v>7.0796460176991154</v>
      </c>
      <c r="G49" s="103">
        <v>112</v>
      </c>
      <c r="H49" s="103">
        <v>0</v>
      </c>
      <c r="I49" s="103">
        <f t="shared" si="4"/>
        <v>1470</v>
      </c>
      <c r="J49" s="104">
        <f t="shared" si="5"/>
        <v>92.920353982300881</v>
      </c>
      <c r="K49" s="103">
        <v>1320</v>
      </c>
      <c r="L49" s="104">
        <f t="shared" si="6"/>
        <v>83.438685208596709</v>
      </c>
      <c r="M49" s="103">
        <v>0</v>
      </c>
      <c r="N49" s="104">
        <f t="shared" si="7"/>
        <v>0</v>
      </c>
      <c r="O49" s="103">
        <v>150</v>
      </c>
      <c r="P49" s="103">
        <v>36</v>
      </c>
      <c r="Q49" s="104">
        <f t="shared" si="8"/>
        <v>9.4816687737041718</v>
      </c>
      <c r="R49" s="103">
        <v>24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17" t="s">
        <v>380</v>
      </c>
    </row>
    <row r="50" spans="1:27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</row>
    <row r="51" spans="1:27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</row>
    <row r="52" spans="1:27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</row>
    <row r="53" spans="1:27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</row>
    <row r="54" spans="1:27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</row>
    <row r="55" spans="1:27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</row>
    <row r="56" spans="1:27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</row>
    <row r="57" spans="1:27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</row>
    <row r="58" spans="1:27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</row>
    <row r="59" spans="1:27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</row>
    <row r="60" spans="1:27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</row>
    <row r="61" spans="1:27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</row>
    <row r="62" spans="1:27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</row>
    <row r="63" spans="1:27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</row>
    <row r="64" spans="1:27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</row>
    <row r="65" spans="1:26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</row>
    <row r="66" spans="1:26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</row>
    <row r="67" spans="1:26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</row>
    <row r="68" spans="1:26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</row>
    <row r="69" spans="1:26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</row>
    <row r="70" spans="1:26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</row>
    <row r="71" spans="1:26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</row>
    <row r="72" spans="1:26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</row>
    <row r="73" spans="1:26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</row>
    <row r="74" spans="1:26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</row>
    <row r="75" spans="1:26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</row>
    <row r="76" spans="1:26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</row>
    <row r="77" spans="1:26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</row>
    <row r="78" spans="1:26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</row>
    <row r="79" spans="1:26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</row>
    <row r="80" spans="1:26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</row>
    <row r="81" spans="1:26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</row>
    <row r="82" spans="1:26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</row>
    <row r="83" spans="1:26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</row>
    <row r="84" spans="1:26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</row>
    <row r="85" spans="1:26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</row>
    <row r="86" spans="1:26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</row>
    <row r="87" spans="1:26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</row>
    <row r="88" spans="1:26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</row>
    <row r="89" spans="1:26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</row>
    <row r="90" spans="1:26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</row>
    <row r="91" spans="1:26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</row>
    <row r="92" spans="1:26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</row>
    <row r="93" spans="1:26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</row>
    <row r="94" spans="1:26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</row>
    <row r="95" spans="1:26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</row>
    <row r="96" spans="1:26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</row>
    <row r="97" spans="1:26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</row>
    <row r="98" spans="1:26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</row>
    <row r="99" spans="1:26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</row>
    <row r="100" spans="1:26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</row>
    <row r="101" spans="1:26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</row>
    <row r="102" spans="1:26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</row>
    <row r="103" spans="1:26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</row>
    <row r="104" spans="1:26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</row>
    <row r="105" spans="1:26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</row>
    <row r="106" spans="1:26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</row>
    <row r="107" spans="1:26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</row>
    <row r="108" spans="1:26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</row>
    <row r="109" spans="1:26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</row>
    <row r="110" spans="1:26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</row>
    <row r="111" spans="1:26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</row>
    <row r="112" spans="1:26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</row>
    <row r="113" spans="1:26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</row>
    <row r="114" spans="1:26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</row>
    <row r="115" spans="1:26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</row>
    <row r="116" spans="1:26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</row>
    <row r="117" spans="1:26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</row>
    <row r="118" spans="1:26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</row>
    <row r="119" spans="1:26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</row>
    <row r="120" spans="1:26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</row>
    <row r="121" spans="1:26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</row>
    <row r="122" spans="1:26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</row>
    <row r="123" spans="1:26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</row>
    <row r="124" spans="1:26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</row>
    <row r="125" spans="1:26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</row>
    <row r="126" spans="1:26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</row>
    <row r="127" spans="1:26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</row>
    <row r="128" spans="1:26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</row>
    <row r="129" spans="1:26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</row>
    <row r="130" spans="1:26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</row>
    <row r="131" spans="1:26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</row>
    <row r="132" spans="1:26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</row>
    <row r="133" spans="1:26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</row>
    <row r="134" spans="1:26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</row>
    <row r="135" spans="1:26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</row>
    <row r="136" spans="1:26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</row>
    <row r="137" spans="1:26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</row>
    <row r="138" spans="1:26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</row>
    <row r="139" spans="1:26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</row>
    <row r="140" spans="1:26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</row>
    <row r="141" spans="1:26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</row>
    <row r="142" spans="1:26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</row>
    <row r="143" spans="1:26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</row>
    <row r="144" spans="1:26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</row>
    <row r="145" spans="1:26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</row>
    <row r="146" spans="1:26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</row>
    <row r="147" spans="1:26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</row>
    <row r="148" spans="1:26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</row>
    <row r="149" spans="1:26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</row>
    <row r="150" spans="1:26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</row>
    <row r="151" spans="1:26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</row>
    <row r="152" spans="1:26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</row>
    <row r="153" spans="1:26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</row>
    <row r="154" spans="1:26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</row>
    <row r="155" spans="1:26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</row>
    <row r="156" spans="1:26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</row>
    <row r="157" spans="1:26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</row>
    <row r="158" spans="1:26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</row>
    <row r="159" spans="1:26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</row>
    <row r="160" spans="1:26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</row>
    <row r="161" spans="1:26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</row>
    <row r="162" spans="1:26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</row>
    <row r="163" spans="1:26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</row>
    <row r="164" spans="1:26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</row>
    <row r="165" spans="1:26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</row>
    <row r="166" spans="1:26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</row>
    <row r="167" spans="1:26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</row>
    <row r="168" spans="1:26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</row>
    <row r="169" spans="1:26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</row>
    <row r="170" spans="1:26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</row>
    <row r="171" spans="1:26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</row>
    <row r="172" spans="1:26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</row>
    <row r="173" spans="1:26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</row>
    <row r="174" spans="1:26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</row>
    <row r="175" spans="1:26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</row>
    <row r="176" spans="1:26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</row>
    <row r="177" spans="1:26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</row>
    <row r="178" spans="1:26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</row>
    <row r="179" spans="1:26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</row>
    <row r="180" spans="1:26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</row>
    <row r="181" spans="1:26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</row>
    <row r="182" spans="1:26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</row>
    <row r="183" spans="1:26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</row>
    <row r="184" spans="1:26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</row>
    <row r="185" spans="1:26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</row>
    <row r="186" spans="1:26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</row>
    <row r="187" spans="1:26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</row>
    <row r="188" spans="1:26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</row>
    <row r="189" spans="1:26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</row>
    <row r="190" spans="1:26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</row>
    <row r="191" spans="1:26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</row>
    <row r="192" spans="1:26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</row>
    <row r="193" spans="1:26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</row>
    <row r="194" spans="1:26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</row>
    <row r="195" spans="1:26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</row>
    <row r="196" spans="1:26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</row>
    <row r="197" spans="1:26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</row>
    <row r="198" spans="1:26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</row>
    <row r="199" spans="1:26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</row>
    <row r="200" spans="1:26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</row>
    <row r="201" spans="1:26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</row>
    <row r="202" spans="1:26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</row>
    <row r="203" spans="1:26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</row>
    <row r="204" spans="1:26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</row>
    <row r="205" spans="1:26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</row>
    <row r="206" spans="1:26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</row>
    <row r="207" spans="1:26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</row>
    <row r="208" spans="1:26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</row>
    <row r="209" spans="1:26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</row>
    <row r="210" spans="1:26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</row>
    <row r="211" spans="1:26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</row>
    <row r="212" spans="1:26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</row>
    <row r="213" spans="1:26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</row>
    <row r="214" spans="1:26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</row>
    <row r="215" spans="1:26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</row>
    <row r="216" spans="1:26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</row>
    <row r="217" spans="1:26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</row>
    <row r="218" spans="1:26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</row>
    <row r="219" spans="1:26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</row>
    <row r="220" spans="1:26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</row>
    <row r="221" spans="1:26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</row>
    <row r="222" spans="1:26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</row>
    <row r="223" spans="1:26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</row>
    <row r="224" spans="1:26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</row>
    <row r="225" spans="1:26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</row>
    <row r="226" spans="1:26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</row>
    <row r="227" spans="1:26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</row>
    <row r="228" spans="1:26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</row>
    <row r="229" spans="1:26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</row>
    <row r="230" spans="1:26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</row>
    <row r="231" spans="1:26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</row>
    <row r="232" spans="1:26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</row>
    <row r="233" spans="1:26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</row>
    <row r="234" spans="1:26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</row>
    <row r="235" spans="1:26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</row>
    <row r="236" spans="1:26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</row>
    <row r="237" spans="1:26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</row>
    <row r="238" spans="1:26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</row>
    <row r="239" spans="1:26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</row>
    <row r="240" spans="1:26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</row>
    <row r="241" spans="1:26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</row>
    <row r="242" spans="1:26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</row>
    <row r="243" spans="1:26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</row>
    <row r="244" spans="1:26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</row>
    <row r="245" spans="1:26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</row>
    <row r="246" spans="1:26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</row>
    <row r="247" spans="1:26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</row>
    <row r="248" spans="1:26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</row>
    <row r="249" spans="1:26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</row>
    <row r="250" spans="1:26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</row>
    <row r="251" spans="1:26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</row>
    <row r="252" spans="1:26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</row>
    <row r="253" spans="1:26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</row>
    <row r="254" spans="1:26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</row>
    <row r="255" spans="1:26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</row>
    <row r="256" spans="1:26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</row>
    <row r="257" spans="1:26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</row>
    <row r="258" spans="1:26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</row>
    <row r="259" spans="1:26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</row>
    <row r="260" spans="1:26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</row>
    <row r="261" spans="1:26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</row>
    <row r="262" spans="1:26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</row>
    <row r="263" spans="1:26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</row>
    <row r="264" spans="1:26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</row>
    <row r="265" spans="1:26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</row>
    <row r="266" spans="1:26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</row>
    <row r="267" spans="1:26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</row>
    <row r="268" spans="1:26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</row>
    <row r="269" spans="1:26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</row>
    <row r="270" spans="1:26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</row>
    <row r="271" spans="1:26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</row>
    <row r="272" spans="1:26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</row>
    <row r="273" spans="1:26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</row>
    <row r="274" spans="1:26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</row>
    <row r="275" spans="1:26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</row>
    <row r="276" spans="1:26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</row>
    <row r="277" spans="1:26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</row>
    <row r="278" spans="1:26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</row>
    <row r="279" spans="1:26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</row>
    <row r="280" spans="1:26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</row>
    <row r="281" spans="1:26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</row>
    <row r="282" spans="1:26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</row>
    <row r="283" spans="1:26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</row>
    <row r="284" spans="1:26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</row>
    <row r="285" spans="1:26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</row>
    <row r="286" spans="1:26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</row>
    <row r="287" spans="1:26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</row>
    <row r="288" spans="1:26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</row>
    <row r="289" spans="1:26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</row>
    <row r="290" spans="1:26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</row>
    <row r="291" spans="1:26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</row>
    <row r="292" spans="1:26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</row>
    <row r="293" spans="1:26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</row>
    <row r="294" spans="1:26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</row>
    <row r="295" spans="1:26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</row>
    <row r="296" spans="1:26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</row>
    <row r="297" spans="1:26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</row>
    <row r="298" spans="1:26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</row>
    <row r="299" spans="1:26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</row>
    <row r="300" spans="1:26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</row>
    <row r="301" spans="1:26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</row>
    <row r="302" spans="1:26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</row>
    <row r="303" spans="1:26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</row>
    <row r="304" spans="1:26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</row>
    <row r="305" spans="1:26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</row>
    <row r="306" spans="1:26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</row>
    <row r="307" spans="1:26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</row>
    <row r="308" spans="1:26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</row>
    <row r="309" spans="1:26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</row>
    <row r="310" spans="1:26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</row>
    <row r="311" spans="1:26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</row>
    <row r="312" spans="1:26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</row>
    <row r="313" spans="1:26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</row>
    <row r="314" spans="1:26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</row>
    <row r="315" spans="1:26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</row>
    <row r="316" spans="1:26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</row>
    <row r="317" spans="1:26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</row>
    <row r="318" spans="1:26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</row>
    <row r="319" spans="1:26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</row>
    <row r="320" spans="1:26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</row>
    <row r="321" spans="1:26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</row>
    <row r="322" spans="1:26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</row>
    <row r="323" spans="1:26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</row>
    <row r="324" spans="1:26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</row>
    <row r="325" spans="1:26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</row>
    <row r="326" spans="1:26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</row>
    <row r="327" spans="1:26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</row>
    <row r="328" spans="1:26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</row>
    <row r="329" spans="1:26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</row>
    <row r="330" spans="1:26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</row>
    <row r="331" spans="1:26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</row>
    <row r="332" spans="1:26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</row>
    <row r="333" spans="1:26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</row>
    <row r="334" spans="1:26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</row>
    <row r="335" spans="1:26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</row>
    <row r="336" spans="1:26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</row>
    <row r="337" spans="1:26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</row>
    <row r="338" spans="1:26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</row>
    <row r="339" spans="1:26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</row>
    <row r="340" spans="1:26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</row>
    <row r="341" spans="1:26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</row>
    <row r="342" spans="1:26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</row>
    <row r="343" spans="1:26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</row>
    <row r="344" spans="1:26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</row>
    <row r="345" spans="1:26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</row>
    <row r="346" spans="1:26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</row>
    <row r="347" spans="1:26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</row>
    <row r="348" spans="1:26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</row>
    <row r="349" spans="1:26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</row>
    <row r="350" spans="1:26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</row>
    <row r="351" spans="1:26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</row>
    <row r="352" spans="1:26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</row>
    <row r="353" spans="1:26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</row>
    <row r="354" spans="1:26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</row>
    <row r="355" spans="1:26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</row>
    <row r="356" spans="1:26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</row>
    <row r="357" spans="1:26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</row>
    <row r="358" spans="1:26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</row>
    <row r="359" spans="1:26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</row>
    <row r="360" spans="1:26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</row>
    <row r="361" spans="1:26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</row>
    <row r="362" spans="1:26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</row>
    <row r="363" spans="1:26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</row>
    <row r="364" spans="1:26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</row>
    <row r="365" spans="1:26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</row>
    <row r="366" spans="1:26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</row>
    <row r="367" spans="1:26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</row>
    <row r="368" spans="1:26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</row>
    <row r="369" spans="1:26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</row>
    <row r="370" spans="1:26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</row>
    <row r="371" spans="1:26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</row>
    <row r="372" spans="1:26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</row>
    <row r="373" spans="1:26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</row>
    <row r="374" spans="1:26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</row>
    <row r="375" spans="1:26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</row>
    <row r="376" spans="1:26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</row>
    <row r="377" spans="1:26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</row>
    <row r="378" spans="1:26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</row>
    <row r="379" spans="1:26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</row>
    <row r="380" spans="1:26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</row>
    <row r="381" spans="1:26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</row>
    <row r="382" spans="1:26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</row>
    <row r="383" spans="1:26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</row>
    <row r="384" spans="1:26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</row>
    <row r="385" spans="1:26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</row>
    <row r="386" spans="1:26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</row>
    <row r="387" spans="1:26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</row>
    <row r="388" spans="1:26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</row>
    <row r="389" spans="1:26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</row>
    <row r="390" spans="1:26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</row>
    <row r="391" spans="1:26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</row>
    <row r="392" spans="1:26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</row>
    <row r="393" spans="1:26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</row>
    <row r="394" spans="1:26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</row>
    <row r="395" spans="1:26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</row>
    <row r="396" spans="1:26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</row>
    <row r="397" spans="1:26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</row>
    <row r="398" spans="1:26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</row>
    <row r="399" spans="1:26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</row>
    <row r="400" spans="1:26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</row>
    <row r="401" spans="1:26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</row>
    <row r="402" spans="1:26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</row>
    <row r="403" spans="1:26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</row>
    <row r="404" spans="1:26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</row>
    <row r="405" spans="1:26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</row>
    <row r="406" spans="1:26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</row>
    <row r="407" spans="1:26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</row>
    <row r="408" spans="1:26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</row>
    <row r="409" spans="1:26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</row>
    <row r="410" spans="1:26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</row>
    <row r="411" spans="1:26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</row>
    <row r="412" spans="1:26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</row>
    <row r="413" spans="1:26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</row>
    <row r="414" spans="1:26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</row>
    <row r="415" spans="1:26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</row>
    <row r="416" spans="1:26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</row>
    <row r="417" spans="1:26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</row>
    <row r="418" spans="1:26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</row>
    <row r="419" spans="1:26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</row>
    <row r="420" spans="1:26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</row>
    <row r="421" spans="1:26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</row>
    <row r="422" spans="1:26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</row>
    <row r="423" spans="1:26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</row>
    <row r="424" spans="1:26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</row>
    <row r="425" spans="1:26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</row>
    <row r="426" spans="1:26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</row>
    <row r="427" spans="1:26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</row>
    <row r="428" spans="1:26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</row>
    <row r="429" spans="1:26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</row>
    <row r="430" spans="1:26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</row>
    <row r="431" spans="1:26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</row>
    <row r="432" spans="1:26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</row>
    <row r="433" spans="1:26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</row>
    <row r="434" spans="1:26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</row>
    <row r="435" spans="1:26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</row>
    <row r="436" spans="1:26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</row>
    <row r="437" spans="1:26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</row>
    <row r="438" spans="1:26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</row>
    <row r="439" spans="1:26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</row>
    <row r="440" spans="1:26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</row>
    <row r="441" spans="1:26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</row>
    <row r="442" spans="1:26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</row>
    <row r="443" spans="1:26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</row>
    <row r="444" spans="1:26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</row>
    <row r="445" spans="1:26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</row>
    <row r="446" spans="1:26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</row>
    <row r="447" spans="1:26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</row>
    <row r="448" spans="1:26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</row>
    <row r="449" spans="1:26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</row>
    <row r="450" spans="1:26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</row>
    <row r="451" spans="1:26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</row>
    <row r="452" spans="1:26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</row>
    <row r="453" spans="1:26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</row>
    <row r="454" spans="1:26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</row>
    <row r="455" spans="1:26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</row>
    <row r="456" spans="1:26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</row>
    <row r="457" spans="1:26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</row>
    <row r="458" spans="1:26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</row>
    <row r="459" spans="1:26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</row>
    <row r="460" spans="1:26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</row>
    <row r="461" spans="1:26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</row>
    <row r="462" spans="1:26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</row>
    <row r="463" spans="1:26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</row>
    <row r="464" spans="1:26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</row>
    <row r="465" spans="1:26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</row>
    <row r="466" spans="1:26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</row>
    <row r="467" spans="1:26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</row>
    <row r="468" spans="1:26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</row>
    <row r="469" spans="1:26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</row>
    <row r="470" spans="1:26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</row>
    <row r="471" spans="1:26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</row>
    <row r="472" spans="1:26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</row>
    <row r="473" spans="1:26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</row>
    <row r="474" spans="1:26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</row>
    <row r="475" spans="1:26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</row>
    <row r="476" spans="1:26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</row>
    <row r="477" spans="1:26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</row>
    <row r="478" spans="1:26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</row>
    <row r="479" spans="1:26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</row>
    <row r="480" spans="1:26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</row>
    <row r="481" spans="1:26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</row>
    <row r="482" spans="1:26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</row>
    <row r="483" spans="1:26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</row>
    <row r="484" spans="1:26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</row>
    <row r="485" spans="1:26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</row>
    <row r="486" spans="1:26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</row>
    <row r="487" spans="1:26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</row>
    <row r="488" spans="1:26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</row>
    <row r="489" spans="1:26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</row>
    <row r="490" spans="1:26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</row>
    <row r="491" spans="1:26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</row>
    <row r="492" spans="1:26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</row>
    <row r="493" spans="1:26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</row>
    <row r="494" spans="1:26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</row>
    <row r="495" spans="1:26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</row>
    <row r="496" spans="1:26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</row>
    <row r="497" spans="1:26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</row>
    <row r="498" spans="1:26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</row>
    <row r="499" spans="1:26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</row>
    <row r="500" spans="1:26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</row>
    <row r="501" spans="1:26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</row>
    <row r="502" spans="1:26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</row>
    <row r="503" spans="1:26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</row>
    <row r="504" spans="1:26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</row>
    <row r="505" spans="1:26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</row>
    <row r="506" spans="1:26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</row>
    <row r="507" spans="1:26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</row>
    <row r="508" spans="1:26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</row>
    <row r="509" spans="1:26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</row>
    <row r="510" spans="1:26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</row>
    <row r="511" spans="1:26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</row>
    <row r="512" spans="1:26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</row>
    <row r="513" spans="1:26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</row>
    <row r="514" spans="1:26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</row>
    <row r="515" spans="1:26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</row>
    <row r="516" spans="1:26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</row>
    <row r="517" spans="1:26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</row>
    <row r="518" spans="1:26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</row>
    <row r="519" spans="1:26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</row>
    <row r="520" spans="1:26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</row>
    <row r="521" spans="1:26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</row>
    <row r="522" spans="1:26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</row>
    <row r="523" spans="1:26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</row>
    <row r="524" spans="1:26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</row>
    <row r="525" spans="1:26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</row>
    <row r="526" spans="1:26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</row>
    <row r="527" spans="1:26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</row>
    <row r="528" spans="1:26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</row>
    <row r="529" spans="1:26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</row>
    <row r="530" spans="1:26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</row>
    <row r="531" spans="1:26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</row>
    <row r="532" spans="1:26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</row>
    <row r="533" spans="1:26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</row>
    <row r="534" spans="1:26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</row>
    <row r="535" spans="1:26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</row>
    <row r="536" spans="1:26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</row>
    <row r="537" spans="1:26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</row>
    <row r="538" spans="1:26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</row>
    <row r="539" spans="1:26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</row>
    <row r="540" spans="1:26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</row>
    <row r="541" spans="1:26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</row>
    <row r="542" spans="1:26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</row>
    <row r="543" spans="1:26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</row>
    <row r="544" spans="1:26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</row>
    <row r="545" spans="1:26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</row>
    <row r="546" spans="1:26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</row>
    <row r="547" spans="1:26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</row>
    <row r="548" spans="1:26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</row>
    <row r="549" spans="1:26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</row>
    <row r="550" spans="1:26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</row>
    <row r="551" spans="1:26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</row>
    <row r="552" spans="1:26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</row>
    <row r="553" spans="1:26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</row>
    <row r="554" spans="1:26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</row>
    <row r="555" spans="1:26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</row>
    <row r="556" spans="1:26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</row>
    <row r="557" spans="1:26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</row>
    <row r="558" spans="1:26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</row>
    <row r="559" spans="1:26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</row>
    <row r="560" spans="1:26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</row>
    <row r="561" spans="1:26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</row>
    <row r="562" spans="1:26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</row>
    <row r="563" spans="1:26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</row>
    <row r="564" spans="1:26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</row>
    <row r="565" spans="1:26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</row>
    <row r="566" spans="1:26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</row>
    <row r="567" spans="1:26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</row>
    <row r="568" spans="1:26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</row>
    <row r="569" spans="1:26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</row>
    <row r="570" spans="1:26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</row>
    <row r="571" spans="1:26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</row>
    <row r="572" spans="1:26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</row>
    <row r="573" spans="1:26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</row>
    <row r="574" spans="1:26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</row>
    <row r="575" spans="1:26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</row>
    <row r="576" spans="1:26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</row>
    <row r="577" spans="1:26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</row>
    <row r="578" spans="1:26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</row>
    <row r="579" spans="1:26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</row>
    <row r="580" spans="1:26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</row>
    <row r="581" spans="1:26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</row>
    <row r="582" spans="1:26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</row>
    <row r="583" spans="1:26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</row>
    <row r="584" spans="1:26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</row>
    <row r="585" spans="1:26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</row>
    <row r="586" spans="1:26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</row>
    <row r="587" spans="1:26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</row>
    <row r="588" spans="1:26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</row>
    <row r="589" spans="1:26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</row>
    <row r="590" spans="1:26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</row>
    <row r="591" spans="1:26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</row>
    <row r="592" spans="1:26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</row>
    <row r="593" spans="1:26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</row>
    <row r="594" spans="1:26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</row>
    <row r="595" spans="1:26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</row>
    <row r="596" spans="1:26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</row>
    <row r="597" spans="1:26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</row>
    <row r="598" spans="1:26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</row>
    <row r="599" spans="1:26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</row>
    <row r="600" spans="1:26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</row>
    <row r="601" spans="1:26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</row>
    <row r="602" spans="1:26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</row>
    <row r="603" spans="1:26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</row>
    <row r="604" spans="1:26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</row>
    <row r="605" spans="1:26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</row>
    <row r="606" spans="1:26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</row>
    <row r="607" spans="1:26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</row>
    <row r="608" spans="1:26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</row>
    <row r="609" spans="1:26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</row>
    <row r="610" spans="1:26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</row>
    <row r="611" spans="1:26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</row>
    <row r="612" spans="1:26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</row>
    <row r="613" spans="1:26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</row>
    <row r="614" spans="1:26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</row>
    <row r="615" spans="1:26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</row>
    <row r="616" spans="1:26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</row>
    <row r="617" spans="1:26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</row>
    <row r="618" spans="1:26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</row>
    <row r="619" spans="1:26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</row>
    <row r="620" spans="1:26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</row>
    <row r="621" spans="1:26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</row>
    <row r="622" spans="1:26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</row>
    <row r="623" spans="1:26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</row>
    <row r="624" spans="1:26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</row>
    <row r="625" spans="1:26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</row>
    <row r="626" spans="1:26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</row>
    <row r="627" spans="1:26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</row>
    <row r="628" spans="1:26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</row>
    <row r="629" spans="1:26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</row>
    <row r="630" spans="1:26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</row>
    <row r="631" spans="1:26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</row>
    <row r="632" spans="1:26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</row>
    <row r="633" spans="1:26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</row>
    <row r="634" spans="1:26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</row>
    <row r="635" spans="1:26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</row>
    <row r="636" spans="1:26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</row>
    <row r="637" spans="1:26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</row>
    <row r="638" spans="1:26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</row>
    <row r="639" spans="1:26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</row>
    <row r="640" spans="1:26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</row>
    <row r="641" spans="1:26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</row>
    <row r="642" spans="1:26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</row>
    <row r="643" spans="1:26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</row>
    <row r="644" spans="1:26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</row>
    <row r="645" spans="1:26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</row>
    <row r="646" spans="1:26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</row>
    <row r="647" spans="1:26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</row>
    <row r="648" spans="1:26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</row>
    <row r="649" spans="1:26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</row>
    <row r="650" spans="1:26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</row>
    <row r="651" spans="1:26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</row>
    <row r="652" spans="1:26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</row>
    <row r="653" spans="1:26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</row>
    <row r="654" spans="1:26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</row>
    <row r="655" spans="1:26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</row>
    <row r="656" spans="1:26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</row>
    <row r="657" spans="1:26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</row>
    <row r="658" spans="1:26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</row>
    <row r="659" spans="1:26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</row>
    <row r="660" spans="1:26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</row>
    <row r="661" spans="1:26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</row>
    <row r="662" spans="1:26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</row>
    <row r="663" spans="1:26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</row>
    <row r="664" spans="1:26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</row>
    <row r="665" spans="1:26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</row>
    <row r="666" spans="1:26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</row>
    <row r="667" spans="1:26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</row>
    <row r="668" spans="1:26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</row>
    <row r="669" spans="1:26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</row>
    <row r="670" spans="1:26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</row>
    <row r="671" spans="1:26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</row>
    <row r="672" spans="1:26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</row>
    <row r="673" spans="1:26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</row>
    <row r="674" spans="1:26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</row>
    <row r="675" spans="1:26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</row>
    <row r="676" spans="1:26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</row>
    <row r="677" spans="1:26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</row>
    <row r="678" spans="1:26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</row>
    <row r="679" spans="1:26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</row>
    <row r="680" spans="1:26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</row>
    <row r="681" spans="1:26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</row>
    <row r="682" spans="1:26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</row>
    <row r="683" spans="1:26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</row>
    <row r="684" spans="1:26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</row>
    <row r="685" spans="1:26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</row>
    <row r="686" spans="1:26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</row>
    <row r="687" spans="1:26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</row>
    <row r="688" spans="1:26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</row>
    <row r="689" spans="1:26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</row>
    <row r="690" spans="1:26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</row>
    <row r="691" spans="1:26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</row>
    <row r="692" spans="1:26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</row>
    <row r="693" spans="1:26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</row>
    <row r="694" spans="1:26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</row>
    <row r="695" spans="1:26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</row>
    <row r="696" spans="1:26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</row>
    <row r="697" spans="1:26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</row>
    <row r="698" spans="1:26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</row>
    <row r="699" spans="1:26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</row>
    <row r="700" spans="1:26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</row>
    <row r="701" spans="1:26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</row>
    <row r="702" spans="1:26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</row>
    <row r="703" spans="1:26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</row>
    <row r="704" spans="1:26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</row>
    <row r="705" spans="1:26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</row>
    <row r="706" spans="1:26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</row>
    <row r="707" spans="1:26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</row>
    <row r="708" spans="1:26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</row>
    <row r="709" spans="1:26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</row>
    <row r="710" spans="1:26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</row>
    <row r="711" spans="1:26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</row>
    <row r="712" spans="1:26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</row>
    <row r="713" spans="1:26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</row>
    <row r="714" spans="1:26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</row>
    <row r="715" spans="1:26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</row>
    <row r="716" spans="1:26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</row>
    <row r="717" spans="1:26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</row>
    <row r="718" spans="1:26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</row>
    <row r="719" spans="1:26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</row>
    <row r="720" spans="1:26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</row>
    <row r="721" spans="1:26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</row>
    <row r="722" spans="1:26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</row>
    <row r="723" spans="1:26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</row>
    <row r="724" spans="1:26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</row>
    <row r="725" spans="1:26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</row>
    <row r="726" spans="1:26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</row>
    <row r="727" spans="1:26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</row>
    <row r="728" spans="1:26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</row>
    <row r="729" spans="1:26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</row>
    <row r="730" spans="1:26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</row>
    <row r="731" spans="1:26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</row>
    <row r="732" spans="1:26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</row>
    <row r="733" spans="1:26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</row>
    <row r="734" spans="1:26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</row>
    <row r="735" spans="1:26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</row>
    <row r="736" spans="1:26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</row>
    <row r="737" spans="1:26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</row>
    <row r="738" spans="1:26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</row>
    <row r="739" spans="1:26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</row>
    <row r="740" spans="1:26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</row>
    <row r="741" spans="1:26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</row>
    <row r="742" spans="1:26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</row>
    <row r="743" spans="1:26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</row>
    <row r="744" spans="1:26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</row>
    <row r="745" spans="1:26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</row>
    <row r="746" spans="1:26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</row>
    <row r="747" spans="1:26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</row>
    <row r="748" spans="1:26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</row>
    <row r="749" spans="1:26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</row>
    <row r="750" spans="1:26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</row>
    <row r="751" spans="1:26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</row>
    <row r="752" spans="1:26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</row>
    <row r="753" spans="1:26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</row>
    <row r="754" spans="1:26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</row>
    <row r="755" spans="1:26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</row>
    <row r="756" spans="1:26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</row>
    <row r="757" spans="1:26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</row>
    <row r="758" spans="1:26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</row>
    <row r="759" spans="1:26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</row>
    <row r="760" spans="1:26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</row>
    <row r="761" spans="1:26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</row>
    <row r="762" spans="1:26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</row>
    <row r="763" spans="1:26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</row>
    <row r="764" spans="1:26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</row>
    <row r="765" spans="1:26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</row>
    <row r="766" spans="1:26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</row>
    <row r="767" spans="1:26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</row>
    <row r="768" spans="1:26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</row>
    <row r="769" spans="1:26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</row>
    <row r="770" spans="1:26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</row>
    <row r="771" spans="1:26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</row>
    <row r="772" spans="1:26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</row>
    <row r="773" spans="1:26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</row>
    <row r="774" spans="1:26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</row>
    <row r="775" spans="1:26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</row>
    <row r="776" spans="1:26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</row>
    <row r="777" spans="1:26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</row>
    <row r="778" spans="1:26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</row>
    <row r="779" spans="1:26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</row>
    <row r="780" spans="1:26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</row>
    <row r="781" spans="1:26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</row>
    <row r="782" spans="1:26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</row>
    <row r="783" spans="1:26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</row>
    <row r="784" spans="1:26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</row>
    <row r="785" spans="1:26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</row>
    <row r="786" spans="1:26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</row>
    <row r="787" spans="1:26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</row>
    <row r="788" spans="1:26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</row>
    <row r="789" spans="1:26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</row>
    <row r="790" spans="1:26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</row>
    <row r="791" spans="1:26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</row>
    <row r="792" spans="1:26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</row>
    <row r="793" spans="1:26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</row>
    <row r="794" spans="1:26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</row>
    <row r="795" spans="1:26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</row>
    <row r="796" spans="1:26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</row>
    <row r="797" spans="1:26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</row>
    <row r="798" spans="1:26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</row>
    <row r="799" spans="1:26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</row>
    <row r="800" spans="1:26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</row>
    <row r="801" spans="1:26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</row>
    <row r="802" spans="1:26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</row>
    <row r="803" spans="1:26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</row>
    <row r="804" spans="1:26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</row>
    <row r="805" spans="1:26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</row>
    <row r="806" spans="1:26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</row>
    <row r="807" spans="1:26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</row>
    <row r="808" spans="1:26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</row>
    <row r="809" spans="1:26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</row>
    <row r="810" spans="1:26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</row>
    <row r="811" spans="1:26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</row>
    <row r="812" spans="1:26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</row>
    <row r="813" spans="1:26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</row>
    <row r="814" spans="1:26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</row>
    <row r="815" spans="1:26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</row>
    <row r="816" spans="1:26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</row>
    <row r="817" spans="1:26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</row>
    <row r="818" spans="1:26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</row>
    <row r="819" spans="1:26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</row>
    <row r="820" spans="1:26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</row>
    <row r="821" spans="1:26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</row>
    <row r="822" spans="1:26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</row>
    <row r="823" spans="1:26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</row>
    <row r="824" spans="1:26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</row>
    <row r="825" spans="1:26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</row>
    <row r="826" spans="1:26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</row>
    <row r="827" spans="1:26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</row>
    <row r="828" spans="1:26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</row>
    <row r="829" spans="1:26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</row>
    <row r="830" spans="1:26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</row>
    <row r="831" spans="1:26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</row>
    <row r="832" spans="1:26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</row>
    <row r="833" spans="1:26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</row>
    <row r="834" spans="1:26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</row>
    <row r="835" spans="1:26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</row>
    <row r="836" spans="1:26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</row>
    <row r="837" spans="1:26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</row>
    <row r="838" spans="1:26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</row>
    <row r="839" spans="1:26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</row>
    <row r="840" spans="1:26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</row>
    <row r="841" spans="1:26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</row>
    <row r="842" spans="1:26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</row>
    <row r="843" spans="1:26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</row>
    <row r="844" spans="1:26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</row>
    <row r="845" spans="1:26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</row>
    <row r="846" spans="1:26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</row>
    <row r="847" spans="1:26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</row>
    <row r="848" spans="1:26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</row>
    <row r="849" spans="1:26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</row>
    <row r="850" spans="1:26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</row>
    <row r="851" spans="1:26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</row>
    <row r="852" spans="1:26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</row>
    <row r="853" spans="1:26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</row>
    <row r="854" spans="1:26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</row>
    <row r="855" spans="1:26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</row>
    <row r="856" spans="1:26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</row>
    <row r="857" spans="1:26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</row>
    <row r="858" spans="1:26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</row>
    <row r="859" spans="1:26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</row>
    <row r="860" spans="1:26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</row>
    <row r="861" spans="1:26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</row>
    <row r="862" spans="1:26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</row>
    <row r="863" spans="1:26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</row>
    <row r="864" spans="1:26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</row>
    <row r="865" spans="1:26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</row>
    <row r="866" spans="1:26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</row>
    <row r="867" spans="1:26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</row>
    <row r="868" spans="1:26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</row>
    <row r="869" spans="1:26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</row>
    <row r="870" spans="1:26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</row>
    <row r="871" spans="1:26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</row>
    <row r="872" spans="1:26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</row>
    <row r="873" spans="1:26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</row>
    <row r="874" spans="1:26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</row>
    <row r="875" spans="1:26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</row>
    <row r="876" spans="1:26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</row>
    <row r="877" spans="1:26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</row>
    <row r="878" spans="1:26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</row>
    <row r="879" spans="1:26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</row>
    <row r="880" spans="1:26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</row>
    <row r="881" spans="1:26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</row>
    <row r="882" spans="1:26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</row>
    <row r="883" spans="1:26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</row>
    <row r="884" spans="1:26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</row>
    <row r="885" spans="1:26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</row>
    <row r="886" spans="1:26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</row>
    <row r="887" spans="1:26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</row>
    <row r="888" spans="1:26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</row>
    <row r="889" spans="1:26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</row>
    <row r="890" spans="1:26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</row>
    <row r="891" spans="1:26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</row>
    <row r="892" spans="1:26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</row>
    <row r="893" spans="1:26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</row>
    <row r="894" spans="1:26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</row>
    <row r="895" spans="1:26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</row>
    <row r="896" spans="1:26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</row>
    <row r="897" spans="1:26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</row>
    <row r="898" spans="1:26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</row>
    <row r="899" spans="1:26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</row>
    <row r="900" spans="1:26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</row>
    <row r="901" spans="1:26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</row>
    <row r="902" spans="1:26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</row>
    <row r="903" spans="1:26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</row>
    <row r="904" spans="1:26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</row>
    <row r="905" spans="1:26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</row>
    <row r="906" spans="1:26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</row>
    <row r="907" spans="1:26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</row>
    <row r="908" spans="1:26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</row>
    <row r="909" spans="1:26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</row>
    <row r="910" spans="1:26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</row>
    <row r="911" spans="1:26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</row>
    <row r="912" spans="1:26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</row>
    <row r="913" spans="1:26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</row>
    <row r="914" spans="1:26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</row>
    <row r="915" spans="1:26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</row>
    <row r="916" spans="1:26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</row>
    <row r="917" spans="1:26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</row>
    <row r="918" spans="1:26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</row>
    <row r="919" spans="1:26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</row>
    <row r="920" spans="1:26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</row>
    <row r="921" spans="1:26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</row>
    <row r="922" spans="1:26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</row>
    <row r="923" spans="1:26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</row>
    <row r="924" spans="1:26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</row>
    <row r="925" spans="1:26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</row>
    <row r="926" spans="1:26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</row>
    <row r="927" spans="1:26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</row>
    <row r="928" spans="1:26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</row>
    <row r="929" spans="1:26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</row>
    <row r="930" spans="1:26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</row>
    <row r="931" spans="1:26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</row>
    <row r="932" spans="1:26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</row>
    <row r="933" spans="1:26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</row>
    <row r="934" spans="1:26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</row>
    <row r="935" spans="1:26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</row>
    <row r="936" spans="1:26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</row>
    <row r="937" spans="1:26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</row>
    <row r="938" spans="1:26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</row>
    <row r="939" spans="1:26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</row>
    <row r="940" spans="1:26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</row>
    <row r="941" spans="1:26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</row>
    <row r="942" spans="1:26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</row>
    <row r="943" spans="1:26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</row>
    <row r="944" spans="1:26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</row>
    <row r="945" spans="1:26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</row>
    <row r="946" spans="1:26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</row>
    <row r="947" spans="1:26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</row>
    <row r="948" spans="1:26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</row>
    <row r="949" spans="1:26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</row>
    <row r="950" spans="1:26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</row>
    <row r="951" spans="1:26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</row>
    <row r="952" spans="1:26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</row>
    <row r="953" spans="1:26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</row>
    <row r="954" spans="1:26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</row>
    <row r="955" spans="1:26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</row>
    <row r="956" spans="1:26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</row>
    <row r="957" spans="1:26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</row>
    <row r="958" spans="1:26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</row>
    <row r="959" spans="1:26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</row>
    <row r="960" spans="1:26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</row>
    <row r="961" spans="1:26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</row>
    <row r="962" spans="1:26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</row>
    <row r="963" spans="1:26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</row>
    <row r="964" spans="1:26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</row>
    <row r="965" spans="1:26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</row>
    <row r="966" spans="1:26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</row>
    <row r="967" spans="1:26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</row>
    <row r="968" spans="1:26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</row>
    <row r="969" spans="1:26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</row>
    <row r="970" spans="1:26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</row>
    <row r="971" spans="1:26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</row>
    <row r="972" spans="1:26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</row>
    <row r="973" spans="1:26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</row>
    <row r="974" spans="1:26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</row>
    <row r="975" spans="1:26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</row>
    <row r="976" spans="1:26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</row>
    <row r="977" spans="1:26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</row>
    <row r="978" spans="1:26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</row>
    <row r="979" spans="1:26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</row>
    <row r="980" spans="1:26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</row>
    <row r="981" spans="1:26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</row>
    <row r="982" spans="1:26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</row>
    <row r="983" spans="1:26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</row>
    <row r="984" spans="1:26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</row>
    <row r="985" spans="1:26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</row>
    <row r="986" spans="1:26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</row>
    <row r="987" spans="1:26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</row>
    <row r="988" spans="1:26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</row>
    <row r="989" spans="1:26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</row>
    <row r="990" spans="1:26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</row>
    <row r="991" spans="1:26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</row>
    <row r="992" spans="1:26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</row>
    <row r="993" spans="1:26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</row>
    <row r="994" spans="1:26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</row>
    <row r="995" spans="1:26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</row>
    <row r="996" spans="1:26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</row>
    <row r="997" spans="1:26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</row>
    <row r="998" spans="1:26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</row>
    <row r="999" spans="1:26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</row>
    <row r="1000" spans="1:26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AP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Z10" sqref="AZ10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2" t="s">
        <v>193</v>
      </c>
      <c r="B2" s="139" t="s">
        <v>194</v>
      </c>
      <c r="C2" s="14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4" t="s">
        <v>219</v>
      </c>
      <c r="AG2" s="145"/>
      <c r="AH2" s="145"/>
      <c r="AI2" s="146"/>
      <c r="AJ2" s="144" t="s">
        <v>220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221</v>
      </c>
      <c r="AU2" s="139"/>
      <c r="AV2" s="139"/>
      <c r="AW2" s="139"/>
      <c r="AX2" s="139"/>
      <c r="AY2" s="139"/>
      <c r="AZ2" s="144" t="s">
        <v>222</v>
      </c>
      <c r="BA2" s="145"/>
      <c r="BB2" s="145"/>
      <c r="BC2" s="146"/>
    </row>
    <row r="3" spans="1:55" s="100" customFormat="1" ht="13.5" customHeight="1">
      <c r="A3" s="140"/>
      <c r="B3" s="140"/>
      <c r="C3" s="140"/>
      <c r="D3" s="91" t="s">
        <v>200</v>
      </c>
      <c r="E3" s="147" t="s">
        <v>223</v>
      </c>
      <c r="F3" s="145"/>
      <c r="G3" s="146"/>
      <c r="H3" s="150" t="s">
        <v>224</v>
      </c>
      <c r="I3" s="151"/>
      <c r="J3" s="152"/>
      <c r="K3" s="147" t="s">
        <v>225</v>
      </c>
      <c r="L3" s="151"/>
      <c r="M3" s="152"/>
      <c r="N3" s="91" t="s">
        <v>200</v>
      </c>
      <c r="O3" s="147" t="s">
        <v>226</v>
      </c>
      <c r="P3" s="148"/>
      <c r="Q3" s="148"/>
      <c r="R3" s="148"/>
      <c r="S3" s="148"/>
      <c r="T3" s="148"/>
      <c r="U3" s="149"/>
      <c r="V3" s="147" t="s">
        <v>227</v>
      </c>
      <c r="W3" s="148"/>
      <c r="X3" s="148"/>
      <c r="Y3" s="148"/>
      <c r="Z3" s="148"/>
      <c r="AA3" s="148"/>
      <c r="AB3" s="149"/>
      <c r="AC3" s="92" t="s">
        <v>228</v>
      </c>
      <c r="AD3" s="88"/>
      <c r="AE3" s="89"/>
      <c r="AF3" s="141" t="s">
        <v>200</v>
      </c>
      <c r="AG3" s="139" t="s">
        <v>229</v>
      </c>
      <c r="AH3" s="139" t="s">
        <v>230</v>
      </c>
      <c r="AI3" s="139" t="s">
        <v>231</v>
      </c>
      <c r="AJ3" s="140" t="s">
        <v>200</v>
      </c>
      <c r="AK3" s="139" t="s">
        <v>232</v>
      </c>
      <c r="AL3" s="139" t="s">
        <v>233</v>
      </c>
      <c r="AM3" s="139" t="s">
        <v>234</v>
      </c>
      <c r="AN3" s="139" t="s">
        <v>230</v>
      </c>
      <c r="AO3" s="139" t="s">
        <v>231</v>
      </c>
      <c r="AP3" s="139" t="s">
        <v>235</v>
      </c>
      <c r="AQ3" s="139" t="s">
        <v>236</v>
      </c>
      <c r="AR3" s="139" t="s">
        <v>237</v>
      </c>
      <c r="AS3" s="139" t="s">
        <v>238</v>
      </c>
      <c r="AT3" s="141" t="s">
        <v>200</v>
      </c>
      <c r="AU3" s="139" t="s">
        <v>232</v>
      </c>
      <c r="AV3" s="139" t="s">
        <v>233</v>
      </c>
      <c r="AW3" s="139" t="s">
        <v>234</v>
      </c>
      <c r="AX3" s="139" t="s">
        <v>230</v>
      </c>
      <c r="AY3" s="139" t="s">
        <v>231</v>
      </c>
      <c r="AZ3" s="141" t="s">
        <v>200</v>
      </c>
      <c r="BA3" s="139" t="s">
        <v>229</v>
      </c>
      <c r="BB3" s="139" t="s">
        <v>230</v>
      </c>
      <c r="BC3" s="139" t="s">
        <v>231</v>
      </c>
    </row>
    <row r="4" spans="1:55" s="100" customFormat="1" ht="18.75" customHeight="1">
      <c r="A4" s="140"/>
      <c r="B4" s="140"/>
      <c r="C4" s="140"/>
      <c r="D4" s="91"/>
      <c r="E4" s="91" t="s">
        <v>200</v>
      </c>
      <c r="F4" s="137" t="s">
        <v>239</v>
      </c>
      <c r="G4" s="137" t="s">
        <v>240</v>
      </c>
      <c r="H4" s="91" t="s">
        <v>200</v>
      </c>
      <c r="I4" s="137" t="s">
        <v>239</v>
      </c>
      <c r="J4" s="137" t="s">
        <v>240</v>
      </c>
      <c r="K4" s="91" t="s">
        <v>200</v>
      </c>
      <c r="L4" s="137" t="s">
        <v>239</v>
      </c>
      <c r="M4" s="137" t="s">
        <v>240</v>
      </c>
      <c r="N4" s="91"/>
      <c r="O4" s="91" t="s">
        <v>200</v>
      </c>
      <c r="P4" s="137" t="s">
        <v>229</v>
      </c>
      <c r="Q4" s="135" t="s">
        <v>230</v>
      </c>
      <c r="R4" s="135" t="s">
        <v>231</v>
      </c>
      <c r="S4" s="137" t="s">
        <v>241</v>
      </c>
      <c r="T4" s="137" t="s">
        <v>242</v>
      </c>
      <c r="U4" s="137" t="s">
        <v>243</v>
      </c>
      <c r="V4" s="91" t="s">
        <v>200</v>
      </c>
      <c r="W4" s="137" t="s">
        <v>229</v>
      </c>
      <c r="X4" s="135" t="s">
        <v>230</v>
      </c>
      <c r="Y4" s="135" t="s">
        <v>231</v>
      </c>
      <c r="Z4" s="137" t="s">
        <v>241</v>
      </c>
      <c r="AA4" s="137" t="s">
        <v>242</v>
      </c>
      <c r="AB4" s="137" t="s">
        <v>243</v>
      </c>
      <c r="AC4" s="91" t="s">
        <v>200</v>
      </c>
      <c r="AD4" s="137" t="s">
        <v>239</v>
      </c>
      <c r="AE4" s="137" t="s">
        <v>240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52" customFormat="1" ht="22.5" customHeight="1">
      <c r="A5" s="140"/>
      <c r="B5" s="140"/>
      <c r="C5" s="140"/>
      <c r="D5" s="93"/>
      <c r="E5" s="93"/>
      <c r="F5" s="138"/>
      <c r="G5" s="138"/>
      <c r="H5" s="93"/>
      <c r="I5" s="138"/>
      <c r="J5" s="138"/>
      <c r="K5" s="93"/>
      <c r="L5" s="138"/>
      <c r="M5" s="138"/>
      <c r="N5" s="93"/>
      <c r="O5" s="93"/>
      <c r="P5" s="138"/>
      <c r="Q5" s="136"/>
      <c r="R5" s="136"/>
      <c r="S5" s="138"/>
      <c r="T5" s="138"/>
      <c r="U5" s="138"/>
      <c r="V5" s="93"/>
      <c r="W5" s="138"/>
      <c r="X5" s="136"/>
      <c r="Y5" s="136"/>
      <c r="Z5" s="138"/>
      <c r="AA5" s="138"/>
      <c r="AB5" s="138"/>
      <c r="AC5" s="93"/>
      <c r="AD5" s="138"/>
      <c r="AE5" s="138"/>
      <c r="AF5" s="90"/>
      <c r="AG5" s="90"/>
      <c r="AH5" s="90"/>
      <c r="AI5" s="90"/>
      <c r="AJ5" s="90"/>
      <c r="AK5" s="90"/>
      <c r="AL5" s="140"/>
      <c r="AM5" s="90"/>
      <c r="AN5" s="90"/>
      <c r="AO5" s="90"/>
      <c r="AP5" s="90"/>
      <c r="AQ5" s="90"/>
      <c r="AR5" s="90"/>
      <c r="AS5" s="90"/>
      <c r="AT5" s="90"/>
      <c r="AU5" s="90"/>
      <c r="AV5" s="14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0"/>
      <c r="B6" s="140"/>
      <c r="C6" s="14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岐阜県</v>
      </c>
      <c r="B7" s="107" t="str">
        <f>水洗化人口等!B7</f>
        <v>21000</v>
      </c>
      <c r="C7" s="106" t="s">
        <v>200</v>
      </c>
      <c r="D7" s="108">
        <f>SUM(E7,+H7,+K7)</f>
        <v>568444</v>
      </c>
      <c r="E7" s="108">
        <f>SUM(F7:G7)</f>
        <v>5032</v>
      </c>
      <c r="F7" s="108">
        <f>SUM(F$8:F$1000)</f>
        <v>5032</v>
      </c>
      <c r="G7" s="108">
        <f>SUM(G$8:G$1000)</f>
        <v>0</v>
      </c>
      <c r="H7" s="108">
        <f>SUM(I7:J7)</f>
        <v>40020</v>
      </c>
      <c r="I7" s="108">
        <f>SUM(I$8:I$1000)</f>
        <v>24337</v>
      </c>
      <c r="J7" s="108">
        <f>SUM(J$8:J$1000)</f>
        <v>15683</v>
      </c>
      <c r="K7" s="108">
        <f>SUM(L7:M7)</f>
        <v>523392</v>
      </c>
      <c r="L7" s="108">
        <f>SUM(L$8:L$1000)</f>
        <v>47907</v>
      </c>
      <c r="M7" s="108">
        <f>SUM(M$8:M$1000)</f>
        <v>475485</v>
      </c>
      <c r="N7" s="108">
        <f>SUM(O7,+V7,+AC7)</f>
        <v>568625</v>
      </c>
      <c r="O7" s="108">
        <f>SUM(P7:U7)</f>
        <v>77276</v>
      </c>
      <c r="P7" s="108">
        <f t="shared" ref="P7:U7" si="0">SUM(P$8:P$1000)</f>
        <v>77274</v>
      </c>
      <c r="Q7" s="108">
        <f t="shared" si="0"/>
        <v>0</v>
      </c>
      <c r="R7" s="108">
        <f t="shared" si="0"/>
        <v>0</v>
      </c>
      <c r="S7" s="108">
        <f t="shared" si="0"/>
        <v>2</v>
      </c>
      <c r="T7" s="108">
        <f t="shared" si="0"/>
        <v>0</v>
      </c>
      <c r="U7" s="108">
        <f t="shared" si="0"/>
        <v>0</v>
      </c>
      <c r="V7" s="108">
        <f>SUM(W7:AB7)</f>
        <v>491168</v>
      </c>
      <c r="W7" s="108">
        <f t="shared" ref="W7:AB7" si="1">SUM(W$8:W$1000)</f>
        <v>491168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181</v>
      </c>
      <c r="AD7" s="108">
        <f>SUM(AD$8:AD$1000)</f>
        <v>181</v>
      </c>
      <c r="AE7" s="108">
        <f>SUM(AE$8:AE$1000)</f>
        <v>0</v>
      </c>
      <c r="AF7" s="108">
        <f>SUM(AG7:AI7)</f>
        <v>8722</v>
      </c>
      <c r="AG7" s="108">
        <f>SUM(AG$8:AG$1000)</f>
        <v>8722</v>
      </c>
      <c r="AH7" s="108">
        <f>SUM(AH$8:AH$1000)</f>
        <v>0</v>
      </c>
      <c r="AI7" s="108">
        <f>SUM(AI$8:AI$1000)</f>
        <v>0</v>
      </c>
      <c r="AJ7" s="108">
        <f>SUM(AK7:AS7)</f>
        <v>14983</v>
      </c>
      <c r="AK7" s="108">
        <f t="shared" ref="AK7:AS7" si="2">SUM(AK$8:AK$1000)</f>
        <v>6597</v>
      </c>
      <c r="AL7" s="108">
        <f t="shared" si="2"/>
        <v>286</v>
      </c>
      <c r="AM7" s="108">
        <f t="shared" si="2"/>
        <v>5396</v>
      </c>
      <c r="AN7" s="108">
        <f t="shared" si="2"/>
        <v>954</v>
      </c>
      <c r="AO7" s="108">
        <f t="shared" si="2"/>
        <v>0</v>
      </c>
      <c r="AP7" s="108">
        <f t="shared" si="2"/>
        <v>285</v>
      </c>
      <c r="AQ7" s="108">
        <f t="shared" si="2"/>
        <v>22</v>
      </c>
      <c r="AR7" s="108">
        <f t="shared" si="2"/>
        <v>0</v>
      </c>
      <c r="AS7" s="108">
        <f t="shared" si="2"/>
        <v>1443</v>
      </c>
      <c r="AT7" s="108">
        <f>SUM(AU7:AY7)</f>
        <v>905</v>
      </c>
      <c r="AU7" s="108">
        <f>SUM(AU$8:AU$1000)</f>
        <v>622</v>
      </c>
      <c r="AV7" s="108">
        <f>SUM(AV$8:AV$1000)</f>
        <v>0</v>
      </c>
      <c r="AW7" s="108">
        <f>SUM(AW$8:AW$1000)</f>
        <v>283</v>
      </c>
      <c r="AX7" s="108">
        <f>SUM(AX$8:AX$1000)</f>
        <v>0</v>
      </c>
      <c r="AY7" s="108">
        <f>SUM(AY$8:AY$1000)</f>
        <v>0</v>
      </c>
      <c r="AZ7" s="108">
        <f>SUM(BA7:BC7)</f>
        <v>587</v>
      </c>
      <c r="BA7" s="108">
        <f>SUM(BA$8:BA$1000)</f>
        <v>587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33</v>
      </c>
      <c r="B8" s="113" t="s">
        <v>254</v>
      </c>
      <c r="C8" s="101" t="s">
        <v>255</v>
      </c>
      <c r="D8" s="103">
        <f t="shared" ref="D8:D49" si="3">SUM(E8,+H8,+K8)</f>
        <v>50941</v>
      </c>
      <c r="E8" s="103">
        <f t="shared" ref="E8:E49" si="4">SUM(F8:G8)</f>
        <v>1346</v>
      </c>
      <c r="F8" s="103">
        <v>1346</v>
      </c>
      <c r="G8" s="103">
        <v>0</v>
      </c>
      <c r="H8" s="103">
        <f t="shared" ref="H8:H49" si="5">SUM(I8:J8)</f>
        <v>3854</v>
      </c>
      <c r="I8" s="103">
        <v>3854</v>
      </c>
      <c r="J8" s="103">
        <v>0</v>
      </c>
      <c r="K8" s="103">
        <f t="shared" ref="K8:K49" si="6">SUM(L8:M8)</f>
        <v>45741</v>
      </c>
      <c r="L8" s="103">
        <v>0</v>
      </c>
      <c r="M8" s="103">
        <v>45741</v>
      </c>
      <c r="N8" s="103">
        <f t="shared" ref="N8:N49" si="7">SUM(O8,+V8,+AC8)</f>
        <v>50941</v>
      </c>
      <c r="O8" s="103">
        <f t="shared" ref="O8:O49" si="8">SUM(P8:U8)</f>
        <v>5200</v>
      </c>
      <c r="P8" s="103">
        <v>5200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ref="V8:V49" si="9">SUM(W8:AB8)</f>
        <v>45741</v>
      </c>
      <c r="W8" s="103">
        <v>45741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ref="AC8:AC49" si="10">SUM(AD8:AE8)</f>
        <v>0</v>
      </c>
      <c r="AD8" s="103">
        <v>0</v>
      </c>
      <c r="AE8" s="103">
        <v>0</v>
      </c>
      <c r="AF8" s="103">
        <f t="shared" ref="AF8:AF49" si="11">SUM(AG8:AI8)</f>
        <v>1218</v>
      </c>
      <c r="AG8" s="103">
        <v>1218</v>
      </c>
      <c r="AH8" s="103">
        <v>0</v>
      </c>
      <c r="AI8" s="103">
        <v>0</v>
      </c>
      <c r="AJ8" s="103">
        <f t="shared" ref="AJ8:AJ49" si="12">SUM(AK8:AS8)</f>
        <v>1218</v>
      </c>
      <c r="AK8" s="103">
        <v>0</v>
      </c>
      <c r="AL8" s="103">
        <v>0</v>
      </c>
      <c r="AM8" s="103">
        <v>1218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ref="AT8:AT49" si="13">SUM(AU8:AY8)</f>
        <v>115</v>
      </c>
      <c r="AU8" s="103">
        <v>0</v>
      </c>
      <c r="AV8" s="103">
        <v>0</v>
      </c>
      <c r="AW8" s="103">
        <v>115</v>
      </c>
      <c r="AX8" s="103">
        <v>0</v>
      </c>
      <c r="AY8" s="103">
        <v>0</v>
      </c>
      <c r="AZ8" s="103">
        <f t="shared" ref="AZ8:AZ49" si="14"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33</v>
      </c>
      <c r="B9" s="113" t="s">
        <v>258</v>
      </c>
      <c r="C9" s="101" t="s">
        <v>259</v>
      </c>
      <c r="D9" s="103">
        <f t="shared" si="3"/>
        <v>28541</v>
      </c>
      <c r="E9" s="103">
        <f t="shared" si="4"/>
        <v>0</v>
      </c>
      <c r="F9" s="103">
        <v>0</v>
      </c>
      <c r="G9" s="103">
        <v>0</v>
      </c>
      <c r="H9" s="103">
        <f t="shared" si="5"/>
        <v>0</v>
      </c>
      <c r="I9" s="103">
        <v>0</v>
      </c>
      <c r="J9" s="103">
        <v>0</v>
      </c>
      <c r="K9" s="103">
        <f t="shared" si="6"/>
        <v>28541</v>
      </c>
      <c r="L9" s="103">
        <v>2263</v>
      </c>
      <c r="M9" s="103">
        <v>26278</v>
      </c>
      <c r="N9" s="103">
        <f t="shared" si="7"/>
        <v>28564</v>
      </c>
      <c r="O9" s="103">
        <f t="shared" si="8"/>
        <v>2263</v>
      </c>
      <c r="P9" s="103">
        <v>2263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9"/>
        <v>26278</v>
      </c>
      <c r="W9" s="103">
        <v>26278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10"/>
        <v>23</v>
      </c>
      <c r="AD9" s="103">
        <v>23</v>
      </c>
      <c r="AE9" s="103">
        <v>0</v>
      </c>
      <c r="AF9" s="103">
        <f t="shared" si="11"/>
        <v>664</v>
      </c>
      <c r="AG9" s="103">
        <v>664</v>
      </c>
      <c r="AH9" s="103">
        <v>0</v>
      </c>
      <c r="AI9" s="103">
        <v>0</v>
      </c>
      <c r="AJ9" s="103">
        <f t="shared" si="12"/>
        <v>664</v>
      </c>
      <c r="AK9" s="103">
        <v>0</v>
      </c>
      <c r="AL9" s="103">
        <v>0</v>
      </c>
      <c r="AM9" s="103">
        <v>233</v>
      </c>
      <c r="AN9" s="103">
        <v>237</v>
      </c>
      <c r="AO9" s="103">
        <v>0</v>
      </c>
      <c r="AP9" s="103">
        <v>0</v>
      </c>
      <c r="AQ9" s="103">
        <v>0</v>
      </c>
      <c r="AR9" s="103">
        <v>0</v>
      </c>
      <c r="AS9" s="103">
        <v>194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33</v>
      </c>
      <c r="B10" s="113" t="s">
        <v>261</v>
      </c>
      <c r="C10" s="101" t="s">
        <v>262</v>
      </c>
      <c r="D10" s="103">
        <f t="shared" si="3"/>
        <v>23687</v>
      </c>
      <c r="E10" s="103">
        <f t="shared" si="4"/>
        <v>0</v>
      </c>
      <c r="F10" s="103">
        <v>0</v>
      </c>
      <c r="G10" s="103">
        <v>0</v>
      </c>
      <c r="H10" s="103">
        <f t="shared" si="5"/>
        <v>0</v>
      </c>
      <c r="I10" s="103">
        <v>0</v>
      </c>
      <c r="J10" s="103">
        <v>0</v>
      </c>
      <c r="K10" s="103">
        <f t="shared" si="6"/>
        <v>23687</v>
      </c>
      <c r="L10" s="103">
        <v>5372</v>
      </c>
      <c r="M10" s="103">
        <v>18315</v>
      </c>
      <c r="N10" s="103">
        <f t="shared" si="7"/>
        <v>23687</v>
      </c>
      <c r="O10" s="103">
        <f t="shared" si="8"/>
        <v>5372</v>
      </c>
      <c r="P10" s="103">
        <v>5372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9"/>
        <v>18315</v>
      </c>
      <c r="W10" s="103">
        <v>18315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10"/>
        <v>0</v>
      </c>
      <c r="AD10" s="103">
        <v>0</v>
      </c>
      <c r="AE10" s="103">
        <v>0</v>
      </c>
      <c r="AF10" s="103">
        <f t="shared" si="11"/>
        <v>192</v>
      </c>
      <c r="AG10" s="103">
        <v>192</v>
      </c>
      <c r="AH10" s="103">
        <v>0</v>
      </c>
      <c r="AI10" s="103">
        <v>0</v>
      </c>
      <c r="AJ10" s="103">
        <f t="shared" si="12"/>
        <v>192</v>
      </c>
      <c r="AK10" s="103">
        <v>0</v>
      </c>
      <c r="AL10" s="103">
        <v>0</v>
      </c>
      <c r="AM10" s="103">
        <v>33</v>
      </c>
      <c r="AN10" s="103">
        <v>0</v>
      </c>
      <c r="AO10" s="103">
        <v>0</v>
      </c>
      <c r="AP10" s="103">
        <v>159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33</v>
      </c>
      <c r="B11" s="113" t="s">
        <v>264</v>
      </c>
      <c r="C11" s="101" t="s">
        <v>265</v>
      </c>
      <c r="D11" s="103">
        <f t="shared" si="3"/>
        <v>9564</v>
      </c>
      <c r="E11" s="103">
        <f t="shared" si="4"/>
        <v>0</v>
      </c>
      <c r="F11" s="103">
        <v>0</v>
      </c>
      <c r="G11" s="103">
        <v>0</v>
      </c>
      <c r="H11" s="103">
        <f t="shared" si="5"/>
        <v>2781</v>
      </c>
      <c r="I11" s="103">
        <v>2755</v>
      </c>
      <c r="J11" s="103">
        <v>26</v>
      </c>
      <c r="K11" s="103">
        <f t="shared" si="6"/>
        <v>6783</v>
      </c>
      <c r="L11" s="103">
        <v>0</v>
      </c>
      <c r="M11" s="103">
        <v>6783</v>
      </c>
      <c r="N11" s="103">
        <f t="shared" si="7"/>
        <v>9564</v>
      </c>
      <c r="O11" s="103">
        <f t="shared" si="8"/>
        <v>2755</v>
      </c>
      <c r="P11" s="103">
        <v>2755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9"/>
        <v>6809</v>
      </c>
      <c r="W11" s="103">
        <v>6809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10"/>
        <v>0</v>
      </c>
      <c r="AD11" s="103">
        <v>0</v>
      </c>
      <c r="AE11" s="103">
        <v>0</v>
      </c>
      <c r="AF11" s="103">
        <f t="shared" si="11"/>
        <v>217</v>
      </c>
      <c r="AG11" s="103">
        <v>217</v>
      </c>
      <c r="AH11" s="103">
        <v>0</v>
      </c>
      <c r="AI11" s="103">
        <v>0</v>
      </c>
      <c r="AJ11" s="103">
        <f t="shared" si="12"/>
        <v>217</v>
      </c>
      <c r="AK11" s="103">
        <v>0</v>
      </c>
      <c r="AL11" s="103">
        <v>0</v>
      </c>
      <c r="AM11" s="103">
        <v>217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33</v>
      </c>
      <c r="B12" s="113" t="s">
        <v>267</v>
      </c>
      <c r="C12" s="101" t="s">
        <v>268</v>
      </c>
      <c r="D12" s="103">
        <f t="shared" si="3"/>
        <v>12378</v>
      </c>
      <c r="E12" s="103">
        <f t="shared" si="4"/>
        <v>0</v>
      </c>
      <c r="F12" s="103">
        <v>0</v>
      </c>
      <c r="G12" s="103">
        <v>0</v>
      </c>
      <c r="H12" s="103">
        <f t="shared" si="5"/>
        <v>0</v>
      </c>
      <c r="I12" s="103">
        <v>0</v>
      </c>
      <c r="J12" s="103">
        <v>0</v>
      </c>
      <c r="K12" s="103">
        <f t="shared" si="6"/>
        <v>12378</v>
      </c>
      <c r="L12" s="103">
        <v>1463</v>
      </c>
      <c r="M12" s="103">
        <v>10915</v>
      </c>
      <c r="N12" s="103">
        <f t="shared" si="7"/>
        <v>12378</v>
      </c>
      <c r="O12" s="103">
        <f t="shared" si="8"/>
        <v>1463</v>
      </c>
      <c r="P12" s="103">
        <v>1463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9"/>
        <v>10915</v>
      </c>
      <c r="W12" s="103">
        <v>10915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10"/>
        <v>0</v>
      </c>
      <c r="AD12" s="103">
        <v>0</v>
      </c>
      <c r="AE12" s="103">
        <v>0</v>
      </c>
      <c r="AF12" s="103">
        <f t="shared" si="11"/>
        <v>73</v>
      </c>
      <c r="AG12" s="103">
        <v>73</v>
      </c>
      <c r="AH12" s="103">
        <v>0</v>
      </c>
      <c r="AI12" s="103">
        <v>0</v>
      </c>
      <c r="AJ12" s="103">
        <f t="shared" si="12"/>
        <v>73</v>
      </c>
      <c r="AK12" s="103">
        <v>0</v>
      </c>
      <c r="AL12" s="103">
        <v>0</v>
      </c>
      <c r="AM12" s="103">
        <v>73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33</v>
      </c>
      <c r="B13" s="113" t="s">
        <v>270</v>
      </c>
      <c r="C13" s="101" t="s">
        <v>271</v>
      </c>
      <c r="D13" s="103">
        <f t="shared" si="3"/>
        <v>24769</v>
      </c>
      <c r="E13" s="103">
        <f t="shared" si="4"/>
        <v>0</v>
      </c>
      <c r="F13" s="103">
        <v>0</v>
      </c>
      <c r="G13" s="103">
        <v>0</v>
      </c>
      <c r="H13" s="103">
        <f t="shared" si="5"/>
        <v>7487</v>
      </c>
      <c r="I13" s="103">
        <v>7487</v>
      </c>
      <c r="J13" s="103">
        <v>0</v>
      </c>
      <c r="K13" s="103">
        <f t="shared" si="6"/>
        <v>17282</v>
      </c>
      <c r="L13" s="103">
        <v>3095</v>
      </c>
      <c r="M13" s="103">
        <v>14187</v>
      </c>
      <c r="N13" s="103">
        <f t="shared" si="7"/>
        <v>24769</v>
      </c>
      <c r="O13" s="103">
        <f t="shared" si="8"/>
        <v>10582</v>
      </c>
      <c r="P13" s="103">
        <v>10582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9"/>
        <v>14187</v>
      </c>
      <c r="W13" s="103">
        <v>14187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10"/>
        <v>0</v>
      </c>
      <c r="AD13" s="103">
        <v>0</v>
      </c>
      <c r="AE13" s="103">
        <v>0</v>
      </c>
      <c r="AF13" s="103">
        <f t="shared" si="11"/>
        <v>367</v>
      </c>
      <c r="AG13" s="103">
        <v>367</v>
      </c>
      <c r="AH13" s="103">
        <v>0</v>
      </c>
      <c r="AI13" s="103">
        <v>0</v>
      </c>
      <c r="AJ13" s="103">
        <f t="shared" si="12"/>
        <v>1206</v>
      </c>
      <c r="AK13" s="103">
        <v>637</v>
      </c>
      <c r="AL13" s="103">
        <v>202</v>
      </c>
      <c r="AM13" s="103">
        <v>33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334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202</v>
      </c>
      <c r="BA13" s="103">
        <v>202</v>
      </c>
      <c r="BB13" s="103">
        <v>0</v>
      </c>
      <c r="BC13" s="103">
        <v>0</v>
      </c>
    </row>
    <row r="14" spans="1:55" s="105" customFormat="1" ht="13.5" customHeight="1">
      <c r="A14" s="115" t="s">
        <v>33</v>
      </c>
      <c r="B14" s="113" t="s">
        <v>273</v>
      </c>
      <c r="C14" s="101" t="s">
        <v>274</v>
      </c>
      <c r="D14" s="103">
        <f t="shared" si="3"/>
        <v>5776</v>
      </c>
      <c r="E14" s="103">
        <f t="shared" si="4"/>
        <v>0</v>
      </c>
      <c r="F14" s="103">
        <v>0</v>
      </c>
      <c r="G14" s="103">
        <v>0</v>
      </c>
      <c r="H14" s="103">
        <f t="shared" si="5"/>
        <v>1249</v>
      </c>
      <c r="I14" s="103">
        <v>1249</v>
      </c>
      <c r="J14" s="103">
        <v>0</v>
      </c>
      <c r="K14" s="103">
        <f t="shared" si="6"/>
        <v>4527</v>
      </c>
      <c r="L14" s="103">
        <v>0</v>
      </c>
      <c r="M14" s="103">
        <v>4527</v>
      </c>
      <c r="N14" s="103">
        <f t="shared" si="7"/>
        <v>5796</v>
      </c>
      <c r="O14" s="103">
        <f t="shared" si="8"/>
        <v>1249</v>
      </c>
      <c r="P14" s="103">
        <v>1249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9"/>
        <v>4527</v>
      </c>
      <c r="W14" s="103">
        <v>4527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10"/>
        <v>20</v>
      </c>
      <c r="AD14" s="103">
        <v>20</v>
      </c>
      <c r="AE14" s="103">
        <v>0</v>
      </c>
      <c r="AF14" s="103">
        <f t="shared" si="11"/>
        <v>16</v>
      </c>
      <c r="AG14" s="103">
        <v>16</v>
      </c>
      <c r="AH14" s="103">
        <v>0</v>
      </c>
      <c r="AI14" s="103">
        <v>0</v>
      </c>
      <c r="AJ14" s="103">
        <f t="shared" si="12"/>
        <v>1011</v>
      </c>
      <c r="AK14" s="103">
        <v>1011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16</v>
      </c>
      <c r="AU14" s="103">
        <v>16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33</v>
      </c>
      <c r="B15" s="113" t="s">
        <v>276</v>
      </c>
      <c r="C15" s="101" t="s">
        <v>277</v>
      </c>
      <c r="D15" s="103">
        <f t="shared" si="3"/>
        <v>12454</v>
      </c>
      <c r="E15" s="103">
        <f t="shared" si="4"/>
        <v>0</v>
      </c>
      <c r="F15" s="103">
        <v>0</v>
      </c>
      <c r="G15" s="103">
        <v>0</v>
      </c>
      <c r="H15" s="103">
        <f t="shared" si="5"/>
        <v>3392</v>
      </c>
      <c r="I15" s="103">
        <v>3392</v>
      </c>
      <c r="J15" s="103">
        <v>0</v>
      </c>
      <c r="K15" s="103">
        <f t="shared" si="6"/>
        <v>9062</v>
      </c>
      <c r="L15" s="103">
        <v>0</v>
      </c>
      <c r="M15" s="103">
        <v>9062</v>
      </c>
      <c r="N15" s="103">
        <f t="shared" si="7"/>
        <v>12454</v>
      </c>
      <c r="O15" s="103">
        <f t="shared" si="8"/>
        <v>3392</v>
      </c>
      <c r="P15" s="103">
        <v>3392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9"/>
        <v>9062</v>
      </c>
      <c r="W15" s="103">
        <v>9062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10"/>
        <v>0</v>
      </c>
      <c r="AD15" s="103">
        <v>0</v>
      </c>
      <c r="AE15" s="103">
        <v>0</v>
      </c>
      <c r="AF15" s="103">
        <f t="shared" si="11"/>
        <v>30</v>
      </c>
      <c r="AG15" s="103">
        <v>30</v>
      </c>
      <c r="AH15" s="103">
        <v>0</v>
      </c>
      <c r="AI15" s="103">
        <v>0</v>
      </c>
      <c r="AJ15" s="103">
        <f t="shared" si="12"/>
        <v>553</v>
      </c>
      <c r="AK15" s="103">
        <v>553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30</v>
      </c>
      <c r="AU15" s="103">
        <v>30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33</v>
      </c>
      <c r="B16" s="113" t="s">
        <v>279</v>
      </c>
      <c r="C16" s="101" t="s">
        <v>280</v>
      </c>
      <c r="D16" s="103">
        <f t="shared" si="3"/>
        <v>32075</v>
      </c>
      <c r="E16" s="103">
        <f t="shared" si="4"/>
        <v>0</v>
      </c>
      <c r="F16" s="103">
        <v>0</v>
      </c>
      <c r="G16" s="103">
        <v>0</v>
      </c>
      <c r="H16" s="103">
        <f t="shared" si="5"/>
        <v>0</v>
      </c>
      <c r="I16" s="103">
        <v>0</v>
      </c>
      <c r="J16" s="103">
        <v>0</v>
      </c>
      <c r="K16" s="103">
        <f t="shared" si="6"/>
        <v>32075</v>
      </c>
      <c r="L16" s="103">
        <v>2158</v>
      </c>
      <c r="M16" s="103">
        <v>29917</v>
      </c>
      <c r="N16" s="103">
        <f t="shared" si="7"/>
        <v>32075</v>
      </c>
      <c r="O16" s="103">
        <f t="shared" si="8"/>
        <v>2158</v>
      </c>
      <c r="P16" s="103">
        <v>2158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9"/>
        <v>29917</v>
      </c>
      <c r="W16" s="103">
        <v>29917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10"/>
        <v>0</v>
      </c>
      <c r="AD16" s="103">
        <v>0</v>
      </c>
      <c r="AE16" s="103">
        <v>0</v>
      </c>
      <c r="AF16" s="103">
        <f t="shared" si="11"/>
        <v>125</v>
      </c>
      <c r="AG16" s="103">
        <v>125</v>
      </c>
      <c r="AH16" s="103">
        <v>0</v>
      </c>
      <c r="AI16" s="103">
        <v>0</v>
      </c>
      <c r="AJ16" s="103">
        <f t="shared" si="12"/>
        <v>606</v>
      </c>
      <c r="AK16" s="103">
        <v>606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125</v>
      </c>
      <c r="AU16" s="103">
        <v>125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33</v>
      </c>
      <c r="B17" s="113" t="s">
        <v>282</v>
      </c>
      <c r="C17" s="101" t="s">
        <v>283</v>
      </c>
      <c r="D17" s="103">
        <f t="shared" si="3"/>
        <v>18996</v>
      </c>
      <c r="E17" s="103">
        <f t="shared" si="4"/>
        <v>0</v>
      </c>
      <c r="F17" s="103">
        <v>0</v>
      </c>
      <c r="G17" s="103">
        <v>0</v>
      </c>
      <c r="H17" s="103">
        <f t="shared" si="5"/>
        <v>18996</v>
      </c>
      <c r="I17" s="103">
        <v>4961</v>
      </c>
      <c r="J17" s="103">
        <v>14035</v>
      </c>
      <c r="K17" s="103">
        <f t="shared" si="6"/>
        <v>0</v>
      </c>
      <c r="L17" s="103">
        <v>0</v>
      </c>
      <c r="M17" s="103">
        <v>0</v>
      </c>
      <c r="N17" s="103">
        <f t="shared" si="7"/>
        <v>19011</v>
      </c>
      <c r="O17" s="103">
        <f t="shared" si="8"/>
        <v>4961</v>
      </c>
      <c r="P17" s="103">
        <v>4961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9"/>
        <v>14035</v>
      </c>
      <c r="W17" s="103">
        <v>14035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10"/>
        <v>15</v>
      </c>
      <c r="AD17" s="103">
        <v>15</v>
      </c>
      <c r="AE17" s="103">
        <v>0</v>
      </c>
      <c r="AF17" s="103">
        <f t="shared" si="11"/>
        <v>301</v>
      </c>
      <c r="AG17" s="103">
        <v>301</v>
      </c>
      <c r="AH17" s="103">
        <v>0</v>
      </c>
      <c r="AI17" s="103">
        <v>0</v>
      </c>
      <c r="AJ17" s="103">
        <f t="shared" si="12"/>
        <v>301</v>
      </c>
      <c r="AK17" s="103">
        <v>40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261</v>
      </c>
      <c r="AT17" s="103">
        <f t="shared" si="13"/>
        <v>48</v>
      </c>
      <c r="AU17" s="103">
        <v>40</v>
      </c>
      <c r="AV17" s="103">
        <v>0</v>
      </c>
      <c r="AW17" s="103">
        <v>8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33</v>
      </c>
      <c r="B18" s="113" t="s">
        <v>285</v>
      </c>
      <c r="C18" s="101" t="s">
        <v>286</v>
      </c>
      <c r="D18" s="103">
        <f t="shared" si="3"/>
        <v>10832</v>
      </c>
      <c r="E18" s="103">
        <f t="shared" si="4"/>
        <v>0</v>
      </c>
      <c r="F18" s="103">
        <v>0</v>
      </c>
      <c r="G18" s="103">
        <v>0</v>
      </c>
      <c r="H18" s="103">
        <f t="shared" si="5"/>
        <v>0</v>
      </c>
      <c r="I18" s="103">
        <v>0</v>
      </c>
      <c r="J18" s="103">
        <v>0</v>
      </c>
      <c r="K18" s="103">
        <f t="shared" si="6"/>
        <v>10832</v>
      </c>
      <c r="L18" s="103">
        <v>1650</v>
      </c>
      <c r="M18" s="103">
        <v>9182</v>
      </c>
      <c r="N18" s="103">
        <f t="shared" si="7"/>
        <v>10832</v>
      </c>
      <c r="O18" s="103">
        <f t="shared" si="8"/>
        <v>1650</v>
      </c>
      <c r="P18" s="103">
        <v>1650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9"/>
        <v>9182</v>
      </c>
      <c r="W18" s="103">
        <v>9182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10"/>
        <v>0</v>
      </c>
      <c r="AD18" s="103">
        <v>0</v>
      </c>
      <c r="AE18" s="103">
        <v>0</v>
      </c>
      <c r="AF18" s="103">
        <f t="shared" si="11"/>
        <v>66</v>
      </c>
      <c r="AG18" s="103">
        <v>66</v>
      </c>
      <c r="AH18" s="103">
        <v>0</v>
      </c>
      <c r="AI18" s="103">
        <v>0</v>
      </c>
      <c r="AJ18" s="103">
        <f t="shared" si="12"/>
        <v>128</v>
      </c>
      <c r="AK18" s="103">
        <v>85</v>
      </c>
      <c r="AL18" s="103">
        <v>21</v>
      </c>
      <c r="AM18" s="103">
        <v>0</v>
      </c>
      <c r="AN18" s="103">
        <v>0</v>
      </c>
      <c r="AO18" s="103">
        <v>0</v>
      </c>
      <c r="AP18" s="103">
        <v>0</v>
      </c>
      <c r="AQ18" s="103">
        <v>22</v>
      </c>
      <c r="AR18" s="103">
        <v>0</v>
      </c>
      <c r="AS18" s="103">
        <v>0</v>
      </c>
      <c r="AT18" s="103">
        <f t="shared" si="13"/>
        <v>44</v>
      </c>
      <c r="AU18" s="103">
        <v>44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21</v>
      </c>
      <c r="BA18" s="103">
        <v>21</v>
      </c>
      <c r="BB18" s="103">
        <v>0</v>
      </c>
      <c r="BC18" s="103">
        <v>0</v>
      </c>
    </row>
    <row r="19" spans="1:55" s="105" customFormat="1" ht="13.5" customHeight="1">
      <c r="A19" s="115" t="s">
        <v>33</v>
      </c>
      <c r="B19" s="113" t="s">
        <v>288</v>
      </c>
      <c r="C19" s="101" t="s">
        <v>289</v>
      </c>
      <c r="D19" s="103">
        <f t="shared" si="3"/>
        <v>12017</v>
      </c>
      <c r="E19" s="103">
        <f t="shared" si="4"/>
        <v>3686</v>
      </c>
      <c r="F19" s="103">
        <v>3686</v>
      </c>
      <c r="G19" s="103">
        <v>0</v>
      </c>
      <c r="H19" s="103">
        <f t="shared" si="5"/>
        <v>0</v>
      </c>
      <c r="I19" s="103">
        <v>0</v>
      </c>
      <c r="J19" s="103">
        <v>0</v>
      </c>
      <c r="K19" s="103">
        <f t="shared" si="6"/>
        <v>8331</v>
      </c>
      <c r="L19" s="103">
        <v>0</v>
      </c>
      <c r="M19" s="103">
        <v>8331</v>
      </c>
      <c r="N19" s="103">
        <f t="shared" si="7"/>
        <v>12030</v>
      </c>
      <c r="O19" s="103">
        <f t="shared" si="8"/>
        <v>3686</v>
      </c>
      <c r="P19" s="103">
        <v>3686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9"/>
        <v>8331</v>
      </c>
      <c r="W19" s="103">
        <v>8331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10"/>
        <v>13</v>
      </c>
      <c r="AD19" s="103">
        <v>13</v>
      </c>
      <c r="AE19" s="103">
        <v>0</v>
      </c>
      <c r="AF19" s="103">
        <f t="shared" si="11"/>
        <v>36</v>
      </c>
      <c r="AG19" s="103">
        <v>36</v>
      </c>
      <c r="AH19" s="103">
        <v>0</v>
      </c>
      <c r="AI19" s="103">
        <v>0</v>
      </c>
      <c r="AJ19" s="103">
        <f t="shared" si="12"/>
        <v>497</v>
      </c>
      <c r="AK19" s="103">
        <v>497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36</v>
      </c>
      <c r="AU19" s="103">
        <v>36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33</v>
      </c>
      <c r="B20" s="113" t="s">
        <v>291</v>
      </c>
      <c r="C20" s="101" t="s">
        <v>292</v>
      </c>
      <c r="D20" s="103">
        <f t="shared" si="3"/>
        <v>46361</v>
      </c>
      <c r="E20" s="103">
        <f t="shared" si="4"/>
        <v>0</v>
      </c>
      <c r="F20" s="103">
        <v>0</v>
      </c>
      <c r="G20" s="103">
        <v>0</v>
      </c>
      <c r="H20" s="103">
        <f t="shared" si="5"/>
        <v>0</v>
      </c>
      <c r="I20" s="103">
        <v>0</v>
      </c>
      <c r="J20" s="103">
        <v>0</v>
      </c>
      <c r="K20" s="103">
        <f t="shared" si="6"/>
        <v>46361</v>
      </c>
      <c r="L20" s="103">
        <v>3669</v>
      </c>
      <c r="M20" s="103">
        <v>42692</v>
      </c>
      <c r="N20" s="103">
        <f t="shared" si="7"/>
        <v>46361</v>
      </c>
      <c r="O20" s="103">
        <f t="shared" si="8"/>
        <v>3669</v>
      </c>
      <c r="P20" s="103">
        <v>3669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9"/>
        <v>42692</v>
      </c>
      <c r="W20" s="103">
        <v>42692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10"/>
        <v>0</v>
      </c>
      <c r="AD20" s="103">
        <v>0</v>
      </c>
      <c r="AE20" s="103">
        <v>0</v>
      </c>
      <c r="AF20" s="103">
        <f t="shared" si="11"/>
        <v>54</v>
      </c>
      <c r="AG20" s="103">
        <v>54</v>
      </c>
      <c r="AH20" s="103">
        <v>0</v>
      </c>
      <c r="AI20" s="103">
        <v>0</v>
      </c>
      <c r="AJ20" s="103">
        <f t="shared" si="12"/>
        <v>1675</v>
      </c>
      <c r="AK20" s="103">
        <v>1621</v>
      </c>
      <c r="AL20" s="103">
        <v>0</v>
      </c>
      <c r="AM20" s="103">
        <v>54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33</v>
      </c>
      <c r="B21" s="113" t="s">
        <v>294</v>
      </c>
      <c r="C21" s="101" t="s">
        <v>295</v>
      </c>
      <c r="D21" s="103">
        <f t="shared" si="3"/>
        <v>9113</v>
      </c>
      <c r="E21" s="103">
        <f t="shared" si="4"/>
        <v>0</v>
      </c>
      <c r="F21" s="103">
        <v>0</v>
      </c>
      <c r="G21" s="103">
        <v>0</v>
      </c>
      <c r="H21" s="103">
        <f t="shared" si="5"/>
        <v>0</v>
      </c>
      <c r="I21" s="103">
        <v>0</v>
      </c>
      <c r="J21" s="103">
        <v>0</v>
      </c>
      <c r="K21" s="103">
        <f t="shared" si="6"/>
        <v>9113</v>
      </c>
      <c r="L21" s="103">
        <v>1225</v>
      </c>
      <c r="M21" s="103">
        <v>7888</v>
      </c>
      <c r="N21" s="103">
        <f t="shared" si="7"/>
        <v>9113</v>
      </c>
      <c r="O21" s="103">
        <f t="shared" si="8"/>
        <v>1225</v>
      </c>
      <c r="P21" s="103">
        <v>1225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9"/>
        <v>7888</v>
      </c>
      <c r="W21" s="103">
        <v>7888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10"/>
        <v>0</v>
      </c>
      <c r="AD21" s="103">
        <v>0</v>
      </c>
      <c r="AE21" s="103">
        <v>0</v>
      </c>
      <c r="AF21" s="103">
        <f t="shared" si="11"/>
        <v>37</v>
      </c>
      <c r="AG21" s="103">
        <v>37</v>
      </c>
      <c r="AH21" s="103">
        <v>0</v>
      </c>
      <c r="AI21" s="103">
        <v>0</v>
      </c>
      <c r="AJ21" s="103">
        <f t="shared" si="12"/>
        <v>90</v>
      </c>
      <c r="AK21" s="103">
        <v>72</v>
      </c>
      <c r="AL21" s="103">
        <v>18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37</v>
      </c>
      <c r="AU21" s="103">
        <v>37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18</v>
      </c>
      <c r="BA21" s="103">
        <v>18</v>
      </c>
      <c r="BB21" s="103">
        <v>0</v>
      </c>
      <c r="BC21" s="103">
        <v>0</v>
      </c>
    </row>
    <row r="22" spans="1:55" s="105" customFormat="1" ht="13.5" customHeight="1">
      <c r="A22" s="115" t="s">
        <v>33</v>
      </c>
      <c r="B22" s="113" t="s">
        <v>297</v>
      </c>
      <c r="C22" s="101" t="s">
        <v>298</v>
      </c>
      <c r="D22" s="103">
        <f t="shared" si="3"/>
        <v>17788</v>
      </c>
      <c r="E22" s="103">
        <f t="shared" si="4"/>
        <v>0</v>
      </c>
      <c r="F22" s="103">
        <v>0</v>
      </c>
      <c r="G22" s="103">
        <v>0</v>
      </c>
      <c r="H22" s="103">
        <f t="shared" si="5"/>
        <v>0</v>
      </c>
      <c r="I22" s="103">
        <v>0</v>
      </c>
      <c r="J22" s="103">
        <v>0</v>
      </c>
      <c r="K22" s="103">
        <f t="shared" si="6"/>
        <v>17788</v>
      </c>
      <c r="L22" s="103">
        <v>1755</v>
      </c>
      <c r="M22" s="103">
        <v>16033</v>
      </c>
      <c r="N22" s="103">
        <f t="shared" si="7"/>
        <v>17788</v>
      </c>
      <c r="O22" s="103">
        <f t="shared" si="8"/>
        <v>1755</v>
      </c>
      <c r="P22" s="103">
        <v>1755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9"/>
        <v>16033</v>
      </c>
      <c r="W22" s="103">
        <v>16033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10"/>
        <v>0</v>
      </c>
      <c r="AD22" s="103">
        <v>0</v>
      </c>
      <c r="AE22" s="103">
        <v>0</v>
      </c>
      <c r="AF22" s="103">
        <f t="shared" si="11"/>
        <v>708</v>
      </c>
      <c r="AG22" s="103">
        <v>708</v>
      </c>
      <c r="AH22" s="103">
        <v>0</v>
      </c>
      <c r="AI22" s="103">
        <v>0</v>
      </c>
      <c r="AJ22" s="103">
        <f t="shared" si="12"/>
        <v>708</v>
      </c>
      <c r="AK22" s="103">
        <v>0</v>
      </c>
      <c r="AL22" s="103">
        <v>0</v>
      </c>
      <c r="AM22" s="103">
        <v>708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55</v>
      </c>
      <c r="AU22" s="103">
        <v>0</v>
      </c>
      <c r="AV22" s="103">
        <v>0</v>
      </c>
      <c r="AW22" s="103">
        <v>55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33</v>
      </c>
      <c r="B23" s="113" t="s">
        <v>300</v>
      </c>
      <c r="C23" s="101" t="s">
        <v>301</v>
      </c>
      <c r="D23" s="103">
        <f t="shared" si="3"/>
        <v>32705</v>
      </c>
      <c r="E23" s="103">
        <f t="shared" si="4"/>
        <v>0</v>
      </c>
      <c r="F23" s="103">
        <v>0</v>
      </c>
      <c r="G23" s="103">
        <v>0</v>
      </c>
      <c r="H23" s="103">
        <f t="shared" si="5"/>
        <v>0</v>
      </c>
      <c r="I23" s="103">
        <v>0</v>
      </c>
      <c r="J23" s="103">
        <v>0</v>
      </c>
      <c r="K23" s="103">
        <f t="shared" si="6"/>
        <v>32705</v>
      </c>
      <c r="L23" s="103">
        <v>663</v>
      </c>
      <c r="M23" s="103">
        <v>32042</v>
      </c>
      <c r="N23" s="103">
        <f t="shared" si="7"/>
        <v>32705</v>
      </c>
      <c r="O23" s="103">
        <f t="shared" si="8"/>
        <v>663</v>
      </c>
      <c r="P23" s="103">
        <v>663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9"/>
        <v>32042</v>
      </c>
      <c r="W23" s="103">
        <v>32042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10"/>
        <v>0</v>
      </c>
      <c r="AD23" s="103">
        <v>0</v>
      </c>
      <c r="AE23" s="103">
        <v>0</v>
      </c>
      <c r="AF23" s="103">
        <f t="shared" si="11"/>
        <v>0</v>
      </c>
      <c r="AG23" s="103">
        <v>0</v>
      </c>
      <c r="AH23" s="103">
        <v>0</v>
      </c>
      <c r="AI23" s="103">
        <v>0</v>
      </c>
      <c r="AJ23" s="103">
        <f t="shared" si="12"/>
        <v>40</v>
      </c>
      <c r="AK23" s="103">
        <v>40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33</v>
      </c>
      <c r="B24" s="113" t="s">
        <v>303</v>
      </c>
      <c r="C24" s="101" t="s">
        <v>304</v>
      </c>
      <c r="D24" s="103">
        <f t="shared" si="3"/>
        <v>8807</v>
      </c>
      <c r="E24" s="103">
        <f t="shared" si="4"/>
        <v>0</v>
      </c>
      <c r="F24" s="103">
        <v>0</v>
      </c>
      <c r="G24" s="103">
        <v>0</v>
      </c>
      <c r="H24" s="103">
        <f t="shared" si="5"/>
        <v>0</v>
      </c>
      <c r="I24" s="103">
        <v>0</v>
      </c>
      <c r="J24" s="103">
        <v>0</v>
      </c>
      <c r="K24" s="103">
        <f t="shared" si="6"/>
        <v>8807</v>
      </c>
      <c r="L24" s="103">
        <v>1753</v>
      </c>
      <c r="M24" s="103">
        <v>7054</v>
      </c>
      <c r="N24" s="103">
        <f t="shared" si="7"/>
        <v>8807</v>
      </c>
      <c r="O24" s="103">
        <f t="shared" si="8"/>
        <v>1753</v>
      </c>
      <c r="P24" s="103">
        <v>1753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9"/>
        <v>7054</v>
      </c>
      <c r="W24" s="103">
        <v>7054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10"/>
        <v>0</v>
      </c>
      <c r="AD24" s="103">
        <v>0</v>
      </c>
      <c r="AE24" s="103">
        <v>0</v>
      </c>
      <c r="AF24" s="103">
        <f t="shared" si="11"/>
        <v>132</v>
      </c>
      <c r="AG24" s="103">
        <v>132</v>
      </c>
      <c r="AH24" s="103">
        <v>0</v>
      </c>
      <c r="AI24" s="103">
        <v>0</v>
      </c>
      <c r="AJ24" s="103">
        <f t="shared" si="12"/>
        <v>292</v>
      </c>
      <c r="AK24" s="103">
        <v>166</v>
      </c>
      <c r="AL24" s="103">
        <v>0</v>
      </c>
      <c r="AM24" s="103">
        <v>0</v>
      </c>
      <c r="AN24" s="103">
        <v>0</v>
      </c>
      <c r="AO24" s="103">
        <v>0</v>
      </c>
      <c r="AP24" s="103">
        <v>126</v>
      </c>
      <c r="AQ24" s="103">
        <v>0</v>
      </c>
      <c r="AR24" s="103">
        <v>0</v>
      </c>
      <c r="AS24" s="103">
        <v>0</v>
      </c>
      <c r="AT24" s="103">
        <f t="shared" si="13"/>
        <v>6</v>
      </c>
      <c r="AU24" s="103">
        <v>6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13</v>
      </c>
      <c r="BA24" s="103">
        <v>13</v>
      </c>
      <c r="BB24" s="103">
        <v>0</v>
      </c>
      <c r="BC24" s="103">
        <v>0</v>
      </c>
    </row>
    <row r="25" spans="1:55" s="105" customFormat="1" ht="13.5" customHeight="1">
      <c r="A25" s="115" t="s">
        <v>33</v>
      </c>
      <c r="B25" s="113" t="s">
        <v>306</v>
      </c>
      <c r="C25" s="101" t="s">
        <v>307</v>
      </c>
      <c r="D25" s="103">
        <f t="shared" si="3"/>
        <v>24946</v>
      </c>
      <c r="E25" s="103">
        <f t="shared" si="4"/>
        <v>0</v>
      </c>
      <c r="F25" s="103">
        <v>0</v>
      </c>
      <c r="G25" s="103">
        <v>0</v>
      </c>
      <c r="H25" s="103">
        <f t="shared" si="5"/>
        <v>0</v>
      </c>
      <c r="I25" s="103">
        <v>0</v>
      </c>
      <c r="J25" s="103">
        <v>0</v>
      </c>
      <c r="K25" s="103">
        <f t="shared" si="6"/>
        <v>24946</v>
      </c>
      <c r="L25" s="103">
        <v>822</v>
      </c>
      <c r="M25" s="103">
        <v>24124</v>
      </c>
      <c r="N25" s="103">
        <f t="shared" si="7"/>
        <v>25024</v>
      </c>
      <c r="O25" s="103">
        <f t="shared" si="8"/>
        <v>822</v>
      </c>
      <c r="P25" s="103">
        <v>822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9"/>
        <v>24124</v>
      </c>
      <c r="W25" s="103">
        <v>24124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10"/>
        <v>78</v>
      </c>
      <c r="AD25" s="103">
        <v>78</v>
      </c>
      <c r="AE25" s="103">
        <v>0</v>
      </c>
      <c r="AF25" s="103">
        <f t="shared" si="11"/>
        <v>31</v>
      </c>
      <c r="AG25" s="103">
        <v>31</v>
      </c>
      <c r="AH25" s="103">
        <v>0</v>
      </c>
      <c r="AI25" s="103">
        <v>0</v>
      </c>
      <c r="AJ25" s="103">
        <f t="shared" si="12"/>
        <v>656</v>
      </c>
      <c r="AK25" s="103">
        <v>656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31</v>
      </c>
      <c r="AU25" s="103">
        <v>31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33</v>
      </c>
      <c r="B26" s="113" t="s">
        <v>309</v>
      </c>
      <c r="C26" s="101" t="s">
        <v>310</v>
      </c>
      <c r="D26" s="103">
        <f t="shared" si="3"/>
        <v>19448</v>
      </c>
      <c r="E26" s="103">
        <f t="shared" si="4"/>
        <v>0</v>
      </c>
      <c r="F26" s="103">
        <v>0</v>
      </c>
      <c r="G26" s="103">
        <v>0</v>
      </c>
      <c r="H26" s="103">
        <f t="shared" si="5"/>
        <v>0</v>
      </c>
      <c r="I26" s="103">
        <v>0</v>
      </c>
      <c r="J26" s="103">
        <v>0</v>
      </c>
      <c r="K26" s="103">
        <f t="shared" si="6"/>
        <v>19448</v>
      </c>
      <c r="L26" s="103">
        <v>3040</v>
      </c>
      <c r="M26" s="103">
        <v>16408</v>
      </c>
      <c r="N26" s="103">
        <f t="shared" si="7"/>
        <v>19448</v>
      </c>
      <c r="O26" s="103">
        <f t="shared" si="8"/>
        <v>3040</v>
      </c>
      <c r="P26" s="103">
        <v>3040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9"/>
        <v>16408</v>
      </c>
      <c r="W26" s="103">
        <v>16408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10"/>
        <v>0</v>
      </c>
      <c r="AD26" s="103">
        <v>0</v>
      </c>
      <c r="AE26" s="103">
        <v>0</v>
      </c>
      <c r="AF26" s="103">
        <f t="shared" si="11"/>
        <v>20</v>
      </c>
      <c r="AG26" s="103">
        <v>20</v>
      </c>
      <c r="AH26" s="103">
        <v>0</v>
      </c>
      <c r="AI26" s="103">
        <v>0</v>
      </c>
      <c r="AJ26" s="103">
        <f t="shared" si="12"/>
        <v>20</v>
      </c>
      <c r="AK26" s="103">
        <v>0</v>
      </c>
      <c r="AL26" s="103">
        <v>0</v>
      </c>
      <c r="AM26" s="103">
        <v>20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175</v>
      </c>
      <c r="BA26" s="103">
        <v>175</v>
      </c>
      <c r="BB26" s="103">
        <v>0</v>
      </c>
      <c r="BC26" s="103">
        <v>0</v>
      </c>
    </row>
    <row r="27" spans="1:55" s="105" customFormat="1" ht="13.5" customHeight="1">
      <c r="A27" s="115" t="s">
        <v>33</v>
      </c>
      <c r="B27" s="113" t="s">
        <v>312</v>
      </c>
      <c r="C27" s="101" t="s">
        <v>313</v>
      </c>
      <c r="D27" s="103">
        <f t="shared" si="3"/>
        <v>11486</v>
      </c>
      <c r="E27" s="103">
        <f t="shared" si="4"/>
        <v>0</v>
      </c>
      <c r="F27" s="103">
        <v>0</v>
      </c>
      <c r="G27" s="103">
        <v>0</v>
      </c>
      <c r="H27" s="103">
        <f t="shared" si="5"/>
        <v>0</v>
      </c>
      <c r="I27" s="103">
        <v>0</v>
      </c>
      <c r="J27" s="103">
        <v>0</v>
      </c>
      <c r="K27" s="103">
        <f t="shared" si="6"/>
        <v>11486</v>
      </c>
      <c r="L27" s="103">
        <v>2060</v>
      </c>
      <c r="M27" s="103">
        <v>9426</v>
      </c>
      <c r="N27" s="103">
        <f t="shared" si="7"/>
        <v>11486</v>
      </c>
      <c r="O27" s="103">
        <f t="shared" si="8"/>
        <v>2060</v>
      </c>
      <c r="P27" s="103">
        <v>2060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9"/>
        <v>9426</v>
      </c>
      <c r="W27" s="103">
        <v>9426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10"/>
        <v>0</v>
      </c>
      <c r="AD27" s="103">
        <v>0</v>
      </c>
      <c r="AE27" s="103">
        <v>0</v>
      </c>
      <c r="AF27" s="103">
        <f t="shared" si="11"/>
        <v>70</v>
      </c>
      <c r="AG27" s="103">
        <v>70</v>
      </c>
      <c r="AH27" s="103">
        <v>0</v>
      </c>
      <c r="AI27" s="103">
        <v>0</v>
      </c>
      <c r="AJ27" s="103">
        <f t="shared" si="12"/>
        <v>453</v>
      </c>
      <c r="AK27" s="103">
        <v>405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48</v>
      </c>
      <c r="AT27" s="103">
        <f t="shared" si="13"/>
        <v>22</v>
      </c>
      <c r="AU27" s="103">
        <v>22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33</v>
      </c>
      <c r="B28" s="113" t="s">
        <v>315</v>
      </c>
      <c r="C28" s="101" t="s">
        <v>316</v>
      </c>
      <c r="D28" s="103">
        <f t="shared" si="3"/>
        <v>10949</v>
      </c>
      <c r="E28" s="103">
        <f t="shared" si="4"/>
        <v>0</v>
      </c>
      <c r="F28" s="103">
        <v>0</v>
      </c>
      <c r="G28" s="103">
        <v>0</v>
      </c>
      <c r="H28" s="103">
        <f t="shared" si="5"/>
        <v>0</v>
      </c>
      <c r="I28" s="103">
        <v>0</v>
      </c>
      <c r="J28" s="103">
        <v>0</v>
      </c>
      <c r="K28" s="103">
        <f t="shared" si="6"/>
        <v>10949</v>
      </c>
      <c r="L28" s="103">
        <v>1741</v>
      </c>
      <c r="M28" s="103">
        <v>9208</v>
      </c>
      <c r="N28" s="103">
        <f t="shared" si="7"/>
        <v>10949</v>
      </c>
      <c r="O28" s="103">
        <f t="shared" si="8"/>
        <v>1741</v>
      </c>
      <c r="P28" s="103">
        <v>1741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9"/>
        <v>9208</v>
      </c>
      <c r="W28" s="103">
        <v>9208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10"/>
        <v>0</v>
      </c>
      <c r="AD28" s="103">
        <v>0</v>
      </c>
      <c r="AE28" s="103">
        <v>0</v>
      </c>
      <c r="AF28" s="103">
        <f t="shared" si="11"/>
        <v>313</v>
      </c>
      <c r="AG28" s="103">
        <v>313</v>
      </c>
      <c r="AH28" s="103">
        <v>0</v>
      </c>
      <c r="AI28" s="103">
        <v>0</v>
      </c>
      <c r="AJ28" s="103">
        <f t="shared" si="12"/>
        <v>313</v>
      </c>
      <c r="AK28" s="103">
        <v>0</v>
      </c>
      <c r="AL28" s="103">
        <v>0</v>
      </c>
      <c r="AM28" s="103">
        <v>313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105</v>
      </c>
      <c r="AU28" s="103">
        <v>0</v>
      </c>
      <c r="AV28" s="103">
        <v>0</v>
      </c>
      <c r="AW28" s="103">
        <v>105</v>
      </c>
      <c r="AX28" s="103">
        <v>0</v>
      </c>
      <c r="AY28" s="103">
        <v>0</v>
      </c>
      <c r="AZ28" s="103">
        <f t="shared" si="14"/>
        <v>113</v>
      </c>
      <c r="BA28" s="103">
        <v>113</v>
      </c>
      <c r="BB28" s="103">
        <v>0</v>
      </c>
      <c r="BC28" s="103">
        <v>0</v>
      </c>
    </row>
    <row r="29" spans="1:55" s="105" customFormat="1" ht="13.5" customHeight="1">
      <c r="A29" s="115" t="s">
        <v>33</v>
      </c>
      <c r="B29" s="113" t="s">
        <v>318</v>
      </c>
      <c r="C29" s="101" t="s">
        <v>319</v>
      </c>
      <c r="D29" s="103">
        <f t="shared" si="3"/>
        <v>3754</v>
      </c>
      <c r="E29" s="103">
        <f t="shared" si="4"/>
        <v>0</v>
      </c>
      <c r="F29" s="103">
        <v>0</v>
      </c>
      <c r="G29" s="103">
        <v>0</v>
      </c>
      <c r="H29" s="103">
        <f t="shared" si="5"/>
        <v>0</v>
      </c>
      <c r="I29" s="103">
        <v>0</v>
      </c>
      <c r="J29" s="103">
        <v>0</v>
      </c>
      <c r="K29" s="103">
        <f t="shared" si="6"/>
        <v>3754</v>
      </c>
      <c r="L29" s="103">
        <v>476</v>
      </c>
      <c r="M29" s="103">
        <v>3278</v>
      </c>
      <c r="N29" s="103">
        <f t="shared" si="7"/>
        <v>3754</v>
      </c>
      <c r="O29" s="103">
        <f t="shared" si="8"/>
        <v>476</v>
      </c>
      <c r="P29" s="103">
        <v>476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9"/>
        <v>3278</v>
      </c>
      <c r="W29" s="103">
        <v>3278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10"/>
        <v>0</v>
      </c>
      <c r="AD29" s="103">
        <v>0</v>
      </c>
      <c r="AE29" s="103">
        <v>0</v>
      </c>
      <c r="AF29" s="103">
        <f t="shared" si="11"/>
        <v>126</v>
      </c>
      <c r="AG29" s="103">
        <v>126</v>
      </c>
      <c r="AH29" s="103">
        <v>0</v>
      </c>
      <c r="AI29" s="103">
        <v>0</v>
      </c>
      <c r="AJ29" s="103">
        <f t="shared" si="12"/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126</v>
      </c>
      <c r="AU29" s="103">
        <v>126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33</v>
      </c>
      <c r="B30" s="113" t="s">
        <v>321</v>
      </c>
      <c r="C30" s="101" t="s">
        <v>322</v>
      </c>
      <c r="D30" s="103">
        <f t="shared" si="3"/>
        <v>5231</v>
      </c>
      <c r="E30" s="103">
        <f t="shared" si="4"/>
        <v>0</v>
      </c>
      <c r="F30" s="103">
        <v>0</v>
      </c>
      <c r="G30" s="103">
        <v>0</v>
      </c>
      <c r="H30" s="103">
        <f t="shared" si="5"/>
        <v>0</v>
      </c>
      <c r="I30" s="103">
        <v>0</v>
      </c>
      <c r="J30" s="103">
        <v>0</v>
      </c>
      <c r="K30" s="103">
        <f t="shared" si="6"/>
        <v>5231</v>
      </c>
      <c r="L30" s="103">
        <v>551</v>
      </c>
      <c r="M30" s="103">
        <v>4680</v>
      </c>
      <c r="N30" s="103">
        <f t="shared" si="7"/>
        <v>5231</v>
      </c>
      <c r="O30" s="103">
        <f t="shared" si="8"/>
        <v>551</v>
      </c>
      <c r="P30" s="103">
        <v>551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9"/>
        <v>4680</v>
      </c>
      <c r="W30" s="103">
        <v>4680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10"/>
        <v>0</v>
      </c>
      <c r="AD30" s="103">
        <v>0</v>
      </c>
      <c r="AE30" s="103">
        <v>0</v>
      </c>
      <c r="AF30" s="103">
        <f t="shared" si="11"/>
        <v>1195</v>
      </c>
      <c r="AG30" s="103">
        <v>1195</v>
      </c>
      <c r="AH30" s="103">
        <v>0</v>
      </c>
      <c r="AI30" s="103">
        <v>0</v>
      </c>
      <c r="AJ30" s="103">
        <f t="shared" si="12"/>
        <v>1195</v>
      </c>
      <c r="AK30" s="103">
        <v>0</v>
      </c>
      <c r="AL30" s="103">
        <v>0</v>
      </c>
      <c r="AM30" s="103">
        <v>1195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33</v>
      </c>
      <c r="B31" s="113" t="s">
        <v>324</v>
      </c>
      <c r="C31" s="101" t="s">
        <v>325</v>
      </c>
      <c r="D31" s="103">
        <f t="shared" si="3"/>
        <v>20617</v>
      </c>
      <c r="E31" s="103">
        <f t="shared" si="4"/>
        <v>0</v>
      </c>
      <c r="F31" s="103">
        <v>0</v>
      </c>
      <c r="G31" s="103">
        <v>0</v>
      </c>
      <c r="H31" s="103">
        <f t="shared" si="5"/>
        <v>0</v>
      </c>
      <c r="I31" s="103">
        <v>0</v>
      </c>
      <c r="J31" s="103">
        <v>0</v>
      </c>
      <c r="K31" s="103">
        <f t="shared" si="6"/>
        <v>20617</v>
      </c>
      <c r="L31" s="103">
        <v>4320</v>
      </c>
      <c r="M31" s="103">
        <v>16297</v>
      </c>
      <c r="N31" s="103">
        <f t="shared" si="7"/>
        <v>20617</v>
      </c>
      <c r="O31" s="103">
        <f t="shared" si="8"/>
        <v>4320</v>
      </c>
      <c r="P31" s="103">
        <v>4320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9"/>
        <v>16297</v>
      </c>
      <c r="W31" s="103">
        <v>16297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10"/>
        <v>0</v>
      </c>
      <c r="AD31" s="103">
        <v>0</v>
      </c>
      <c r="AE31" s="103">
        <v>0</v>
      </c>
      <c r="AF31" s="103">
        <f t="shared" si="11"/>
        <v>597</v>
      </c>
      <c r="AG31" s="103">
        <v>597</v>
      </c>
      <c r="AH31" s="103">
        <v>0</v>
      </c>
      <c r="AI31" s="103">
        <v>0</v>
      </c>
      <c r="AJ31" s="103">
        <f t="shared" si="12"/>
        <v>597</v>
      </c>
      <c r="AK31" s="103">
        <v>0</v>
      </c>
      <c r="AL31" s="103">
        <v>0</v>
      </c>
      <c r="AM31" s="103">
        <v>597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33</v>
      </c>
      <c r="B32" s="113" t="s">
        <v>327</v>
      </c>
      <c r="C32" s="101" t="s">
        <v>328</v>
      </c>
      <c r="D32" s="103">
        <f t="shared" si="3"/>
        <v>13321</v>
      </c>
      <c r="E32" s="103">
        <f t="shared" si="4"/>
        <v>0</v>
      </c>
      <c r="F32" s="103">
        <v>0</v>
      </c>
      <c r="G32" s="103">
        <v>0</v>
      </c>
      <c r="H32" s="103">
        <f t="shared" si="5"/>
        <v>0</v>
      </c>
      <c r="I32" s="103">
        <v>0</v>
      </c>
      <c r="J32" s="103">
        <v>0</v>
      </c>
      <c r="K32" s="103">
        <f t="shared" si="6"/>
        <v>13321</v>
      </c>
      <c r="L32" s="103">
        <v>1551</v>
      </c>
      <c r="M32" s="103">
        <v>11770</v>
      </c>
      <c r="N32" s="103">
        <f t="shared" si="7"/>
        <v>13351</v>
      </c>
      <c r="O32" s="103">
        <f t="shared" si="8"/>
        <v>1551</v>
      </c>
      <c r="P32" s="103">
        <v>1551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9"/>
        <v>11770</v>
      </c>
      <c r="W32" s="103">
        <v>11770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10"/>
        <v>30</v>
      </c>
      <c r="AD32" s="103">
        <v>30</v>
      </c>
      <c r="AE32" s="103">
        <v>0</v>
      </c>
      <c r="AF32" s="103">
        <f t="shared" si="11"/>
        <v>310</v>
      </c>
      <c r="AG32" s="103">
        <v>310</v>
      </c>
      <c r="AH32" s="103">
        <v>0</v>
      </c>
      <c r="AI32" s="103">
        <v>0</v>
      </c>
      <c r="AJ32" s="103">
        <f t="shared" si="12"/>
        <v>310</v>
      </c>
      <c r="AK32" s="103">
        <v>0</v>
      </c>
      <c r="AL32" s="103">
        <v>0</v>
      </c>
      <c r="AM32" s="103">
        <v>109</v>
      </c>
      <c r="AN32" s="103">
        <v>110</v>
      </c>
      <c r="AO32" s="103">
        <v>0</v>
      </c>
      <c r="AP32" s="103">
        <v>0</v>
      </c>
      <c r="AQ32" s="103">
        <v>0</v>
      </c>
      <c r="AR32" s="103">
        <v>0</v>
      </c>
      <c r="AS32" s="103">
        <v>91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33</v>
      </c>
      <c r="B33" s="113" t="s">
        <v>330</v>
      </c>
      <c r="C33" s="101" t="s">
        <v>331</v>
      </c>
      <c r="D33" s="103">
        <f t="shared" si="3"/>
        <v>2261</v>
      </c>
      <c r="E33" s="103">
        <f t="shared" si="4"/>
        <v>0</v>
      </c>
      <c r="F33" s="103">
        <v>0</v>
      </c>
      <c r="G33" s="103">
        <v>0</v>
      </c>
      <c r="H33" s="103">
        <f t="shared" si="5"/>
        <v>2261</v>
      </c>
      <c r="I33" s="103">
        <v>639</v>
      </c>
      <c r="J33" s="103">
        <v>1622</v>
      </c>
      <c r="K33" s="103">
        <f t="shared" si="6"/>
        <v>0</v>
      </c>
      <c r="L33" s="103">
        <v>0</v>
      </c>
      <c r="M33" s="103">
        <v>0</v>
      </c>
      <c r="N33" s="103">
        <f t="shared" si="7"/>
        <v>2261</v>
      </c>
      <c r="O33" s="103">
        <f t="shared" si="8"/>
        <v>639</v>
      </c>
      <c r="P33" s="103">
        <v>639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9"/>
        <v>1622</v>
      </c>
      <c r="W33" s="103">
        <v>1622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10"/>
        <v>0</v>
      </c>
      <c r="AD33" s="103">
        <v>0</v>
      </c>
      <c r="AE33" s="103">
        <v>0</v>
      </c>
      <c r="AF33" s="103">
        <f t="shared" si="11"/>
        <v>53</v>
      </c>
      <c r="AG33" s="103">
        <v>53</v>
      </c>
      <c r="AH33" s="103">
        <v>0</v>
      </c>
      <c r="AI33" s="103">
        <v>0</v>
      </c>
      <c r="AJ33" s="103">
        <f t="shared" si="12"/>
        <v>53</v>
      </c>
      <c r="AK33" s="103">
        <v>0</v>
      </c>
      <c r="AL33" s="103">
        <v>0</v>
      </c>
      <c r="AM33" s="103">
        <v>19</v>
      </c>
      <c r="AN33" s="103">
        <v>19</v>
      </c>
      <c r="AO33" s="103">
        <v>0</v>
      </c>
      <c r="AP33" s="103">
        <v>0</v>
      </c>
      <c r="AQ33" s="103">
        <v>0</v>
      </c>
      <c r="AR33" s="103">
        <v>0</v>
      </c>
      <c r="AS33" s="103">
        <v>15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33</v>
      </c>
      <c r="B34" s="113" t="s">
        <v>333</v>
      </c>
      <c r="C34" s="101" t="s">
        <v>334</v>
      </c>
      <c r="D34" s="103">
        <f t="shared" si="3"/>
        <v>10403</v>
      </c>
      <c r="E34" s="103">
        <f t="shared" si="4"/>
        <v>0</v>
      </c>
      <c r="F34" s="103">
        <v>0</v>
      </c>
      <c r="G34" s="103">
        <v>0</v>
      </c>
      <c r="H34" s="103">
        <f t="shared" si="5"/>
        <v>0</v>
      </c>
      <c r="I34" s="103">
        <v>0</v>
      </c>
      <c r="J34" s="103">
        <v>0</v>
      </c>
      <c r="K34" s="103">
        <f t="shared" si="6"/>
        <v>10403</v>
      </c>
      <c r="L34" s="103">
        <v>557</v>
      </c>
      <c r="M34" s="103">
        <v>9846</v>
      </c>
      <c r="N34" s="103">
        <f t="shared" si="7"/>
        <v>10403</v>
      </c>
      <c r="O34" s="103">
        <f t="shared" si="8"/>
        <v>557</v>
      </c>
      <c r="P34" s="103">
        <v>557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9"/>
        <v>9846</v>
      </c>
      <c r="W34" s="103">
        <v>9846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10"/>
        <v>0</v>
      </c>
      <c r="AD34" s="103">
        <v>0</v>
      </c>
      <c r="AE34" s="103">
        <v>0</v>
      </c>
      <c r="AF34" s="103">
        <f t="shared" si="11"/>
        <v>242</v>
      </c>
      <c r="AG34" s="103">
        <v>242</v>
      </c>
      <c r="AH34" s="103">
        <v>0</v>
      </c>
      <c r="AI34" s="103">
        <v>0</v>
      </c>
      <c r="AJ34" s="103">
        <f t="shared" si="12"/>
        <v>242</v>
      </c>
      <c r="AK34" s="103">
        <v>0</v>
      </c>
      <c r="AL34" s="103">
        <v>0</v>
      </c>
      <c r="AM34" s="103">
        <v>85</v>
      </c>
      <c r="AN34" s="103">
        <v>86</v>
      </c>
      <c r="AO34" s="103">
        <v>0</v>
      </c>
      <c r="AP34" s="103">
        <v>0</v>
      </c>
      <c r="AQ34" s="103">
        <v>0</v>
      </c>
      <c r="AR34" s="103">
        <v>0</v>
      </c>
      <c r="AS34" s="103">
        <v>71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33</v>
      </c>
      <c r="B35" s="113" t="s">
        <v>336</v>
      </c>
      <c r="C35" s="101" t="s">
        <v>337</v>
      </c>
      <c r="D35" s="103">
        <f t="shared" si="3"/>
        <v>5323</v>
      </c>
      <c r="E35" s="103">
        <f t="shared" si="4"/>
        <v>0</v>
      </c>
      <c r="F35" s="103">
        <v>0</v>
      </c>
      <c r="G35" s="103">
        <v>0</v>
      </c>
      <c r="H35" s="103">
        <f t="shared" si="5"/>
        <v>0</v>
      </c>
      <c r="I35" s="103">
        <v>0</v>
      </c>
      <c r="J35" s="103">
        <v>0</v>
      </c>
      <c r="K35" s="103">
        <f t="shared" si="6"/>
        <v>5323</v>
      </c>
      <c r="L35" s="103">
        <v>453</v>
      </c>
      <c r="M35" s="103">
        <v>4870</v>
      </c>
      <c r="N35" s="103">
        <f t="shared" si="7"/>
        <v>5323</v>
      </c>
      <c r="O35" s="103">
        <f t="shared" si="8"/>
        <v>453</v>
      </c>
      <c r="P35" s="103">
        <v>453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9"/>
        <v>4870</v>
      </c>
      <c r="W35" s="103">
        <v>4870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10"/>
        <v>0</v>
      </c>
      <c r="AD35" s="103">
        <v>0</v>
      </c>
      <c r="AE35" s="103">
        <v>0</v>
      </c>
      <c r="AF35" s="103">
        <f t="shared" si="11"/>
        <v>124</v>
      </c>
      <c r="AG35" s="103">
        <v>124</v>
      </c>
      <c r="AH35" s="103">
        <v>0</v>
      </c>
      <c r="AI35" s="103">
        <v>0</v>
      </c>
      <c r="AJ35" s="103">
        <f t="shared" si="12"/>
        <v>124</v>
      </c>
      <c r="AK35" s="103">
        <v>0</v>
      </c>
      <c r="AL35" s="103">
        <v>0</v>
      </c>
      <c r="AM35" s="103">
        <v>43</v>
      </c>
      <c r="AN35" s="103">
        <v>44</v>
      </c>
      <c r="AO35" s="103">
        <v>0</v>
      </c>
      <c r="AP35" s="103">
        <v>0</v>
      </c>
      <c r="AQ35" s="103">
        <v>0</v>
      </c>
      <c r="AR35" s="103">
        <v>0</v>
      </c>
      <c r="AS35" s="103">
        <v>37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33</v>
      </c>
      <c r="B36" s="113" t="s">
        <v>339</v>
      </c>
      <c r="C36" s="101" t="s">
        <v>340</v>
      </c>
      <c r="D36" s="103">
        <f t="shared" si="3"/>
        <v>2501</v>
      </c>
      <c r="E36" s="103">
        <f t="shared" si="4"/>
        <v>0</v>
      </c>
      <c r="F36" s="103">
        <v>0</v>
      </c>
      <c r="G36" s="103">
        <v>0</v>
      </c>
      <c r="H36" s="103">
        <f t="shared" si="5"/>
        <v>0</v>
      </c>
      <c r="I36" s="103">
        <v>0</v>
      </c>
      <c r="J36" s="103">
        <v>0</v>
      </c>
      <c r="K36" s="103">
        <f t="shared" si="6"/>
        <v>2501</v>
      </c>
      <c r="L36" s="103">
        <v>368</v>
      </c>
      <c r="M36" s="103">
        <v>2133</v>
      </c>
      <c r="N36" s="103">
        <f t="shared" si="7"/>
        <v>2501</v>
      </c>
      <c r="O36" s="103">
        <f t="shared" si="8"/>
        <v>368</v>
      </c>
      <c r="P36" s="103">
        <v>368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9"/>
        <v>2133</v>
      </c>
      <c r="W36" s="103">
        <v>2133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10"/>
        <v>0</v>
      </c>
      <c r="AD36" s="103">
        <v>0</v>
      </c>
      <c r="AE36" s="103">
        <v>0</v>
      </c>
      <c r="AF36" s="103">
        <f t="shared" si="11"/>
        <v>58</v>
      </c>
      <c r="AG36" s="103">
        <v>58</v>
      </c>
      <c r="AH36" s="103">
        <v>0</v>
      </c>
      <c r="AI36" s="103">
        <v>0</v>
      </c>
      <c r="AJ36" s="103">
        <f t="shared" si="12"/>
        <v>58</v>
      </c>
      <c r="AK36" s="103">
        <v>0</v>
      </c>
      <c r="AL36" s="103">
        <v>0</v>
      </c>
      <c r="AM36" s="103">
        <v>20</v>
      </c>
      <c r="AN36" s="103">
        <v>21</v>
      </c>
      <c r="AO36" s="103">
        <v>0</v>
      </c>
      <c r="AP36" s="103">
        <v>0</v>
      </c>
      <c r="AQ36" s="103">
        <v>0</v>
      </c>
      <c r="AR36" s="103">
        <v>0</v>
      </c>
      <c r="AS36" s="103">
        <v>17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33</v>
      </c>
      <c r="B37" s="113" t="s">
        <v>342</v>
      </c>
      <c r="C37" s="101" t="s">
        <v>343</v>
      </c>
      <c r="D37" s="103">
        <f t="shared" si="3"/>
        <v>18172</v>
      </c>
      <c r="E37" s="103">
        <f t="shared" si="4"/>
        <v>0</v>
      </c>
      <c r="F37" s="103">
        <v>0</v>
      </c>
      <c r="G37" s="103">
        <v>0</v>
      </c>
      <c r="H37" s="103">
        <f t="shared" si="5"/>
        <v>0</v>
      </c>
      <c r="I37" s="103">
        <v>0</v>
      </c>
      <c r="J37" s="103">
        <v>0</v>
      </c>
      <c r="K37" s="103">
        <f t="shared" si="6"/>
        <v>18172</v>
      </c>
      <c r="L37" s="103">
        <v>1096</v>
      </c>
      <c r="M37" s="103">
        <v>17076</v>
      </c>
      <c r="N37" s="103">
        <f t="shared" si="7"/>
        <v>18172</v>
      </c>
      <c r="O37" s="103">
        <f t="shared" si="8"/>
        <v>1096</v>
      </c>
      <c r="P37" s="103">
        <v>1096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9"/>
        <v>17076</v>
      </c>
      <c r="W37" s="103">
        <v>17076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10"/>
        <v>0</v>
      </c>
      <c r="AD37" s="103">
        <v>0</v>
      </c>
      <c r="AE37" s="103">
        <v>0</v>
      </c>
      <c r="AF37" s="103">
        <f t="shared" si="11"/>
        <v>423</v>
      </c>
      <c r="AG37" s="103">
        <v>423</v>
      </c>
      <c r="AH37" s="103">
        <v>0</v>
      </c>
      <c r="AI37" s="103">
        <v>0</v>
      </c>
      <c r="AJ37" s="103">
        <f t="shared" si="12"/>
        <v>423</v>
      </c>
      <c r="AK37" s="103">
        <v>0</v>
      </c>
      <c r="AL37" s="103">
        <v>0</v>
      </c>
      <c r="AM37" s="103">
        <v>148</v>
      </c>
      <c r="AN37" s="103">
        <v>151</v>
      </c>
      <c r="AO37" s="103">
        <v>0</v>
      </c>
      <c r="AP37" s="103">
        <v>0</v>
      </c>
      <c r="AQ37" s="103">
        <v>0</v>
      </c>
      <c r="AR37" s="103">
        <v>0</v>
      </c>
      <c r="AS37" s="103">
        <v>124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33</v>
      </c>
      <c r="B38" s="113" t="s">
        <v>345</v>
      </c>
      <c r="C38" s="101" t="s">
        <v>346</v>
      </c>
      <c r="D38" s="103">
        <f t="shared" si="3"/>
        <v>17870</v>
      </c>
      <c r="E38" s="103">
        <f t="shared" si="4"/>
        <v>0</v>
      </c>
      <c r="F38" s="103">
        <v>0</v>
      </c>
      <c r="G38" s="103">
        <v>0</v>
      </c>
      <c r="H38" s="103">
        <f t="shared" si="5"/>
        <v>0</v>
      </c>
      <c r="I38" s="103">
        <v>0</v>
      </c>
      <c r="J38" s="103">
        <v>0</v>
      </c>
      <c r="K38" s="103">
        <f t="shared" si="6"/>
        <v>17870</v>
      </c>
      <c r="L38" s="103">
        <v>476</v>
      </c>
      <c r="M38" s="103">
        <v>17394</v>
      </c>
      <c r="N38" s="103">
        <f t="shared" si="7"/>
        <v>17870</v>
      </c>
      <c r="O38" s="103">
        <f t="shared" si="8"/>
        <v>476</v>
      </c>
      <c r="P38" s="103">
        <v>476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9"/>
        <v>17394</v>
      </c>
      <c r="W38" s="103">
        <v>17394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10"/>
        <v>0</v>
      </c>
      <c r="AD38" s="103">
        <v>0</v>
      </c>
      <c r="AE38" s="103">
        <v>0</v>
      </c>
      <c r="AF38" s="103">
        <f t="shared" si="11"/>
        <v>416</v>
      </c>
      <c r="AG38" s="103">
        <v>416</v>
      </c>
      <c r="AH38" s="103">
        <v>0</v>
      </c>
      <c r="AI38" s="103">
        <v>0</v>
      </c>
      <c r="AJ38" s="103">
        <f t="shared" si="12"/>
        <v>416</v>
      </c>
      <c r="AK38" s="103">
        <v>0</v>
      </c>
      <c r="AL38" s="103">
        <v>0</v>
      </c>
      <c r="AM38" s="103">
        <v>146</v>
      </c>
      <c r="AN38" s="103">
        <v>148</v>
      </c>
      <c r="AO38" s="103">
        <v>0</v>
      </c>
      <c r="AP38" s="103">
        <v>0</v>
      </c>
      <c r="AQ38" s="103">
        <v>0</v>
      </c>
      <c r="AR38" s="103">
        <v>0</v>
      </c>
      <c r="AS38" s="103">
        <v>122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33</v>
      </c>
      <c r="B39" s="113" t="s">
        <v>348</v>
      </c>
      <c r="C39" s="101" t="s">
        <v>349</v>
      </c>
      <c r="D39" s="103">
        <f t="shared" si="3"/>
        <v>15857</v>
      </c>
      <c r="E39" s="103">
        <f t="shared" si="4"/>
        <v>0</v>
      </c>
      <c r="F39" s="103">
        <v>0</v>
      </c>
      <c r="G39" s="103">
        <v>0</v>
      </c>
      <c r="H39" s="103">
        <f t="shared" si="5"/>
        <v>0</v>
      </c>
      <c r="I39" s="103">
        <v>0</v>
      </c>
      <c r="J39" s="103">
        <v>0</v>
      </c>
      <c r="K39" s="103">
        <f t="shared" si="6"/>
        <v>15857</v>
      </c>
      <c r="L39" s="103">
        <v>1166</v>
      </c>
      <c r="M39" s="103">
        <v>14691</v>
      </c>
      <c r="N39" s="103">
        <f t="shared" si="7"/>
        <v>15859</v>
      </c>
      <c r="O39" s="103">
        <f t="shared" si="8"/>
        <v>1166</v>
      </c>
      <c r="P39" s="103">
        <v>1166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9"/>
        <v>14691</v>
      </c>
      <c r="W39" s="103">
        <v>14691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10"/>
        <v>2</v>
      </c>
      <c r="AD39" s="103">
        <v>2</v>
      </c>
      <c r="AE39" s="103">
        <v>0</v>
      </c>
      <c r="AF39" s="103">
        <f t="shared" si="11"/>
        <v>369</v>
      </c>
      <c r="AG39" s="103">
        <v>369</v>
      </c>
      <c r="AH39" s="103">
        <v>0</v>
      </c>
      <c r="AI39" s="103">
        <v>0</v>
      </c>
      <c r="AJ39" s="103">
        <f t="shared" si="12"/>
        <v>369</v>
      </c>
      <c r="AK39" s="103">
        <v>0</v>
      </c>
      <c r="AL39" s="103">
        <v>0</v>
      </c>
      <c r="AM39" s="103">
        <v>129</v>
      </c>
      <c r="AN39" s="103">
        <v>131</v>
      </c>
      <c r="AO39" s="103">
        <v>0</v>
      </c>
      <c r="AP39" s="103">
        <v>0</v>
      </c>
      <c r="AQ39" s="103">
        <v>0</v>
      </c>
      <c r="AR39" s="103">
        <v>0</v>
      </c>
      <c r="AS39" s="103">
        <v>109</v>
      </c>
      <c r="AT39" s="103">
        <f t="shared" si="13"/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33</v>
      </c>
      <c r="B40" s="113" t="s">
        <v>351</v>
      </c>
      <c r="C40" s="101" t="s">
        <v>352</v>
      </c>
      <c r="D40" s="103">
        <f t="shared" si="3"/>
        <v>2666</v>
      </c>
      <c r="E40" s="103">
        <f t="shared" si="4"/>
        <v>0</v>
      </c>
      <c r="F40" s="103">
        <v>0</v>
      </c>
      <c r="G40" s="103">
        <v>0</v>
      </c>
      <c r="H40" s="103">
        <f t="shared" si="5"/>
        <v>0</v>
      </c>
      <c r="I40" s="103">
        <v>0</v>
      </c>
      <c r="J40" s="103">
        <v>0</v>
      </c>
      <c r="K40" s="103">
        <f t="shared" si="6"/>
        <v>2666</v>
      </c>
      <c r="L40" s="103">
        <v>126</v>
      </c>
      <c r="M40" s="103">
        <v>2540</v>
      </c>
      <c r="N40" s="103">
        <f t="shared" si="7"/>
        <v>2666</v>
      </c>
      <c r="O40" s="103">
        <f t="shared" si="8"/>
        <v>126</v>
      </c>
      <c r="P40" s="103">
        <v>126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9"/>
        <v>2540</v>
      </c>
      <c r="W40" s="103">
        <v>2540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10"/>
        <v>0</v>
      </c>
      <c r="AD40" s="103">
        <v>0</v>
      </c>
      <c r="AE40" s="103">
        <v>0</v>
      </c>
      <c r="AF40" s="103">
        <f t="shared" si="11"/>
        <v>3</v>
      </c>
      <c r="AG40" s="103">
        <v>3</v>
      </c>
      <c r="AH40" s="103">
        <v>0</v>
      </c>
      <c r="AI40" s="103">
        <v>0</v>
      </c>
      <c r="AJ40" s="103">
        <f t="shared" si="12"/>
        <v>3</v>
      </c>
      <c r="AK40" s="103">
        <v>0</v>
      </c>
      <c r="AL40" s="103">
        <v>0</v>
      </c>
      <c r="AM40" s="103">
        <v>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33</v>
      </c>
      <c r="B41" s="113" t="s">
        <v>354</v>
      </c>
      <c r="C41" s="101" t="s">
        <v>355</v>
      </c>
      <c r="D41" s="103">
        <f t="shared" si="3"/>
        <v>1844</v>
      </c>
      <c r="E41" s="103">
        <f t="shared" si="4"/>
        <v>0</v>
      </c>
      <c r="F41" s="103">
        <v>0</v>
      </c>
      <c r="G41" s="103">
        <v>0</v>
      </c>
      <c r="H41" s="103">
        <f t="shared" si="5"/>
        <v>0</v>
      </c>
      <c r="I41" s="103">
        <v>0</v>
      </c>
      <c r="J41" s="103">
        <v>0</v>
      </c>
      <c r="K41" s="103">
        <f t="shared" si="6"/>
        <v>1844</v>
      </c>
      <c r="L41" s="103">
        <v>127</v>
      </c>
      <c r="M41" s="103">
        <v>1717</v>
      </c>
      <c r="N41" s="103">
        <f t="shared" si="7"/>
        <v>1844</v>
      </c>
      <c r="O41" s="103">
        <f t="shared" si="8"/>
        <v>127</v>
      </c>
      <c r="P41" s="103">
        <v>127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9"/>
        <v>1717</v>
      </c>
      <c r="W41" s="103">
        <v>1717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10"/>
        <v>0</v>
      </c>
      <c r="AD41" s="103">
        <v>0</v>
      </c>
      <c r="AE41" s="103">
        <v>0</v>
      </c>
      <c r="AF41" s="103">
        <f t="shared" si="11"/>
        <v>7</v>
      </c>
      <c r="AG41" s="103">
        <v>7</v>
      </c>
      <c r="AH41" s="103">
        <v>0</v>
      </c>
      <c r="AI41" s="103">
        <v>0</v>
      </c>
      <c r="AJ41" s="103">
        <f t="shared" si="12"/>
        <v>20</v>
      </c>
      <c r="AK41" s="103">
        <v>16</v>
      </c>
      <c r="AL41" s="103">
        <v>4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13"/>
        <v>7</v>
      </c>
      <c r="AU41" s="103">
        <v>7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4</v>
      </c>
      <c r="BA41" s="103">
        <v>4</v>
      </c>
      <c r="BB41" s="103">
        <v>0</v>
      </c>
      <c r="BC41" s="103">
        <v>0</v>
      </c>
    </row>
    <row r="42" spans="1:55" s="105" customFormat="1" ht="13.5" customHeight="1">
      <c r="A42" s="115" t="s">
        <v>33</v>
      </c>
      <c r="B42" s="113" t="s">
        <v>357</v>
      </c>
      <c r="C42" s="101" t="s">
        <v>358</v>
      </c>
      <c r="D42" s="103">
        <f t="shared" si="3"/>
        <v>1696</v>
      </c>
      <c r="E42" s="103">
        <f t="shared" si="4"/>
        <v>0</v>
      </c>
      <c r="F42" s="103">
        <v>0</v>
      </c>
      <c r="G42" s="103">
        <v>0</v>
      </c>
      <c r="H42" s="103">
        <f t="shared" si="5"/>
        <v>0</v>
      </c>
      <c r="I42" s="103">
        <v>0</v>
      </c>
      <c r="J42" s="103">
        <v>0</v>
      </c>
      <c r="K42" s="103">
        <f t="shared" si="6"/>
        <v>1696</v>
      </c>
      <c r="L42" s="103">
        <v>107</v>
      </c>
      <c r="M42" s="103">
        <v>1589</v>
      </c>
      <c r="N42" s="103">
        <f t="shared" si="7"/>
        <v>1696</v>
      </c>
      <c r="O42" s="103">
        <f t="shared" si="8"/>
        <v>107</v>
      </c>
      <c r="P42" s="103">
        <v>107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9"/>
        <v>1589</v>
      </c>
      <c r="W42" s="103">
        <v>1589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10"/>
        <v>0</v>
      </c>
      <c r="AD42" s="103">
        <v>0</v>
      </c>
      <c r="AE42" s="103">
        <v>0</v>
      </c>
      <c r="AF42" s="103">
        <f t="shared" si="11"/>
        <v>7</v>
      </c>
      <c r="AG42" s="103">
        <v>7</v>
      </c>
      <c r="AH42" s="103">
        <v>0</v>
      </c>
      <c r="AI42" s="103">
        <v>0</v>
      </c>
      <c r="AJ42" s="103">
        <f t="shared" si="12"/>
        <v>15</v>
      </c>
      <c r="AK42" s="103">
        <v>12</v>
      </c>
      <c r="AL42" s="103">
        <v>3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13"/>
        <v>7</v>
      </c>
      <c r="AU42" s="103">
        <v>7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3</v>
      </c>
      <c r="BA42" s="103">
        <v>3</v>
      </c>
      <c r="BB42" s="103">
        <v>0</v>
      </c>
      <c r="BC42" s="103">
        <v>0</v>
      </c>
    </row>
    <row r="43" spans="1:55" s="105" customFormat="1" ht="13.5" customHeight="1">
      <c r="A43" s="115" t="s">
        <v>33</v>
      </c>
      <c r="B43" s="113" t="s">
        <v>360</v>
      </c>
      <c r="C43" s="101" t="s">
        <v>361</v>
      </c>
      <c r="D43" s="103">
        <f t="shared" si="3"/>
        <v>1553</v>
      </c>
      <c r="E43" s="103">
        <f t="shared" si="4"/>
        <v>0</v>
      </c>
      <c r="F43" s="103">
        <v>0</v>
      </c>
      <c r="G43" s="103">
        <v>0</v>
      </c>
      <c r="H43" s="103">
        <f t="shared" si="5"/>
        <v>0</v>
      </c>
      <c r="I43" s="103">
        <v>0</v>
      </c>
      <c r="J43" s="103">
        <v>0</v>
      </c>
      <c r="K43" s="103">
        <f t="shared" si="6"/>
        <v>1553</v>
      </c>
      <c r="L43" s="103">
        <v>346</v>
      </c>
      <c r="M43" s="103">
        <v>1207</v>
      </c>
      <c r="N43" s="103">
        <f t="shared" si="7"/>
        <v>1553</v>
      </c>
      <c r="O43" s="103">
        <f t="shared" si="8"/>
        <v>346</v>
      </c>
      <c r="P43" s="103">
        <v>346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9"/>
        <v>1207</v>
      </c>
      <c r="W43" s="103">
        <v>1207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10"/>
        <v>0</v>
      </c>
      <c r="AD43" s="103">
        <v>0</v>
      </c>
      <c r="AE43" s="103">
        <v>0</v>
      </c>
      <c r="AF43" s="103">
        <f t="shared" si="11"/>
        <v>6</v>
      </c>
      <c r="AG43" s="103">
        <v>6</v>
      </c>
      <c r="AH43" s="103">
        <v>0</v>
      </c>
      <c r="AI43" s="103">
        <v>0</v>
      </c>
      <c r="AJ43" s="103">
        <f t="shared" si="12"/>
        <v>15</v>
      </c>
      <c r="AK43" s="103">
        <v>12</v>
      </c>
      <c r="AL43" s="103">
        <v>3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13"/>
        <v>6</v>
      </c>
      <c r="AU43" s="103">
        <v>6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3</v>
      </c>
      <c r="BA43" s="103">
        <v>3</v>
      </c>
      <c r="BB43" s="103">
        <v>0</v>
      </c>
      <c r="BC43" s="103">
        <v>0</v>
      </c>
    </row>
    <row r="44" spans="1:55" s="105" customFormat="1" ht="13.5" customHeight="1">
      <c r="A44" s="115" t="s">
        <v>33</v>
      </c>
      <c r="B44" s="113" t="s">
        <v>363</v>
      </c>
      <c r="C44" s="101" t="s">
        <v>364</v>
      </c>
      <c r="D44" s="103">
        <f t="shared" si="3"/>
        <v>2889</v>
      </c>
      <c r="E44" s="103">
        <f t="shared" si="4"/>
        <v>0</v>
      </c>
      <c r="F44" s="103">
        <v>0</v>
      </c>
      <c r="G44" s="103">
        <v>0</v>
      </c>
      <c r="H44" s="103">
        <f t="shared" si="5"/>
        <v>0</v>
      </c>
      <c r="I44" s="103">
        <v>0</v>
      </c>
      <c r="J44" s="103">
        <v>0</v>
      </c>
      <c r="K44" s="103">
        <f t="shared" si="6"/>
        <v>2889</v>
      </c>
      <c r="L44" s="103">
        <v>347</v>
      </c>
      <c r="M44" s="103">
        <v>2542</v>
      </c>
      <c r="N44" s="103">
        <f t="shared" si="7"/>
        <v>2889</v>
      </c>
      <c r="O44" s="103">
        <f t="shared" si="8"/>
        <v>347</v>
      </c>
      <c r="P44" s="103">
        <v>347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9"/>
        <v>2542</v>
      </c>
      <c r="W44" s="103">
        <v>2542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10"/>
        <v>0</v>
      </c>
      <c r="AD44" s="103">
        <v>0</v>
      </c>
      <c r="AE44" s="103">
        <v>0</v>
      </c>
      <c r="AF44" s="103">
        <f t="shared" si="11"/>
        <v>22</v>
      </c>
      <c r="AG44" s="103">
        <v>22</v>
      </c>
      <c r="AH44" s="103">
        <v>0</v>
      </c>
      <c r="AI44" s="103">
        <v>0</v>
      </c>
      <c r="AJ44" s="103">
        <f t="shared" si="12"/>
        <v>35</v>
      </c>
      <c r="AK44" s="103">
        <v>28</v>
      </c>
      <c r="AL44" s="103">
        <v>0</v>
      </c>
      <c r="AM44" s="103">
        <v>0</v>
      </c>
      <c r="AN44" s="103">
        <v>7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13"/>
        <v>15</v>
      </c>
      <c r="AU44" s="103">
        <v>15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33</v>
      </c>
      <c r="B45" s="113" t="s">
        <v>366</v>
      </c>
      <c r="C45" s="101" t="s">
        <v>367</v>
      </c>
      <c r="D45" s="103">
        <f t="shared" si="3"/>
        <v>2719</v>
      </c>
      <c r="E45" s="103">
        <f t="shared" si="4"/>
        <v>0</v>
      </c>
      <c r="F45" s="103">
        <v>0</v>
      </c>
      <c r="G45" s="103">
        <v>0</v>
      </c>
      <c r="H45" s="103">
        <f t="shared" si="5"/>
        <v>0</v>
      </c>
      <c r="I45" s="103">
        <v>0</v>
      </c>
      <c r="J45" s="103">
        <v>0</v>
      </c>
      <c r="K45" s="103">
        <f t="shared" si="6"/>
        <v>2719</v>
      </c>
      <c r="L45" s="103">
        <v>770</v>
      </c>
      <c r="M45" s="103">
        <v>1949</v>
      </c>
      <c r="N45" s="103">
        <f t="shared" si="7"/>
        <v>2719</v>
      </c>
      <c r="O45" s="103">
        <f t="shared" si="8"/>
        <v>770</v>
      </c>
      <c r="P45" s="103">
        <v>770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9"/>
        <v>1949</v>
      </c>
      <c r="W45" s="103">
        <v>1949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10"/>
        <v>0</v>
      </c>
      <c r="AD45" s="103">
        <v>0</v>
      </c>
      <c r="AE45" s="103">
        <v>0</v>
      </c>
      <c r="AF45" s="103">
        <f t="shared" si="11"/>
        <v>11</v>
      </c>
      <c r="AG45" s="103">
        <v>11</v>
      </c>
      <c r="AH45" s="103">
        <v>0</v>
      </c>
      <c r="AI45" s="103">
        <v>0</v>
      </c>
      <c r="AJ45" s="103">
        <f t="shared" si="12"/>
        <v>25</v>
      </c>
      <c r="AK45" s="103">
        <v>20</v>
      </c>
      <c r="AL45" s="103">
        <v>5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13"/>
        <v>11</v>
      </c>
      <c r="AU45" s="103">
        <v>11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5</v>
      </c>
      <c r="BA45" s="103">
        <v>5</v>
      </c>
      <c r="BB45" s="103">
        <v>0</v>
      </c>
      <c r="BC45" s="103">
        <v>0</v>
      </c>
    </row>
    <row r="46" spans="1:55" s="105" customFormat="1" ht="13.5" customHeight="1">
      <c r="A46" s="115" t="s">
        <v>33</v>
      </c>
      <c r="B46" s="113" t="s">
        <v>369</v>
      </c>
      <c r="C46" s="101" t="s">
        <v>370</v>
      </c>
      <c r="D46" s="103">
        <f t="shared" si="3"/>
        <v>8333</v>
      </c>
      <c r="E46" s="103">
        <f t="shared" si="4"/>
        <v>0</v>
      </c>
      <c r="F46" s="103">
        <v>0</v>
      </c>
      <c r="G46" s="103">
        <v>0</v>
      </c>
      <c r="H46" s="103">
        <f t="shared" si="5"/>
        <v>0</v>
      </c>
      <c r="I46" s="103">
        <v>0</v>
      </c>
      <c r="J46" s="103">
        <v>0</v>
      </c>
      <c r="K46" s="103">
        <f t="shared" si="6"/>
        <v>8333</v>
      </c>
      <c r="L46" s="103">
        <v>759</v>
      </c>
      <c r="M46" s="103">
        <v>7574</v>
      </c>
      <c r="N46" s="103">
        <f t="shared" si="7"/>
        <v>8333</v>
      </c>
      <c r="O46" s="103">
        <f t="shared" si="8"/>
        <v>759</v>
      </c>
      <c r="P46" s="103">
        <v>759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9"/>
        <v>7574</v>
      </c>
      <c r="W46" s="103">
        <v>7574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10"/>
        <v>0</v>
      </c>
      <c r="AD46" s="103">
        <v>0</v>
      </c>
      <c r="AE46" s="103">
        <v>0</v>
      </c>
      <c r="AF46" s="103">
        <f t="shared" si="11"/>
        <v>34</v>
      </c>
      <c r="AG46" s="103">
        <v>34</v>
      </c>
      <c r="AH46" s="103">
        <v>0</v>
      </c>
      <c r="AI46" s="103">
        <v>0</v>
      </c>
      <c r="AJ46" s="103">
        <f t="shared" si="12"/>
        <v>80</v>
      </c>
      <c r="AK46" s="103">
        <v>64</v>
      </c>
      <c r="AL46" s="103">
        <v>16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13"/>
        <v>34</v>
      </c>
      <c r="AU46" s="103">
        <v>34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16</v>
      </c>
      <c r="BA46" s="103">
        <v>16</v>
      </c>
      <c r="BB46" s="103">
        <v>0</v>
      </c>
      <c r="BC46" s="103">
        <v>0</v>
      </c>
    </row>
    <row r="47" spans="1:55" s="105" customFormat="1" ht="13.5" customHeight="1">
      <c r="A47" s="115" t="s">
        <v>33</v>
      </c>
      <c r="B47" s="113" t="s">
        <v>372</v>
      </c>
      <c r="C47" s="101" t="s">
        <v>373</v>
      </c>
      <c r="D47" s="103">
        <f t="shared" si="3"/>
        <v>2093</v>
      </c>
      <c r="E47" s="103">
        <f t="shared" si="4"/>
        <v>0</v>
      </c>
      <c r="F47" s="103">
        <v>0</v>
      </c>
      <c r="G47" s="103">
        <v>0</v>
      </c>
      <c r="H47" s="103">
        <f t="shared" si="5"/>
        <v>0</v>
      </c>
      <c r="I47" s="103">
        <v>0</v>
      </c>
      <c r="J47" s="103">
        <v>0</v>
      </c>
      <c r="K47" s="103">
        <f t="shared" si="6"/>
        <v>2093</v>
      </c>
      <c r="L47" s="103">
        <v>103</v>
      </c>
      <c r="M47" s="103">
        <v>1990</v>
      </c>
      <c r="N47" s="103">
        <f t="shared" si="7"/>
        <v>2093</v>
      </c>
      <c r="O47" s="103">
        <f t="shared" si="8"/>
        <v>103</v>
      </c>
      <c r="P47" s="103">
        <v>103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9"/>
        <v>1990</v>
      </c>
      <c r="W47" s="103">
        <v>1990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10"/>
        <v>0</v>
      </c>
      <c r="AD47" s="103">
        <v>0</v>
      </c>
      <c r="AE47" s="103">
        <v>0</v>
      </c>
      <c r="AF47" s="103">
        <f t="shared" si="11"/>
        <v>8</v>
      </c>
      <c r="AG47" s="103">
        <v>8</v>
      </c>
      <c r="AH47" s="103">
        <v>0</v>
      </c>
      <c r="AI47" s="103">
        <v>0</v>
      </c>
      <c r="AJ47" s="103">
        <f t="shared" si="12"/>
        <v>20</v>
      </c>
      <c r="AK47" s="103">
        <v>16</v>
      </c>
      <c r="AL47" s="103">
        <v>4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13"/>
        <v>8</v>
      </c>
      <c r="AU47" s="103">
        <v>8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4</v>
      </c>
      <c r="BA47" s="103">
        <v>4</v>
      </c>
      <c r="BB47" s="103">
        <v>0</v>
      </c>
      <c r="BC47" s="103">
        <v>0</v>
      </c>
    </row>
    <row r="48" spans="1:55" s="105" customFormat="1" ht="13.5" customHeight="1">
      <c r="A48" s="115" t="s">
        <v>33</v>
      </c>
      <c r="B48" s="113" t="s">
        <v>375</v>
      </c>
      <c r="C48" s="101" t="s">
        <v>376</v>
      </c>
      <c r="D48" s="103">
        <f t="shared" si="3"/>
        <v>5231</v>
      </c>
      <c r="E48" s="103">
        <f t="shared" si="4"/>
        <v>0</v>
      </c>
      <c r="F48" s="103">
        <v>0</v>
      </c>
      <c r="G48" s="103">
        <v>0</v>
      </c>
      <c r="H48" s="103">
        <f t="shared" si="5"/>
        <v>0</v>
      </c>
      <c r="I48" s="103">
        <v>0</v>
      </c>
      <c r="J48" s="103">
        <v>0</v>
      </c>
      <c r="K48" s="103">
        <f t="shared" si="6"/>
        <v>5231</v>
      </c>
      <c r="L48" s="103">
        <v>1368</v>
      </c>
      <c r="M48" s="103">
        <v>3863</v>
      </c>
      <c r="N48" s="103">
        <f t="shared" si="7"/>
        <v>5231</v>
      </c>
      <c r="O48" s="103">
        <f t="shared" si="8"/>
        <v>1368</v>
      </c>
      <c r="P48" s="103">
        <v>1368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9"/>
        <v>3863</v>
      </c>
      <c r="W48" s="103">
        <v>3863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10"/>
        <v>0</v>
      </c>
      <c r="AD48" s="103">
        <v>0</v>
      </c>
      <c r="AE48" s="103">
        <v>0</v>
      </c>
      <c r="AF48" s="103">
        <f t="shared" si="11"/>
        <v>21</v>
      </c>
      <c r="AG48" s="103">
        <v>21</v>
      </c>
      <c r="AH48" s="103">
        <v>0</v>
      </c>
      <c r="AI48" s="103">
        <v>0</v>
      </c>
      <c r="AJ48" s="103">
        <f t="shared" si="12"/>
        <v>50</v>
      </c>
      <c r="AK48" s="103">
        <v>40</v>
      </c>
      <c r="AL48" s="103">
        <v>10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21</v>
      </c>
      <c r="AU48" s="103">
        <v>21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10</v>
      </c>
      <c r="BA48" s="103">
        <v>10</v>
      </c>
      <c r="BB48" s="103">
        <v>0</v>
      </c>
      <c r="BC48" s="103">
        <v>0</v>
      </c>
    </row>
    <row r="49" spans="1:55" s="105" customFormat="1" ht="13.5" customHeight="1">
      <c r="A49" s="115" t="s">
        <v>33</v>
      </c>
      <c r="B49" s="113" t="s">
        <v>378</v>
      </c>
      <c r="C49" s="101" t="s">
        <v>379</v>
      </c>
      <c r="D49" s="103">
        <f t="shared" si="3"/>
        <v>477</v>
      </c>
      <c r="E49" s="103">
        <f t="shared" si="4"/>
        <v>0</v>
      </c>
      <c r="F49" s="103">
        <v>0</v>
      </c>
      <c r="G49" s="103">
        <v>0</v>
      </c>
      <c r="H49" s="103">
        <f t="shared" si="5"/>
        <v>0</v>
      </c>
      <c r="I49" s="103">
        <v>0</v>
      </c>
      <c r="J49" s="103">
        <v>0</v>
      </c>
      <c r="K49" s="103">
        <f t="shared" si="6"/>
        <v>477</v>
      </c>
      <c r="L49" s="103">
        <v>111</v>
      </c>
      <c r="M49" s="103">
        <v>366</v>
      </c>
      <c r="N49" s="103">
        <f t="shared" si="7"/>
        <v>477</v>
      </c>
      <c r="O49" s="103">
        <f t="shared" si="8"/>
        <v>111</v>
      </c>
      <c r="P49" s="103">
        <v>109</v>
      </c>
      <c r="Q49" s="103">
        <v>0</v>
      </c>
      <c r="R49" s="103">
        <v>0</v>
      </c>
      <c r="S49" s="103">
        <v>2</v>
      </c>
      <c r="T49" s="103">
        <v>0</v>
      </c>
      <c r="U49" s="103">
        <v>0</v>
      </c>
      <c r="V49" s="103">
        <f t="shared" si="9"/>
        <v>366</v>
      </c>
      <c r="W49" s="103">
        <v>366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10"/>
        <v>0</v>
      </c>
      <c r="AD49" s="103">
        <v>0</v>
      </c>
      <c r="AE49" s="103">
        <v>0</v>
      </c>
      <c r="AF49" s="103">
        <f t="shared" si="11"/>
        <v>20</v>
      </c>
      <c r="AG49" s="103">
        <v>20</v>
      </c>
      <c r="AH49" s="103">
        <v>0</v>
      </c>
      <c r="AI49" s="103">
        <v>0</v>
      </c>
      <c r="AJ49" s="103">
        <f t="shared" si="12"/>
        <v>20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20</v>
      </c>
      <c r="AT49" s="103">
        <f t="shared" si="13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14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998" man="1"/>
    <brk id="31" min="1" max="998" man="1"/>
    <brk id="45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topLeftCell="A13" zoomScaleNormal="100" zoomScaleSheetLayoutView="85" workbookViewId="0">
      <selection activeCell="C3" sqref="C3"/>
    </sheetView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 t="s">
        <v>381</v>
      </c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>21</v>
      </c>
      <c r="M2" s="2" t="str">
        <f>IF(L2&lt;&gt;"",VLOOKUP(L2,$AI$6:$AJ$250,2,FALSE),"-")</f>
        <v>岐阜県</v>
      </c>
      <c r="AA2" s="1">
        <f>IF(VALUE(C2)=0,0,1)</f>
        <v>1</v>
      </c>
      <c r="AB2" s="59" t="str">
        <f>IF(AA2=0,"",VLOOKUP(C2,水洗化人口等!B7:C250,2,FALSE))</f>
        <v>合計</v>
      </c>
      <c r="AC2" s="11"/>
      <c r="AD2" s="49">
        <f>IF(AA2=0,1,IF(ISERROR(AB2),1,0))</f>
        <v>0</v>
      </c>
      <c r="AF2" s="58" t="s">
        <v>250</v>
      </c>
      <c r="AG2" s="59">
        <f>IF(AA2=0,0,VLOOKUP(C2,AF5:AG250,2,FALSE))</f>
        <v>7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4" t="s">
        <v>65</v>
      </c>
      <c r="G6" s="15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6" t="s">
        <v>73</v>
      </c>
      <c r="C7" s="5" t="s">
        <v>74</v>
      </c>
      <c r="D7" s="18">
        <f ca="1">AD7</f>
        <v>95262</v>
      </c>
      <c r="F7" s="164" t="s">
        <v>75</v>
      </c>
      <c r="G7" s="6" t="s">
        <v>57</v>
      </c>
      <c r="H7" s="19">
        <f t="shared" ref="H7:H12" ca="1" si="0">AD14</f>
        <v>77274</v>
      </c>
      <c r="I7" s="19">
        <f t="shared" ref="I7:I12" ca="1" si="1">AD24</f>
        <v>491168</v>
      </c>
      <c r="J7" s="19">
        <f t="shared" ref="J7:J12" ca="1" si="2">SUM(H7:I7)</f>
        <v>568442</v>
      </c>
      <c r="K7" s="20">
        <f t="shared" ref="K7:K12" ca="1" si="3">IF(J$13&gt;0,J7/J$13,0)</f>
        <v>0.99999648162351962</v>
      </c>
      <c r="L7" s="21">
        <f ca="1">AD34</f>
        <v>8722</v>
      </c>
      <c r="M7" s="22">
        <f ca="1">AD37</f>
        <v>587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95262</v>
      </c>
      <c r="AF7" s="11" t="str">
        <f>+水洗化人口等!B7</f>
        <v>21000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7"/>
      <c r="C8" s="6" t="s">
        <v>56</v>
      </c>
      <c r="D8" s="23">
        <f ca="1">AD8</f>
        <v>416</v>
      </c>
      <c r="F8" s="165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416</v>
      </c>
      <c r="AF8" s="11" t="str">
        <f>+水洗化人口等!B8</f>
        <v>21201</v>
      </c>
      <c r="AG8" s="11">
        <v>8</v>
      </c>
      <c r="AI8" s="45" t="s">
        <v>80</v>
      </c>
      <c r="AJ8" s="2" t="s">
        <v>51</v>
      </c>
    </row>
    <row r="9" spans="1:36" ht="16.5" customHeight="1">
      <c r="B9" s="158"/>
      <c r="C9" s="7" t="s">
        <v>81</v>
      </c>
      <c r="D9" s="24">
        <f ca="1">SUM(D7:D8)</f>
        <v>95678</v>
      </c>
      <c r="F9" s="165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1308219</v>
      </c>
      <c r="AF9" s="11" t="str">
        <f>+水洗化人口等!B9</f>
        <v>21202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9" t="s">
        <v>85</v>
      </c>
      <c r="C10" s="8" t="s">
        <v>82</v>
      </c>
      <c r="D10" s="23">
        <f ca="1">AD9</f>
        <v>1308219</v>
      </c>
      <c r="F10" s="165"/>
      <c r="G10" s="6" t="s">
        <v>60</v>
      </c>
      <c r="H10" s="19">
        <f t="shared" ca="1" si="0"/>
        <v>2</v>
      </c>
      <c r="I10" s="19">
        <f t="shared" ca="1" si="1"/>
        <v>0</v>
      </c>
      <c r="J10" s="19">
        <f t="shared" ca="1" si="2"/>
        <v>2</v>
      </c>
      <c r="K10" s="20">
        <f t="shared" ca="1" si="3"/>
        <v>3.518376480356904E-6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15656</v>
      </c>
      <c r="AF10" s="11" t="str">
        <f>+水洗化人口等!B10</f>
        <v>21203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60"/>
      <c r="C11" s="6" t="s">
        <v>87</v>
      </c>
      <c r="D11" s="23">
        <f ca="1">AD10</f>
        <v>15656</v>
      </c>
      <c r="F11" s="165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603232</v>
      </c>
      <c r="AF11" s="11" t="str">
        <f>+水洗化人口等!B11</f>
        <v>21204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60"/>
      <c r="C12" s="6" t="s">
        <v>90</v>
      </c>
      <c r="D12" s="23">
        <f ca="1">AD11</f>
        <v>603232</v>
      </c>
      <c r="F12" s="165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329814</v>
      </c>
      <c r="AF12" s="11" t="str">
        <f>+水洗化人口等!B12</f>
        <v>21205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1"/>
      <c r="C13" s="7" t="s">
        <v>81</v>
      </c>
      <c r="D13" s="24">
        <f ca="1">SUM(D10:D12)</f>
        <v>1927107</v>
      </c>
      <c r="F13" s="166"/>
      <c r="G13" s="6" t="s">
        <v>81</v>
      </c>
      <c r="H13" s="19">
        <f ca="1">SUM(H7:H12)</f>
        <v>77276</v>
      </c>
      <c r="I13" s="19">
        <f ca="1">SUM(I7:I12)</f>
        <v>491168</v>
      </c>
      <c r="J13" s="19">
        <f ca="1">SUM(J7:J12)</f>
        <v>568444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46092</v>
      </c>
      <c r="AF13" s="11" t="str">
        <f>+水洗化人口等!B13</f>
        <v>21206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2" t="s">
        <v>98</v>
      </c>
      <c r="C14" s="163"/>
      <c r="D14" s="27">
        <f ca="1">SUM(D9,D13)</f>
        <v>2022785</v>
      </c>
      <c r="F14" s="167" t="s">
        <v>99</v>
      </c>
      <c r="G14" s="168"/>
      <c r="H14" s="19">
        <f ca="1">AD20</f>
        <v>181</v>
      </c>
      <c r="I14" s="19">
        <f ca="1">AD30</f>
        <v>0</v>
      </c>
      <c r="J14" s="19">
        <f ca="1">SUM(H14:I14)</f>
        <v>181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77274</v>
      </c>
      <c r="AF14" s="11" t="str">
        <f>+水洗化人口等!B14</f>
        <v>21207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2" t="s">
        <v>55</v>
      </c>
      <c r="C15" s="163"/>
      <c r="D15" s="27">
        <f ca="1">AD13</f>
        <v>46092</v>
      </c>
      <c r="F15" s="162" t="s">
        <v>54</v>
      </c>
      <c r="G15" s="163"/>
      <c r="H15" s="29">
        <f ca="1">SUM(H13:H14)</f>
        <v>77457</v>
      </c>
      <c r="I15" s="29">
        <f ca="1">SUM(I13:I14)</f>
        <v>491168</v>
      </c>
      <c r="J15" s="29">
        <f ca="1">SUM(J13:J14)</f>
        <v>568625</v>
      </c>
      <c r="K15" s="30" t="s">
        <v>86</v>
      </c>
      <c r="L15" s="31">
        <f ca="1">SUM(L7:L9)</f>
        <v>8722</v>
      </c>
      <c r="M15" s="32">
        <f ca="1">SUM(M7:M9)</f>
        <v>587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329814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2</v>
      </c>
      <c r="AF17" s="11" t="str">
        <f>+水洗化人口等!B17</f>
        <v>21210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4" t="s">
        <v>109</v>
      </c>
      <c r="G18" s="15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0.95269986676784735</v>
      </c>
      <c r="F19" s="167" t="s">
        <v>113</v>
      </c>
      <c r="G19" s="168"/>
      <c r="H19" s="19">
        <f ca="1">AD21</f>
        <v>5032</v>
      </c>
      <c r="I19" s="19">
        <f ca="1">AD31</f>
        <v>0</v>
      </c>
      <c r="J19" s="23">
        <f ca="1">SUM(H19:I19)</f>
        <v>5032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4.7300133232152701E-2</v>
      </c>
      <c r="F20" s="167" t="s">
        <v>117</v>
      </c>
      <c r="G20" s="168"/>
      <c r="H20" s="19">
        <f ca="1">AD22</f>
        <v>24337</v>
      </c>
      <c r="I20" s="19">
        <f ca="1">AD32</f>
        <v>15683</v>
      </c>
      <c r="J20" s="23">
        <f ca="1">SUM(H20:I20)</f>
        <v>40020</v>
      </c>
      <c r="AA20" s="3" t="s">
        <v>99</v>
      </c>
      <c r="AB20" s="48" t="s">
        <v>100</v>
      </c>
      <c r="AC20" s="48" t="s">
        <v>118</v>
      </c>
      <c r="AD20" s="11">
        <f t="shared" ca="1" si="4"/>
        <v>181</v>
      </c>
      <c r="AF20" s="11" t="str">
        <f>+水洗化人口等!B20</f>
        <v>21213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0.64674149748984688</v>
      </c>
      <c r="F21" s="167" t="s">
        <v>121</v>
      </c>
      <c r="G21" s="168"/>
      <c r="H21" s="19">
        <f ca="1">AD23</f>
        <v>47907</v>
      </c>
      <c r="I21" s="19">
        <f ca="1">AD33</f>
        <v>475485</v>
      </c>
      <c r="J21" s="23">
        <f ca="1">SUM(H21:I21)</f>
        <v>523392</v>
      </c>
      <c r="AA21" s="3" t="s">
        <v>113</v>
      </c>
      <c r="AB21" s="48" t="s">
        <v>100</v>
      </c>
      <c r="AC21" s="48" t="s">
        <v>122</v>
      </c>
      <c r="AD21" s="11">
        <f t="shared" ca="1" si="4"/>
        <v>5032</v>
      </c>
      <c r="AF21" s="11" t="str">
        <f>+水洗化人口等!B21</f>
        <v>21214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0.2982185452235408</v>
      </c>
      <c r="F22" s="162" t="s">
        <v>54</v>
      </c>
      <c r="G22" s="163"/>
      <c r="H22" s="29">
        <f ca="1">SUM(H19:H21)</f>
        <v>77276</v>
      </c>
      <c r="I22" s="29">
        <f ca="1">SUM(I19:I21)</f>
        <v>491168</v>
      </c>
      <c r="J22" s="34">
        <f ca="1">SUM(J19:J21)</f>
        <v>568444</v>
      </c>
      <c r="AA22" s="3" t="s">
        <v>117</v>
      </c>
      <c r="AB22" s="48" t="s">
        <v>100</v>
      </c>
      <c r="AC22" s="48" t="s">
        <v>125</v>
      </c>
      <c r="AD22" s="11">
        <f t="shared" ca="1" si="4"/>
        <v>24337</v>
      </c>
      <c r="AF22" s="11" t="str">
        <f>+水洗化人口等!B22</f>
        <v>21215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0.1630494590379106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47907</v>
      </c>
      <c r="AF23" s="11" t="str">
        <f>+水洗化人口等!B23</f>
        <v>21216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0.9956520830284914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491168</v>
      </c>
      <c r="AF24" s="11" t="str">
        <f>+水洗化人口等!B24</f>
        <v>21217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4.3479169715086021E-3</v>
      </c>
      <c r="F25" s="179" t="s">
        <v>6</v>
      </c>
      <c r="G25" s="180"/>
      <c r="H25" s="180"/>
      <c r="I25" s="169" t="s">
        <v>135</v>
      </c>
      <c r="J25" s="171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1"/>
      <c r="G26" s="182"/>
      <c r="H26" s="182"/>
      <c r="I26" s="170"/>
      <c r="J26" s="172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3" t="s">
        <v>59</v>
      </c>
      <c r="G27" s="174"/>
      <c r="H27" s="175"/>
      <c r="I27" s="21">
        <f t="shared" ref="I27:I35" ca="1" si="5">AD40</f>
        <v>6597</v>
      </c>
      <c r="J27" s="37">
        <f ca="1">AD49</f>
        <v>622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6" t="s">
        <v>143</v>
      </c>
      <c r="G28" s="177"/>
      <c r="H28" s="178"/>
      <c r="I28" s="21">
        <f t="shared" ca="1" si="5"/>
        <v>286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3" t="s">
        <v>0</v>
      </c>
      <c r="G29" s="174"/>
      <c r="H29" s="175"/>
      <c r="I29" s="21">
        <f t="shared" ca="1" si="5"/>
        <v>5396</v>
      </c>
      <c r="J29" s="37">
        <f ca="1">AD51</f>
        <v>283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21302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3" t="s">
        <v>58</v>
      </c>
      <c r="G30" s="174"/>
      <c r="H30" s="175"/>
      <c r="I30" s="21">
        <f t="shared" ca="1" si="5"/>
        <v>954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21303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3" t="s">
        <v>1</v>
      </c>
      <c r="G31" s="174"/>
      <c r="H31" s="17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21341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3" t="s">
        <v>2</v>
      </c>
      <c r="G32" s="174"/>
      <c r="H32" s="175"/>
      <c r="I32" s="21">
        <f t="shared" ca="1" si="5"/>
        <v>285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15683</v>
      </c>
      <c r="AF32" s="11" t="str">
        <f>+水洗化人口等!B32</f>
        <v>21361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3" t="s">
        <v>3</v>
      </c>
      <c r="G33" s="174"/>
      <c r="H33" s="175"/>
      <c r="I33" s="21">
        <f t="shared" ca="1" si="5"/>
        <v>22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475485</v>
      </c>
      <c r="AF33" s="11" t="str">
        <f>+水洗化人口等!B33</f>
        <v>21362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3" t="s">
        <v>4</v>
      </c>
      <c r="G34" s="174"/>
      <c r="H34" s="17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8722</v>
      </c>
      <c r="AF34" s="11" t="str">
        <f>+水洗化人口等!B34</f>
        <v>21381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3" t="s">
        <v>5</v>
      </c>
      <c r="G35" s="174"/>
      <c r="H35" s="175"/>
      <c r="I35" s="21">
        <f t="shared" ca="1" si="5"/>
        <v>1443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21382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3" t="s">
        <v>54</v>
      </c>
      <c r="G36" s="184"/>
      <c r="H36" s="185"/>
      <c r="I36" s="38">
        <f ca="1">SUM(I27:I35)</f>
        <v>14983</v>
      </c>
      <c r="J36" s="39">
        <f ca="1">SUM(J27:J31)</f>
        <v>905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21383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587</v>
      </c>
      <c r="AF37" s="11" t="str">
        <f>+水洗化人口等!B37</f>
        <v>21401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21403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21404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6597</v>
      </c>
      <c r="AF40" s="11" t="str">
        <f>+水洗化人口等!B40</f>
        <v>21421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286</v>
      </c>
      <c r="AF41" s="11" t="str">
        <f>+水洗化人口等!B41</f>
        <v>21501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5396</v>
      </c>
      <c r="AF42" s="11" t="str">
        <f>+水洗化人口等!B42</f>
        <v>21502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954</v>
      </c>
      <c r="AF43" s="11" t="str">
        <f>+水洗化人口等!B43</f>
        <v>21503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21504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285</v>
      </c>
      <c r="AF45" s="11" t="str">
        <f>+水洗化人口等!B45</f>
        <v>21505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22</v>
      </c>
      <c r="AF46" s="11" t="str">
        <f>+水洗化人口等!B46</f>
        <v>21506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21507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1443</v>
      </c>
      <c r="AF48" s="11" t="str">
        <f>+水洗化人口等!B48</f>
        <v>21521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622</v>
      </c>
      <c r="AF49" s="11" t="str">
        <f>+水洗化人口等!B49</f>
        <v>21604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283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2018-01-16T06:24:54Z</dcterms:modified>
</cp:coreProperties>
</file>