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18福井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市町村分担金内訳!$A$6:$DU$13</definedName>
    <definedName name="_xlnm._FilterDatabase" localSheetId="4" hidden="1">組合分担金内訳!$A$6:$BE$23</definedName>
    <definedName name="_xlnm._FilterDatabase" localSheetId="3" hidden="1">'廃棄物事業経費（歳出）'!$A$6:$CI$30</definedName>
    <definedName name="_xlnm._FilterDatabase" localSheetId="2" hidden="1">'廃棄物事業経費（歳入）'!$A$6:$AE$30</definedName>
    <definedName name="_xlnm._FilterDatabase" localSheetId="0" hidden="1">'廃棄物事業経費（市町村）'!$A$6:$DJ$23</definedName>
    <definedName name="_xlnm._FilterDatabase" localSheetId="1" hidden="1">'廃棄物事業経費（組合）'!$A$6:$DJ$13</definedName>
    <definedName name="_xlnm.Print_Area" localSheetId="6">経費集計!$A$1:$M$33</definedName>
    <definedName name="_xlnm.Print_Area" localSheetId="5">市町村分担金内訳!$2:$14</definedName>
    <definedName name="_xlnm.Print_Area" localSheetId="4">組合分担金内訳!$2:$24</definedName>
    <definedName name="_xlnm.Print_Area" localSheetId="3">'廃棄物事業経費（歳出）'!$2:$31</definedName>
    <definedName name="_xlnm.Print_Area" localSheetId="2">'廃棄物事業経費（歳入）'!$2:$31</definedName>
    <definedName name="_xlnm.Print_Area" localSheetId="0">'廃棄物事業経費（市町村）'!$2:$24</definedName>
    <definedName name="_xlnm.Print_Area" localSheetId="1">'廃棄物事業経費（組合）'!$2:$14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D8" i="6"/>
  <c r="D9" i="6"/>
  <c r="D10" i="6"/>
  <c r="D11" i="6"/>
  <c r="D12" i="6"/>
  <c r="D13" i="6"/>
  <c r="D14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N8" i="4"/>
  <c r="AN9" i="4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F8" i="4"/>
  <c r="BG8" i="4" s="1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I8" i="2"/>
  <c r="DI9" i="2"/>
  <c r="DI10" i="2"/>
  <c r="DI11" i="2"/>
  <c r="DI12" i="2"/>
  <c r="DI13" i="2"/>
  <c r="DI14" i="2"/>
  <c r="DH8" i="2"/>
  <c r="DH9" i="2"/>
  <c r="DH10" i="2"/>
  <c r="DH11" i="2"/>
  <c r="DH12" i="2"/>
  <c r="DH13" i="2"/>
  <c r="DH14" i="2"/>
  <c r="DF8" i="2"/>
  <c r="DF9" i="2"/>
  <c r="DF10" i="2"/>
  <c r="DF11" i="2"/>
  <c r="DF12" i="2"/>
  <c r="DF13" i="2"/>
  <c r="DF14" i="2"/>
  <c r="DE8" i="2"/>
  <c r="DE9" i="2"/>
  <c r="DE10" i="2"/>
  <c r="DE11" i="2"/>
  <c r="DE12" i="2"/>
  <c r="DE13" i="2"/>
  <c r="DE14" i="2"/>
  <c r="DD8" i="2"/>
  <c r="DD9" i="2"/>
  <c r="DD10" i="2"/>
  <c r="DD11" i="2"/>
  <c r="DD12" i="2"/>
  <c r="DD13" i="2"/>
  <c r="DD14" i="2"/>
  <c r="DC8" i="2"/>
  <c r="DC9" i="2"/>
  <c r="DC10" i="2"/>
  <c r="DC11" i="2"/>
  <c r="DC12" i="2"/>
  <c r="DC13" i="2"/>
  <c r="DC14" i="2"/>
  <c r="DA8" i="2"/>
  <c r="DA9" i="2"/>
  <c r="DA10" i="2"/>
  <c r="DA11" i="2"/>
  <c r="DA12" i="2"/>
  <c r="DA13" i="2"/>
  <c r="DA14" i="2"/>
  <c r="CZ8" i="2"/>
  <c r="CZ9" i="2"/>
  <c r="CZ10" i="2"/>
  <c r="CZ11" i="2"/>
  <c r="CZ12" i="2"/>
  <c r="CZ13" i="2"/>
  <c r="CZ14" i="2"/>
  <c r="CY8" i="2"/>
  <c r="CY9" i="2"/>
  <c r="CY10" i="2"/>
  <c r="CY11" i="2"/>
  <c r="CY12" i="2"/>
  <c r="CY13" i="2"/>
  <c r="CY14" i="2"/>
  <c r="CX8" i="2"/>
  <c r="CX9" i="2"/>
  <c r="CX10" i="2"/>
  <c r="CX11" i="2"/>
  <c r="CX12" i="2"/>
  <c r="CX13" i="2"/>
  <c r="CX14" i="2"/>
  <c r="CV8" i="2"/>
  <c r="CV9" i="2"/>
  <c r="CV10" i="2"/>
  <c r="CV11" i="2"/>
  <c r="CV12" i="2"/>
  <c r="CV13" i="2"/>
  <c r="CV14" i="2"/>
  <c r="CU8" i="2"/>
  <c r="CU9" i="2"/>
  <c r="CU10" i="2"/>
  <c r="CU11" i="2"/>
  <c r="CU12" i="2"/>
  <c r="CU13" i="2"/>
  <c r="CU14" i="2"/>
  <c r="CT8" i="2"/>
  <c r="CT9" i="2"/>
  <c r="CT10" i="2"/>
  <c r="CT11" i="2"/>
  <c r="CT12" i="2"/>
  <c r="CT13" i="2"/>
  <c r="CT14" i="2"/>
  <c r="CS8" i="2"/>
  <c r="CS9" i="2"/>
  <c r="CS10" i="2"/>
  <c r="CS11" i="2"/>
  <c r="CS12" i="2"/>
  <c r="CS13" i="2"/>
  <c r="CS14" i="2"/>
  <c r="CO8" i="2"/>
  <c r="CO9" i="2"/>
  <c r="CO10" i="2"/>
  <c r="CO11" i="2"/>
  <c r="CO12" i="2"/>
  <c r="CO13" i="2"/>
  <c r="CO14" i="2"/>
  <c r="CN8" i="2"/>
  <c r="CN9" i="2"/>
  <c r="CN10" i="2"/>
  <c r="CN11" i="2"/>
  <c r="CN12" i="2"/>
  <c r="CN13" i="2"/>
  <c r="CN14" i="2"/>
  <c r="CM8" i="2"/>
  <c r="CM9" i="2"/>
  <c r="CM10" i="2"/>
  <c r="CM11" i="2"/>
  <c r="CM12" i="2"/>
  <c r="CM13" i="2"/>
  <c r="CM14" i="2"/>
  <c r="CL8" i="2"/>
  <c r="CL9" i="2"/>
  <c r="CL10" i="2"/>
  <c r="CL11" i="2"/>
  <c r="CL12" i="2"/>
  <c r="CL13" i="2"/>
  <c r="CL14" i="2"/>
  <c r="CK8" i="2"/>
  <c r="CK9" i="2"/>
  <c r="CK10" i="2"/>
  <c r="CK11" i="2"/>
  <c r="CK12" i="2"/>
  <c r="CK13" i="2"/>
  <c r="CK14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O9" i="2"/>
  <c r="CQ9" i="2" s="1"/>
  <c r="BO13" i="2"/>
  <c r="BH8" i="2"/>
  <c r="BG8" i="2" s="1"/>
  <c r="CI8" i="2" s="1"/>
  <c r="BH9" i="2"/>
  <c r="CJ9" i="2" s="1"/>
  <c r="BH10" i="2"/>
  <c r="BG10" i="2" s="1"/>
  <c r="CI10" i="2" s="1"/>
  <c r="BH11" i="2"/>
  <c r="CJ11" i="2" s="1"/>
  <c r="BH12" i="2"/>
  <c r="BG12" i="2" s="1"/>
  <c r="CI12" i="2" s="1"/>
  <c r="BH13" i="2"/>
  <c r="CJ13" i="2" s="1"/>
  <c r="BH14" i="2"/>
  <c r="BG14" i="2" s="1"/>
  <c r="CI14" i="2" s="1"/>
  <c r="BG9" i="2"/>
  <c r="CI9" i="2" s="1"/>
  <c r="BG13" i="2"/>
  <c r="CI13" i="2" s="1"/>
  <c r="AX8" i="2"/>
  <c r="AX9" i="2"/>
  <c r="AX10" i="2"/>
  <c r="AX11" i="2"/>
  <c r="AX12" i="2"/>
  <c r="AX13" i="2"/>
  <c r="AX14" i="2"/>
  <c r="AS8" i="2"/>
  <c r="AS9" i="2"/>
  <c r="AM9" i="2" s="1"/>
  <c r="BF9" i="2" s="1"/>
  <c r="AS10" i="2"/>
  <c r="AS11" i="2"/>
  <c r="AS12" i="2"/>
  <c r="AS13" i="2"/>
  <c r="AM13" i="2" s="1"/>
  <c r="BF13" i="2" s="1"/>
  <c r="AS14" i="2"/>
  <c r="AN8" i="2"/>
  <c r="AN9" i="2"/>
  <c r="AN10" i="2"/>
  <c r="AN11" i="2"/>
  <c r="AN12" i="2"/>
  <c r="AN13" i="2"/>
  <c r="AN14" i="2"/>
  <c r="AM11" i="2"/>
  <c r="BF11" i="2" s="1"/>
  <c r="AF8" i="2"/>
  <c r="AE8" i="2" s="1"/>
  <c r="AF9" i="2"/>
  <c r="AF10" i="2"/>
  <c r="AE10" i="2" s="1"/>
  <c r="AF11" i="2"/>
  <c r="AF12" i="2"/>
  <c r="AE12" i="2" s="1"/>
  <c r="AF13" i="2"/>
  <c r="AF14" i="2"/>
  <c r="AE14" i="2" s="1"/>
  <c r="AE9" i="2"/>
  <c r="AE11" i="2"/>
  <c r="AE13" i="2"/>
  <c r="AD8" i="2"/>
  <c r="AD9" i="2"/>
  <c r="AD10" i="2"/>
  <c r="AD11" i="2"/>
  <c r="AD12" i="2"/>
  <c r="AD13" i="2"/>
  <c r="AD14" i="2"/>
  <c r="AC8" i="2"/>
  <c r="AC9" i="2"/>
  <c r="AC10" i="2"/>
  <c r="AC11" i="2"/>
  <c r="AC12" i="2"/>
  <c r="AC13" i="2"/>
  <c r="AC14" i="2"/>
  <c r="AB8" i="2"/>
  <c r="AB9" i="2"/>
  <c r="AB10" i="2"/>
  <c r="AB11" i="2"/>
  <c r="AB12" i="2"/>
  <c r="AB13" i="2"/>
  <c r="AB14" i="2"/>
  <c r="AA8" i="2"/>
  <c r="AA9" i="2"/>
  <c r="AA10" i="2"/>
  <c r="AA11" i="2"/>
  <c r="AA12" i="2"/>
  <c r="AA13" i="2"/>
  <c r="AA14" i="2"/>
  <c r="Z8" i="2"/>
  <c r="Z9" i="2"/>
  <c r="Z10" i="2"/>
  <c r="Z11" i="2"/>
  <c r="Z12" i="2"/>
  <c r="Z13" i="2"/>
  <c r="Z14" i="2"/>
  <c r="Y8" i="2"/>
  <c r="Y9" i="2"/>
  <c r="Y10" i="2"/>
  <c r="Y11" i="2"/>
  <c r="Y12" i="2"/>
  <c r="Y13" i="2"/>
  <c r="Y14" i="2"/>
  <c r="X8" i="2"/>
  <c r="X9" i="2"/>
  <c r="X10" i="2"/>
  <c r="X11" i="2"/>
  <c r="X12" i="2"/>
  <c r="X13" i="2"/>
  <c r="X14" i="2"/>
  <c r="V8" i="2"/>
  <c r="V10" i="2"/>
  <c r="V12" i="2"/>
  <c r="V14" i="2"/>
  <c r="N8" i="2"/>
  <c r="M8" i="2" s="1"/>
  <c r="N9" i="2"/>
  <c r="N10" i="2"/>
  <c r="M10" i="2" s="1"/>
  <c r="N11" i="2"/>
  <c r="M11" i="2" s="1"/>
  <c r="N12" i="2"/>
  <c r="M12" i="2" s="1"/>
  <c r="N13" i="2"/>
  <c r="N14" i="2"/>
  <c r="M14" i="2" s="1"/>
  <c r="M9" i="2"/>
  <c r="M13" i="2"/>
  <c r="E8" i="2"/>
  <c r="D8" i="2" s="1"/>
  <c r="E9" i="2"/>
  <c r="W9" i="2" s="1"/>
  <c r="E10" i="2"/>
  <c r="D10" i="2" s="1"/>
  <c r="E11" i="2"/>
  <c r="W11" i="2" s="1"/>
  <c r="E12" i="2"/>
  <c r="D12" i="2" s="1"/>
  <c r="E13" i="2"/>
  <c r="W13" i="2" s="1"/>
  <c r="E14" i="2"/>
  <c r="D14" i="2" s="1"/>
  <c r="D9" i="2"/>
  <c r="V9" i="2" s="1"/>
  <c r="D13" i="2"/>
  <c r="V13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U8" i="1"/>
  <c r="BU9" i="1"/>
  <c r="BU10" i="1"/>
  <c r="BO10" i="1" s="1"/>
  <c r="BU11" i="1"/>
  <c r="BU12" i="1"/>
  <c r="BU13" i="1"/>
  <c r="BU14" i="1"/>
  <c r="BO14" i="1" s="1"/>
  <c r="BU15" i="1"/>
  <c r="BU16" i="1"/>
  <c r="BU17" i="1"/>
  <c r="BU18" i="1"/>
  <c r="BO18" i="1" s="1"/>
  <c r="BU19" i="1"/>
  <c r="BU20" i="1"/>
  <c r="BU21" i="1"/>
  <c r="BU22" i="1"/>
  <c r="BO22" i="1" s="1"/>
  <c r="BU23" i="1"/>
  <c r="BU24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O8" i="1"/>
  <c r="BO12" i="1"/>
  <c r="BO16" i="1"/>
  <c r="BO20" i="1"/>
  <c r="BO24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G8" i="1"/>
  <c r="BG10" i="1"/>
  <c r="BG12" i="1"/>
  <c r="BG14" i="1"/>
  <c r="BG16" i="1"/>
  <c r="BG18" i="1"/>
  <c r="BG20" i="1"/>
  <c r="BG22" i="1"/>
  <c r="BG24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N8" i="1"/>
  <c r="AM8" i="1" s="1"/>
  <c r="AN9" i="1"/>
  <c r="AN10" i="1"/>
  <c r="AM10" i="1" s="1"/>
  <c r="AN11" i="1"/>
  <c r="AN12" i="1"/>
  <c r="AM12" i="1" s="1"/>
  <c r="AN13" i="1"/>
  <c r="AN14" i="1"/>
  <c r="AM14" i="1" s="1"/>
  <c r="AN15" i="1"/>
  <c r="AN16" i="1"/>
  <c r="AM16" i="1" s="1"/>
  <c r="AN17" i="1"/>
  <c r="AN18" i="1"/>
  <c r="AM18" i="1" s="1"/>
  <c r="AN19" i="1"/>
  <c r="AN20" i="1"/>
  <c r="AM20" i="1" s="1"/>
  <c r="AN21" i="1"/>
  <c r="AN22" i="1"/>
  <c r="AM22" i="1" s="1"/>
  <c r="AN23" i="1"/>
  <c r="AN24" i="1"/>
  <c r="AM24" i="1" s="1"/>
  <c r="AM9" i="1"/>
  <c r="BF9" i="1" s="1"/>
  <c r="AM11" i="1"/>
  <c r="BF11" i="1" s="1"/>
  <c r="AM13" i="1"/>
  <c r="BF13" i="1" s="1"/>
  <c r="AM15" i="1"/>
  <c r="BF15" i="1" s="1"/>
  <c r="AM17" i="1"/>
  <c r="BF17" i="1" s="1"/>
  <c r="AM19" i="1"/>
  <c r="BF19" i="1" s="1"/>
  <c r="AM21" i="1"/>
  <c r="BF21" i="1" s="1"/>
  <c r="AM23" i="1"/>
  <c r="BF23" i="1" s="1"/>
  <c r="AF8" i="1"/>
  <c r="CJ8" i="1" s="1"/>
  <c r="AF9" i="1"/>
  <c r="AF10" i="1"/>
  <c r="CJ10" i="1" s="1"/>
  <c r="AF11" i="1"/>
  <c r="AF12" i="1"/>
  <c r="CJ12" i="1" s="1"/>
  <c r="AF13" i="1"/>
  <c r="AF14" i="1"/>
  <c r="CJ14" i="1" s="1"/>
  <c r="AF15" i="1"/>
  <c r="AF16" i="1"/>
  <c r="CJ16" i="1" s="1"/>
  <c r="AF17" i="1"/>
  <c r="AF18" i="1"/>
  <c r="CJ18" i="1" s="1"/>
  <c r="AF19" i="1"/>
  <c r="AF20" i="1"/>
  <c r="CJ20" i="1" s="1"/>
  <c r="AF21" i="1"/>
  <c r="AF22" i="1"/>
  <c r="CJ22" i="1" s="1"/>
  <c r="AF23" i="1"/>
  <c r="AF24" i="1"/>
  <c r="CJ24" i="1" s="1"/>
  <c r="AE9" i="1"/>
  <c r="AE11" i="1"/>
  <c r="AE13" i="1"/>
  <c r="AE15" i="1"/>
  <c r="AE17" i="1"/>
  <c r="AE19" i="1"/>
  <c r="AE21" i="1"/>
  <c r="AE23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N8" i="1"/>
  <c r="N9" i="1"/>
  <c r="M9" i="1" s="1"/>
  <c r="N10" i="1"/>
  <c r="N11" i="1"/>
  <c r="M11" i="1" s="1"/>
  <c r="N12" i="1"/>
  <c r="N13" i="1"/>
  <c r="M13" i="1" s="1"/>
  <c r="N14" i="1"/>
  <c r="N15" i="1"/>
  <c r="M15" i="1" s="1"/>
  <c r="N16" i="1"/>
  <c r="N17" i="1"/>
  <c r="M17" i="1" s="1"/>
  <c r="N18" i="1"/>
  <c r="N19" i="1"/>
  <c r="M19" i="1" s="1"/>
  <c r="N20" i="1"/>
  <c r="N21" i="1"/>
  <c r="M21" i="1" s="1"/>
  <c r="N22" i="1"/>
  <c r="N23" i="1"/>
  <c r="M23" i="1" s="1"/>
  <c r="N24" i="1"/>
  <c r="M8" i="1"/>
  <c r="M10" i="1"/>
  <c r="M12" i="1"/>
  <c r="M14" i="1"/>
  <c r="M16" i="1"/>
  <c r="M18" i="1"/>
  <c r="M20" i="1"/>
  <c r="M22" i="1"/>
  <c r="M24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D8" i="1"/>
  <c r="V8" i="1" s="1"/>
  <c r="D10" i="1"/>
  <c r="V10" i="1" s="1"/>
  <c r="D12" i="1"/>
  <c r="V12" i="1" s="1"/>
  <c r="D14" i="1"/>
  <c r="V14" i="1" s="1"/>
  <c r="D16" i="1"/>
  <c r="V16" i="1" s="1"/>
  <c r="D18" i="1"/>
  <c r="V18" i="1" s="1"/>
  <c r="D20" i="1"/>
  <c r="V20" i="1" s="1"/>
  <c r="D22" i="1"/>
  <c r="V22" i="1" s="1"/>
  <c r="D24" i="1"/>
  <c r="V24" i="1" s="1"/>
  <c r="AE30" i="4" l="1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BG9" i="4"/>
  <c r="CQ13" i="2"/>
  <c r="D11" i="2"/>
  <c r="V11" i="2" s="1"/>
  <c r="W14" i="2"/>
  <c r="W12" i="2"/>
  <c r="W10" i="2"/>
  <c r="W8" i="2"/>
  <c r="BG11" i="2"/>
  <c r="CI11" i="2" s="1"/>
  <c r="BO11" i="2"/>
  <c r="CH13" i="2"/>
  <c r="DJ13" i="2" s="1"/>
  <c r="CH9" i="2"/>
  <c r="DJ9" i="2" s="1"/>
  <c r="AM14" i="2"/>
  <c r="BF14" i="2" s="1"/>
  <c r="AM12" i="2"/>
  <c r="BF12" i="2" s="1"/>
  <c r="AM10" i="2"/>
  <c r="BF10" i="2" s="1"/>
  <c r="AM8" i="2"/>
  <c r="BF8" i="2" s="1"/>
  <c r="CJ14" i="2"/>
  <c r="CJ12" i="2"/>
  <c r="CJ10" i="2"/>
  <c r="CJ8" i="2"/>
  <c r="BO14" i="2"/>
  <c r="BO12" i="2"/>
  <c r="BO10" i="2"/>
  <c r="BO8" i="2"/>
  <c r="BF24" i="1"/>
  <c r="BF20" i="1"/>
  <c r="BF16" i="1"/>
  <c r="BF12" i="1"/>
  <c r="BF8" i="1"/>
  <c r="CQ22" i="1"/>
  <c r="CH22" i="1"/>
  <c r="CQ18" i="1"/>
  <c r="CH18" i="1"/>
  <c r="CQ14" i="1"/>
  <c r="CH14" i="1"/>
  <c r="CQ10" i="1"/>
  <c r="CH10" i="1"/>
  <c r="D23" i="1"/>
  <c r="V23" i="1" s="1"/>
  <c r="D21" i="1"/>
  <c r="V21" i="1" s="1"/>
  <c r="D19" i="1"/>
  <c r="V19" i="1" s="1"/>
  <c r="D17" i="1"/>
  <c r="V17" i="1" s="1"/>
  <c r="D15" i="1"/>
  <c r="V15" i="1" s="1"/>
  <c r="D13" i="1"/>
  <c r="V13" i="1" s="1"/>
  <c r="D11" i="1"/>
  <c r="V11" i="1" s="1"/>
  <c r="D9" i="1"/>
  <c r="V9" i="1" s="1"/>
  <c r="AE24" i="1"/>
  <c r="AE22" i="1"/>
  <c r="BF22" i="1" s="1"/>
  <c r="AE20" i="1"/>
  <c r="AE18" i="1"/>
  <c r="BF18" i="1" s="1"/>
  <c r="AE16" i="1"/>
  <c r="AE14" i="1"/>
  <c r="BF14" i="1" s="1"/>
  <c r="AE12" i="1"/>
  <c r="AE10" i="1"/>
  <c r="BF10" i="1" s="1"/>
  <c r="AE8" i="1"/>
  <c r="CI22" i="1"/>
  <c r="CI14" i="1"/>
  <c r="CR24" i="1"/>
  <c r="CR22" i="1"/>
  <c r="CR20" i="1"/>
  <c r="CR18" i="1"/>
  <c r="CR16" i="1"/>
  <c r="CR14" i="1"/>
  <c r="CR12" i="1"/>
  <c r="CR10" i="1"/>
  <c r="CR8" i="1"/>
  <c r="CW23" i="1"/>
  <c r="CW21" i="1"/>
  <c r="CW19" i="1"/>
  <c r="CW17" i="1"/>
  <c r="CW15" i="1"/>
  <c r="CW13" i="1"/>
  <c r="CW11" i="1"/>
  <c r="CW9" i="1"/>
  <c r="DB24" i="1"/>
  <c r="DB22" i="1"/>
  <c r="DB20" i="1"/>
  <c r="DB18" i="1"/>
  <c r="DB16" i="1"/>
  <c r="DB14" i="1"/>
  <c r="DB12" i="1"/>
  <c r="DB10" i="1"/>
  <c r="DB8" i="1"/>
  <c r="CI24" i="1"/>
  <c r="CI20" i="1"/>
  <c r="CI16" i="1"/>
  <c r="CI12" i="1"/>
  <c r="CI8" i="1"/>
  <c r="CJ23" i="1"/>
  <c r="BG23" i="1"/>
  <c r="CI23" i="1" s="1"/>
  <c r="CJ21" i="1"/>
  <c r="BG21" i="1"/>
  <c r="CI21" i="1" s="1"/>
  <c r="CJ19" i="1"/>
  <c r="BG19" i="1"/>
  <c r="CI19" i="1" s="1"/>
  <c r="CJ17" i="1"/>
  <c r="BG17" i="1"/>
  <c r="CI17" i="1" s="1"/>
  <c r="CJ15" i="1"/>
  <c r="BG15" i="1"/>
  <c r="CI15" i="1" s="1"/>
  <c r="CJ13" i="1"/>
  <c r="BG13" i="1"/>
  <c r="CI13" i="1" s="1"/>
  <c r="CJ11" i="1"/>
  <c r="BG11" i="1"/>
  <c r="CI11" i="1" s="1"/>
  <c r="CJ9" i="1"/>
  <c r="BG9" i="1"/>
  <c r="CI9" i="1" s="1"/>
  <c r="CQ24" i="1"/>
  <c r="CQ20" i="1"/>
  <c r="CQ16" i="1"/>
  <c r="CQ12" i="1"/>
  <c r="CQ8" i="1"/>
  <c r="CR23" i="1"/>
  <c r="BO23" i="1"/>
  <c r="CR21" i="1"/>
  <c r="BO21" i="1"/>
  <c r="CR19" i="1"/>
  <c r="BO19" i="1"/>
  <c r="CR17" i="1"/>
  <c r="BO17" i="1"/>
  <c r="CR15" i="1"/>
  <c r="BO15" i="1"/>
  <c r="CR13" i="1"/>
  <c r="BO13" i="1"/>
  <c r="CR11" i="1"/>
  <c r="BO11" i="1"/>
  <c r="CR9" i="1"/>
  <c r="BO9" i="1"/>
  <c r="CW24" i="1"/>
  <c r="CW22" i="1"/>
  <c r="CW20" i="1"/>
  <c r="CW18" i="1"/>
  <c r="CW16" i="1"/>
  <c r="CW14" i="1"/>
  <c r="CW12" i="1"/>
  <c r="CW10" i="1"/>
  <c r="CW8" i="1"/>
  <c r="DB23" i="1"/>
  <c r="DB21" i="1"/>
  <c r="DB19" i="1"/>
  <c r="DB17" i="1"/>
  <c r="DB15" i="1"/>
  <c r="DB13" i="1"/>
  <c r="DB11" i="1"/>
  <c r="DB9" i="1"/>
  <c r="CH24" i="1"/>
  <c r="DJ24" i="1" s="1"/>
  <c r="CH20" i="1"/>
  <c r="DJ20" i="1" s="1"/>
  <c r="CH16" i="1"/>
  <c r="DJ16" i="1" s="1"/>
  <c r="CH12" i="1"/>
  <c r="DJ12" i="1" s="1"/>
  <c r="CH8" i="1"/>
  <c r="DJ8" i="1" s="1"/>
  <c r="CI9" i="4" l="1"/>
  <c r="CQ8" i="2"/>
  <c r="CH8" i="2"/>
  <c r="DJ8" i="2" s="1"/>
  <c r="CQ12" i="2"/>
  <c r="CH12" i="2"/>
  <c r="DJ12" i="2" s="1"/>
  <c r="CQ11" i="2"/>
  <c r="CH11" i="2"/>
  <c r="DJ11" i="2" s="1"/>
  <c r="CQ10" i="2"/>
  <c r="CH10" i="2"/>
  <c r="DJ10" i="2" s="1"/>
  <c r="CQ14" i="2"/>
  <c r="CH14" i="2"/>
  <c r="DJ14" i="2" s="1"/>
  <c r="CQ9" i="1"/>
  <c r="CH9" i="1"/>
  <c r="DJ9" i="1" s="1"/>
  <c r="CQ11" i="1"/>
  <c r="CH11" i="1"/>
  <c r="DJ11" i="1" s="1"/>
  <c r="CQ13" i="1"/>
  <c r="CH13" i="1"/>
  <c r="DJ13" i="1" s="1"/>
  <c r="CQ15" i="1"/>
  <c r="CH15" i="1"/>
  <c r="DJ15" i="1" s="1"/>
  <c r="CQ17" i="1"/>
  <c r="CH17" i="1"/>
  <c r="DJ17" i="1" s="1"/>
  <c r="CQ19" i="1"/>
  <c r="CH19" i="1"/>
  <c r="DJ19" i="1" s="1"/>
  <c r="CQ21" i="1"/>
  <c r="CH21" i="1"/>
  <c r="DJ21" i="1" s="1"/>
  <c r="CQ23" i="1"/>
  <c r="CH23" i="1"/>
  <c r="DJ23" i="1" s="1"/>
  <c r="CI10" i="1"/>
  <c r="CI18" i="1"/>
  <c r="DJ10" i="1"/>
  <c r="DJ14" i="1"/>
  <c r="DJ18" i="1"/>
  <c r="DJ22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Z7" i="2" l="1"/>
  <c r="Y7" i="2"/>
  <c r="AA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W7" i="2" s="1"/>
  <c r="CX7" i="2"/>
  <c r="AN7" i="2"/>
  <c r="AD7" i="2"/>
  <c r="AC7" i="2"/>
  <c r="AB7" i="2"/>
  <c r="N7" i="2"/>
  <c r="E7" i="2"/>
  <c r="D7" i="2" s="1"/>
  <c r="X7" i="2"/>
  <c r="AF7" i="2"/>
  <c r="AE7" i="2" s="1"/>
  <c r="CV7" i="2"/>
  <c r="AL7" i="5"/>
  <c r="AO7" i="5"/>
  <c r="BB7" i="5"/>
  <c r="BE7" i="5"/>
  <c r="AB7" i="3"/>
  <c r="AG7" i="5"/>
  <c r="AW7" i="5"/>
  <c r="BZ7" i="4"/>
  <c r="CC7" i="4"/>
  <c r="CB7" i="4"/>
  <c r="AA7" i="1"/>
  <c r="H7" i="5"/>
  <c r="Y7" i="5"/>
  <c r="E7" i="5"/>
  <c r="V7" i="5"/>
  <c r="Q7" i="5"/>
  <c r="G7" i="5"/>
  <c r="N7" i="5"/>
  <c r="D7" i="5"/>
  <c r="AD7" i="5"/>
  <c r="AT7" i="5"/>
  <c r="CH7" i="4"/>
  <c r="CG7" i="4"/>
  <c r="CF7" i="4"/>
  <c r="CE7" i="4"/>
  <c r="CD7" i="4"/>
  <c r="BY7" i="4"/>
  <c r="BT7" i="4"/>
  <c r="AO7" i="4"/>
  <c r="BR7" i="4"/>
  <c r="BO7" i="4"/>
  <c r="BN7" i="4"/>
  <c r="BL7" i="4"/>
  <c r="AG7" i="4"/>
  <c r="AF7" i="4" s="1"/>
  <c r="W7" i="4"/>
  <c r="R7" i="4"/>
  <c r="BX7" i="4"/>
  <c r="BW7" i="4"/>
  <c r="BU7" i="4"/>
  <c r="BM7" i="4"/>
  <c r="E7" i="4"/>
  <c r="D7" i="4" s="1"/>
  <c r="BK7" i="4"/>
  <c r="BJ7" i="4"/>
  <c r="M7" i="4"/>
  <c r="AT7" i="4"/>
  <c r="BS7" i="4"/>
  <c r="AY7" i="4"/>
  <c r="AD7" i="3"/>
  <c r="AC7" i="3"/>
  <c r="AA7" i="3"/>
  <c r="Z7" i="3"/>
  <c r="Y7" i="3"/>
  <c r="N7" i="3"/>
  <c r="M7" i="3" s="1"/>
  <c r="X7" i="3"/>
  <c r="E7" i="3"/>
  <c r="DH7" i="1"/>
  <c r="DF7" i="1"/>
  <c r="DE7" i="1"/>
  <c r="DD7" i="1"/>
  <c r="CZ7" i="1"/>
  <c r="CY7" i="1"/>
  <c r="BU7" i="1"/>
  <c r="CV7" i="1"/>
  <c r="CT7" i="1"/>
  <c r="BP7" i="1"/>
  <c r="CP7" i="1"/>
  <c r="CO7" i="1"/>
  <c r="CN7" i="1"/>
  <c r="CM7" i="1"/>
  <c r="CL7" i="1"/>
  <c r="CK7" i="1"/>
  <c r="DI7" i="1"/>
  <c r="DG7" i="1"/>
  <c r="AX7" i="1"/>
  <c r="DC7" i="1"/>
  <c r="CU7" i="1"/>
  <c r="AN7" i="1"/>
  <c r="CS7" i="1"/>
  <c r="AD7" i="1"/>
  <c r="AC7" i="1"/>
  <c r="Z7" i="1"/>
  <c r="Y7" i="1"/>
  <c r="X7" i="1"/>
  <c r="N7" i="1"/>
  <c r="M7" i="1" s="1"/>
  <c r="E7" i="1"/>
  <c r="D7" i="1" s="1"/>
  <c r="CX7" i="1"/>
  <c r="AF7" i="1"/>
  <c r="AE7" i="1" s="1"/>
  <c r="AS7" i="1"/>
  <c r="CW7" i="1" s="1"/>
  <c r="BH7" i="1"/>
  <c r="BG7" i="1" s="1"/>
  <c r="DA7" i="1"/>
  <c r="BZ7" i="1"/>
  <c r="AF2" i="8"/>
  <c r="W7" i="2" l="1"/>
  <c r="CI7" i="2"/>
  <c r="AM7" i="2"/>
  <c r="BF7" i="2" s="1"/>
  <c r="CR7" i="2"/>
  <c r="M7" i="2"/>
  <c r="V7" i="2" s="1"/>
  <c r="BO7" i="2"/>
  <c r="DB7" i="2"/>
  <c r="CH7" i="2"/>
  <c r="CJ7" i="2"/>
  <c r="CR7" i="1"/>
  <c r="F7" i="5"/>
  <c r="I7" i="5"/>
  <c r="CA7" i="4"/>
  <c r="BQ7" i="4"/>
  <c r="BO7" i="1"/>
  <c r="AN7" i="4"/>
  <c r="BG7" i="4" s="1"/>
  <c r="BH7" i="4"/>
  <c r="L7" i="4"/>
  <c r="AE7" i="4" s="1"/>
  <c r="BV7" i="4"/>
  <c r="BI7" i="4"/>
  <c r="W7" i="3"/>
  <c r="D7" i="3"/>
  <c r="V7" i="3" s="1"/>
  <c r="DB7" i="1"/>
  <c r="AM7" i="1"/>
  <c r="BF7" i="1" s="1"/>
  <c r="CJ7" i="1"/>
  <c r="CI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26" i="8"/>
  <c r="L12" i="8" s="1"/>
  <c r="AF31" i="8"/>
  <c r="L19" i="8" s="1"/>
  <c r="CH7" i="1"/>
  <c r="DJ7" i="2" l="1"/>
  <c r="CQ7" i="2"/>
  <c r="CQ7" i="1"/>
  <c r="BP7" i="4"/>
  <c r="CI7" i="4"/>
  <c r="DJ7" i="1"/>
  <c r="E21" i="8"/>
  <c r="M13" i="8"/>
  <c r="M14" i="8" s="1"/>
  <c r="L29" i="8"/>
  <c r="L30" i="8" s="1"/>
  <c r="E13" i="8"/>
  <c r="F21" i="8"/>
  <c r="F13" i="8"/>
  <c r="M29" i="8"/>
  <c r="M30" i="8" s="1"/>
  <c r="L13" i="8"/>
  <c r="E16" i="8" l="1"/>
  <c r="E14" i="8"/>
  <c r="E17" i="8" s="1"/>
  <c r="M33" i="8"/>
  <c r="M32" i="8"/>
  <c r="L14" i="8"/>
  <c r="L33" i="8" s="1"/>
  <c r="L32" i="8"/>
  <c r="F16" i="8"/>
  <c r="F14" i="8"/>
  <c r="F17" i="8" s="1"/>
</calcChain>
</file>

<file path=xl/sharedStrings.xml><?xml version="1.0" encoding="utf-8"?>
<sst xmlns="http://schemas.openxmlformats.org/spreadsheetml/2006/main" count="1935" uniqueCount="400">
  <si>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</si>
  <si>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</si>
  <si>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</si>
  <si>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</si>
  <si>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</si>
  <si>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</si>
  <si>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</si>
  <si>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</si>
  <si>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</si>
  <si>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</si>
  <si>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</si>
  <si>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</si>
  <si>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</si>
  <si>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</si>
  <si>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</si>
  <si>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</si>
  <si>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</si>
  <si>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</si>
  <si>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</si>
  <si>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</si>
  <si>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</si>
  <si>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</si>
  <si>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</si>
  <si>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</si>
  <si>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</si>
  <si>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</si>
  <si>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</si>
  <si>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</si>
  <si>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</si>
  <si>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</si>
  <si>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</si>
  <si>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</si>
  <si>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</si>
  <si>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</si>
  <si>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</si>
  <si>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</si>
  <si>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</si>
  <si>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</si>
  <si>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</si>
  <si>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</si>
  <si>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</si>
  <si>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</si>
  <si>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</si>
  <si>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</si>
  <si>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</si>
  <si>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</si>
  <si>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</si>
  <si>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</si>
  <si>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</si>
  <si>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</si>
  <si>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</si>
  <si>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</si>
  <si>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</si>
  <si>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</si>
  <si>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</si>
  <si>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</si>
  <si>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</si>
  <si>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</si>
  <si>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</si>
  <si>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</si>
  <si>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</si>
  <si>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</si>
  <si>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</si>
  <si>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</si>
  <si>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</si>
  <si>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</si>
  <si>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</si>
  <si>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</si>
  <si>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</si>
  <si>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</si>
  <si>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</si>
  <si>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</si>
  <si>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</si>
  <si>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</si>
  <si>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</si>
  <si>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</si>
  <si>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</si>
  <si>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</si>
  <si>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</si>
  <si>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</si>
  <si>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</si>
  <si>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</si>
  <si>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</si>
  <si>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</si>
  <si>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</si>
  <si>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</si>
  <si>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</si>
  <si>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</si>
  <si>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</si>
  <si>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</si>
  <si>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</si>
  <si>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</si>
  <si>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</si>
  <si>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</si>
  <si>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</si>
  <si>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</si>
  <si>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</si>
  <si>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</si>
  <si>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</si>
  <si>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</si>
  <si>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</si>
  <si>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</si>
  <si>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</si>
  <si>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</si>
  <si>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</si>
  <si>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</si>
  <si>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</si>
  <si>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</si>
  <si>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</si>
  <si>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</si>
  <si>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</si>
  <si>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</si>
  <si>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</si>
  <si>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</si>
  <si>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</si>
  <si>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</si>
  <si>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</si>
  <si>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</si>
  <si>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</si>
  <si>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</si>
  <si>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</si>
  <si>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</si>
  <si>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</si>
  <si>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</si>
  <si>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</si>
  <si>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</si>
  <si>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</si>
  <si>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</si>
  <si>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</si>
  <si>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</si>
  <si>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</si>
  <si>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</si>
  <si>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</si>
  <si>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</si>
  <si>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</si>
  <si>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</si>
  <si>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</si>
  <si>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</si>
  <si>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</si>
  <si>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</si>
  <si>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</si>
  <si>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</si>
  <si>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</si>
  <si>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</si>
  <si>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</si>
  <si>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</si>
  <si>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</si>
  <si>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</si>
  <si>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</si>
  <si>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</si>
  <si>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</si>
  <si>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</si>
  <si>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</si>
  <si>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</si>
  <si>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</si>
  <si>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</si>
  <si>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</si>
  <si>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</si>
  <si>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</si>
  <si>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</si>
  <si>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</si>
  <si>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</si>
  <si>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</si>
  <si>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</si>
  <si>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</si>
  <si>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</si>
  <si>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</si>
  <si>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</si>
  <si>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</si>
  <si>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</si>
  <si>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</si>
  <si>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</si>
  <si>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</si>
  <si>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</si>
  <si>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</si>
  <si>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</si>
  <si>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</si>
  <si>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</si>
  <si>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</si>
  <si>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</si>
  <si>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</si>
  <si>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</si>
  <si>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</si>
  <si>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</si>
  <si>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</si>
  <si>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</si>
  <si>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</si>
  <si>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</si>
  <si>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</si>
  <si>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</si>
  <si>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</si>
  <si>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</si>
  <si>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</si>
  <si>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</si>
  <si>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</si>
  <si>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</si>
  <si>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</si>
  <si>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</si>
  <si>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</si>
  <si>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</si>
  <si>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</si>
  <si>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</si>
  <si>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</si>
  <si>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</si>
  <si>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</si>
  <si>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</si>
  <si>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</si>
  <si>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</si>
  <si>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</si>
  <si>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</si>
  <si>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</si>
  <si>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</si>
  <si>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</si>
  <si>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</si>
  <si>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</si>
  <si>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</si>
  <si>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</si>
  <si>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</si>
  <si>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</si>
  <si>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</si>
  <si>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</si>
  <si>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</si>
  <si>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</si>
  <si>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</si>
  <si>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</si>
  <si>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</si>
  <si>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</si>
  <si>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</si>
  <si>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</si>
  <si>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</si>
  <si>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</si>
  <si>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</si>
  <si>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</si>
  <si>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</si>
  <si>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</si>
  <si>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</si>
  <si>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</si>
  <si>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</si>
  <si>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</si>
  <si>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</si>
  <si>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</si>
  <si>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</si>
  <si>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</si>
  <si>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</si>
  <si>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</si>
  <si>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</si>
  <si>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</si>
  <si>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</si>
  <si>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</si>
  <si>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</si>
  <si>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</si>
  <si>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</si>
  <si>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</si>
  <si>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</si>
  <si>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</si>
  <si>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</si>
  <si>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</si>
  <si>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</si>
  <si>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</si>
  <si>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</si>
  <si>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</si>
  <si>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</si>
  <si>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</si>
  <si>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</si>
  <si>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</si>
  <si>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</si>
  <si>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</si>
  <si>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</si>
  <si>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</si>
  <si>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</si>
  <si>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</si>
  <si>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</si>
  <si>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</si>
  <si>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</si>
  <si>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</si>
  <si>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</si>
  <si>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</si>
  <si>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</si>
  <si>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</si>
  <si>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</si>
  <si>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</si>
  <si>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</si>
  <si>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</si>
  <si>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</si>
  <si>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</si>
  <si>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</si>
  <si>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</si>
  <si>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</si>
  <si>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</si>
  <si>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</si>
  <si>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</si>
  <si>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</si>
  <si>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</si>
  <si>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</si>
  <si>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</si>
  <si>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</si>
  <si>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</si>
  <si>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</si>
  <si>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</si>
  <si>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</si>
  <si>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</si>
  <si>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</si>
  <si>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</si>
  <si>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</si>
  <si>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</si>
  <si>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</si>
  <si>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</si>
  <si>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</si>
  <si>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</si>
  <si>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</si>
  <si>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</si>
  <si>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</si>
  <si>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</si>
  <si>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</si>
  <si>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</si>
  <si>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</si>
  <si>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</si>
  <si>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18000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</si>
  <si>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</si>
  <si>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</si>
  <si>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</si>
  <si>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</si>
  <si>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</si>
  <si>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</si>
  <si>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18201</t>
  </si>
  <si>
    <t>福井市</t>
  </si>
  <si>
    <t>181201</t>
  </si>
  <si>
    <t>18825</t>
  </si>
  <si>
    <t>福井坂井地区広域市町村事務組合</t>
  </si>
  <si>
    <t>18844</t>
  </si>
  <si>
    <t>鯖江広域衛生施設組合</t>
  </si>
  <si>
    <t>18202</t>
  </si>
  <si>
    <t>敦賀市</t>
  </si>
  <si>
    <t>181202</t>
  </si>
  <si>
    <t>18204</t>
  </si>
  <si>
    <t>小浜市</t>
  </si>
  <si>
    <t>181204</t>
  </si>
  <si>
    <t>18205</t>
  </si>
  <si>
    <t>大野市</t>
  </si>
  <si>
    <t>181205</t>
  </si>
  <si>
    <t>18833</t>
  </si>
  <si>
    <t>大野・勝山地区広域行政事務組合</t>
  </si>
  <si>
    <t>18206</t>
  </si>
  <si>
    <t>勝山市</t>
  </si>
  <si>
    <t>181206</t>
  </si>
  <si>
    <t>18842</t>
  </si>
  <si>
    <t>勝山・永平寺衛生管理組合</t>
  </si>
  <si>
    <t>18207</t>
  </si>
  <si>
    <t>鯖江市</t>
  </si>
  <si>
    <t>181207</t>
  </si>
  <si>
    <t>18208</t>
  </si>
  <si>
    <t>あわら市</t>
  </si>
  <si>
    <t>181208</t>
  </si>
  <si>
    <t>福井坂井地区広域市町村圏事務組合</t>
  </si>
  <si>
    <t>18853</t>
  </si>
  <si>
    <t>坂井地区広域連合</t>
  </si>
  <si>
    <t>18209</t>
  </si>
  <si>
    <t>越前市</t>
  </si>
  <si>
    <t>181209</t>
  </si>
  <si>
    <t>18839</t>
  </si>
  <si>
    <t>南越清掃組合</t>
  </si>
  <si>
    <t>18210</t>
  </si>
  <si>
    <t>坂井市</t>
  </si>
  <si>
    <t>181210</t>
  </si>
  <si>
    <t>18322</t>
  </si>
  <si>
    <t>永平寺町</t>
  </si>
  <si>
    <t>181322</t>
  </si>
  <si>
    <t>福井坂井地区広域圏事務組合</t>
  </si>
  <si>
    <t>勝山･永平寺衛生管理組合</t>
  </si>
  <si>
    <t>18382</t>
  </si>
  <si>
    <t>池田町</t>
  </si>
  <si>
    <t>181382</t>
  </si>
  <si>
    <t>18404</t>
  </si>
  <si>
    <t>南越前町</t>
  </si>
  <si>
    <t>181404</t>
  </si>
  <si>
    <t>18423</t>
  </si>
  <si>
    <t>越前町</t>
  </si>
  <si>
    <t>181423</t>
  </si>
  <si>
    <t>18442</t>
  </si>
  <si>
    <t>美浜町</t>
  </si>
  <si>
    <t>181442</t>
  </si>
  <si>
    <t>18821</t>
  </si>
  <si>
    <t>美浜・三方環境衛生組合</t>
  </si>
  <si>
    <t>18481</t>
  </si>
  <si>
    <t>高浜町</t>
  </si>
  <si>
    <t>181481</t>
  </si>
  <si>
    <t>18483</t>
  </si>
  <si>
    <t>おおい町</t>
  </si>
  <si>
    <t>181483</t>
  </si>
  <si>
    <t>18501</t>
  </si>
  <si>
    <t>若狭町</t>
  </si>
  <si>
    <t>181501</t>
  </si>
  <si>
    <t>182006</t>
  </si>
  <si>
    <t>182007</t>
  </si>
  <si>
    <t>182004</t>
  </si>
  <si>
    <t>182005</t>
  </si>
  <si>
    <t>182003</t>
  </si>
  <si>
    <t>182002</t>
  </si>
  <si>
    <t>182001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</si>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</sst>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20</v>
      </c>
      <c r="B7" s="154" t="s">
        <v>317</v>
      </c>
      <c r="C7" s="138" t="s">
        <v>33</v>
      </c>
      <c r="D7" s="140">
        <f>SUM(E7,+L7)</f>
        <v>9835361</v>
      </c>
      <c r="E7" s="140">
        <f>SUM(F7:I7,K7)</f>
        <v>2421593</v>
      </c>
      <c r="F7" s="140">
        <f t="shared" ref="F7:L7" si="0">SUM(F$8:F$1000)</f>
        <v>1031058</v>
      </c>
      <c r="G7" s="140">
        <f t="shared" si="0"/>
        <v>8547</v>
      </c>
      <c r="H7" s="140">
        <f t="shared" si="0"/>
        <v>500700</v>
      </c>
      <c r="I7" s="140">
        <f t="shared" si="0"/>
        <v>499087</v>
      </c>
      <c r="J7" s="143" t="s">
        <v>314</v>
      </c>
      <c r="K7" s="140">
        <f t="shared" si="0"/>
        <v>382201</v>
      </c>
      <c r="L7" s="140">
        <f t="shared" si="0"/>
        <v>7413768</v>
      </c>
      <c r="M7" s="140">
        <f>SUM(N7,+U7)</f>
        <v>877208</v>
      </c>
      <c r="N7" s="140">
        <f>SUM(O7:R7,T7)</f>
        <v>43237</v>
      </c>
      <c r="O7" s="140">
        <f t="shared" ref="O7:U7" si="1">SUM(O$8:O$1000)</f>
        <v>12300</v>
      </c>
      <c r="P7" s="140">
        <f t="shared" si="1"/>
        <v>0</v>
      </c>
      <c r="Q7" s="140">
        <f t="shared" si="1"/>
        <v>0</v>
      </c>
      <c r="R7" s="140">
        <f t="shared" si="1"/>
        <v>14377</v>
      </c>
      <c r="S7" s="143" t="s">
        <v>314</v>
      </c>
      <c r="T7" s="140">
        <f t="shared" si="1"/>
        <v>16560</v>
      </c>
      <c r="U7" s="140">
        <f t="shared" si="1"/>
        <v>833971</v>
      </c>
      <c r="V7" s="140">
        <f t="shared" ref="V7:AA7" si="2">+SUM(D7,M7)</f>
        <v>10712569</v>
      </c>
      <c r="W7" s="140">
        <f t="shared" si="2"/>
        <v>2464830</v>
      </c>
      <c r="X7" s="140">
        <f t="shared" si="2"/>
        <v>1043358</v>
      </c>
      <c r="Y7" s="140">
        <f t="shared" si="2"/>
        <v>8547</v>
      </c>
      <c r="Z7" s="140">
        <f t="shared" si="2"/>
        <v>500700</v>
      </c>
      <c r="AA7" s="140">
        <f t="shared" si="2"/>
        <v>513464</v>
      </c>
      <c r="AB7" s="142" t="str">
        <f>IF(+SUM(J7,S7)=0,"-",+SUM(J7,S7))</f>
        <v>-</v>
      </c>
      <c r="AC7" s="140">
        <f>+SUM(K7,T7)</f>
        <v>398761</v>
      </c>
      <c r="AD7" s="140">
        <f>+SUM(L7,U7)</f>
        <v>8247739</v>
      </c>
      <c r="AE7" s="140">
        <f>SUM(AF7,+AK7)</f>
        <v>1290843</v>
      </c>
      <c r="AF7" s="140">
        <f>SUM(AG7:AJ7)</f>
        <v>1282093</v>
      </c>
      <c r="AG7" s="140">
        <f t="shared" ref="AG7:AL7" si="3">SUM(AG$8:AG$1000)</f>
        <v>0</v>
      </c>
      <c r="AH7" s="140">
        <f t="shared" si="3"/>
        <v>1282093</v>
      </c>
      <c r="AI7" s="140">
        <f t="shared" si="3"/>
        <v>0</v>
      </c>
      <c r="AJ7" s="140">
        <f t="shared" si="3"/>
        <v>0</v>
      </c>
      <c r="AK7" s="140">
        <f t="shared" si="3"/>
        <v>8750</v>
      </c>
      <c r="AL7" s="140">
        <f t="shared" si="3"/>
        <v>77384</v>
      </c>
      <c r="AM7" s="140">
        <f>SUM(AN7,AS7,AW7,AX7,BD7)</f>
        <v>5138027</v>
      </c>
      <c r="AN7" s="140">
        <f>SUM(AO7:AR7)</f>
        <v>797446</v>
      </c>
      <c r="AO7" s="140">
        <f>SUM(AO$8:AO$1000)</f>
        <v>591302</v>
      </c>
      <c r="AP7" s="140">
        <f>SUM(AP$8:AP$1000)</f>
        <v>13817</v>
      </c>
      <c r="AQ7" s="140">
        <f>SUM(AQ$8:AQ$1000)</f>
        <v>190778</v>
      </c>
      <c r="AR7" s="140">
        <f>SUM(AR$8:AR$1000)</f>
        <v>1549</v>
      </c>
      <c r="AS7" s="140">
        <f>SUM(AT7:AV7)</f>
        <v>748506</v>
      </c>
      <c r="AT7" s="140">
        <f>SUM(AT$8:AT$1000)</f>
        <v>43833</v>
      </c>
      <c r="AU7" s="140">
        <f>SUM(AU$8:AU$1000)</f>
        <v>644079</v>
      </c>
      <c r="AV7" s="140">
        <f>SUM(AV$8:AV$1000)</f>
        <v>60594</v>
      </c>
      <c r="AW7" s="140">
        <f>SUM(AW$8:AW$1000)</f>
        <v>10584</v>
      </c>
      <c r="AX7" s="140">
        <f>SUM(AY7:BB7)</f>
        <v>3577245</v>
      </c>
      <c r="AY7" s="140">
        <f t="shared" ref="AY7:BE7" si="4">SUM(AY$8:AY$1000)</f>
        <v>2096361</v>
      </c>
      <c r="AZ7" s="140">
        <f t="shared" si="4"/>
        <v>1161799</v>
      </c>
      <c r="BA7" s="140">
        <f t="shared" si="4"/>
        <v>306060</v>
      </c>
      <c r="BB7" s="140">
        <f t="shared" si="4"/>
        <v>13025</v>
      </c>
      <c r="BC7" s="140">
        <f t="shared" si="4"/>
        <v>3210839</v>
      </c>
      <c r="BD7" s="140">
        <f t="shared" si="4"/>
        <v>4246</v>
      </c>
      <c r="BE7" s="140">
        <f t="shared" si="4"/>
        <v>118268</v>
      </c>
      <c r="BF7" s="140">
        <f>SUM(AE7,+AM7,+BE7)</f>
        <v>6547138</v>
      </c>
      <c r="BG7" s="140">
        <f>SUM(BH7,+BM7)</f>
        <v>2946</v>
      </c>
      <c r="BH7" s="140">
        <f>SUM(BI7:BL7)</f>
        <v>2946</v>
      </c>
      <c r="BI7" s="140">
        <f t="shared" ref="BI7:BN7" si="5">SUM(BI$8:BI$1000)</f>
        <v>0</v>
      </c>
      <c r="BJ7" s="140">
        <f t="shared" si="5"/>
        <v>2946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0</v>
      </c>
      <c r="BO7" s="140">
        <f>SUM(BP7,BU7,BY7,BZ7,CF7)</f>
        <v>319377</v>
      </c>
      <c r="BP7" s="140">
        <f>SUM(BQ7:BT7)</f>
        <v>62027</v>
      </c>
      <c r="BQ7" s="140">
        <f>SUM(BQ$8:BQ$1000)</f>
        <v>29283</v>
      </c>
      <c r="BR7" s="140">
        <f>SUM(BR$8:BR$1000)</f>
        <v>0</v>
      </c>
      <c r="BS7" s="140">
        <f>SUM(BS$8:BS$1000)</f>
        <v>32744</v>
      </c>
      <c r="BT7" s="140">
        <f>SUM(BT$8:BT$1000)</f>
        <v>0</v>
      </c>
      <c r="BU7" s="140">
        <f>SUM(BV7:BX7)</f>
        <v>155649</v>
      </c>
      <c r="BV7" s="140">
        <f>SUM(BV$8:BV$1000)</f>
        <v>0</v>
      </c>
      <c r="BW7" s="140">
        <f>SUM(BW$8:BW$1000)</f>
        <v>155649</v>
      </c>
      <c r="BX7" s="140">
        <f>SUM(BX$8:BX$1000)</f>
        <v>0</v>
      </c>
      <c r="BY7" s="140">
        <f>SUM(BY$8:BY$1000)</f>
        <v>0</v>
      </c>
      <c r="BZ7" s="140">
        <f>SUM(CA7:CD7)</f>
        <v>101701</v>
      </c>
      <c r="CA7" s="140">
        <f t="shared" ref="CA7:CG7" si="6">SUM(CA$8:CA$1000)</f>
        <v>3072</v>
      </c>
      <c r="CB7" s="140">
        <f t="shared" si="6"/>
        <v>98629</v>
      </c>
      <c r="CC7" s="140">
        <f t="shared" si="6"/>
        <v>0</v>
      </c>
      <c r="CD7" s="140">
        <f t="shared" si="6"/>
        <v>0</v>
      </c>
      <c r="CE7" s="140">
        <f t="shared" si="6"/>
        <v>501690</v>
      </c>
      <c r="CF7" s="140">
        <f t="shared" si="6"/>
        <v>0</v>
      </c>
      <c r="CG7" s="140">
        <f t="shared" si="6"/>
        <v>53195</v>
      </c>
      <c r="CH7" s="140">
        <f>SUM(BG7,+BO7,+CG7)</f>
        <v>375518</v>
      </c>
      <c r="CI7" s="140">
        <f t="shared" ref="CI7:DJ7" si="7">SUM(AE7,+BG7)</f>
        <v>1293789</v>
      </c>
      <c r="CJ7" s="140">
        <f t="shared" si="7"/>
        <v>1285039</v>
      </c>
      <c r="CK7" s="140">
        <f t="shared" si="7"/>
        <v>0</v>
      </c>
      <c r="CL7" s="140">
        <f t="shared" si="7"/>
        <v>1285039</v>
      </c>
      <c r="CM7" s="140">
        <f t="shared" si="7"/>
        <v>0</v>
      </c>
      <c r="CN7" s="140">
        <f t="shared" si="7"/>
        <v>0</v>
      </c>
      <c r="CO7" s="140">
        <f t="shared" si="7"/>
        <v>8750</v>
      </c>
      <c r="CP7" s="140">
        <f t="shared" si="7"/>
        <v>77384</v>
      </c>
      <c r="CQ7" s="140">
        <f t="shared" si="7"/>
        <v>5457404</v>
      </c>
      <c r="CR7" s="140">
        <f t="shared" si="7"/>
        <v>859473</v>
      </c>
      <c r="CS7" s="140">
        <f t="shared" si="7"/>
        <v>620585</v>
      </c>
      <c r="CT7" s="140">
        <f t="shared" si="7"/>
        <v>13817</v>
      </c>
      <c r="CU7" s="140">
        <f t="shared" si="7"/>
        <v>223522</v>
      </c>
      <c r="CV7" s="140">
        <f t="shared" si="7"/>
        <v>1549</v>
      </c>
      <c r="CW7" s="140">
        <f t="shared" si="7"/>
        <v>904155</v>
      </c>
      <c r="CX7" s="140">
        <f t="shared" si="7"/>
        <v>43833</v>
      </c>
      <c r="CY7" s="140">
        <f t="shared" si="7"/>
        <v>799728</v>
      </c>
      <c r="CZ7" s="140">
        <f t="shared" si="7"/>
        <v>60594</v>
      </c>
      <c r="DA7" s="140">
        <f t="shared" si="7"/>
        <v>10584</v>
      </c>
      <c r="DB7" s="140">
        <f t="shared" si="7"/>
        <v>3678946</v>
      </c>
      <c r="DC7" s="140">
        <f t="shared" si="7"/>
        <v>2099433</v>
      </c>
      <c r="DD7" s="140">
        <f t="shared" si="7"/>
        <v>1260428</v>
      </c>
      <c r="DE7" s="140">
        <f t="shared" si="7"/>
        <v>306060</v>
      </c>
      <c r="DF7" s="140">
        <f t="shared" si="7"/>
        <v>13025</v>
      </c>
      <c r="DG7" s="140">
        <f t="shared" si="7"/>
        <v>3712529</v>
      </c>
      <c r="DH7" s="140">
        <f t="shared" si="7"/>
        <v>4246</v>
      </c>
      <c r="DI7" s="140">
        <f t="shared" si="7"/>
        <v>171463</v>
      </c>
      <c r="DJ7" s="140">
        <f t="shared" si="7"/>
        <v>6922656</v>
      </c>
    </row>
    <row r="8" spans="1:114" s="136" customFormat="1" ht="13.5" customHeight="1" x14ac:dyDescent="0.15">
      <c r="A8" s="119" t="s">
        <v>20</v>
      </c>
      <c r="B8" s="120" t="s">
        <v>324</v>
      </c>
      <c r="C8" s="119" t="s">
        <v>325</v>
      </c>
      <c r="D8" s="121">
        <f>SUM(E8,+L8)</f>
        <v>2438190</v>
      </c>
      <c r="E8" s="121">
        <f>SUM(F8:I8,K8)</f>
        <v>254509</v>
      </c>
      <c r="F8" s="121">
        <v>0</v>
      </c>
      <c r="G8" s="121">
        <v>732</v>
      </c>
      <c r="H8" s="121">
        <v>28700</v>
      </c>
      <c r="I8" s="121">
        <v>145315</v>
      </c>
      <c r="J8" s="122" t="s">
        <v>399</v>
      </c>
      <c r="K8" s="121">
        <v>79762</v>
      </c>
      <c r="L8" s="121">
        <v>2183681</v>
      </c>
      <c r="M8" s="121">
        <f>SUM(N8,+U8)</f>
        <v>93364</v>
      </c>
      <c r="N8" s="121">
        <f>SUM(O8:R8,T8)</f>
        <v>5655</v>
      </c>
      <c r="O8" s="121">
        <v>0</v>
      </c>
      <c r="P8" s="121">
        <v>0</v>
      </c>
      <c r="Q8" s="121">
        <v>0</v>
      </c>
      <c r="R8" s="121">
        <v>5655</v>
      </c>
      <c r="S8" s="122" t="s">
        <v>399</v>
      </c>
      <c r="T8" s="121">
        <v>0</v>
      </c>
      <c r="U8" s="121">
        <v>87709</v>
      </c>
      <c r="V8" s="121">
        <f>+SUM(D8,M8)</f>
        <v>2531554</v>
      </c>
      <c r="W8" s="121">
        <f>+SUM(E8,N8)</f>
        <v>260164</v>
      </c>
      <c r="X8" s="121">
        <f>+SUM(F8,O8)</f>
        <v>0</v>
      </c>
      <c r="Y8" s="121">
        <f>+SUM(G8,P8)</f>
        <v>732</v>
      </c>
      <c r="Z8" s="121">
        <f>+SUM(H8,Q8)</f>
        <v>28700</v>
      </c>
      <c r="AA8" s="121">
        <f>+SUM(I8,R8)</f>
        <v>150970</v>
      </c>
      <c r="AB8" s="122" t="str">
        <f>IF(+SUM(J8,S8)=0,"-",+SUM(J8,S8))</f>
        <v>-</v>
      </c>
      <c r="AC8" s="121">
        <f>+SUM(K8,T8)</f>
        <v>79762</v>
      </c>
      <c r="AD8" s="121">
        <f>+SUM(L8,U8)</f>
        <v>2271390</v>
      </c>
      <c r="AE8" s="121">
        <f>SUM(AF8,+AK8)</f>
        <v>8750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8750</v>
      </c>
      <c r="AL8" s="121">
        <v>25962</v>
      </c>
      <c r="AM8" s="121">
        <f>SUM(AN8,AS8,AW8,AX8,BD8)</f>
        <v>2051042</v>
      </c>
      <c r="AN8" s="121">
        <f>SUM(AO8:AR8)</f>
        <v>632652</v>
      </c>
      <c r="AO8" s="121">
        <v>441874</v>
      </c>
      <c r="AP8" s="121">
        <v>0</v>
      </c>
      <c r="AQ8" s="121">
        <v>190778</v>
      </c>
      <c r="AR8" s="121">
        <v>0</v>
      </c>
      <c r="AS8" s="121">
        <f>SUM(AT8:AV8)</f>
        <v>166524</v>
      </c>
      <c r="AT8" s="121">
        <v>25161</v>
      </c>
      <c r="AU8" s="121">
        <v>141319</v>
      </c>
      <c r="AV8" s="121">
        <v>44</v>
      </c>
      <c r="AW8" s="121">
        <v>0</v>
      </c>
      <c r="AX8" s="121">
        <f>SUM(AY8:BB8)</f>
        <v>1251224</v>
      </c>
      <c r="AY8" s="121">
        <v>632612</v>
      </c>
      <c r="AZ8" s="121">
        <v>381548</v>
      </c>
      <c r="BA8" s="121">
        <v>237064</v>
      </c>
      <c r="BB8" s="121">
        <v>0</v>
      </c>
      <c r="BC8" s="121">
        <v>278020</v>
      </c>
      <c r="BD8" s="121">
        <v>642</v>
      </c>
      <c r="BE8" s="121">
        <v>74416</v>
      </c>
      <c r="BF8" s="121">
        <f>SUM(AE8,+AM8,+BE8)</f>
        <v>2134208</v>
      </c>
      <c r="BG8" s="121">
        <f>SUM(BH8,+BM8)</f>
        <v>2946</v>
      </c>
      <c r="BH8" s="121">
        <f>SUM(BI8:BL8)</f>
        <v>2946</v>
      </c>
      <c r="BI8" s="121">
        <v>0</v>
      </c>
      <c r="BJ8" s="121">
        <v>2946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37223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4838</v>
      </c>
      <c r="BV8" s="121">
        <v>0</v>
      </c>
      <c r="BW8" s="121">
        <v>4838</v>
      </c>
      <c r="BX8" s="121">
        <v>0</v>
      </c>
      <c r="BY8" s="121">
        <v>0</v>
      </c>
      <c r="BZ8" s="121">
        <f>SUM(CA8:CD8)</f>
        <v>32385</v>
      </c>
      <c r="CA8" s="121">
        <v>0</v>
      </c>
      <c r="CB8" s="121">
        <v>32385</v>
      </c>
      <c r="CC8" s="121">
        <v>0</v>
      </c>
      <c r="CD8" s="121">
        <v>0</v>
      </c>
      <c r="CE8" s="121">
        <v>0</v>
      </c>
      <c r="CF8" s="121">
        <v>0</v>
      </c>
      <c r="CG8" s="121">
        <v>53195</v>
      </c>
      <c r="CH8" s="121">
        <f>SUM(BG8,+BO8,+CG8)</f>
        <v>93364</v>
      </c>
      <c r="CI8" s="121">
        <f>SUM(AE8,+BG8)</f>
        <v>11696</v>
      </c>
      <c r="CJ8" s="121">
        <f>SUM(AF8,+BH8)</f>
        <v>2946</v>
      </c>
      <c r="CK8" s="121">
        <f>SUM(AG8,+BI8)</f>
        <v>0</v>
      </c>
      <c r="CL8" s="121">
        <f>SUM(AH8,+BJ8)</f>
        <v>2946</v>
      </c>
      <c r="CM8" s="121">
        <f>SUM(AI8,+BK8)</f>
        <v>0</v>
      </c>
      <c r="CN8" s="121">
        <f>SUM(AJ8,+BL8)</f>
        <v>0</v>
      </c>
      <c r="CO8" s="121">
        <f>SUM(AK8,+BM8)</f>
        <v>8750</v>
      </c>
      <c r="CP8" s="121">
        <f>SUM(AL8,+BN8)</f>
        <v>25962</v>
      </c>
      <c r="CQ8" s="121">
        <f>SUM(AM8,+BO8)</f>
        <v>2088265</v>
      </c>
      <c r="CR8" s="121">
        <f>SUM(AN8,+BP8)</f>
        <v>632652</v>
      </c>
      <c r="CS8" s="121">
        <f>SUM(AO8,+BQ8)</f>
        <v>441874</v>
      </c>
      <c r="CT8" s="121">
        <f>SUM(AP8,+BR8)</f>
        <v>0</v>
      </c>
      <c r="CU8" s="121">
        <f>SUM(AQ8,+BS8)</f>
        <v>190778</v>
      </c>
      <c r="CV8" s="121">
        <f>SUM(AR8,+BT8)</f>
        <v>0</v>
      </c>
      <c r="CW8" s="121">
        <f>SUM(AS8,+BU8)</f>
        <v>171362</v>
      </c>
      <c r="CX8" s="121">
        <f>SUM(AT8,+BV8)</f>
        <v>25161</v>
      </c>
      <c r="CY8" s="121">
        <f>SUM(AU8,+BW8)</f>
        <v>146157</v>
      </c>
      <c r="CZ8" s="121">
        <f>SUM(AV8,+BX8)</f>
        <v>44</v>
      </c>
      <c r="DA8" s="121">
        <f>SUM(AW8,+BY8)</f>
        <v>0</v>
      </c>
      <c r="DB8" s="121">
        <f>SUM(AX8,+BZ8)</f>
        <v>1283609</v>
      </c>
      <c r="DC8" s="121">
        <f>SUM(AY8,+CA8)</f>
        <v>632612</v>
      </c>
      <c r="DD8" s="121">
        <f>SUM(AZ8,+CB8)</f>
        <v>413933</v>
      </c>
      <c r="DE8" s="121">
        <f>SUM(BA8,+CC8)</f>
        <v>237064</v>
      </c>
      <c r="DF8" s="121">
        <f>SUM(BB8,+CD8)</f>
        <v>0</v>
      </c>
      <c r="DG8" s="121">
        <f>SUM(BC8,+CE8)</f>
        <v>278020</v>
      </c>
      <c r="DH8" s="121">
        <f>SUM(BD8,+CF8)</f>
        <v>642</v>
      </c>
      <c r="DI8" s="121">
        <f>SUM(BE8,+CG8)</f>
        <v>127611</v>
      </c>
      <c r="DJ8" s="121">
        <f>SUM(BF8,+CH8)</f>
        <v>2227572</v>
      </c>
    </row>
    <row r="9" spans="1:114" s="136" customFormat="1" ht="13.5" customHeight="1" x14ac:dyDescent="0.15">
      <c r="A9" s="119" t="s">
        <v>20</v>
      </c>
      <c r="B9" s="120" t="s">
        <v>331</v>
      </c>
      <c r="C9" s="119" t="s">
        <v>332</v>
      </c>
      <c r="D9" s="121">
        <f>SUM(E9,+L9)</f>
        <v>734967</v>
      </c>
      <c r="E9" s="121">
        <f>SUM(F9:I9,K9)</f>
        <v>388386</v>
      </c>
      <c r="F9" s="121">
        <v>295930</v>
      </c>
      <c r="G9" s="121">
        <v>0</v>
      </c>
      <c r="H9" s="121">
        <v>24000</v>
      </c>
      <c r="I9" s="121">
        <v>39002</v>
      </c>
      <c r="J9" s="122" t="s">
        <v>399</v>
      </c>
      <c r="K9" s="121">
        <v>29454</v>
      </c>
      <c r="L9" s="121">
        <v>346581</v>
      </c>
      <c r="M9" s="121">
        <f>SUM(N9,+U9)</f>
        <v>85117</v>
      </c>
      <c r="N9" s="121">
        <f>SUM(O9:R9,T9)</f>
        <v>3000</v>
      </c>
      <c r="O9" s="121">
        <v>0</v>
      </c>
      <c r="P9" s="121">
        <v>0</v>
      </c>
      <c r="Q9" s="121">
        <v>0</v>
      </c>
      <c r="R9" s="121">
        <v>3000</v>
      </c>
      <c r="S9" s="122" t="s">
        <v>399</v>
      </c>
      <c r="T9" s="121">
        <v>0</v>
      </c>
      <c r="U9" s="121">
        <v>82117</v>
      </c>
      <c r="V9" s="121">
        <f>+SUM(D9,M9)</f>
        <v>820084</v>
      </c>
      <c r="W9" s="121">
        <f>+SUM(E9,N9)</f>
        <v>391386</v>
      </c>
      <c r="X9" s="121">
        <f>+SUM(F9,O9)</f>
        <v>295930</v>
      </c>
      <c r="Y9" s="121">
        <f>+SUM(G9,P9)</f>
        <v>0</v>
      </c>
      <c r="Z9" s="121">
        <f>+SUM(H9,Q9)</f>
        <v>24000</v>
      </c>
      <c r="AA9" s="121">
        <f>+SUM(I9,R9)</f>
        <v>42002</v>
      </c>
      <c r="AB9" s="122" t="str">
        <f>IF(+SUM(J9,S9)=0,"-",+SUM(J9,S9))</f>
        <v>-</v>
      </c>
      <c r="AC9" s="121">
        <f>+SUM(K9,T9)</f>
        <v>29454</v>
      </c>
      <c r="AD9" s="121">
        <f>+SUM(L9,U9)</f>
        <v>428698</v>
      </c>
      <c r="AE9" s="121">
        <f>SUM(AF9,+AK9)</f>
        <v>86404</v>
      </c>
      <c r="AF9" s="121">
        <f>SUM(AG9:AJ9)</f>
        <v>86404</v>
      </c>
      <c r="AG9" s="121">
        <v>0</v>
      </c>
      <c r="AH9" s="121">
        <v>86404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639903</v>
      </c>
      <c r="AN9" s="121">
        <f>SUM(AO9:AR9)</f>
        <v>60656</v>
      </c>
      <c r="AO9" s="121">
        <v>60656</v>
      </c>
      <c r="AP9" s="121">
        <v>0</v>
      </c>
      <c r="AQ9" s="121">
        <v>0</v>
      </c>
      <c r="AR9" s="121">
        <v>0</v>
      </c>
      <c r="AS9" s="121">
        <f>SUM(AT9:AV9)</f>
        <v>186429</v>
      </c>
      <c r="AT9" s="121">
        <v>0</v>
      </c>
      <c r="AU9" s="121">
        <v>156171</v>
      </c>
      <c r="AV9" s="121">
        <v>30258</v>
      </c>
      <c r="AW9" s="121">
        <v>10584</v>
      </c>
      <c r="AX9" s="121">
        <f>SUM(AY9:BB9)</f>
        <v>382234</v>
      </c>
      <c r="AY9" s="121">
        <v>151400</v>
      </c>
      <c r="AZ9" s="121">
        <v>212694</v>
      </c>
      <c r="BA9" s="121">
        <v>18140</v>
      </c>
      <c r="BB9" s="121">
        <v>0</v>
      </c>
      <c r="BC9" s="121">
        <v>0</v>
      </c>
      <c r="BD9" s="121">
        <v>0</v>
      </c>
      <c r="BE9" s="121">
        <v>8660</v>
      </c>
      <c r="BF9" s="121">
        <f>SUM(AE9,+AM9,+BE9)</f>
        <v>734967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85117</v>
      </c>
      <c r="BP9" s="121">
        <f>SUM(BQ9:BT9)</f>
        <v>22491</v>
      </c>
      <c r="BQ9" s="121">
        <v>8555</v>
      </c>
      <c r="BR9" s="121">
        <v>0</v>
      </c>
      <c r="BS9" s="121">
        <v>13936</v>
      </c>
      <c r="BT9" s="121">
        <v>0</v>
      </c>
      <c r="BU9" s="121">
        <f>SUM(BV9:BX9)</f>
        <v>62626</v>
      </c>
      <c r="BV9" s="121">
        <v>0</v>
      </c>
      <c r="BW9" s="121">
        <v>62626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85117</v>
      </c>
      <c r="CI9" s="121">
        <f>SUM(AE9,+BG9)</f>
        <v>86404</v>
      </c>
      <c r="CJ9" s="121">
        <f>SUM(AF9,+BH9)</f>
        <v>86404</v>
      </c>
      <c r="CK9" s="121">
        <f>SUM(AG9,+BI9)</f>
        <v>0</v>
      </c>
      <c r="CL9" s="121">
        <f>SUM(AH9,+BJ9)</f>
        <v>86404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725020</v>
      </c>
      <c r="CR9" s="121">
        <f>SUM(AN9,+BP9)</f>
        <v>83147</v>
      </c>
      <c r="CS9" s="121">
        <f>SUM(AO9,+BQ9)</f>
        <v>69211</v>
      </c>
      <c r="CT9" s="121">
        <f>SUM(AP9,+BR9)</f>
        <v>0</v>
      </c>
      <c r="CU9" s="121">
        <f>SUM(AQ9,+BS9)</f>
        <v>13936</v>
      </c>
      <c r="CV9" s="121">
        <f>SUM(AR9,+BT9)</f>
        <v>0</v>
      </c>
      <c r="CW9" s="121">
        <f>SUM(AS9,+BU9)</f>
        <v>249055</v>
      </c>
      <c r="CX9" s="121">
        <f>SUM(AT9,+BV9)</f>
        <v>0</v>
      </c>
      <c r="CY9" s="121">
        <f>SUM(AU9,+BW9)</f>
        <v>218797</v>
      </c>
      <c r="CZ9" s="121">
        <f>SUM(AV9,+BX9)</f>
        <v>30258</v>
      </c>
      <c r="DA9" s="121">
        <f>SUM(AW9,+BY9)</f>
        <v>10584</v>
      </c>
      <c r="DB9" s="121">
        <f>SUM(AX9,+BZ9)</f>
        <v>382234</v>
      </c>
      <c r="DC9" s="121">
        <f>SUM(AY9,+CA9)</f>
        <v>151400</v>
      </c>
      <c r="DD9" s="121">
        <f>SUM(AZ9,+CB9)</f>
        <v>212694</v>
      </c>
      <c r="DE9" s="121">
        <f>SUM(BA9,+CC9)</f>
        <v>18140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8660</v>
      </c>
      <c r="DJ9" s="121">
        <f>SUM(BF9,+CH9)</f>
        <v>820084</v>
      </c>
    </row>
    <row r="10" spans="1:114" s="136" customFormat="1" ht="13.5" customHeight="1" x14ac:dyDescent="0.15">
      <c r="A10" s="119" t="s">
        <v>20</v>
      </c>
      <c r="B10" s="120" t="s">
        <v>334</v>
      </c>
      <c r="C10" s="119" t="s">
        <v>335</v>
      </c>
      <c r="D10" s="121">
        <f>SUM(E10,+L10)</f>
        <v>1539873</v>
      </c>
      <c r="E10" s="121">
        <f>SUM(F10:I10,K10)</f>
        <v>981569</v>
      </c>
      <c r="F10" s="121">
        <v>253606</v>
      </c>
      <c r="G10" s="121">
        <v>0</v>
      </c>
      <c r="H10" s="121">
        <v>448000</v>
      </c>
      <c r="I10" s="121">
        <v>46387</v>
      </c>
      <c r="J10" s="122" t="s">
        <v>399</v>
      </c>
      <c r="K10" s="121">
        <v>233576</v>
      </c>
      <c r="L10" s="121">
        <v>558304</v>
      </c>
      <c r="M10" s="121">
        <f>SUM(N10,+U10)</f>
        <v>73096</v>
      </c>
      <c r="N10" s="121">
        <f>SUM(O10:R10,T10)</f>
        <v>17557</v>
      </c>
      <c r="O10" s="121">
        <v>0</v>
      </c>
      <c r="P10" s="121">
        <v>0</v>
      </c>
      <c r="Q10" s="121">
        <v>0</v>
      </c>
      <c r="R10" s="121">
        <v>1027</v>
      </c>
      <c r="S10" s="122" t="s">
        <v>399</v>
      </c>
      <c r="T10" s="121">
        <v>16530</v>
      </c>
      <c r="U10" s="121">
        <v>55539</v>
      </c>
      <c r="V10" s="121">
        <f>+SUM(D10,M10)</f>
        <v>1612969</v>
      </c>
      <c r="W10" s="121">
        <f>+SUM(E10,N10)</f>
        <v>999126</v>
      </c>
      <c r="X10" s="121">
        <f>+SUM(F10,O10)</f>
        <v>253606</v>
      </c>
      <c r="Y10" s="121">
        <f>+SUM(G10,P10)</f>
        <v>0</v>
      </c>
      <c r="Z10" s="121">
        <f>+SUM(H10,Q10)</f>
        <v>448000</v>
      </c>
      <c r="AA10" s="121">
        <f>+SUM(I10,R10)</f>
        <v>47414</v>
      </c>
      <c r="AB10" s="122" t="str">
        <f>IF(+SUM(J10,S10)=0,"-",+SUM(J10,S10))</f>
        <v>-</v>
      </c>
      <c r="AC10" s="121">
        <f>+SUM(K10,T10)</f>
        <v>250106</v>
      </c>
      <c r="AD10" s="121">
        <f>+SUM(L10,U10)</f>
        <v>613843</v>
      </c>
      <c r="AE10" s="121">
        <f>SUM(AF10,+AK10)</f>
        <v>945612</v>
      </c>
      <c r="AF10" s="121">
        <f>SUM(AG10:AJ10)</f>
        <v>945612</v>
      </c>
      <c r="AG10" s="121">
        <v>0</v>
      </c>
      <c r="AH10" s="121">
        <v>945612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594261</v>
      </c>
      <c r="AN10" s="121">
        <f>SUM(AO10:AR10)</f>
        <v>15199</v>
      </c>
      <c r="AO10" s="121">
        <v>15199</v>
      </c>
      <c r="AP10" s="121">
        <v>0</v>
      </c>
      <c r="AQ10" s="121">
        <v>0</v>
      </c>
      <c r="AR10" s="121">
        <v>0</v>
      </c>
      <c r="AS10" s="121">
        <f>SUM(AT10:AV10)</f>
        <v>137668</v>
      </c>
      <c r="AT10" s="121">
        <v>621</v>
      </c>
      <c r="AU10" s="121">
        <v>137047</v>
      </c>
      <c r="AV10" s="121">
        <v>0</v>
      </c>
      <c r="AW10" s="121">
        <v>0</v>
      </c>
      <c r="AX10" s="121">
        <f>SUM(AY10:BB10)</f>
        <v>441394</v>
      </c>
      <c r="AY10" s="121">
        <v>147034</v>
      </c>
      <c r="AZ10" s="121">
        <v>292689</v>
      </c>
      <c r="BA10" s="121">
        <v>956</v>
      </c>
      <c r="BB10" s="121">
        <v>715</v>
      </c>
      <c r="BC10" s="121">
        <v>0</v>
      </c>
      <c r="BD10" s="121">
        <v>0</v>
      </c>
      <c r="BE10" s="121">
        <v>0</v>
      </c>
      <c r="BF10" s="121">
        <f>SUM(AE10,+AM10,+BE10)</f>
        <v>1539873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73096</v>
      </c>
      <c r="BP10" s="121">
        <f>SUM(BQ10:BT10)</f>
        <v>9116</v>
      </c>
      <c r="BQ10" s="121">
        <v>9116</v>
      </c>
      <c r="BR10" s="121">
        <v>0</v>
      </c>
      <c r="BS10" s="121">
        <v>0</v>
      </c>
      <c r="BT10" s="121">
        <v>0</v>
      </c>
      <c r="BU10" s="121">
        <f>SUM(BV10:BX10)</f>
        <v>28256</v>
      </c>
      <c r="BV10" s="121">
        <v>0</v>
      </c>
      <c r="BW10" s="121">
        <v>28256</v>
      </c>
      <c r="BX10" s="121">
        <v>0</v>
      </c>
      <c r="BY10" s="121">
        <v>0</v>
      </c>
      <c r="BZ10" s="121">
        <f>SUM(CA10:CD10)</f>
        <v>35724</v>
      </c>
      <c r="CA10" s="121">
        <v>0</v>
      </c>
      <c r="CB10" s="121">
        <v>35724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73096</v>
      </c>
      <c r="CI10" s="121">
        <f>SUM(AE10,+BG10)</f>
        <v>945612</v>
      </c>
      <c r="CJ10" s="121">
        <f>SUM(AF10,+BH10)</f>
        <v>945612</v>
      </c>
      <c r="CK10" s="121">
        <f>SUM(AG10,+BI10)</f>
        <v>0</v>
      </c>
      <c r="CL10" s="121">
        <f>SUM(AH10,+BJ10)</f>
        <v>945612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667357</v>
      </c>
      <c r="CR10" s="121">
        <f>SUM(AN10,+BP10)</f>
        <v>24315</v>
      </c>
      <c r="CS10" s="121">
        <f>SUM(AO10,+BQ10)</f>
        <v>24315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165924</v>
      </c>
      <c r="CX10" s="121">
        <f>SUM(AT10,+BV10)</f>
        <v>621</v>
      </c>
      <c r="CY10" s="121">
        <f>SUM(AU10,+BW10)</f>
        <v>165303</v>
      </c>
      <c r="CZ10" s="121">
        <f>SUM(AV10,+BX10)</f>
        <v>0</v>
      </c>
      <c r="DA10" s="121">
        <f>SUM(AW10,+BY10)</f>
        <v>0</v>
      </c>
      <c r="DB10" s="121">
        <f>SUM(AX10,+BZ10)</f>
        <v>477118</v>
      </c>
      <c r="DC10" s="121">
        <f>SUM(AY10,+CA10)</f>
        <v>147034</v>
      </c>
      <c r="DD10" s="121">
        <f>SUM(AZ10,+CB10)</f>
        <v>328413</v>
      </c>
      <c r="DE10" s="121">
        <f>SUM(BA10,+CC10)</f>
        <v>956</v>
      </c>
      <c r="DF10" s="121">
        <f>SUM(BB10,+CD10)</f>
        <v>715</v>
      </c>
      <c r="DG10" s="121">
        <f>SUM(BC10,+CE10)</f>
        <v>0</v>
      </c>
      <c r="DH10" s="121">
        <f>SUM(BD10,+CF10)</f>
        <v>0</v>
      </c>
      <c r="DI10" s="121">
        <f>SUM(BE10,+CG10)</f>
        <v>0</v>
      </c>
      <c r="DJ10" s="121">
        <f>SUM(BF10,+CH10)</f>
        <v>1612969</v>
      </c>
    </row>
    <row r="11" spans="1:114" s="136" customFormat="1" ht="13.5" customHeight="1" x14ac:dyDescent="0.15">
      <c r="A11" s="119" t="s">
        <v>20</v>
      </c>
      <c r="B11" s="120" t="s">
        <v>337</v>
      </c>
      <c r="C11" s="119" t="s">
        <v>338</v>
      </c>
      <c r="D11" s="121">
        <f>SUM(E11,+L11)</f>
        <v>502607</v>
      </c>
      <c r="E11" s="121">
        <f>SUM(F11:I11,K11)</f>
        <v>550</v>
      </c>
      <c r="F11" s="121">
        <v>0</v>
      </c>
      <c r="G11" s="121">
        <v>0</v>
      </c>
      <c r="H11" s="121">
        <v>0</v>
      </c>
      <c r="I11" s="121">
        <v>70</v>
      </c>
      <c r="J11" s="122" t="s">
        <v>399</v>
      </c>
      <c r="K11" s="121">
        <v>480</v>
      </c>
      <c r="L11" s="121">
        <v>502057</v>
      </c>
      <c r="M11" s="121">
        <f>SUM(N11,+U11)</f>
        <v>79702</v>
      </c>
      <c r="N11" s="121">
        <f>SUM(O11:R11,T11)</f>
        <v>3935</v>
      </c>
      <c r="O11" s="121">
        <v>0</v>
      </c>
      <c r="P11" s="121">
        <v>0</v>
      </c>
      <c r="Q11" s="121">
        <v>0</v>
      </c>
      <c r="R11" s="121">
        <v>3935</v>
      </c>
      <c r="S11" s="122" t="s">
        <v>399</v>
      </c>
      <c r="T11" s="121">
        <v>0</v>
      </c>
      <c r="U11" s="121">
        <v>75767</v>
      </c>
      <c r="V11" s="121">
        <f>+SUM(D11,M11)</f>
        <v>582309</v>
      </c>
      <c r="W11" s="121">
        <f>+SUM(E11,N11)</f>
        <v>4485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4005</v>
      </c>
      <c r="AB11" s="122" t="str">
        <f>IF(+SUM(J11,S11)=0,"-",+SUM(J11,S11))</f>
        <v>-</v>
      </c>
      <c r="AC11" s="121">
        <f>+SUM(K11,T11)</f>
        <v>480</v>
      </c>
      <c r="AD11" s="121">
        <f>+SUM(L11,U11)</f>
        <v>577824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156106</v>
      </c>
      <c r="AN11" s="121">
        <f>SUM(AO11:AR11)</f>
        <v>7982</v>
      </c>
      <c r="AO11" s="121">
        <v>7982</v>
      </c>
      <c r="AP11" s="121">
        <v>0</v>
      </c>
      <c r="AQ11" s="121">
        <v>0</v>
      </c>
      <c r="AR11" s="121">
        <v>0</v>
      </c>
      <c r="AS11" s="121">
        <f>SUM(AT11:AV11)</f>
        <v>8087</v>
      </c>
      <c r="AT11" s="121">
        <v>4339</v>
      </c>
      <c r="AU11" s="121">
        <v>1292</v>
      </c>
      <c r="AV11" s="121">
        <v>2456</v>
      </c>
      <c r="AW11" s="121">
        <v>0</v>
      </c>
      <c r="AX11" s="121">
        <f>SUM(AY11:BB11)</f>
        <v>140037</v>
      </c>
      <c r="AY11" s="121">
        <v>139927</v>
      </c>
      <c r="AZ11" s="121">
        <v>110</v>
      </c>
      <c r="BA11" s="121">
        <v>0</v>
      </c>
      <c r="BB11" s="121">
        <v>0</v>
      </c>
      <c r="BC11" s="121">
        <v>345980</v>
      </c>
      <c r="BD11" s="121">
        <v>0</v>
      </c>
      <c r="BE11" s="121">
        <v>521</v>
      </c>
      <c r="BF11" s="121">
        <f>SUM(AE11,+AM11,+BE11)</f>
        <v>156627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79702</v>
      </c>
      <c r="BP11" s="121">
        <f>SUM(BQ11:BT11)</f>
        <v>25705</v>
      </c>
      <c r="BQ11" s="121">
        <v>6897</v>
      </c>
      <c r="BR11" s="121">
        <v>0</v>
      </c>
      <c r="BS11" s="121">
        <v>18808</v>
      </c>
      <c r="BT11" s="121">
        <v>0</v>
      </c>
      <c r="BU11" s="121">
        <f>SUM(BV11:BX11)</f>
        <v>50925</v>
      </c>
      <c r="BV11" s="121">
        <v>0</v>
      </c>
      <c r="BW11" s="121">
        <v>50925</v>
      </c>
      <c r="BX11" s="121">
        <v>0</v>
      </c>
      <c r="BY11" s="121">
        <v>0</v>
      </c>
      <c r="BZ11" s="121">
        <f>SUM(CA11:CD11)</f>
        <v>3072</v>
      </c>
      <c r="CA11" s="121">
        <v>3072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79702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235808</v>
      </c>
      <c r="CR11" s="121">
        <f>SUM(AN11,+BP11)</f>
        <v>33687</v>
      </c>
      <c r="CS11" s="121">
        <f>SUM(AO11,+BQ11)</f>
        <v>14879</v>
      </c>
      <c r="CT11" s="121">
        <f>SUM(AP11,+BR11)</f>
        <v>0</v>
      </c>
      <c r="CU11" s="121">
        <f>SUM(AQ11,+BS11)</f>
        <v>18808</v>
      </c>
      <c r="CV11" s="121">
        <f>SUM(AR11,+BT11)</f>
        <v>0</v>
      </c>
      <c r="CW11" s="121">
        <f>SUM(AS11,+BU11)</f>
        <v>59012</v>
      </c>
      <c r="CX11" s="121">
        <f>SUM(AT11,+BV11)</f>
        <v>4339</v>
      </c>
      <c r="CY11" s="121">
        <f>SUM(AU11,+BW11)</f>
        <v>52217</v>
      </c>
      <c r="CZ11" s="121">
        <f>SUM(AV11,+BX11)</f>
        <v>2456</v>
      </c>
      <c r="DA11" s="121">
        <f>SUM(AW11,+BY11)</f>
        <v>0</v>
      </c>
      <c r="DB11" s="121">
        <f>SUM(AX11,+BZ11)</f>
        <v>143109</v>
      </c>
      <c r="DC11" s="121">
        <f>SUM(AY11,+CA11)</f>
        <v>142999</v>
      </c>
      <c r="DD11" s="121">
        <f>SUM(AZ11,+CB11)</f>
        <v>110</v>
      </c>
      <c r="DE11" s="121">
        <f>SUM(BA11,+CC11)</f>
        <v>0</v>
      </c>
      <c r="DF11" s="121">
        <f>SUM(BB11,+CD11)</f>
        <v>0</v>
      </c>
      <c r="DG11" s="121">
        <f>SUM(BC11,+CE11)</f>
        <v>345980</v>
      </c>
      <c r="DH11" s="121">
        <f>SUM(BD11,+CF11)</f>
        <v>0</v>
      </c>
      <c r="DI11" s="121">
        <f>SUM(BE11,+CG11)</f>
        <v>521</v>
      </c>
      <c r="DJ11" s="121">
        <f>SUM(BF11,+CH11)</f>
        <v>236329</v>
      </c>
    </row>
    <row r="12" spans="1:114" s="136" customFormat="1" ht="13.5" customHeight="1" x14ac:dyDescent="0.15">
      <c r="A12" s="119" t="s">
        <v>20</v>
      </c>
      <c r="B12" s="120" t="s">
        <v>342</v>
      </c>
      <c r="C12" s="119" t="s">
        <v>343</v>
      </c>
      <c r="D12" s="121">
        <f>SUM(E12,+L12)</f>
        <v>349968</v>
      </c>
      <c r="E12" s="121">
        <f>SUM(F12:I12,K12)</f>
        <v>2516</v>
      </c>
      <c r="F12" s="121">
        <v>0</v>
      </c>
      <c r="G12" s="121">
        <v>0</v>
      </c>
      <c r="H12" s="121">
        <v>0</v>
      </c>
      <c r="I12" s="121">
        <v>2516</v>
      </c>
      <c r="J12" s="122" t="s">
        <v>399</v>
      </c>
      <c r="K12" s="121">
        <v>0</v>
      </c>
      <c r="L12" s="121">
        <v>347452</v>
      </c>
      <c r="M12" s="121">
        <f>SUM(N12,+U12)</f>
        <v>28321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399</v>
      </c>
      <c r="T12" s="121">
        <v>0</v>
      </c>
      <c r="U12" s="121">
        <v>28321</v>
      </c>
      <c r="V12" s="121">
        <f>+SUM(D12,M12)</f>
        <v>378289</v>
      </c>
      <c r="W12" s="121">
        <f>+SUM(E12,N12)</f>
        <v>2516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2516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375773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85825</v>
      </c>
      <c r="AN12" s="121">
        <f>SUM(AO12:AR12)</f>
        <v>22613</v>
      </c>
      <c r="AO12" s="121">
        <v>21456</v>
      </c>
      <c r="AP12" s="121">
        <v>0</v>
      </c>
      <c r="AQ12" s="121">
        <v>0</v>
      </c>
      <c r="AR12" s="121">
        <v>1157</v>
      </c>
      <c r="AS12" s="121">
        <f>SUM(AT12:AV12)</f>
        <v>4589</v>
      </c>
      <c r="AT12" s="121">
        <v>0</v>
      </c>
      <c r="AU12" s="121">
        <v>0</v>
      </c>
      <c r="AV12" s="121">
        <v>4589</v>
      </c>
      <c r="AW12" s="121">
        <v>0</v>
      </c>
      <c r="AX12" s="121">
        <f>SUM(AY12:BB12)</f>
        <v>58623</v>
      </c>
      <c r="AY12" s="121">
        <v>56294</v>
      </c>
      <c r="AZ12" s="121">
        <v>0</v>
      </c>
      <c r="BA12" s="121">
        <v>0</v>
      </c>
      <c r="BB12" s="121">
        <v>2329</v>
      </c>
      <c r="BC12" s="121">
        <v>251022</v>
      </c>
      <c r="BD12" s="121">
        <v>0</v>
      </c>
      <c r="BE12" s="121">
        <v>13121</v>
      </c>
      <c r="BF12" s="121">
        <f>SUM(AE12,+AM12,+BE12)</f>
        <v>98946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1340</v>
      </c>
      <c r="BP12" s="121">
        <f>SUM(BQ12:BT12)</f>
        <v>1340</v>
      </c>
      <c r="BQ12" s="121">
        <v>1340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26981</v>
      </c>
      <c r="CF12" s="121">
        <v>0</v>
      </c>
      <c r="CG12" s="121">
        <v>0</v>
      </c>
      <c r="CH12" s="121">
        <f>SUM(BG12,+BO12,+CG12)</f>
        <v>1340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87165</v>
      </c>
      <c r="CR12" s="121">
        <f>SUM(AN12,+BP12)</f>
        <v>23953</v>
      </c>
      <c r="CS12" s="121">
        <f>SUM(AO12,+BQ12)</f>
        <v>22796</v>
      </c>
      <c r="CT12" s="121">
        <f>SUM(AP12,+BR12)</f>
        <v>0</v>
      </c>
      <c r="CU12" s="121">
        <f>SUM(AQ12,+BS12)</f>
        <v>0</v>
      </c>
      <c r="CV12" s="121">
        <f>SUM(AR12,+BT12)</f>
        <v>1157</v>
      </c>
      <c r="CW12" s="121">
        <f>SUM(AS12,+BU12)</f>
        <v>4589</v>
      </c>
      <c r="CX12" s="121">
        <f>SUM(AT12,+BV12)</f>
        <v>0</v>
      </c>
      <c r="CY12" s="121">
        <f>SUM(AU12,+BW12)</f>
        <v>0</v>
      </c>
      <c r="CZ12" s="121">
        <f>SUM(AV12,+BX12)</f>
        <v>4589</v>
      </c>
      <c r="DA12" s="121">
        <f>SUM(AW12,+BY12)</f>
        <v>0</v>
      </c>
      <c r="DB12" s="121">
        <f>SUM(AX12,+BZ12)</f>
        <v>58623</v>
      </c>
      <c r="DC12" s="121">
        <f>SUM(AY12,+CA12)</f>
        <v>56294</v>
      </c>
      <c r="DD12" s="121">
        <f>SUM(AZ12,+CB12)</f>
        <v>0</v>
      </c>
      <c r="DE12" s="121">
        <f>SUM(BA12,+CC12)</f>
        <v>0</v>
      </c>
      <c r="DF12" s="121">
        <f>SUM(BB12,+CD12)</f>
        <v>2329</v>
      </c>
      <c r="DG12" s="121">
        <f>SUM(BC12,+CE12)</f>
        <v>278003</v>
      </c>
      <c r="DH12" s="121">
        <f>SUM(BD12,+CF12)</f>
        <v>0</v>
      </c>
      <c r="DI12" s="121">
        <f>SUM(BE12,+CG12)</f>
        <v>13121</v>
      </c>
      <c r="DJ12" s="121">
        <f>SUM(BF12,+CH12)</f>
        <v>100286</v>
      </c>
    </row>
    <row r="13" spans="1:114" s="136" customFormat="1" ht="13.5" customHeight="1" x14ac:dyDescent="0.15">
      <c r="A13" s="119" t="s">
        <v>20</v>
      </c>
      <c r="B13" s="120" t="s">
        <v>347</v>
      </c>
      <c r="C13" s="119" t="s">
        <v>348</v>
      </c>
      <c r="D13" s="121">
        <f>SUM(E13,+L13)</f>
        <v>541302</v>
      </c>
      <c r="E13" s="121">
        <f>SUM(F13:I13,K13)</f>
        <v>5472</v>
      </c>
      <c r="F13" s="121">
        <v>0</v>
      </c>
      <c r="G13" s="121">
        <v>0</v>
      </c>
      <c r="H13" s="121">
        <v>0</v>
      </c>
      <c r="I13" s="121">
        <v>0</v>
      </c>
      <c r="J13" s="122" t="s">
        <v>399</v>
      </c>
      <c r="K13" s="121">
        <v>5472</v>
      </c>
      <c r="L13" s="121">
        <v>535830</v>
      </c>
      <c r="M13" s="121">
        <f>SUM(N13,+U13)</f>
        <v>92854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399</v>
      </c>
      <c r="T13" s="121">
        <v>0</v>
      </c>
      <c r="U13" s="121">
        <v>92854</v>
      </c>
      <c r="V13" s="121">
        <f>+SUM(D13,M13)</f>
        <v>634156</v>
      </c>
      <c r="W13" s="121">
        <f>+SUM(E13,N13)</f>
        <v>5472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5472</v>
      </c>
      <c r="AD13" s="121">
        <f>+SUM(L13,U13)</f>
        <v>628684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217664</v>
      </c>
      <c r="AN13" s="121">
        <f>SUM(AO13:AR13)</f>
        <v>20402</v>
      </c>
      <c r="AO13" s="121">
        <v>20402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197262</v>
      </c>
      <c r="AY13" s="121">
        <v>184592</v>
      </c>
      <c r="AZ13" s="121">
        <v>12670</v>
      </c>
      <c r="BA13" s="121">
        <v>0</v>
      </c>
      <c r="BB13" s="121">
        <v>0</v>
      </c>
      <c r="BC13" s="121">
        <v>323638</v>
      </c>
      <c r="BD13" s="121">
        <v>0</v>
      </c>
      <c r="BE13" s="121">
        <v>0</v>
      </c>
      <c r="BF13" s="121">
        <f>SUM(AE13,+AM13,+BE13)</f>
        <v>217664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92854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217664</v>
      </c>
      <c r="CR13" s="121">
        <f>SUM(AN13,+BP13)</f>
        <v>20402</v>
      </c>
      <c r="CS13" s="121">
        <f>SUM(AO13,+BQ13)</f>
        <v>20402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197262</v>
      </c>
      <c r="DC13" s="121">
        <f>SUM(AY13,+CA13)</f>
        <v>184592</v>
      </c>
      <c r="DD13" s="121">
        <f>SUM(AZ13,+CB13)</f>
        <v>12670</v>
      </c>
      <c r="DE13" s="121">
        <f>SUM(BA13,+CC13)</f>
        <v>0</v>
      </c>
      <c r="DF13" s="121">
        <f>SUM(BB13,+CD13)</f>
        <v>0</v>
      </c>
      <c r="DG13" s="121">
        <f>SUM(BC13,+CE13)</f>
        <v>416492</v>
      </c>
      <c r="DH13" s="121">
        <f>SUM(BD13,+CF13)</f>
        <v>0</v>
      </c>
      <c r="DI13" s="121">
        <f>SUM(BE13,+CG13)</f>
        <v>0</v>
      </c>
      <c r="DJ13" s="121">
        <f>SUM(BF13,+CH13)</f>
        <v>217664</v>
      </c>
    </row>
    <row r="14" spans="1:114" s="136" customFormat="1" ht="13.5" customHeight="1" x14ac:dyDescent="0.15">
      <c r="A14" s="119" t="s">
        <v>20</v>
      </c>
      <c r="B14" s="120" t="s">
        <v>350</v>
      </c>
      <c r="C14" s="119" t="s">
        <v>351</v>
      </c>
      <c r="D14" s="121">
        <f>SUM(E14,+L14)</f>
        <v>271122</v>
      </c>
      <c r="E14" s="121">
        <f>SUM(F14:I14,K14)</f>
        <v>59730</v>
      </c>
      <c r="F14" s="121">
        <v>0</v>
      </c>
      <c r="G14" s="121">
        <v>0</v>
      </c>
      <c r="H14" s="121">
        <v>0</v>
      </c>
      <c r="I14" s="121">
        <v>59393</v>
      </c>
      <c r="J14" s="122" t="s">
        <v>399</v>
      </c>
      <c r="K14" s="121">
        <v>337</v>
      </c>
      <c r="L14" s="121">
        <v>211392</v>
      </c>
      <c r="M14" s="121">
        <f>SUM(N14,+U14)</f>
        <v>34557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399</v>
      </c>
      <c r="T14" s="121">
        <v>0</v>
      </c>
      <c r="U14" s="121">
        <v>34557</v>
      </c>
      <c r="V14" s="121">
        <f>+SUM(D14,M14)</f>
        <v>305679</v>
      </c>
      <c r="W14" s="121">
        <f>+SUM(E14,N14)</f>
        <v>59730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59393</v>
      </c>
      <c r="AB14" s="122" t="str">
        <f>IF(+SUM(J14,S14)=0,"-",+SUM(J14,S14))</f>
        <v>-</v>
      </c>
      <c r="AC14" s="121">
        <f>+SUM(K14,T14)</f>
        <v>337</v>
      </c>
      <c r="AD14" s="121">
        <f>+SUM(L14,U14)</f>
        <v>245949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12799</v>
      </c>
      <c r="AM14" s="121">
        <f>SUM(AN14,AS14,AW14,AX14,BD14)</f>
        <v>125516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125516</v>
      </c>
      <c r="AY14" s="121">
        <v>125516</v>
      </c>
      <c r="AZ14" s="121">
        <v>0</v>
      </c>
      <c r="BA14" s="121">
        <v>0</v>
      </c>
      <c r="BB14" s="121">
        <v>0</v>
      </c>
      <c r="BC14" s="121">
        <v>132807</v>
      </c>
      <c r="BD14" s="121">
        <v>0</v>
      </c>
      <c r="BE14" s="121">
        <v>0</v>
      </c>
      <c r="BF14" s="121">
        <f>SUM(AE14,+AM14,+BE14)</f>
        <v>125516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34557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12799</v>
      </c>
      <c r="CQ14" s="121">
        <f>SUM(AM14,+BO14)</f>
        <v>125516</v>
      </c>
      <c r="CR14" s="121">
        <f>SUM(AN14,+BP14)</f>
        <v>0</v>
      </c>
      <c r="CS14" s="121">
        <f>SUM(AO14,+BQ14)</f>
        <v>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125516</v>
      </c>
      <c r="DC14" s="121">
        <f>SUM(AY14,+CA14)</f>
        <v>125516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167364</v>
      </c>
      <c r="DH14" s="121">
        <f>SUM(BD14,+CF14)</f>
        <v>0</v>
      </c>
      <c r="DI14" s="121">
        <f>SUM(BE14,+CG14)</f>
        <v>0</v>
      </c>
      <c r="DJ14" s="121">
        <f>SUM(BF14,+CH14)</f>
        <v>125516</v>
      </c>
    </row>
    <row r="15" spans="1:114" s="136" customFormat="1" ht="13.5" customHeight="1" x14ac:dyDescent="0.15">
      <c r="A15" s="119" t="s">
        <v>20</v>
      </c>
      <c r="B15" s="120" t="s">
        <v>356</v>
      </c>
      <c r="C15" s="119" t="s">
        <v>357</v>
      </c>
      <c r="D15" s="121">
        <f>SUM(E15,+L15)</f>
        <v>749490</v>
      </c>
      <c r="E15" s="121">
        <f>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2" t="s">
        <v>399</v>
      </c>
      <c r="K15" s="121">
        <v>0</v>
      </c>
      <c r="L15" s="121">
        <v>749490</v>
      </c>
      <c r="M15" s="121">
        <f>SUM(N15,+U15)</f>
        <v>174799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399</v>
      </c>
      <c r="T15" s="121">
        <v>0</v>
      </c>
      <c r="U15" s="121">
        <v>174799</v>
      </c>
      <c r="V15" s="121">
        <f>+SUM(D15,M15)</f>
        <v>924289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2" t="str">
        <f>IF(+SUM(J15,S15)=0,"-",+SUM(J15,S15))</f>
        <v>-</v>
      </c>
      <c r="AC15" s="121">
        <f>+SUM(K15,T15)</f>
        <v>0</v>
      </c>
      <c r="AD15" s="121">
        <f>+SUM(L15,U15)</f>
        <v>924289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749490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174799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0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0</v>
      </c>
      <c r="DC15" s="121">
        <f>SUM(AY15,+CA15)</f>
        <v>0</v>
      </c>
      <c r="DD15" s="121">
        <f>SUM(AZ15,+CB15)</f>
        <v>0</v>
      </c>
      <c r="DE15" s="121">
        <f>SUM(BA15,+CC15)</f>
        <v>0</v>
      </c>
      <c r="DF15" s="121">
        <f>SUM(BB15,+CD15)</f>
        <v>0</v>
      </c>
      <c r="DG15" s="121">
        <f>SUM(BC15,+CE15)</f>
        <v>924289</v>
      </c>
      <c r="DH15" s="121">
        <f>SUM(BD15,+CF15)</f>
        <v>0</v>
      </c>
      <c r="DI15" s="121">
        <f>SUM(BE15,+CG15)</f>
        <v>0</v>
      </c>
      <c r="DJ15" s="121">
        <f>SUM(BF15,+CH15)</f>
        <v>0</v>
      </c>
    </row>
    <row r="16" spans="1:114" s="136" customFormat="1" ht="13.5" customHeight="1" x14ac:dyDescent="0.15">
      <c r="A16" s="119" t="s">
        <v>20</v>
      </c>
      <c r="B16" s="120" t="s">
        <v>361</v>
      </c>
      <c r="C16" s="119" t="s">
        <v>362</v>
      </c>
      <c r="D16" s="121">
        <f>SUM(E16,+L16)</f>
        <v>673057</v>
      </c>
      <c r="E16" s="121">
        <f>SUM(F16:I16,K16)</f>
        <v>163150</v>
      </c>
      <c r="F16" s="121">
        <v>0</v>
      </c>
      <c r="G16" s="121">
        <v>0</v>
      </c>
      <c r="H16" s="121">
        <v>0</v>
      </c>
      <c r="I16" s="121">
        <v>156781</v>
      </c>
      <c r="J16" s="122" t="s">
        <v>399</v>
      </c>
      <c r="K16" s="121">
        <v>6369</v>
      </c>
      <c r="L16" s="121">
        <v>509907</v>
      </c>
      <c r="M16" s="121">
        <f>SUM(N16,+U16)</f>
        <v>67884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399</v>
      </c>
      <c r="T16" s="121">
        <v>0</v>
      </c>
      <c r="U16" s="121">
        <v>67884</v>
      </c>
      <c r="V16" s="121">
        <f>+SUM(D16,M16)</f>
        <v>740941</v>
      </c>
      <c r="W16" s="121">
        <f>+SUM(E16,N16)</f>
        <v>163150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156781</v>
      </c>
      <c r="AB16" s="122" t="str">
        <f>IF(+SUM(J16,S16)=0,"-",+SUM(J16,S16))</f>
        <v>-</v>
      </c>
      <c r="AC16" s="121">
        <f>+SUM(K16,T16)</f>
        <v>6369</v>
      </c>
      <c r="AD16" s="121">
        <f>+SUM(L16,U16)</f>
        <v>577791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30505</v>
      </c>
      <c r="AM16" s="121">
        <f>SUM(AN16,AS16,AW16,AX16,BD16)</f>
        <v>269934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269934</v>
      </c>
      <c r="AY16" s="121">
        <v>261157</v>
      </c>
      <c r="AZ16" s="121">
        <v>8777</v>
      </c>
      <c r="BA16" s="121">
        <v>0</v>
      </c>
      <c r="BB16" s="121">
        <v>0</v>
      </c>
      <c r="BC16" s="121">
        <v>372618</v>
      </c>
      <c r="BD16" s="121">
        <v>0</v>
      </c>
      <c r="BE16" s="121">
        <v>0</v>
      </c>
      <c r="BF16" s="121">
        <f>SUM(AE16,+AM16,+BE16)</f>
        <v>269934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67884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30505</v>
      </c>
      <c r="CQ16" s="121">
        <f>SUM(AM16,+BO16)</f>
        <v>269934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269934</v>
      </c>
      <c r="DC16" s="121">
        <f>SUM(AY16,+CA16)</f>
        <v>261157</v>
      </c>
      <c r="DD16" s="121">
        <f>SUM(AZ16,+CB16)</f>
        <v>8777</v>
      </c>
      <c r="DE16" s="121">
        <f>SUM(BA16,+CC16)</f>
        <v>0</v>
      </c>
      <c r="DF16" s="121">
        <f>SUM(BB16,+CD16)</f>
        <v>0</v>
      </c>
      <c r="DG16" s="121">
        <f>SUM(BC16,+CE16)</f>
        <v>440502</v>
      </c>
      <c r="DH16" s="121">
        <f>SUM(BD16,+CF16)</f>
        <v>0</v>
      </c>
      <c r="DI16" s="121">
        <f>SUM(BE16,+CG16)</f>
        <v>0</v>
      </c>
      <c r="DJ16" s="121">
        <f>SUM(BF16,+CH16)</f>
        <v>269934</v>
      </c>
    </row>
    <row r="17" spans="1:114" s="136" customFormat="1" ht="13.5" customHeight="1" x14ac:dyDescent="0.15">
      <c r="A17" s="119" t="s">
        <v>20</v>
      </c>
      <c r="B17" s="120" t="s">
        <v>364</v>
      </c>
      <c r="C17" s="119" t="s">
        <v>365</v>
      </c>
      <c r="D17" s="121">
        <f>SUM(E17,+L17)</f>
        <v>191280</v>
      </c>
      <c r="E17" s="121">
        <f>SUM(F17:I17,K17)</f>
        <v>15995</v>
      </c>
      <c r="F17" s="121">
        <v>0</v>
      </c>
      <c r="G17" s="121">
        <v>0</v>
      </c>
      <c r="H17" s="121">
        <v>0</v>
      </c>
      <c r="I17" s="121">
        <v>0</v>
      </c>
      <c r="J17" s="122" t="s">
        <v>399</v>
      </c>
      <c r="K17" s="121">
        <v>15995</v>
      </c>
      <c r="L17" s="121">
        <v>175285</v>
      </c>
      <c r="M17" s="121">
        <f>SUM(N17,+U17)</f>
        <v>13967</v>
      </c>
      <c r="N17" s="121">
        <f>SUM(O17:R17,T17)</f>
        <v>30</v>
      </c>
      <c r="O17" s="121">
        <v>0</v>
      </c>
      <c r="P17" s="121">
        <v>0</v>
      </c>
      <c r="Q17" s="121">
        <v>0</v>
      </c>
      <c r="R17" s="121">
        <v>0</v>
      </c>
      <c r="S17" s="122" t="s">
        <v>399</v>
      </c>
      <c r="T17" s="121">
        <v>30</v>
      </c>
      <c r="U17" s="121">
        <v>13937</v>
      </c>
      <c r="V17" s="121">
        <f>+SUM(D17,M17)</f>
        <v>205247</v>
      </c>
      <c r="W17" s="121">
        <f>+SUM(E17,N17)</f>
        <v>16025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2" t="str">
        <f>IF(+SUM(J17,S17)=0,"-",+SUM(J17,S17))</f>
        <v>-</v>
      </c>
      <c r="AC17" s="121">
        <f>+SUM(K17,T17)</f>
        <v>16025</v>
      </c>
      <c r="AD17" s="121">
        <f>+SUM(L17,U17)</f>
        <v>189222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8118</v>
      </c>
      <c r="AM17" s="121">
        <f>SUM(AN17,AS17,AW17,AX17,BD17)</f>
        <v>96585</v>
      </c>
      <c r="AN17" s="121">
        <f>SUM(AO17:AR17)</f>
        <v>3702</v>
      </c>
      <c r="AO17" s="121">
        <v>3702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92883</v>
      </c>
      <c r="AY17" s="121">
        <v>86874</v>
      </c>
      <c r="AZ17" s="121">
        <v>6009</v>
      </c>
      <c r="BA17" s="121">
        <v>0</v>
      </c>
      <c r="BB17" s="121">
        <v>0</v>
      </c>
      <c r="BC17" s="121">
        <v>81450</v>
      </c>
      <c r="BD17" s="121">
        <v>0</v>
      </c>
      <c r="BE17" s="121">
        <v>5127</v>
      </c>
      <c r="BF17" s="121">
        <f>SUM(AE17,+AM17,+BE17)</f>
        <v>101712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3375</v>
      </c>
      <c r="BP17" s="121">
        <f>SUM(BQ17:BT17)</f>
        <v>3375</v>
      </c>
      <c r="BQ17" s="121">
        <v>3375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10592</v>
      </c>
      <c r="CF17" s="121">
        <v>0</v>
      </c>
      <c r="CG17" s="121">
        <v>0</v>
      </c>
      <c r="CH17" s="121">
        <f>SUM(BG17,+BO17,+CG17)</f>
        <v>3375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8118</v>
      </c>
      <c r="CQ17" s="121">
        <f>SUM(AM17,+BO17)</f>
        <v>99960</v>
      </c>
      <c r="CR17" s="121">
        <f>SUM(AN17,+BP17)</f>
        <v>7077</v>
      </c>
      <c r="CS17" s="121">
        <f>SUM(AO17,+BQ17)</f>
        <v>7077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92883</v>
      </c>
      <c r="DC17" s="121">
        <f>SUM(AY17,+CA17)</f>
        <v>86874</v>
      </c>
      <c r="DD17" s="121">
        <f>SUM(AZ17,+CB17)</f>
        <v>6009</v>
      </c>
      <c r="DE17" s="121">
        <f>SUM(BA17,+CC17)</f>
        <v>0</v>
      </c>
      <c r="DF17" s="121">
        <f>SUM(BB17,+CD17)</f>
        <v>0</v>
      </c>
      <c r="DG17" s="121">
        <f>SUM(BC17,+CE17)</f>
        <v>92042</v>
      </c>
      <c r="DH17" s="121">
        <f>SUM(BD17,+CF17)</f>
        <v>0</v>
      </c>
      <c r="DI17" s="121">
        <f>SUM(BE17,+CG17)</f>
        <v>5127</v>
      </c>
      <c r="DJ17" s="121">
        <f>SUM(BF17,+CH17)</f>
        <v>105087</v>
      </c>
    </row>
    <row r="18" spans="1:114" s="136" customFormat="1" ht="13.5" customHeight="1" x14ac:dyDescent="0.15">
      <c r="A18" s="119" t="s">
        <v>20</v>
      </c>
      <c r="B18" s="120" t="s">
        <v>369</v>
      </c>
      <c r="C18" s="119" t="s">
        <v>370</v>
      </c>
      <c r="D18" s="121">
        <f>SUM(E18,+L18)</f>
        <v>41623</v>
      </c>
      <c r="E18" s="121">
        <f>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2" t="s">
        <v>399</v>
      </c>
      <c r="K18" s="121">
        <v>0</v>
      </c>
      <c r="L18" s="121">
        <v>41623</v>
      </c>
      <c r="M18" s="121">
        <f>SUM(N18,+U18)</f>
        <v>2090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399</v>
      </c>
      <c r="T18" s="121">
        <v>0</v>
      </c>
      <c r="U18" s="121">
        <v>2090</v>
      </c>
      <c r="V18" s="121">
        <f>+SUM(D18,M18)</f>
        <v>43713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43713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0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1">
        <v>41623</v>
      </c>
      <c r="BD18" s="121">
        <v>0</v>
      </c>
      <c r="BE18" s="121">
        <v>0</v>
      </c>
      <c r="BF18" s="121">
        <f>SUM(AE18,+AM18,+BE18)</f>
        <v>0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2090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0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0</v>
      </c>
      <c r="DC18" s="121">
        <f>SUM(AY18,+CA18)</f>
        <v>0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1">
        <f>SUM(BC18,+CE18)</f>
        <v>43713</v>
      </c>
      <c r="DH18" s="121">
        <f>SUM(BD18,+CF18)</f>
        <v>0</v>
      </c>
      <c r="DI18" s="121">
        <f>SUM(BE18,+CG18)</f>
        <v>0</v>
      </c>
      <c r="DJ18" s="121">
        <f>SUM(BF18,+CH18)</f>
        <v>0</v>
      </c>
    </row>
    <row r="19" spans="1:114" s="136" customFormat="1" ht="13.5" customHeight="1" x14ac:dyDescent="0.15">
      <c r="A19" s="119" t="s">
        <v>20</v>
      </c>
      <c r="B19" s="120" t="s">
        <v>372</v>
      </c>
      <c r="C19" s="119" t="s">
        <v>373</v>
      </c>
      <c r="D19" s="121">
        <f>SUM(E19,+L19)</f>
        <v>147217</v>
      </c>
      <c r="E19" s="121">
        <f>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2" t="s">
        <v>399</v>
      </c>
      <c r="K19" s="121">
        <v>0</v>
      </c>
      <c r="L19" s="121">
        <v>147217</v>
      </c>
      <c r="M19" s="121">
        <f>SUM(N19,+U19)</f>
        <v>26397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399</v>
      </c>
      <c r="T19" s="121">
        <v>0</v>
      </c>
      <c r="U19" s="121">
        <v>26397</v>
      </c>
      <c r="V19" s="121">
        <f>+SUM(D19,M19)</f>
        <v>173614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0</v>
      </c>
      <c r="AD19" s="121">
        <f>+SUM(L19,U19)</f>
        <v>173614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0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147217</v>
      </c>
      <c r="BD19" s="121">
        <v>0</v>
      </c>
      <c r="BE19" s="121">
        <v>0</v>
      </c>
      <c r="BF19" s="121">
        <f>SUM(AE19,+AM19,+BE19)</f>
        <v>0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26397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0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0</v>
      </c>
      <c r="DC19" s="121">
        <f>SUM(AY19,+CA19)</f>
        <v>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173614</v>
      </c>
      <c r="DH19" s="121">
        <f>SUM(BD19,+CF19)</f>
        <v>0</v>
      </c>
      <c r="DI19" s="121">
        <f>SUM(BE19,+CG19)</f>
        <v>0</v>
      </c>
      <c r="DJ19" s="121">
        <f>SUM(BF19,+CH19)</f>
        <v>0</v>
      </c>
    </row>
    <row r="20" spans="1:114" s="136" customFormat="1" ht="13.5" customHeight="1" x14ac:dyDescent="0.15">
      <c r="A20" s="119" t="s">
        <v>20</v>
      </c>
      <c r="B20" s="120" t="s">
        <v>375</v>
      </c>
      <c r="C20" s="119" t="s">
        <v>376</v>
      </c>
      <c r="D20" s="121">
        <f>SUM(E20,+L20)</f>
        <v>220398</v>
      </c>
      <c r="E20" s="121">
        <f>SUM(F20:I20,K20)</f>
        <v>28099</v>
      </c>
      <c r="F20" s="121">
        <v>0</v>
      </c>
      <c r="G20" s="121">
        <v>2795</v>
      </c>
      <c r="H20" s="121">
        <v>0</v>
      </c>
      <c r="I20" s="121">
        <v>24126</v>
      </c>
      <c r="J20" s="122" t="s">
        <v>399</v>
      </c>
      <c r="K20" s="121">
        <v>1178</v>
      </c>
      <c r="L20" s="121">
        <v>192299</v>
      </c>
      <c r="M20" s="121">
        <f>SUM(N20,+U20)</f>
        <v>23236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399</v>
      </c>
      <c r="T20" s="121">
        <v>0</v>
      </c>
      <c r="U20" s="121">
        <v>23236</v>
      </c>
      <c r="V20" s="121">
        <f>+SUM(D20,M20)</f>
        <v>243634</v>
      </c>
      <c r="W20" s="121">
        <f>+SUM(E20,N20)</f>
        <v>28099</v>
      </c>
      <c r="X20" s="121">
        <f>+SUM(F20,O20)</f>
        <v>0</v>
      </c>
      <c r="Y20" s="121">
        <f>+SUM(G20,P20)</f>
        <v>2795</v>
      </c>
      <c r="Z20" s="121">
        <f>+SUM(H20,Q20)</f>
        <v>0</v>
      </c>
      <c r="AA20" s="121">
        <f>+SUM(I20,R20)</f>
        <v>24126</v>
      </c>
      <c r="AB20" s="122" t="str">
        <f>IF(+SUM(J20,S20)=0,"-",+SUM(J20,S20))</f>
        <v>-</v>
      </c>
      <c r="AC20" s="121">
        <f>+SUM(K20,T20)</f>
        <v>1178</v>
      </c>
      <c r="AD20" s="121">
        <f>+SUM(L20,U20)</f>
        <v>215535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102855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102855</v>
      </c>
      <c r="AY20" s="121">
        <v>96231</v>
      </c>
      <c r="AZ20" s="121">
        <v>1799</v>
      </c>
      <c r="BA20" s="121">
        <v>0</v>
      </c>
      <c r="BB20" s="121">
        <v>4825</v>
      </c>
      <c r="BC20" s="121">
        <v>103864</v>
      </c>
      <c r="BD20" s="121">
        <v>0</v>
      </c>
      <c r="BE20" s="121">
        <v>13679</v>
      </c>
      <c r="BF20" s="121">
        <f>SUM(AE20,+AM20,+BE20)</f>
        <v>116534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23236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102855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102855</v>
      </c>
      <c r="DC20" s="121">
        <f>SUM(AY20,+CA20)</f>
        <v>96231</v>
      </c>
      <c r="DD20" s="121">
        <f>SUM(AZ20,+CB20)</f>
        <v>1799</v>
      </c>
      <c r="DE20" s="121">
        <f>SUM(BA20,+CC20)</f>
        <v>0</v>
      </c>
      <c r="DF20" s="121">
        <f>SUM(BB20,+CD20)</f>
        <v>4825</v>
      </c>
      <c r="DG20" s="121">
        <f>SUM(BC20,+CE20)</f>
        <v>127100</v>
      </c>
      <c r="DH20" s="121">
        <f>SUM(BD20,+CF20)</f>
        <v>0</v>
      </c>
      <c r="DI20" s="121">
        <f>SUM(BE20,+CG20)</f>
        <v>13679</v>
      </c>
      <c r="DJ20" s="121">
        <f>SUM(BF20,+CH20)</f>
        <v>116534</v>
      </c>
    </row>
    <row r="21" spans="1:114" s="136" customFormat="1" ht="13.5" customHeight="1" x14ac:dyDescent="0.15">
      <c r="A21" s="119" t="s">
        <v>20</v>
      </c>
      <c r="B21" s="120" t="s">
        <v>378</v>
      </c>
      <c r="C21" s="119" t="s">
        <v>379</v>
      </c>
      <c r="D21" s="121">
        <f>SUM(E21,+L21)</f>
        <v>276837</v>
      </c>
      <c r="E21" s="121">
        <f>SUM(F21:I21,K21)</f>
        <v>9743</v>
      </c>
      <c r="F21" s="121">
        <v>0</v>
      </c>
      <c r="G21" s="121">
        <v>5020</v>
      </c>
      <c r="H21" s="121">
        <v>0</v>
      </c>
      <c r="I21" s="121">
        <v>4363</v>
      </c>
      <c r="J21" s="122" t="s">
        <v>399</v>
      </c>
      <c r="K21" s="121">
        <v>360</v>
      </c>
      <c r="L21" s="121">
        <v>267094</v>
      </c>
      <c r="M21" s="121">
        <f>SUM(N21,+U21)</f>
        <v>23096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399</v>
      </c>
      <c r="T21" s="121">
        <v>0</v>
      </c>
      <c r="U21" s="121">
        <v>23096</v>
      </c>
      <c r="V21" s="121">
        <f>+SUM(D21,M21)</f>
        <v>299933</v>
      </c>
      <c r="W21" s="121">
        <f>+SUM(E21,N21)</f>
        <v>9743</v>
      </c>
      <c r="X21" s="121">
        <f>+SUM(F21,O21)</f>
        <v>0</v>
      </c>
      <c r="Y21" s="121">
        <f>+SUM(G21,P21)</f>
        <v>5020</v>
      </c>
      <c r="Z21" s="121">
        <f>+SUM(H21,Q21)</f>
        <v>0</v>
      </c>
      <c r="AA21" s="121">
        <f>+SUM(I21,R21)</f>
        <v>4363</v>
      </c>
      <c r="AB21" s="122" t="str">
        <f>IF(+SUM(J21,S21)=0,"-",+SUM(J21,S21))</f>
        <v>-</v>
      </c>
      <c r="AC21" s="121">
        <f>+SUM(K21,T21)</f>
        <v>360</v>
      </c>
      <c r="AD21" s="121">
        <f>+SUM(L21,U21)</f>
        <v>290190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66359</v>
      </c>
      <c r="AN21" s="121">
        <f>SUM(AO21:AR21)</f>
        <v>4466</v>
      </c>
      <c r="AO21" s="121">
        <v>4466</v>
      </c>
      <c r="AP21" s="121">
        <v>0</v>
      </c>
      <c r="AQ21" s="121">
        <v>0</v>
      </c>
      <c r="AR21" s="121">
        <v>0</v>
      </c>
      <c r="AS21" s="121">
        <f>SUM(AT21:AV21)</f>
        <v>2808</v>
      </c>
      <c r="AT21" s="121">
        <v>0</v>
      </c>
      <c r="AU21" s="121">
        <v>0</v>
      </c>
      <c r="AV21" s="121">
        <v>2808</v>
      </c>
      <c r="AW21" s="121">
        <v>0</v>
      </c>
      <c r="AX21" s="121">
        <f>SUM(AY21:BB21)</f>
        <v>59085</v>
      </c>
      <c r="AY21" s="121">
        <v>53929</v>
      </c>
      <c r="AZ21" s="121">
        <v>0</v>
      </c>
      <c r="BA21" s="121">
        <v>0</v>
      </c>
      <c r="BB21" s="121">
        <v>5156</v>
      </c>
      <c r="BC21" s="121">
        <v>209178</v>
      </c>
      <c r="BD21" s="121">
        <v>0</v>
      </c>
      <c r="BE21" s="121">
        <v>1300</v>
      </c>
      <c r="BF21" s="121">
        <f>SUM(AE21,+AM21,+BE21)</f>
        <v>67659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23096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66359</v>
      </c>
      <c r="CR21" s="121">
        <f>SUM(AN21,+BP21)</f>
        <v>4466</v>
      </c>
      <c r="CS21" s="121">
        <f>SUM(AO21,+BQ21)</f>
        <v>4466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2808</v>
      </c>
      <c r="CX21" s="121">
        <f>SUM(AT21,+BV21)</f>
        <v>0</v>
      </c>
      <c r="CY21" s="121">
        <f>SUM(AU21,+BW21)</f>
        <v>0</v>
      </c>
      <c r="CZ21" s="121">
        <f>SUM(AV21,+BX21)</f>
        <v>2808</v>
      </c>
      <c r="DA21" s="121">
        <f>SUM(AW21,+BY21)</f>
        <v>0</v>
      </c>
      <c r="DB21" s="121">
        <f>SUM(AX21,+BZ21)</f>
        <v>59085</v>
      </c>
      <c r="DC21" s="121">
        <f>SUM(AY21,+CA21)</f>
        <v>53929</v>
      </c>
      <c r="DD21" s="121">
        <f>SUM(AZ21,+CB21)</f>
        <v>0</v>
      </c>
      <c r="DE21" s="121">
        <f>SUM(BA21,+CC21)</f>
        <v>0</v>
      </c>
      <c r="DF21" s="121">
        <f>SUM(BB21,+CD21)</f>
        <v>5156</v>
      </c>
      <c r="DG21" s="121">
        <f>SUM(BC21,+CE21)</f>
        <v>232274</v>
      </c>
      <c r="DH21" s="121">
        <f>SUM(BD21,+CF21)</f>
        <v>0</v>
      </c>
      <c r="DI21" s="121">
        <f>SUM(BE21,+CG21)</f>
        <v>1300</v>
      </c>
      <c r="DJ21" s="121">
        <f>SUM(BF21,+CH21)</f>
        <v>67659</v>
      </c>
    </row>
    <row r="22" spans="1:114" s="136" customFormat="1" ht="13.5" customHeight="1" x14ac:dyDescent="0.15">
      <c r="A22" s="119" t="s">
        <v>20</v>
      </c>
      <c r="B22" s="120" t="s">
        <v>383</v>
      </c>
      <c r="C22" s="119" t="s">
        <v>384</v>
      </c>
      <c r="D22" s="121">
        <f>SUM(E22,+L22)</f>
        <v>393794</v>
      </c>
      <c r="E22" s="121">
        <f>SUM(F22:I22,K22)</f>
        <v>338013</v>
      </c>
      <c r="F22" s="121">
        <v>324022</v>
      </c>
      <c r="G22" s="121">
        <v>0</v>
      </c>
      <c r="H22" s="121">
        <v>0</v>
      </c>
      <c r="I22" s="121">
        <v>11762</v>
      </c>
      <c r="J22" s="122" t="s">
        <v>399</v>
      </c>
      <c r="K22" s="121">
        <v>2229</v>
      </c>
      <c r="L22" s="121">
        <v>55781</v>
      </c>
      <c r="M22" s="121">
        <f>SUM(N22,+U22)</f>
        <v>12127</v>
      </c>
      <c r="N22" s="121">
        <f>SUM(O22:R22,T22)</f>
        <v>11206</v>
      </c>
      <c r="O22" s="121">
        <v>10500</v>
      </c>
      <c r="P22" s="121">
        <v>0</v>
      </c>
      <c r="Q22" s="121">
        <v>0</v>
      </c>
      <c r="R22" s="121">
        <v>706</v>
      </c>
      <c r="S22" s="122" t="s">
        <v>399</v>
      </c>
      <c r="T22" s="121">
        <v>0</v>
      </c>
      <c r="U22" s="121">
        <v>921</v>
      </c>
      <c r="V22" s="121">
        <f>+SUM(D22,M22)</f>
        <v>405921</v>
      </c>
      <c r="W22" s="121">
        <f>+SUM(E22,N22)</f>
        <v>349219</v>
      </c>
      <c r="X22" s="121">
        <f>+SUM(F22,O22)</f>
        <v>334522</v>
      </c>
      <c r="Y22" s="121">
        <f>+SUM(G22,P22)</f>
        <v>0</v>
      </c>
      <c r="Z22" s="121">
        <f>+SUM(H22,Q22)</f>
        <v>0</v>
      </c>
      <c r="AA22" s="121">
        <f>+SUM(I22,R22)</f>
        <v>12468</v>
      </c>
      <c r="AB22" s="122" t="str">
        <f>IF(+SUM(J22,S22)=0,"-",+SUM(J22,S22))</f>
        <v>-</v>
      </c>
      <c r="AC22" s="121">
        <f>+SUM(K22,T22)</f>
        <v>2229</v>
      </c>
      <c r="AD22" s="121">
        <f>+SUM(L22,U22)</f>
        <v>56702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393794</v>
      </c>
      <c r="AN22" s="121">
        <f>SUM(AO22:AR22)</f>
        <v>8080</v>
      </c>
      <c r="AO22" s="121">
        <v>8080</v>
      </c>
      <c r="AP22" s="121">
        <v>0</v>
      </c>
      <c r="AQ22" s="121">
        <v>0</v>
      </c>
      <c r="AR22" s="121">
        <v>0</v>
      </c>
      <c r="AS22" s="121">
        <f>SUM(AT22:AV22)</f>
        <v>190544</v>
      </c>
      <c r="AT22" s="121">
        <v>0</v>
      </c>
      <c r="AU22" s="121">
        <v>183737</v>
      </c>
      <c r="AV22" s="121">
        <v>6807</v>
      </c>
      <c r="AW22" s="121">
        <v>0</v>
      </c>
      <c r="AX22" s="121">
        <f>SUM(AY22:BB22)</f>
        <v>195170</v>
      </c>
      <c r="AY22" s="121">
        <v>84240</v>
      </c>
      <c r="AZ22" s="121">
        <v>76919</v>
      </c>
      <c r="BA22" s="121">
        <v>34011</v>
      </c>
      <c r="BB22" s="121">
        <v>0</v>
      </c>
      <c r="BC22" s="121">
        <v>0</v>
      </c>
      <c r="BD22" s="121">
        <v>0</v>
      </c>
      <c r="BE22" s="121">
        <v>0</v>
      </c>
      <c r="BF22" s="121">
        <f>SUM(AE22,+AM22,+BE22)</f>
        <v>393794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12127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6237</v>
      </c>
      <c r="BV22" s="121">
        <v>0</v>
      </c>
      <c r="BW22" s="121">
        <v>6237</v>
      </c>
      <c r="BX22" s="121">
        <v>0</v>
      </c>
      <c r="BY22" s="121">
        <v>0</v>
      </c>
      <c r="BZ22" s="121">
        <f>SUM(CA22:CD22)</f>
        <v>5890</v>
      </c>
      <c r="CA22" s="121">
        <v>0</v>
      </c>
      <c r="CB22" s="121">
        <v>5890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f>SUM(BG22,+BO22,+CG22)</f>
        <v>12127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405921</v>
      </c>
      <c r="CR22" s="121">
        <f>SUM(AN22,+BP22)</f>
        <v>8080</v>
      </c>
      <c r="CS22" s="121">
        <f>SUM(AO22,+BQ22)</f>
        <v>8080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196781</v>
      </c>
      <c r="CX22" s="121">
        <f>SUM(AT22,+BV22)</f>
        <v>0</v>
      </c>
      <c r="CY22" s="121">
        <f>SUM(AU22,+BW22)</f>
        <v>189974</v>
      </c>
      <c r="CZ22" s="121">
        <f>SUM(AV22,+BX22)</f>
        <v>6807</v>
      </c>
      <c r="DA22" s="121">
        <f>SUM(AW22,+BY22)</f>
        <v>0</v>
      </c>
      <c r="DB22" s="121">
        <f>SUM(AX22,+BZ22)</f>
        <v>201060</v>
      </c>
      <c r="DC22" s="121">
        <f>SUM(AY22,+CA22)</f>
        <v>84240</v>
      </c>
      <c r="DD22" s="121">
        <f>SUM(AZ22,+CB22)</f>
        <v>82809</v>
      </c>
      <c r="DE22" s="121">
        <f>SUM(BA22,+CC22)</f>
        <v>34011</v>
      </c>
      <c r="DF22" s="121">
        <f>SUM(BB22,+CD22)</f>
        <v>0</v>
      </c>
      <c r="DG22" s="121">
        <f>SUM(BC22,+CE22)</f>
        <v>0</v>
      </c>
      <c r="DH22" s="121">
        <f>SUM(BD22,+CF22)</f>
        <v>0</v>
      </c>
      <c r="DI22" s="121">
        <f>SUM(BE22,+CG22)</f>
        <v>0</v>
      </c>
      <c r="DJ22" s="121">
        <f>SUM(BF22,+CH22)</f>
        <v>405921</v>
      </c>
    </row>
    <row r="23" spans="1:114" s="136" customFormat="1" ht="13.5" customHeight="1" x14ac:dyDescent="0.15">
      <c r="A23" s="119" t="s">
        <v>20</v>
      </c>
      <c r="B23" s="120" t="s">
        <v>386</v>
      </c>
      <c r="C23" s="119" t="s">
        <v>387</v>
      </c>
      <c r="D23" s="121">
        <f>SUM(E23,+L23)</f>
        <v>342021</v>
      </c>
      <c r="E23" s="121">
        <f>SUM(F23:I23,K23)</f>
        <v>168224</v>
      </c>
      <c r="F23" s="121">
        <v>157500</v>
      </c>
      <c r="G23" s="121">
        <v>0</v>
      </c>
      <c r="H23" s="121">
        <v>0</v>
      </c>
      <c r="I23" s="121">
        <v>8945</v>
      </c>
      <c r="J23" s="122" t="s">
        <v>399</v>
      </c>
      <c r="K23" s="121">
        <v>1779</v>
      </c>
      <c r="L23" s="121">
        <v>173797</v>
      </c>
      <c r="M23" s="121">
        <f>SUM(N23,+U23)</f>
        <v>10972</v>
      </c>
      <c r="N23" s="121">
        <f>SUM(O23:R23,T23)</f>
        <v>1854</v>
      </c>
      <c r="O23" s="121">
        <v>1800</v>
      </c>
      <c r="P23" s="121">
        <v>0</v>
      </c>
      <c r="Q23" s="121">
        <v>0</v>
      </c>
      <c r="R23" s="121">
        <v>54</v>
      </c>
      <c r="S23" s="122" t="s">
        <v>399</v>
      </c>
      <c r="T23" s="121">
        <v>0</v>
      </c>
      <c r="U23" s="121">
        <v>9118</v>
      </c>
      <c r="V23" s="121">
        <f>+SUM(D23,M23)</f>
        <v>352993</v>
      </c>
      <c r="W23" s="121">
        <f>+SUM(E23,N23)</f>
        <v>170078</v>
      </c>
      <c r="X23" s="121">
        <f>+SUM(F23,O23)</f>
        <v>159300</v>
      </c>
      <c r="Y23" s="121">
        <f>+SUM(G23,P23)</f>
        <v>0</v>
      </c>
      <c r="Z23" s="121">
        <f>+SUM(H23,Q23)</f>
        <v>0</v>
      </c>
      <c r="AA23" s="121">
        <f>+SUM(I23,R23)</f>
        <v>8999</v>
      </c>
      <c r="AB23" s="122" t="str">
        <f>IF(+SUM(J23,S23)=0,"-",+SUM(J23,S23))</f>
        <v>-</v>
      </c>
      <c r="AC23" s="121">
        <f>+SUM(K23,T23)</f>
        <v>1779</v>
      </c>
      <c r="AD23" s="121">
        <f>+SUM(L23,U23)</f>
        <v>182915</v>
      </c>
      <c r="AE23" s="121">
        <f>SUM(AF23,+AK23)</f>
        <v>121232</v>
      </c>
      <c r="AF23" s="121">
        <f>SUM(AG23:AJ23)</f>
        <v>121232</v>
      </c>
      <c r="AG23" s="121">
        <v>0</v>
      </c>
      <c r="AH23" s="121">
        <v>121232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219345</v>
      </c>
      <c r="AN23" s="121">
        <f>SUM(AO23:AR23)</f>
        <v>18016</v>
      </c>
      <c r="AO23" s="121">
        <v>7485</v>
      </c>
      <c r="AP23" s="121">
        <v>10139</v>
      </c>
      <c r="AQ23" s="121">
        <v>0</v>
      </c>
      <c r="AR23" s="121">
        <v>392</v>
      </c>
      <c r="AS23" s="121">
        <f>SUM(AT23:AV23)</f>
        <v>48238</v>
      </c>
      <c r="AT23" s="121">
        <v>13390</v>
      </c>
      <c r="AU23" s="121">
        <v>24513</v>
      </c>
      <c r="AV23" s="121">
        <v>10335</v>
      </c>
      <c r="AW23" s="121">
        <v>0</v>
      </c>
      <c r="AX23" s="121">
        <f>SUM(AY23:BB23)</f>
        <v>149487</v>
      </c>
      <c r="AY23" s="121">
        <v>13364</v>
      </c>
      <c r="AZ23" s="121">
        <v>124668</v>
      </c>
      <c r="BA23" s="121">
        <v>11455</v>
      </c>
      <c r="BB23" s="121">
        <v>0</v>
      </c>
      <c r="BC23" s="121">
        <v>0</v>
      </c>
      <c r="BD23" s="121">
        <v>3604</v>
      </c>
      <c r="BE23" s="121">
        <v>1444</v>
      </c>
      <c r="BF23" s="121">
        <f>SUM(AE23,+AM23,+BE23)</f>
        <v>342021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10972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2767</v>
      </c>
      <c r="BV23" s="121">
        <v>0</v>
      </c>
      <c r="BW23" s="121">
        <v>2767</v>
      </c>
      <c r="BX23" s="121">
        <v>0</v>
      </c>
      <c r="BY23" s="121">
        <v>0</v>
      </c>
      <c r="BZ23" s="121">
        <f>SUM(CA23:CD23)</f>
        <v>8205</v>
      </c>
      <c r="CA23" s="121">
        <v>0</v>
      </c>
      <c r="CB23" s="121">
        <v>8205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f>SUM(BG23,+BO23,+CG23)</f>
        <v>10972</v>
      </c>
      <c r="CI23" s="121">
        <f>SUM(AE23,+BG23)</f>
        <v>121232</v>
      </c>
      <c r="CJ23" s="121">
        <f>SUM(AF23,+BH23)</f>
        <v>121232</v>
      </c>
      <c r="CK23" s="121">
        <f>SUM(AG23,+BI23)</f>
        <v>0</v>
      </c>
      <c r="CL23" s="121">
        <f>SUM(AH23,+BJ23)</f>
        <v>121232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230317</v>
      </c>
      <c r="CR23" s="121">
        <f>SUM(AN23,+BP23)</f>
        <v>18016</v>
      </c>
      <c r="CS23" s="121">
        <f>SUM(AO23,+BQ23)</f>
        <v>7485</v>
      </c>
      <c r="CT23" s="121">
        <f>SUM(AP23,+BR23)</f>
        <v>10139</v>
      </c>
      <c r="CU23" s="121">
        <f>SUM(AQ23,+BS23)</f>
        <v>0</v>
      </c>
      <c r="CV23" s="121">
        <f>SUM(AR23,+BT23)</f>
        <v>392</v>
      </c>
      <c r="CW23" s="121">
        <f>SUM(AS23,+BU23)</f>
        <v>51005</v>
      </c>
      <c r="CX23" s="121">
        <f>SUM(AT23,+BV23)</f>
        <v>13390</v>
      </c>
      <c r="CY23" s="121">
        <f>SUM(AU23,+BW23)</f>
        <v>27280</v>
      </c>
      <c r="CZ23" s="121">
        <f>SUM(AV23,+BX23)</f>
        <v>10335</v>
      </c>
      <c r="DA23" s="121">
        <f>SUM(AW23,+BY23)</f>
        <v>0</v>
      </c>
      <c r="DB23" s="121">
        <f>SUM(AX23,+BZ23)</f>
        <v>157692</v>
      </c>
      <c r="DC23" s="121">
        <f>SUM(AY23,+CA23)</f>
        <v>13364</v>
      </c>
      <c r="DD23" s="121">
        <f>SUM(AZ23,+CB23)</f>
        <v>132873</v>
      </c>
      <c r="DE23" s="121">
        <f>SUM(BA23,+CC23)</f>
        <v>11455</v>
      </c>
      <c r="DF23" s="121">
        <f>SUM(BB23,+CD23)</f>
        <v>0</v>
      </c>
      <c r="DG23" s="121">
        <f>SUM(BC23,+CE23)</f>
        <v>0</v>
      </c>
      <c r="DH23" s="121">
        <f>SUM(BD23,+CF23)</f>
        <v>3604</v>
      </c>
      <c r="DI23" s="121">
        <f>SUM(BE23,+CG23)</f>
        <v>1444</v>
      </c>
      <c r="DJ23" s="121">
        <f>SUM(BF23,+CH23)</f>
        <v>352993</v>
      </c>
    </row>
    <row r="24" spans="1:114" s="136" customFormat="1" ht="13.5" customHeight="1" x14ac:dyDescent="0.15">
      <c r="A24" s="119" t="s">
        <v>20</v>
      </c>
      <c r="B24" s="120" t="s">
        <v>389</v>
      </c>
      <c r="C24" s="119" t="s">
        <v>390</v>
      </c>
      <c r="D24" s="121">
        <f>SUM(E24,+L24)</f>
        <v>421615</v>
      </c>
      <c r="E24" s="121">
        <f>SUM(F24:I24,K24)</f>
        <v>5637</v>
      </c>
      <c r="F24" s="121">
        <v>0</v>
      </c>
      <c r="G24" s="121">
        <v>0</v>
      </c>
      <c r="H24" s="121">
        <v>0</v>
      </c>
      <c r="I24" s="121">
        <v>427</v>
      </c>
      <c r="J24" s="122" t="s">
        <v>399</v>
      </c>
      <c r="K24" s="121">
        <v>5210</v>
      </c>
      <c r="L24" s="121">
        <v>415978</v>
      </c>
      <c r="M24" s="121">
        <f>SUM(N24,+U24)</f>
        <v>35629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399</v>
      </c>
      <c r="T24" s="121">
        <v>0</v>
      </c>
      <c r="U24" s="121">
        <v>35629</v>
      </c>
      <c r="V24" s="121">
        <f>+SUM(D24,M24)</f>
        <v>457244</v>
      </c>
      <c r="W24" s="121">
        <f>+SUM(E24,N24)</f>
        <v>5637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427</v>
      </c>
      <c r="AB24" s="122" t="str">
        <f>IF(+SUM(J24,S24)=0,"-",+SUM(J24,S24))</f>
        <v>-</v>
      </c>
      <c r="AC24" s="121">
        <f>+SUM(K24,T24)</f>
        <v>5210</v>
      </c>
      <c r="AD24" s="121">
        <f>+SUM(L24,U24)</f>
        <v>451607</v>
      </c>
      <c r="AE24" s="121">
        <f>SUM(AF24,+AK24)</f>
        <v>128845</v>
      </c>
      <c r="AF24" s="121">
        <f>SUM(AG24:AJ24)</f>
        <v>128845</v>
      </c>
      <c r="AG24" s="121">
        <v>0</v>
      </c>
      <c r="AH24" s="121">
        <v>128845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118838</v>
      </c>
      <c r="AN24" s="121">
        <f>SUM(AO24:AR24)</f>
        <v>3678</v>
      </c>
      <c r="AO24" s="121">
        <v>0</v>
      </c>
      <c r="AP24" s="121">
        <v>3678</v>
      </c>
      <c r="AQ24" s="121">
        <v>0</v>
      </c>
      <c r="AR24" s="121">
        <v>0</v>
      </c>
      <c r="AS24" s="121">
        <f>SUM(AT24:AV24)</f>
        <v>3619</v>
      </c>
      <c r="AT24" s="121">
        <v>322</v>
      </c>
      <c r="AU24" s="121">
        <v>0</v>
      </c>
      <c r="AV24" s="121">
        <v>3297</v>
      </c>
      <c r="AW24" s="121">
        <v>0</v>
      </c>
      <c r="AX24" s="121">
        <f>SUM(AY24:BB24)</f>
        <v>111541</v>
      </c>
      <c r="AY24" s="121">
        <v>63191</v>
      </c>
      <c r="AZ24" s="121">
        <v>43916</v>
      </c>
      <c r="BA24" s="121">
        <v>4434</v>
      </c>
      <c r="BB24" s="121">
        <v>0</v>
      </c>
      <c r="BC24" s="121">
        <v>173932</v>
      </c>
      <c r="BD24" s="121">
        <v>0</v>
      </c>
      <c r="BE24" s="121">
        <v>0</v>
      </c>
      <c r="BF24" s="121">
        <f>SUM(AE24,+AM24,+BE24)</f>
        <v>247683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16425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16425</v>
      </c>
      <c r="CA24" s="121">
        <v>0</v>
      </c>
      <c r="CB24" s="121">
        <v>16425</v>
      </c>
      <c r="CC24" s="121">
        <v>0</v>
      </c>
      <c r="CD24" s="121">
        <v>0</v>
      </c>
      <c r="CE24" s="121">
        <v>19204</v>
      </c>
      <c r="CF24" s="121">
        <v>0</v>
      </c>
      <c r="CG24" s="121">
        <v>0</v>
      </c>
      <c r="CH24" s="121">
        <f>SUM(BG24,+BO24,+CG24)</f>
        <v>16425</v>
      </c>
      <c r="CI24" s="121">
        <f>SUM(AE24,+BG24)</f>
        <v>128845</v>
      </c>
      <c r="CJ24" s="121">
        <f>SUM(AF24,+BH24)</f>
        <v>128845</v>
      </c>
      <c r="CK24" s="121">
        <f>SUM(AG24,+BI24)</f>
        <v>0</v>
      </c>
      <c r="CL24" s="121">
        <f>SUM(AH24,+BJ24)</f>
        <v>128845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135263</v>
      </c>
      <c r="CR24" s="121">
        <f>SUM(AN24,+BP24)</f>
        <v>3678</v>
      </c>
      <c r="CS24" s="121">
        <f>SUM(AO24,+BQ24)</f>
        <v>0</v>
      </c>
      <c r="CT24" s="121">
        <f>SUM(AP24,+BR24)</f>
        <v>3678</v>
      </c>
      <c r="CU24" s="121">
        <f>SUM(AQ24,+BS24)</f>
        <v>0</v>
      </c>
      <c r="CV24" s="121">
        <f>SUM(AR24,+BT24)</f>
        <v>0</v>
      </c>
      <c r="CW24" s="121">
        <f>SUM(AS24,+BU24)</f>
        <v>3619</v>
      </c>
      <c r="CX24" s="121">
        <f>SUM(AT24,+BV24)</f>
        <v>322</v>
      </c>
      <c r="CY24" s="121">
        <f>SUM(AU24,+BW24)</f>
        <v>0</v>
      </c>
      <c r="CZ24" s="121">
        <f>SUM(AV24,+BX24)</f>
        <v>3297</v>
      </c>
      <c r="DA24" s="121">
        <f>SUM(AW24,+BY24)</f>
        <v>0</v>
      </c>
      <c r="DB24" s="121">
        <f>SUM(AX24,+BZ24)</f>
        <v>127966</v>
      </c>
      <c r="DC24" s="121">
        <f>SUM(AY24,+CA24)</f>
        <v>63191</v>
      </c>
      <c r="DD24" s="121">
        <f>SUM(AZ24,+CB24)</f>
        <v>60341</v>
      </c>
      <c r="DE24" s="121">
        <f>SUM(BA24,+CC24)</f>
        <v>4434</v>
      </c>
      <c r="DF24" s="121">
        <f>SUM(BB24,+CD24)</f>
        <v>0</v>
      </c>
      <c r="DG24" s="121">
        <f>SUM(BC24,+CE24)</f>
        <v>193136</v>
      </c>
      <c r="DH24" s="121">
        <f>SUM(BD24,+CF24)</f>
        <v>0</v>
      </c>
      <c r="DI24" s="121">
        <f>SUM(BE24,+CG24)</f>
        <v>0</v>
      </c>
      <c r="DJ24" s="121">
        <f>SUM(BF24,+CH24)</f>
        <v>264108</v>
      </c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2"/>
      <c r="K25" s="121"/>
      <c r="L25" s="121"/>
      <c r="M25" s="121"/>
      <c r="N25" s="121"/>
      <c r="O25" s="121"/>
      <c r="P25" s="121"/>
      <c r="Q25" s="121"/>
      <c r="R25" s="121"/>
      <c r="S25" s="122"/>
      <c r="T25" s="121"/>
      <c r="U25" s="121"/>
      <c r="V25" s="121"/>
      <c r="W25" s="121"/>
      <c r="X25" s="121"/>
      <c r="Y25" s="121"/>
      <c r="Z25" s="121"/>
      <c r="AA25" s="121"/>
      <c r="AB25" s="122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2"/>
      <c r="K26" s="121"/>
      <c r="L26" s="121"/>
      <c r="M26" s="121"/>
      <c r="N26" s="121"/>
      <c r="O26" s="121"/>
      <c r="P26" s="121"/>
      <c r="Q26" s="121"/>
      <c r="R26" s="121"/>
      <c r="S26" s="122"/>
      <c r="T26" s="121"/>
      <c r="U26" s="121"/>
      <c r="V26" s="121"/>
      <c r="W26" s="121"/>
      <c r="X26" s="121"/>
      <c r="Y26" s="121"/>
      <c r="Z26" s="121"/>
      <c r="AA26" s="121"/>
      <c r="AB26" s="122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4">
    <sortCondition ref="A8:A24"/>
    <sortCondition ref="B8:B24"/>
    <sortCondition ref="C8:C24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3" man="1"/>
    <brk id="30" min="1" max="23" man="1"/>
    <brk id="38" min="1" max="23" man="1"/>
    <brk id="6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福井県</v>
      </c>
      <c r="B7" s="139" t="str">
        <f>'廃棄物事業経費（市町村）'!B7</f>
        <v>18000</v>
      </c>
      <c r="C7" s="138" t="s">
        <v>33</v>
      </c>
      <c r="D7" s="140">
        <f>SUM(E7,+L7)</f>
        <v>2959837</v>
      </c>
      <c r="E7" s="140">
        <f>SUM(F7:I7)+K7</f>
        <v>2665094</v>
      </c>
      <c r="F7" s="140">
        <f t="shared" ref="F7:L7" si="0">SUM(F$8:F$1000)</f>
        <v>727073</v>
      </c>
      <c r="G7" s="140">
        <f t="shared" si="0"/>
        <v>2946</v>
      </c>
      <c r="H7" s="140">
        <f t="shared" si="0"/>
        <v>1535000</v>
      </c>
      <c r="I7" s="140">
        <f t="shared" si="0"/>
        <v>351717</v>
      </c>
      <c r="J7" s="140">
        <f t="shared" si="0"/>
        <v>3288223</v>
      </c>
      <c r="K7" s="140">
        <f t="shared" si="0"/>
        <v>48358</v>
      </c>
      <c r="L7" s="140">
        <f t="shared" si="0"/>
        <v>294743</v>
      </c>
      <c r="M7" s="140">
        <f>SUM(N7,+U7)</f>
        <v>645176</v>
      </c>
      <c r="N7" s="140">
        <f>SUM(O7:R7,T7)</f>
        <v>626742</v>
      </c>
      <c r="O7" s="140">
        <f t="shared" ref="O7:U7" si="1">SUM(O$8:O$1000)</f>
        <v>127895</v>
      </c>
      <c r="P7" s="140">
        <f t="shared" si="1"/>
        <v>0</v>
      </c>
      <c r="Q7" s="140">
        <f t="shared" si="1"/>
        <v>408300</v>
      </c>
      <c r="R7" s="140">
        <f t="shared" si="1"/>
        <v>9972</v>
      </c>
      <c r="S7" s="140">
        <f t="shared" si="1"/>
        <v>501690</v>
      </c>
      <c r="T7" s="140">
        <f t="shared" si="1"/>
        <v>80575</v>
      </c>
      <c r="U7" s="140">
        <f t="shared" si="1"/>
        <v>18434</v>
      </c>
      <c r="V7" s="140">
        <f t="shared" ref="V7:AD7" si="2">+SUM(D7,M7)</f>
        <v>3605013</v>
      </c>
      <c r="W7" s="140">
        <f t="shared" si="2"/>
        <v>3291836</v>
      </c>
      <c r="X7" s="140">
        <f t="shared" si="2"/>
        <v>854968</v>
      </c>
      <c r="Y7" s="140">
        <f t="shared" si="2"/>
        <v>2946</v>
      </c>
      <c r="Z7" s="140">
        <f t="shared" si="2"/>
        <v>1943300</v>
      </c>
      <c r="AA7" s="140">
        <f t="shared" si="2"/>
        <v>361689</v>
      </c>
      <c r="AB7" s="140">
        <f t="shared" si="2"/>
        <v>3789913</v>
      </c>
      <c r="AC7" s="140">
        <f t="shared" si="2"/>
        <v>128933</v>
      </c>
      <c r="AD7" s="140">
        <f t="shared" si="2"/>
        <v>313177</v>
      </c>
      <c r="AE7" s="140">
        <f>SUM(AF7,+AK7)</f>
        <v>2227914</v>
      </c>
      <c r="AF7" s="140">
        <f>SUM(AG7:AJ7)</f>
        <v>2184000</v>
      </c>
      <c r="AG7" s="140">
        <f>SUM(AG$8:AG$1000)</f>
        <v>0</v>
      </c>
      <c r="AH7" s="140">
        <f>SUM(AH$8:AH$1000)</f>
        <v>2047651</v>
      </c>
      <c r="AI7" s="140">
        <f>SUM(AI$8:AI$1000)</f>
        <v>0</v>
      </c>
      <c r="AJ7" s="140">
        <f>SUM(AJ$8:AJ$1000)</f>
        <v>136349</v>
      </c>
      <c r="AK7" s="140">
        <f>SUM(AK$8:AK$1000)</f>
        <v>43914</v>
      </c>
      <c r="AL7" s="143" t="s">
        <v>314</v>
      </c>
      <c r="AM7" s="140">
        <f>SUM(AN7,AS7,AW7,AX7,BD7)</f>
        <v>3647085</v>
      </c>
      <c r="AN7" s="140">
        <f>SUM(AO7:AR7)</f>
        <v>271490</v>
      </c>
      <c r="AO7" s="140">
        <f>SUM(AO$8:AO$1000)</f>
        <v>166416</v>
      </c>
      <c r="AP7" s="140">
        <f>SUM(AP$8:AP$1000)</f>
        <v>0</v>
      </c>
      <c r="AQ7" s="140">
        <f>SUM(AQ$8:AQ$1000)</f>
        <v>93347</v>
      </c>
      <c r="AR7" s="140">
        <f>SUM(AR$8:AR$1000)</f>
        <v>11727</v>
      </c>
      <c r="AS7" s="140">
        <f>SUM(AT7:AV7)</f>
        <v>1665692</v>
      </c>
      <c r="AT7" s="140">
        <f>SUM(AT$8:AT$1000)</f>
        <v>2197</v>
      </c>
      <c r="AU7" s="140">
        <f>SUM(AU$8:AU$1000)</f>
        <v>1520170</v>
      </c>
      <c r="AV7" s="140">
        <f>SUM(AV$8:AV$1000)</f>
        <v>143325</v>
      </c>
      <c r="AW7" s="140">
        <f>SUM(AW$8:AW$1000)</f>
        <v>0</v>
      </c>
      <c r="AX7" s="140">
        <f>SUM(AY7:BB7)</f>
        <v>1675067</v>
      </c>
      <c r="AY7" s="140">
        <f t="shared" ref="AY7:BE7" si="3">SUM(AY$8:AY$1000)</f>
        <v>360493</v>
      </c>
      <c r="AZ7" s="140">
        <f t="shared" si="3"/>
        <v>1249533</v>
      </c>
      <c r="BA7" s="140">
        <f t="shared" si="3"/>
        <v>63379</v>
      </c>
      <c r="BB7" s="140">
        <f t="shared" si="3"/>
        <v>1662</v>
      </c>
      <c r="BC7" s="143" t="s">
        <v>315</v>
      </c>
      <c r="BD7" s="140">
        <f t="shared" si="3"/>
        <v>34836</v>
      </c>
      <c r="BE7" s="140">
        <f t="shared" si="3"/>
        <v>373061</v>
      </c>
      <c r="BF7" s="140">
        <f>SUM(AE7,+AM7,+BE7)</f>
        <v>6248060</v>
      </c>
      <c r="BG7" s="140">
        <f>SUM(BH7,+BM7)</f>
        <v>596240</v>
      </c>
      <c r="BH7" s="140">
        <f>SUM(BI7:BL7)</f>
        <v>596240</v>
      </c>
      <c r="BI7" s="140">
        <f>SUM(BI$8:BI$1000)</f>
        <v>0</v>
      </c>
      <c r="BJ7" s="140">
        <f>SUM(BJ$8:BJ$1000)</f>
        <v>596240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543653</v>
      </c>
      <c r="BP7" s="140">
        <f>SUM(BQ7:BT7)</f>
        <v>34764</v>
      </c>
      <c r="BQ7" s="140">
        <f>SUM(BQ$8:BQ$1000)</f>
        <v>34764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286633</v>
      </c>
      <c r="BV7" s="140">
        <f>SUM(BV$8:BV$1000)</f>
        <v>0</v>
      </c>
      <c r="BW7" s="140">
        <f>SUM(BW$8:BW$1000)</f>
        <v>286581</v>
      </c>
      <c r="BX7" s="140">
        <f>SUM(BX$8:BX$1000)</f>
        <v>52</v>
      </c>
      <c r="BY7" s="140">
        <f>SUM(BY$8:BY$1000)</f>
        <v>0</v>
      </c>
      <c r="BZ7" s="140">
        <f>SUM(CA7:CD7)</f>
        <v>222187</v>
      </c>
      <c r="CA7" s="140">
        <f t="shared" ref="CA7:CG7" si="4">SUM(CA$8:CA$1000)</f>
        <v>0</v>
      </c>
      <c r="CB7" s="140">
        <f t="shared" si="4"/>
        <v>211295</v>
      </c>
      <c r="CC7" s="140">
        <f t="shared" si="4"/>
        <v>4081</v>
      </c>
      <c r="CD7" s="140">
        <f t="shared" si="4"/>
        <v>6811</v>
      </c>
      <c r="CE7" s="143" t="s">
        <v>314</v>
      </c>
      <c r="CF7" s="140">
        <f t="shared" si="4"/>
        <v>69</v>
      </c>
      <c r="CG7" s="140">
        <f t="shared" si="4"/>
        <v>6973</v>
      </c>
      <c r="CH7" s="140">
        <f>SUM(BG7,+BO7,+CG7)</f>
        <v>1146866</v>
      </c>
      <c r="CI7" s="140">
        <f t="shared" ref="CI7:CO7" si="5">SUM(AE7,+BG7)</f>
        <v>2824154</v>
      </c>
      <c r="CJ7" s="140">
        <f t="shared" si="5"/>
        <v>2780240</v>
      </c>
      <c r="CK7" s="140">
        <f t="shared" si="5"/>
        <v>0</v>
      </c>
      <c r="CL7" s="140">
        <f t="shared" si="5"/>
        <v>2643891</v>
      </c>
      <c r="CM7" s="140">
        <f t="shared" si="5"/>
        <v>0</v>
      </c>
      <c r="CN7" s="140">
        <f t="shared" si="5"/>
        <v>136349</v>
      </c>
      <c r="CO7" s="140">
        <f t="shared" si="5"/>
        <v>43914</v>
      </c>
      <c r="CP7" s="143" t="s">
        <v>314</v>
      </c>
      <c r="CQ7" s="140">
        <f t="shared" ref="CQ7:DF7" si="6">SUM(AM7,+BO7)</f>
        <v>4190738</v>
      </c>
      <c r="CR7" s="140">
        <f t="shared" si="6"/>
        <v>306254</v>
      </c>
      <c r="CS7" s="140">
        <f t="shared" si="6"/>
        <v>201180</v>
      </c>
      <c r="CT7" s="140">
        <f t="shared" si="6"/>
        <v>0</v>
      </c>
      <c r="CU7" s="140">
        <f t="shared" si="6"/>
        <v>93347</v>
      </c>
      <c r="CV7" s="140">
        <f t="shared" si="6"/>
        <v>11727</v>
      </c>
      <c r="CW7" s="140">
        <f t="shared" si="6"/>
        <v>1952325</v>
      </c>
      <c r="CX7" s="140">
        <f t="shared" si="6"/>
        <v>2197</v>
      </c>
      <c r="CY7" s="140">
        <f t="shared" si="6"/>
        <v>1806751</v>
      </c>
      <c r="CZ7" s="140">
        <f t="shared" si="6"/>
        <v>143377</v>
      </c>
      <c r="DA7" s="140">
        <f t="shared" si="6"/>
        <v>0</v>
      </c>
      <c r="DB7" s="140">
        <f t="shared" si="6"/>
        <v>1897254</v>
      </c>
      <c r="DC7" s="140">
        <f t="shared" si="6"/>
        <v>360493</v>
      </c>
      <c r="DD7" s="140">
        <f t="shared" si="6"/>
        <v>1460828</v>
      </c>
      <c r="DE7" s="140">
        <f t="shared" si="6"/>
        <v>67460</v>
      </c>
      <c r="DF7" s="140">
        <f t="shared" si="6"/>
        <v>8473</v>
      </c>
      <c r="DG7" s="143" t="s">
        <v>314</v>
      </c>
      <c r="DH7" s="140">
        <f>SUM(BD7,+CF7)</f>
        <v>34905</v>
      </c>
      <c r="DI7" s="140">
        <f>SUM(BE7,+CG7)</f>
        <v>380034</v>
      </c>
      <c r="DJ7" s="140">
        <f>SUM(BF7,+CH7)</f>
        <v>7394926</v>
      </c>
    </row>
    <row r="8" spans="1:114" s="136" customFormat="1" ht="13.5" customHeight="1" x14ac:dyDescent="0.15">
      <c r="A8" s="119" t="s">
        <v>20</v>
      </c>
      <c r="B8" s="120" t="s">
        <v>381</v>
      </c>
      <c r="C8" s="119" t="s">
        <v>382</v>
      </c>
      <c r="D8" s="121">
        <f>SUM(E8,+L8)</f>
        <v>49279</v>
      </c>
      <c r="E8" s="121">
        <f>SUM(F8:I8)+K8</f>
        <v>21785</v>
      </c>
      <c r="F8" s="121">
        <v>0</v>
      </c>
      <c r="G8" s="121">
        <v>0</v>
      </c>
      <c r="H8" s="121">
        <v>0</v>
      </c>
      <c r="I8" s="121">
        <v>21785</v>
      </c>
      <c r="J8" s="121">
        <v>383110</v>
      </c>
      <c r="K8" s="121">
        <v>0</v>
      </c>
      <c r="L8" s="121">
        <v>27494</v>
      </c>
      <c r="M8" s="121">
        <f>SUM(N8,+U8)</f>
        <v>597546</v>
      </c>
      <c r="N8" s="121">
        <f>SUM(O8:R8,T8)</f>
        <v>595249</v>
      </c>
      <c r="O8" s="121">
        <v>127895</v>
      </c>
      <c r="P8" s="121">
        <v>0</v>
      </c>
      <c r="Q8" s="121">
        <v>387800</v>
      </c>
      <c r="R8" s="121">
        <v>1008</v>
      </c>
      <c r="S8" s="121">
        <v>42300</v>
      </c>
      <c r="T8" s="121">
        <v>78546</v>
      </c>
      <c r="U8" s="121">
        <v>2297</v>
      </c>
      <c r="V8" s="121">
        <f>+SUM(D8,M8)</f>
        <v>646825</v>
      </c>
      <c r="W8" s="121">
        <f>+SUM(E8,N8)</f>
        <v>617034</v>
      </c>
      <c r="X8" s="121">
        <f>+SUM(F8,O8)</f>
        <v>127895</v>
      </c>
      <c r="Y8" s="121">
        <f>+SUM(G8,P8)</f>
        <v>0</v>
      </c>
      <c r="Z8" s="121">
        <f>+SUM(H8,Q8)</f>
        <v>387800</v>
      </c>
      <c r="AA8" s="121">
        <f>+SUM(I8,R8)</f>
        <v>22793</v>
      </c>
      <c r="AB8" s="121">
        <f>+SUM(J8,S8)</f>
        <v>425410</v>
      </c>
      <c r="AC8" s="121">
        <f>+SUM(K8,T8)</f>
        <v>78546</v>
      </c>
      <c r="AD8" s="121">
        <f>+SUM(L8,U8)</f>
        <v>29791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399</v>
      </c>
      <c r="AM8" s="121">
        <f>SUM(AN8,AS8,AW8,AX8,BD8)</f>
        <v>421871</v>
      </c>
      <c r="AN8" s="121">
        <f>SUM(AO8:AR8)</f>
        <v>4192</v>
      </c>
      <c r="AO8" s="121">
        <v>4192</v>
      </c>
      <c r="AP8" s="121">
        <v>0</v>
      </c>
      <c r="AQ8" s="121">
        <v>0</v>
      </c>
      <c r="AR8" s="121">
        <v>0</v>
      </c>
      <c r="AS8" s="121">
        <f>SUM(AT8:AV8)</f>
        <v>21472</v>
      </c>
      <c r="AT8" s="121">
        <v>0</v>
      </c>
      <c r="AU8" s="121">
        <v>20972</v>
      </c>
      <c r="AV8" s="121">
        <v>500</v>
      </c>
      <c r="AW8" s="121">
        <v>0</v>
      </c>
      <c r="AX8" s="121">
        <f>SUM(AY8:BB8)</f>
        <v>396207</v>
      </c>
      <c r="AY8" s="121">
        <v>0</v>
      </c>
      <c r="AZ8" s="121">
        <v>392108</v>
      </c>
      <c r="BA8" s="121">
        <v>4099</v>
      </c>
      <c r="BB8" s="121">
        <v>0</v>
      </c>
      <c r="BC8" s="122" t="s">
        <v>399</v>
      </c>
      <c r="BD8" s="121">
        <v>0</v>
      </c>
      <c r="BE8" s="121">
        <v>10518</v>
      </c>
      <c r="BF8" s="121">
        <f>SUM(AE8,+AM8,+BE8)</f>
        <v>432389</v>
      </c>
      <c r="BG8" s="121">
        <f>SUM(BH8,+BM8)</f>
        <v>596240</v>
      </c>
      <c r="BH8" s="121">
        <f>SUM(BI8:BL8)</f>
        <v>596240</v>
      </c>
      <c r="BI8" s="121">
        <v>0</v>
      </c>
      <c r="BJ8" s="121">
        <v>596240</v>
      </c>
      <c r="BK8" s="121">
        <v>0</v>
      </c>
      <c r="BL8" s="121">
        <v>0</v>
      </c>
      <c r="BM8" s="121">
        <v>0</v>
      </c>
      <c r="BN8" s="122" t="s">
        <v>399</v>
      </c>
      <c r="BO8" s="121">
        <f>SUM(BP8,BU8,BY8,BZ8,CF8)</f>
        <v>43606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43606</v>
      </c>
      <c r="CA8" s="121">
        <v>0</v>
      </c>
      <c r="CB8" s="121">
        <v>43606</v>
      </c>
      <c r="CC8" s="121">
        <v>0</v>
      </c>
      <c r="CD8" s="121">
        <v>0</v>
      </c>
      <c r="CE8" s="122" t="s">
        <v>399</v>
      </c>
      <c r="CF8" s="121">
        <v>0</v>
      </c>
      <c r="CG8" s="121">
        <v>0</v>
      </c>
      <c r="CH8" s="121">
        <f>SUM(BG8,+BO8,+CG8)</f>
        <v>639846</v>
      </c>
      <c r="CI8" s="121">
        <f>SUM(AE8,+BG8)</f>
        <v>596240</v>
      </c>
      <c r="CJ8" s="121">
        <f>SUM(AF8,+BH8)</f>
        <v>596240</v>
      </c>
      <c r="CK8" s="121">
        <f>SUM(AG8,+BI8)</f>
        <v>0</v>
      </c>
      <c r="CL8" s="121">
        <f>SUM(AH8,+BJ8)</f>
        <v>596240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399</v>
      </c>
      <c r="CQ8" s="121">
        <f>SUM(AM8,+BO8)</f>
        <v>465477</v>
      </c>
      <c r="CR8" s="121">
        <f>SUM(AN8,+BP8)</f>
        <v>4192</v>
      </c>
      <c r="CS8" s="121">
        <f>SUM(AO8,+BQ8)</f>
        <v>4192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21472</v>
      </c>
      <c r="CX8" s="121">
        <f>SUM(AT8,+BV8)</f>
        <v>0</v>
      </c>
      <c r="CY8" s="121">
        <f>SUM(AU8,+BW8)</f>
        <v>20972</v>
      </c>
      <c r="CZ8" s="121">
        <f>SUM(AV8,+BX8)</f>
        <v>500</v>
      </c>
      <c r="DA8" s="121">
        <f>SUM(AW8,+BY8)</f>
        <v>0</v>
      </c>
      <c r="DB8" s="121">
        <f>SUM(AX8,+BZ8)</f>
        <v>439813</v>
      </c>
      <c r="DC8" s="121">
        <f>SUM(AY8,+CA8)</f>
        <v>0</v>
      </c>
      <c r="DD8" s="121">
        <f>SUM(AZ8,+CB8)</f>
        <v>435714</v>
      </c>
      <c r="DE8" s="121">
        <f>SUM(BA8,+CC8)</f>
        <v>4099</v>
      </c>
      <c r="DF8" s="121">
        <f>SUM(BB8,+CD8)</f>
        <v>0</v>
      </c>
      <c r="DG8" s="122" t="s">
        <v>399</v>
      </c>
      <c r="DH8" s="121">
        <f>SUM(BD8,+CF8)</f>
        <v>0</v>
      </c>
      <c r="DI8" s="121">
        <f>SUM(BE8,+CG8)</f>
        <v>10518</v>
      </c>
      <c r="DJ8" s="121">
        <f>SUM(BF8,+CH8)</f>
        <v>1072235</v>
      </c>
    </row>
    <row r="9" spans="1:114" s="136" customFormat="1" ht="13.5" customHeight="1" x14ac:dyDescent="0.15">
      <c r="A9" s="119" t="s">
        <v>20</v>
      </c>
      <c r="B9" s="120" t="s">
        <v>327</v>
      </c>
      <c r="C9" s="119" t="s">
        <v>353</v>
      </c>
      <c r="D9" s="121">
        <f>SUM(E9,+L9)</f>
        <v>2148022</v>
      </c>
      <c r="E9" s="121">
        <f>SUM(F9:I9)+K9</f>
        <v>1995184</v>
      </c>
      <c r="F9" s="121">
        <v>723673</v>
      </c>
      <c r="G9" s="121">
        <v>0</v>
      </c>
      <c r="H9" s="121">
        <v>1112600</v>
      </c>
      <c r="I9" s="121">
        <v>147972</v>
      </c>
      <c r="J9" s="121">
        <v>910705</v>
      </c>
      <c r="K9" s="121">
        <v>10939</v>
      </c>
      <c r="L9" s="121">
        <v>152838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2148022</v>
      </c>
      <c r="W9" s="121">
        <f>+SUM(E9,N9)</f>
        <v>1995184</v>
      </c>
      <c r="X9" s="121">
        <f>+SUM(F9,O9)</f>
        <v>723673</v>
      </c>
      <c r="Y9" s="121">
        <f>+SUM(G9,P9)</f>
        <v>0</v>
      </c>
      <c r="Z9" s="121">
        <f>+SUM(H9,Q9)</f>
        <v>1112600</v>
      </c>
      <c r="AA9" s="121">
        <f>+SUM(I9,R9)</f>
        <v>147972</v>
      </c>
      <c r="AB9" s="121">
        <f>+SUM(J9,S9)</f>
        <v>910705</v>
      </c>
      <c r="AC9" s="121">
        <f>+SUM(K9,T9)</f>
        <v>10939</v>
      </c>
      <c r="AD9" s="121">
        <f>+SUM(L9,U9)</f>
        <v>152838</v>
      </c>
      <c r="AE9" s="121">
        <f>SUM(AF9,+AK9)</f>
        <v>2063595</v>
      </c>
      <c r="AF9" s="121">
        <f>SUM(AG9:AJ9)</f>
        <v>2047651</v>
      </c>
      <c r="AG9" s="121">
        <v>0</v>
      </c>
      <c r="AH9" s="121">
        <v>2047651</v>
      </c>
      <c r="AI9" s="121">
        <v>0</v>
      </c>
      <c r="AJ9" s="121">
        <v>0</v>
      </c>
      <c r="AK9" s="121">
        <v>15944</v>
      </c>
      <c r="AL9" s="122" t="s">
        <v>399</v>
      </c>
      <c r="AM9" s="121">
        <f>SUM(AN9,AS9,AW9,AX9,BD9)</f>
        <v>795458</v>
      </c>
      <c r="AN9" s="121">
        <f>SUM(AO9:AR9)</f>
        <v>89676</v>
      </c>
      <c r="AO9" s="121">
        <v>48286</v>
      </c>
      <c r="AP9" s="121">
        <v>0</v>
      </c>
      <c r="AQ9" s="121">
        <v>34482</v>
      </c>
      <c r="AR9" s="121">
        <v>6908</v>
      </c>
      <c r="AS9" s="121">
        <f>SUM(AT9:AV9)</f>
        <v>459157</v>
      </c>
      <c r="AT9" s="121">
        <v>0</v>
      </c>
      <c r="AU9" s="121">
        <v>369113</v>
      </c>
      <c r="AV9" s="121">
        <v>90044</v>
      </c>
      <c r="AW9" s="121">
        <v>0</v>
      </c>
      <c r="AX9" s="121">
        <f>SUM(AY9:BB9)</f>
        <v>224402</v>
      </c>
      <c r="AY9" s="121">
        <v>0</v>
      </c>
      <c r="AZ9" s="121">
        <v>208202</v>
      </c>
      <c r="BA9" s="121">
        <v>16200</v>
      </c>
      <c r="BB9" s="121">
        <v>0</v>
      </c>
      <c r="BC9" s="122" t="s">
        <v>399</v>
      </c>
      <c r="BD9" s="121">
        <v>22223</v>
      </c>
      <c r="BE9" s="121">
        <v>199674</v>
      </c>
      <c r="BF9" s="121">
        <f>SUM(AE9,+AM9,+BE9)</f>
        <v>3058727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399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399</v>
      </c>
      <c r="CF9" s="121">
        <v>0</v>
      </c>
      <c r="CG9" s="121">
        <v>0</v>
      </c>
      <c r="CH9" s="121">
        <f>SUM(BG9,+BO9,+CG9)</f>
        <v>0</v>
      </c>
      <c r="CI9" s="121">
        <f>SUM(AE9,+BG9)</f>
        <v>2063595</v>
      </c>
      <c r="CJ9" s="121">
        <f>SUM(AF9,+BH9)</f>
        <v>2047651</v>
      </c>
      <c r="CK9" s="121">
        <f>SUM(AG9,+BI9)</f>
        <v>0</v>
      </c>
      <c r="CL9" s="121">
        <f>SUM(AH9,+BJ9)</f>
        <v>2047651</v>
      </c>
      <c r="CM9" s="121">
        <f>SUM(AI9,+BK9)</f>
        <v>0</v>
      </c>
      <c r="CN9" s="121">
        <f>SUM(AJ9,+BL9)</f>
        <v>0</v>
      </c>
      <c r="CO9" s="121">
        <f>SUM(AK9,+BM9)</f>
        <v>15944</v>
      </c>
      <c r="CP9" s="122" t="s">
        <v>399</v>
      </c>
      <c r="CQ9" s="121">
        <f>SUM(AM9,+BO9)</f>
        <v>795458</v>
      </c>
      <c r="CR9" s="121">
        <f>SUM(AN9,+BP9)</f>
        <v>89676</v>
      </c>
      <c r="CS9" s="121">
        <f>SUM(AO9,+BQ9)</f>
        <v>48286</v>
      </c>
      <c r="CT9" s="121">
        <f>SUM(AP9,+BR9)</f>
        <v>0</v>
      </c>
      <c r="CU9" s="121">
        <f>SUM(AQ9,+BS9)</f>
        <v>34482</v>
      </c>
      <c r="CV9" s="121">
        <f>SUM(AR9,+BT9)</f>
        <v>6908</v>
      </c>
      <c r="CW9" s="121">
        <f>SUM(AS9,+BU9)</f>
        <v>459157</v>
      </c>
      <c r="CX9" s="121">
        <f>SUM(AT9,+BV9)</f>
        <v>0</v>
      </c>
      <c r="CY9" s="121">
        <f>SUM(AU9,+BW9)</f>
        <v>369113</v>
      </c>
      <c r="CZ9" s="121">
        <f>SUM(AV9,+BX9)</f>
        <v>90044</v>
      </c>
      <c r="DA9" s="121">
        <f>SUM(AW9,+BY9)</f>
        <v>0</v>
      </c>
      <c r="DB9" s="121">
        <f>SUM(AX9,+BZ9)</f>
        <v>224402</v>
      </c>
      <c r="DC9" s="121">
        <f>SUM(AY9,+CA9)</f>
        <v>0</v>
      </c>
      <c r="DD9" s="121">
        <f>SUM(AZ9,+CB9)</f>
        <v>208202</v>
      </c>
      <c r="DE9" s="121">
        <f>SUM(BA9,+CC9)</f>
        <v>16200</v>
      </c>
      <c r="DF9" s="121">
        <f>SUM(BB9,+CD9)</f>
        <v>0</v>
      </c>
      <c r="DG9" s="122" t="s">
        <v>399</v>
      </c>
      <c r="DH9" s="121">
        <f>SUM(BD9,+CF9)</f>
        <v>22223</v>
      </c>
      <c r="DI9" s="121">
        <f>SUM(BE9,+CG9)</f>
        <v>199674</v>
      </c>
      <c r="DJ9" s="121">
        <f>SUM(BF9,+CH9)</f>
        <v>3058727</v>
      </c>
    </row>
    <row r="10" spans="1:114" s="136" customFormat="1" ht="13.5" customHeight="1" x14ac:dyDescent="0.15">
      <c r="A10" s="119" t="s">
        <v>20</v>
      </c>
      <c r="B10" s="120" t="s">
        <v>340</v>
      </c>
      <c r="C10" s="119" t="s">
        <v>341</v>
      </c>
      <c r="D10" s="121">
        <f>SUM(E10,+L10)</f>
        <v>70374</v>
      </c>
      <c r="E10" s="121">
        <f>SUM(F10:I10)+K10</f>
        <v>70374</v>
      </c>
      <c r="F10" s="121">
        <v>0</v>
      </c>
      <c r="G10" s="121">
        <v>2946</v>
      </c>
      <c r="H10" s="121">
        <v>0</v>
      </c>
      <c r="I10" s="121">
        <v>57730</v>
      </c>
      <c r="J10" s="121">
        <v>597002</v>
      </c>
      <c r="K10" s="121">
        <v>9698</v>
      </c>
      <c r="L10" s="121">
        <v>0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70374</v>
      </c>
      <c r="W10" s="121">
        <f>+SUM(E10,N10)</f>
        <v>70374</v>
      </c>
      <c r="X10" s="121">
        <f>+SUM(F10,O10)</f>
        <v>0</v>
      </c>
      <c r="Y10" s="121">
        <f>+SUM(G10,P10)</f>
        <v>2946</v>
      </c>
      <c r="Z10" s="121">
        <f>+SUM(H10,Q10)</f>
        <v>0</v>
      </c>
      <c r="AA10" s="121">
        <f>+SUM(I10,R10)</f>
        <v>57730</v>
      </c>
      <c r="AB10" s="121">
        <f>+SUM(J10,S10)</f>
        <v>597002</v>
      </c>
      <c r="AC10" s="121">
        <f>+SUM(K10,T10)</f>
        <v>9698</v>
      </c>
      <c r="AD10" s="121">
        <f>+SUM(L10,U10)</f>
        <v>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2" t="s">
        <v>399</v>
      </c>
      <c r="AM10" s="121">
        <f>SUM(AN10,AS10,AW10,AX10,BD10)</f>
        <v>667376</v>
      </c>
      <c r="AN10" s="121">
        <f>SUM(AO10:AR10)</f>
        <v>91311</v>
      </c>
      <c r="AO10" s="121">
        <v>27627</v>
      </c>
      <c r="AP10" s="121">
        <v>0</v>
      </c>
      <c r="AQ10" s="121">
        <v>58865</v>
      </c>
      <c r="AR10" s="121">
        <v>4819</v>
      </c>
      <c r="AS10" s="121">
        <f>SUM(AT10:AV10)</f>
        <v>406720</v>
      </c>
      <c r="AT10" s="121">
        <v>0</v>
      </c>
      <c r="AU10" s="121">
        <v>389446</v>
      </c>
      <c r="AV10" s="121">
        <v>17274</v>
      </c>
      <c r="AW10" s="121">
        <v>0</v>
      </c>
      <c r="AX10" s="121">
        <f>SUM(AY10:BB10)</f>
        <v>169345</v>
      </c>
      <c r="AY10" s="121">
        <v>0</v>
      </c>
      <c r="AZ10" s="121">
        <v>168895</v>
      </c>
      <c r="BA10" s="121">
        <v>450</v>
      </c>
      <c r="BB10" s="121">
        <v>0</v>
      </c>
      <c r="BC10" s="122" t="s">
        <v>399</v>
      </c>
      <c r="BD10" s="121">
        <v>0</v>
      </c>
      <c r="BE10" s="121">
        <v>0</v>
      </c>
      <c r="BF10" s="121">
        <f>SUM(AE10,+AM10,+BE10)</f>
        <v>667376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399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399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399</v>
      </c>
      <c r="CQ10" s="121">
        <f>SUM(AM10,+BO10)</f>
        <v>667376</v>
      </c>
      <c r="CR10" s="121">
        <f>SUM(AN10,+BP10)</f>
        <v>91311</v>
      </c>
      <c r="CS10" s="121">
        <f>SUM(AO10,+BQ10)</f>
        <v>27627</v>
      </c>
      <c r="CT10" s="121">
        <f>SUM(AP10,+BR10)</f>
        <v>0</v>
      </c>
      <c r="CU10" s="121">
        <f>SUM(AQ10,+BS10)</f>
        <v>58865</v>
      </c>
      <c r="CV10" s="121">
        <f>SUM(AR10,+BT10)</f>
        <v>4819</v>
      </c>
      <c r="CW10" s="121">
        <f>SUM(AS10,+BU10)</f>
        <v>406720</v>
      </c>
      <c r="CX10" s="121">
        <f>SUM(AT10,+BV10)</f>
        <v>0</v>
      </c>
      <c r="CY10" s="121">
        <f>SUM(AU10,+BW10)</f>
        <v>389446</v>
      </c>
      <c r="CZ10" s="121">
        <f>SUM(AV10,+BX10)</f>
        <v>17274</v>
      </c>
      <c r="DA10" s="121">
        <f>SUM(AW10,+BY10)</f>
        <v>0</v>
      </c>
      <c r="DB10" s="121">
        <f>SUM(AX10,+BZ10)</f>
        <v>169345</v>
      </c>
      <c r="DC10" s="121">
        <f>SUM(AY10,+CA10)</f>
        <v>0</v>
      </c>
      <c r="DD10" s="121">
        <f>SUM(AZ10,+CB10)</f>
        <v>168895</v>
      </c>
      <c r="DE10" s="121">
        <f>SUM(BA10,+CC10)</f>
        <v>450</v>
      </c>
      <c r="DF10" s="121">
        <f>SUM(BB10,+CD10)</f>
        <v>0</v>
      </c>
      <c r="DG10" s="122" t="s">
        <v>399</v>
      </c>
      <c r="DH10" s="121">
        <f>SUM(BD10,+CF10)</f>
        <v>0</v>
      </c>
      <c r="DI10" s="121">
        <f>SUM(BE10,+CG10)</f>
        <v>0</v>
      </c>
      <c r="DJ10" s="121">
        <f>SUM(BF10,+CH10)</f>
        <v>667376</v>
      </c>
    </row>
    <row r="11" spans="1:114" s="136" customFormat="1" ht="13.5" customHeight="1" x14ac:dyDescent="0.15">
      <c r="A11" s="119" t="s">
        <v>20</v>
      </c>
      <c r="B11" s="120" t="s">
        <v>359</v>
      </c>
      <c r="C11" s="119" t="s">
        <v>360</v>
      </c>
      <c r="D11" s="121">
        <f>SUM(E11,+L11)</f>
        <v>262700</v>
      </c>
      <c r="E11" s="121">
        <f>SUM(F11:I11)+K11</f>
        <v>207107</v>
      </c>
      <c r="F11" s="121">
        <v>3400</v>
      </c>
      <c r="G11" s="121">
        <v>0</v>
      </c>
      <c r="H11" s="121">
        <v>136300</v>
      </c>
      <c r="I11" s="121">
        <v>54026</v>
      </c>
      <c r="J11" s="121">
        <v>938330</v>
      </c>
      <c r="K11" s="121">
        <v>13381</v>
      </c>
      <c r="L11" s="121">
        <v>55593</v>
      </c>
      <c r="M11" s="121">
        <f>SUM(N11,+U11)</f>
        <v>3588</v>
      </c>
      <c r="N11" s="121">
        <f>SUM(O11:R11,T11)</f>
        <v>3588</v>
      </c>
      <c r="O11" s="121">
        <v>0</v>
      </c>
      <c r="P11" s="121">
        <v>0</v>
      </c>
      <c r="Q11" s="121">
        <v>0</v>
      </c>
      <c r="R11" s="121">
        <v>3588</v>
      </c>
      <c r="S11" s="121">
        <v>201196</v>
      </c>
      <c r="T11" s="121">
        <v>0</v>
      </c>
      <c r="U11" s="121">
        <v>0</v>
      </c>
      <c r="V11" s="121">
        <f>+SUM(D11,M11)</f>
        <v>266288</v>
      </c>
      <c r="W11" s="121">
        <f>+SUM(E11,N11)</f>
        <v>210695</v>
      </c>
      <c r="X11" s="121">
        <f>+SUM(F11,O11)</f>
        <v>3400</v>
      </c>
      <c r="Y11" s="121">
        <f>+SUM(G11,P11)</f>
        <v>0</v>
      </c>
      <c r="Z11" s="121">
        <f>+SUM(H11,Q11)</f>
        <v>136300</v>
      </c>
      <c r="AA11" s="121">
        <f>+SUM(I11,R11)</f>
        <v>57614</v>
      </c>
      <c r="AB11" s="121">
        <f>+SUM(J11,S11)</f>
        <v>1139526</v>
      </c>
      <c r="AC11" s="121">
        <f>+SUM(K11,T11)</f>
        <v>13381</v>
      </c>
      <c r="AD11" s="121">
        <f>+SUM(L11,U11)</f>
        <v>55593</v>
      </c>
      <c r="AE11" s="121">
        <f>SUM(AF11,+AK11)</f>
        <v>164319</v>
      </c>
      <c r="AF11" s="121">
        <f>SUM(AG11:AJ11)</f>
        <v>136349</v>
      </c>
      <c r="AG11" s="121">
        <v>0</v>
      </c>
      <c r="AH11" s="121">
        <v>0</v>
      </c>
      <c r="AI11" s="121">
        <v>0</v>
      </c>
      <c r="AJ11" s="121">
        <v>136349</v>
      </c>
      <c r="AK11" s="121">
        <v>27970</v>
      </c>
      <c r="AL11" s="122" t="s">
        <v>399</v>
      </c>
      <c r="AM11" s="121">
        <f>SUM(AN11,AS11,AW11,AX11,BD11)</f>
        <v>981074</v>
      </c>
      <c r="AN11" s="121">
        <f>SUM(AO11:AR11)</f>
        <v>78294</v>
      </c>
      <c r="AO11" s="121">
        <v>78294</v>
      </c>
      <c r="AP11" s="121">
        <v>0</v>
      </c>
      <c r="AQ11" s="121">
        <v>0</v>
      </c>
      <c r="AR11" s="121">
        <v>0</v>
      </c>
      <c r="AS11" s="121">
        <f>SUM(AT11:AV11)</f>
        <v>234055</v>
      </c>
      <c r="AT11" s="121">
        <v>2197</v>
      </c>
      <c r="AU11" s="121">
        <v>209615</v>
      </c>
      <c r="AV11" s="121">
        <v>22243</v>
      </c>
      <c r="AW11" s="121">
        <v>0</v>
      </c>
      <c r="AX11" s="121">
        <f>SUM(AY11:BB11)</f>
        <v>668725</v>
      </c>
      <c r="AY11" s="121">
        <v>360493</v>
      </c>
      <c r="AZ11" s="121">
        <v>288493</v>
      </c>
      <c r="BA11" s="121">
        <v>18107</v>
      </c>
      <c r="BB11" s="121">
        <v>1632</v>
      </c>
      <c r="BC11" s="122" t="s">
        <v>399</v>
      </c>
      <c r="BD11" s="121">
        <v>0</v>
      </c>
      <c r="BE11" s="121">
        <v>55637</v>
      </c>
      <c r="BF11" s="121">
        <f>SUM(AE11,+AM11,+BE11)</f>
        <v>1201030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399</v>
      </c>
      <c r="BO11" s="121">
        <f>SUM(BP11,BU11,BY11,BZ11,CF11)</f>
        <v>204718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143760</v>
      </c>
      <c r="BV11" s="121">
        <v>0</v>
      </c>
      <c r="BW11" s="121">
        <v>143760</v>
      </c>
      <c r="BX11" s="121">
        <v>0</v>
      </c>
      <c r="BY11" s="121">
        <v>0</v>
      </c>
      <c r="BZ11" s="121">
        <f>SUM(CA11:CD11)</f>
        <v>60958</v>
      </c>
      <c r="CA11" s="121">
        <v>0</v>
      </c>
      <c r="CB11" s="121">
        <v>60958</v>
      </c>
      <c r="CC11" s="121">
        <v>0</v>
      </c>
      <c r="CD11" s="121">
        <v>0</v>
      </c>
      <c r="CE11" s="122" t="s">
        <v>399</v>
      </c>
      <c r="CF11" s="121">
        <v>0</v>
      </c>
      <c r="CG11" s="121">
        <v>66</v>
      </c>
      <c r="CH11" s="121">
        <f>SUM(BG11,+BO11,+CG11)</f>
        <v>204784</v>
      </c>
      <c r="CI11" s="121">
        <f>SUM(AE11,+BG11)</f>
        <v>164319</v>
      </c>
      <c r="CJ11" s="121">
        <f>SUM(AF11,+BH11)</f>
        <v>136349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136349</v>
      </c>
      <c r="CO11" s="121">
        <f>SUM(AK11,+BM11)</f>
        <v>27970</v>
      </c>
      <c r="CP11" s="122" t="s">
        <v>399</v>
      </c>
      <c r="CQ11" s="121">
        <f>SUM(AM11,+BO11)</f>
        <v>1185792</v>
      </c>
      <c r="CR11" s="121">
        <f>SUM(AN11,+BP11)</f>
        <v>78294</v>
      </c>
      <c r="CS11" s="121">
        <f>SUM(AO11,+BQ11)</f>
        <v>78294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377815</v>
      </c>
      <c r="CX11" s="121">
        <f>SUM(AT11,+BV11)</f>
        <v>2197</v>
      </c>
      <c r="CY11" s="121">
        <f>SUM(AU11,+BW11)</f>
        <v>353375</v>
      </c>
      <c r="CZ11" s="121">
        <f>SUM(AV11,+BX11)</f>
        <v>22243</v>
      </c>
      <c r="DA11" s="121">
        <f>SUM(AW11,+BY11)</f>
        <v>0</v>
      </c>
      <c r="DB11" s="121">
        <f>SUM(AX11,+BZ11)</f>
        <v>729683</v>
      </c>
      <c r="DC11" s="121">
        <f>SUM(AY11,+CA11)</f>
        <v>360493</v>
      </c>
      <c r="DD11" s="121">
        <f>SUM(AZ11,+CB11)</f>
        <v>349451</v>
      </c>
      <c r="DE11" s="121">
        <f>SUM(BA11,+CC11)</f>
        <v>18107</v>
      </c>
      <c r="DF11" s="121">
        <f>SUM(BB11,+CD11)</f>
        <v>1632</v>
      </c>
      <c r="DG11" s="122" t="s">
        <v>399</v>
      </c>
      <c r="DH11" s="121">
        <f>SUM(BD11,+CF11)</f>
        <v>0</v>
      </c>
      <c r="DI11" s="121">
        <f>SUM(BE11,+CG11)</f>
        <v>55703</v>
      </c>
      <c r="DJ11" s="121">
        <f>SUM(BF11,+CH11)</f>
        <v>1405814</v>
      </c>
    </row>
    <row r="12" spans="1:114" s="136" customFormat="1" ht="13.5" customHeight="1" x14ac:dyDescent="0.15">
      <c r="A12" s="119" t="s">
        <v>20</v>
      </c>
      <c r="B12" s="120" t="s">
        <v>345</v>
      </c>
      <c r="C12" s="119" t="s">
        <v>346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2375</v>
      </c>
      <c r="N12" s="121">
        <f>SUM(O12:R12,T12)</f>
        <v>1026</v>
      </c>
      <c r="O12" s="121">
        <v>0</v>
      </c>
      <c r="P12" s="121">
        <v>0</v>
      </c>
      <c r="Q12" s="121">
        <v>0</v>
      </c>
      <c r="R12" s="121">
        <v>1025</v>
      </c>
      <c r="S12" s="121">
        <v>37573</v>
      </c>
      <c r="T12" s="121">
        <v>1</v>
      </c>
      <c r="U12" s="121">
        <v>1349</v>
      </c>
      <c r="V12" s="121">
        <f>+SUM(D12,M12)</f>
        <v>2375</v>
      </c>
      <c r="W12" s="121">
        <f>+SUM(E12,N12)</f>
        <v>1026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1025</v>
      </c>
      <c r="AB12" s="121">
        <f>+SUM(J12,S12)</f>
        <v>37573</v>
      </c>
      <c r="AC12" s="121">
        <f>+SUM(K12,T12)</f>
        <v>1</v>
      </c>
      <c r="AD12" s="121">
        <f>+SUM(L12,U12)</f>
        <v>1349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399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399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399</v>
      </c>
      <c r="BO12" s="121">
        <f>SUM(BP12,BU12,BY12,BZ12,CF12)</f>
        <v>36850</v>
      </c>
      <c r="BP12" s="121">
        <f>SUM(BQ12:BT12)</f>
        <v>20198</v>
      </c>
      <c r="BQ12" s="121">
        <v>20198</v>
      </c>
      <c r="BR12" s="121">
        <v>0</v>
      </c>
      <c r="BS12" s="121">
        <v>0</v>
      </c>
      <c r="BT12" s="121">
        <v>0</v>
      </c>
      <c r="BU12" s="121">
        <f>SUM(BV12:BX12)</f>
        <v>11128</v>
      </c>
      <c r="BV12" s="121">
        <v>0</v>
      </c>
      <c r="BW12" s="121">
        <v>11076</v>
      </c>
      <c r="BX12" s="121">
        <v>52</v>
      </c>
      <c r="BY12" s="121">
        <v>0</v>
      </c>
      <c r="BZ12" s="121">
        <f>SUM(CA12:CD12)</f>
        <v>5524</v>
      </c>
      <c r="CA12" s="121">
        <v>0</v>
      </c>
      <c r="CB12" s="121">
        <v>0</v>
      </c>
      <c r="CC12" s="121">
        <v>0</v>
      </c>
      <c r="CD12" s="121">
        <v>5524</v>
      </c>
      <c r="CE12" s="122" t="s">
        <v>399</v>
      </c>
      <c r="CF12" s="121">
        <v>0</v>
      </c>
      <c r="CG12" s="121">
        <v>3098</v>
      </c>
      <c r="CH12" s="121">
        <f>SUM(BG12,+BO12,+CG12)</f>
        <v>39948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399</v>
      </c>
      <c r="CQ12" s="121">
        <f>SUM(AM12,+BO12)</f>
        <v>36850</v>
      </c>
      <c r="CR12" s="121">
        <f>SUM(AN12,+BP12)</f>
        <v>20198</v>
      </c>
      <c r="CS12" s="121">
        <f>SUM(AO12,+BQ12)</f>
        <v>20198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11128</v>
      </c>
      <c r="CX12" s="121">
        <f>SUM(AT12,+BV12)</f>
        <v>0</v>
      </c>
      <c r="CY12" s="121">
        <f>SUM(AU12,+BW12)</f>
        <v>11076</v>
      </c>
      <c r="CZ12" s="121">
        <f>SUM(AV12,+BX12)</f>
        <v>52</v>
      </c>
      <c r="DA12" s="121">
        <f>SUM(AW12,+BY12)</f>
        <v>0</v>
      </c>
      <c r="DB12" s="121">
        <f>SUM(AX12,+BZ12)</f>
        <v>5524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5524</v>
      </c>
      <c r="DG12" s="122" t="s">
        <v>399</v>
      </c>
      <c r="DH12" s="121">
        <f>SUM(BD12,+CF12)</f>
        <v>0</v>
      </c>
      <c r="DI12" s="121">
        <f>SUM(BE12,+CG12)</f>
        <v>3098</v>
      </c>
      <c r="DJ12" s="121">
        <f>SUM(BF12,+CH12)</f>
        <v>39948</v>
      </c>
    </row>
    <row r="13" spans="1:114" s="136" customFormat="1" ht="13.5" customHeight="1" x14ac:dyDescent="0.15">
      <c r="A13" s="119" t="s">
        <v>20</v>
      </c>
      <c r="B13" s="120" t="s">
        <v>329</v>
      </c>
      <c r="C13" s="119" t="s">
        <v>330</v>
      </c>
      <c r="D13" s="121">
        <f>SUM(E13,+L13)</f>
        <v>429462</v>
      </c>
      <c r="E13" s="121">
        <f>SUM(F13:I13)+K13</f>
        <v>370644</v>
      </c>
      <c r="F13" s="121">
        <v>0</v>
      </c>
      <c r="G13" s="121">
        <v>0</v>
      </c>
      <c r="H13" s="121">
        <v>286100</v>
      </c>
      <c r="I13" s="121">
        <v>70204</v>
      </c>
      <c r="J13" s="121">
        <v>459076</v>
      </c>
      <c r="K13" s="121">
        <v>14340</v>
      </c>
      <c r="L13" s="121">
        <v>58818</v>
      </c>
      <c r="M13" s="121">
        <f>SUM(N13,+U13)</f>
        <v>36951</v>
      </c>
      <c r="N13" s="121">
        <f>SUM(O13:R13,T13)</f>
        <v>22163</v>
      </c>
      <c r="O13" s="121">
        <v>0</v>
      </c>
      <c r="P13" s="121">
        <v>0</v>
      </c>
      <c r="Q13" s="121">
        <v>20500</v>
      </c>
      <c r="R13" s="121">
        <v>1663</v>
      </c>
      <c r="S13" s="121">
        <v>118180</v>
      </c>
      <c r="T13" s="121">
        <v>0</v>
      </c>
      <c r="U13" s="121">
        <v>14788</v>
      </c>
      <c r="V13" s="121">
        <f>+SUM(D13,M13)</f>
        <v>466413</v>
      </c>
      <c r="W13" s="121">
        <f>+SUM(E13,N13)</f>
        <v>392807</v>
      </c>
      <c r="X13" s="121">
        <f>+SUM(F13,O13)</f>
        <v>0</v>
      </c>
      <c r="Y13" s="121">
        <f>+SUM(G13,P13)</f>
        <v>0</v>
      </c>
      <c r="Z13" s="121">
        <f>+SUM(H13,Q13)</f>
        <v>306600</v>
      </c>
      <c r="AA13" s="121">
        <f>+SUM(I13,R13)</f>
        <v>71867</v>
      </c>
      <c r="AB13" s="121">
        <f>+SUM(J13,S13)</f>
        <v>577256</v>
      </c>
      <c r="AC13" s="121">
        <f>+SUM(K13,T13)</f>
        <v>14340</v>
      </c>
      <c r="AD13" s="121">
        <f>+SUM(L13,U13)</f>
        <v>73606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399</v>
      </c>
      <c r="AM13" s="121">
        <f>SUM(AN13,AS13,AW13,AX13,BD13)</f>
        <v>781306</v>
      </c>
      <c r="AN13" s="121">
        <f>SUM(AO13:AR13)</f>
        <v>8017</v>
      </c>
      <c r="AO13" s="121">
        <v>8017</v>
      </c>
      <c r="AP13" s="121">
        <v>0</v>
      </c>
      <c r="AQ13" s="121">
        <v>0</v>
      </c>
      <c r="AR13" s="121">
        <v>0</v>
      </c>
      <c r="AS13" s="121">
        <f>SUM(AT13:AV13)</f>
        <v>544288</v>
      </c>
      <c r="AT13" s="121">
        <v>0</v>
      </c>
      <c r="AU13" s="121">
        <v>531024</v>
      </c>
      <c r="AV13" s="121">
        <v>13264</v>
      </c>
      <c r="AW13" s="121">
        <v>0</v>
      </c>
      <c r="AX13" s="121">
        <f>SUM(AY13:BB13)</f>
        <v>216388</v>
      </c>
      <c r="AY13" s="121">
        <v>0</v>
      </c>
      <c r="AZ13" s="121">
        <v>191835</v>
      </c>
      <c r="BA13" s="121">
        <v>24523</v>
      </c>
      <c r="BB13" s="121">
        <v>30</v>
      </c>
      <c r="BC13" s="122" t="s">
        <v>399</v>
      </c>
      <c r="BD13" s="121">
        <v>12613</v>
      </c>
      <c r="BE13" s="121">
        <v>107232</v>
      </c>
      <c r="BF13" s="121">
        <f>SUM(AE13,+AM13,+BE13)</f>
        <v>888538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399</v>
      </c>
      <c r="BO13" s="121">
        <f>SUM(BP13,BU13,BY13,BZ13,CF13)</f>
        <v>155131</v>
      </c>
      <c r="BP13" s="121">
        <f>SUM(BQ13:BT13)</f>
        <v>8039</v>
      </c>
      <c r="BQ13" s="121">
        <v>8039</v>
      </c>
      <c r="BR13" s="121">
        <v>0</v>
      </c>
      <c r="BS13" s="121">
        <v>0</v>
      </c>
      <c r="BT13" s="121">
        <v>0</v>
      </c>
      <c r="BU13" s="121">
        <f>SUM(BV13:BX13)</f>
        <v>131745</v>
      </c>
      <c r="BV13" s="121">
        <v>0</v>
      </c>
      <c r="BW13" s="121">
        <v>131745</v>
      </c>
      <c r="BX13" s="121">
        <v>0</v>
      </c>
      <c r="BY13" s="121">
        <v>0</v>
      </c>
      <c r="BZ13" s="121">
        <f>SUM(CA13:CD13)</f>
        <v>15278</v>
      </c>
      <c r="CA13" s="121">
        <v>0</v>
      </c>
      <c r="CB13" s="121">
        <v>15277</v>
      </c>
      <c r="CC13" s="121">
        <v>0</v>
      </c>
      <c r="CD13" s="121">
        <v>1</v>
      </c>
      <c r="CE13" s="122" t="s">
        <v>399</v>
      </c>
      <c r="CF13" s="121">
        <v>69</v>
      </c>
      <c r="CG13" s="121">
        <v>0</v>
      </c>
      <c r="CH13" s="121">
        <f>SUM(BG13,+BO13,+CG13)</f>
        <v>155131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399</v>
      </c>
      <c r="CQ13" s="121">
        <f>SUM(AM13,+BO13)</f>
        <v>936437</v>
      </c>
      <c r="CR13" s="121">
        <f>SUM(AN13,+BP13)</f>
        <v>16056</v>
      </c>
      <c r="CS13" s="121">
        <f>SUM(AO13,+BQ13)</f>
        <v>16056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676033</v>
      </c>
      <c r="CX13" s="121">
        <f>SUM(AT13,+BV13)</f>
        <v>0</v>
      </c>
      <c r="CY13" s="121">
        <f>SUM(AU13,+BW13)</f>
        <v>662769</v>
      </c>
      <c r="CZ13" s="121">
        <f>SUM(AV13,+BX13)</f>
        <v>13264</v>
      </c>
      <c r="DA13" s="121">
        <f>SUM(AW13,+BY13)</f>
        <v>0</v>
      </c>
      <c r="DB13" s="121">
        <f>SUM(AX13,+BZ13)</f>
        <v>231666</v>
      </c>
      <c r="DC13" s="121">
        <f>SUM(AY13,+CA13)</f>
        <v>0</v>
      </c>
      <c r="DD13" s="121">
        <f>SUM(AZ13,+CB13)</f>
        <v>207112</v>
      </c>
      <c r="DE13" s="121">
        <f>SUM(BA13,+CC13)</f>
        <v>24523</v>
      </c>
      <c r="DF13" s="121">
        <f>SUM(BB13,+CD13)</f>
        <v>31</v>
      </c>
      <c r="DG13" s="122" t="s">
        <v>399</v>
      </c>
      <c r="DH13" s="121">
        <f>SUM(BD13,+CF13)</f>
        <v>12682</v>
      </c>
      <c r="DI13" s="121">
        <f>SUM(BE13,+CG13)</f>
        <v>107232</v>
      </c>
      <c r="DJ13" s="121">
        <f>SUM(BF13,+CH13)</f>
        <v>1043669</v>
      </c>
    </row>
    <row r="14" spans="1:114" s="136" customFormat="1" ht="13.5" customHeight="1" x14ac:dyDescent="0.15">
      <c r="A14" s="119" t="s">
        <v>20</v>
      </c>
      <c r="B14" s="120" t="s">
        <v>354</v>
      </c>
      <c r="C14" s="119" t="s">
        <v>355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4716</v>
      </c>
      <c r="N14" s="121">
        <f>SUM(O14:R14,T14)</f>
        <v>4716</v>
      </c>
      <c r="O14" s="121">
        <v>0</v>
      </c>
      <c r="P14" s="121">
        <v>0</v>
      </c>
      <c r="Q14" s="121">
        <v>0</v>
      </c>
      <c r="R14" s="121">
        <v>2688</v>
      </c>
      <c r="S14" s="121">
        <v>102441</v>
      </c>
      <c r="T14" s="121">
        <v>2028</v>
      </c>
      <c r="U14" s="121">
        <v>0</v>
      </c>
      <c r="V14" s="121">
        <f>+SUM(D14,M14)</f>
        <v>4716</v>
      </c>
      <c r="W14" s="121">
        <f>+SUM(E14,N14)</f>
        <v>4716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2688</v>
      </c>
      <c r="AB14" s="121">
        <f>+SUM(J14,S14)</f>
        <v>102441</v>
      </c>
      <c r="AC14" s="121">
        <f>+SUM(K14,T14)</f>
        <v>2028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399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399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399</v>
      </c>
      <c r="BO14" s="121">
        <f>SUM(BP14,BU14,BY14,BZ14,CF14)</f>
        <v>103348</v>
      </c>
      <c r="BP14" s="121">
        <f>SUM(BQ14:BT14)</f>
        <v>6527</v>
      </c>
      <c r="BQ14" s="121">
        <v>6527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96821</v>
      </c>
      <c r="CA14" s="121">
        <v>0</v>
      </c>
      <c r="CB14" s="121">
        <v>91454</v>
      </c>
      <c r="CC14" s="121">
        <v>4081</v>
      </c>
      <c r="CD14" s="121">
        <v>1286</v>
      </c>
      <c r="CE14" s="122" t="s">
        <v>399</v>
      </c>
      <c r="CF14" s="121">
        <v>0</v>
      </c>
      <c r="CG14" s="121">
        <v>3809</v>
      </c>
      <c r="CH14" s="121">
        <f>SUM(BG14,+BO14,+CG14)</f>
        <v>107157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399</v>
      </c>
      <c r="CQ14" s="121">
        <f>SUM(AM14,+BO14)</f>
        <v>103348</v>
      </c>
      <c r="CR14" s="121">
        <f>SUM(AN14,+BP14)</f>
        <v>6527</v>
      </c>
      <c r="CS14" s="121">
        <f>SUM(AO14,+BQ14)</f>
        <v>6527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96821</v>
      </c>
      <c r="DC14" s="121">
        <f>SUM(AY14,+CA14)</f>
        <v>0</v>
      </c>
      <c r="DD14" s="121">
        <f>SUM(AZ14,+CB14)</f>
        <v>91454</v>
      </c>
      <c r="DE14" s="121">
        <f>SUM(BA14,+CC14)</f>
        <v>4081</v>
      </c>
      <c r="DF14" s="121">
        <f>SUM(BB14,+CD14)</f>
        <v>1286</v>
      </c>
      <c r="DG14" s="122" t="s">
        <v>399</v>
      </c>
      <c r="DH14" s="121">
        <f>SUM(BD14,+CF14)</f>
        <v>0</v>
      </c>
      <c r="DI14" s="121">
        <f>SUM(BE14,+CG14)</f>
        <v>3809</v>
      </c>
      <c r="DJ14" s="121">
        <f>SUM(BF14,+CH14)</f>
        <v>107157</v>
      </c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4">
    <sortCondition ref="A8:A14"/>
    <sortCondition ref="B8:B14"/>
    <sortCondition ref="C8:C14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福井県</v>
      </c>
      <c r="B7" s="139" t="str">
        <f>'廃棄物事業経費（市町村）'!B7</f>
        <v>18000</v>
      </c>
      <c r="C7" s="138" t="s">
        <v>33</v>
      </c>
      <c r="D7" s="140">
        <f>SUM(E7,+L7)</f>
        <v>12795198</v>
      </c>
      <c r="E7" s="140">
        <f>+SUM(F7:I7,K7)</f>
        <v>5086687</v>
      </c>
      <c r="F7" s="140">
        <f t="shared" ref="F7:L7" si="0">SUM(F$8:F$1000)</f>
        <v>1758131</v>
      </c>
      <c r="G7" s="140">
        <f t="shared" si="0"/>
        <v>11493</v>
      </c>
      <c r="H7" s="140">
        <f t="shared" si="0"/>
        <v>2035700</v>
      </c>
      <c r="I7" s="140">
        <f t="shared" si="0"/>
        <v>850804</v>
      </c>
      <c r="J7" s="140">
        <f t="shared" si="0"/>
        <v>3288223</v>
      </c>
      <c r="K7" s="140">
        <f t="shared" si="0"/>
        <v>430559</v>
      </c>
      <c r="L7" s="140">
        <f t="shared" si="0"/>
        <v>7708511</v>
      </c>
      <c r="M7" s="140">
        <f>SUM(N7,+U7)</f>
        <v>1522384</v>
      </c>
      <c r="N7" s="140">
        <f>+SUM(O7:R7,T7)</f>
        <v>669979</v>
      </c>
      <c r="O7" s="140">
        <f t="shared" ref="O7:U7" si="1">SUM(O$8:O$1000)</f>
        <v>140195</v>
      </c>
      <c r="P7" s="140">
        <f t="shared" si="1"/>
        <v>0</v>
      </c>
      <c r="Q7" s="140">
        <f t="shared" si="1"/>
        <v>408300</v>
      </c>
      <c r="R7" s="140">
        <f t="shared" si="1"/>
        <v>24349</v>
      </c>
      <c r="S7" s="140">
        <f t="shared" si="1"/>
        <v>501690</v>
      </c>
      <c r="T7" s="140">
        <f t="shared" si="1"/>
        <v>97135</v>
      </c>
      <c r="U7" s="140">
        <f t="shared" si="1"/>
        <v>852405</v>
      </c>
      <c r="V7" s="140">
        <f t="shared" ref="V7:AB7" si="2">+SUM(D7,M7)</f>
        <v>14317582</v>
      </c>
      <c r="W7" s="140">
        <f t="shared" si="2"/>
        <v>5756666</v>
      </c>
      <c r="X7" s="140">
        <f t="shared" si="2"/>
        <v>1898326</v>
      </c>
      <c r="Y7" s="140">
        <f t="shared" si="2"/>
        <v>11493</v>
      </c>
      <c r="Z7" s="140">
        <f t="shared" si="2"/>
        <v>2444000</v>
      </c>
      <c r="AA7" s="140">
        <f t="shared" si="2"/>
        <v>875153</v>
      </c>
      <c r="AB7" s="140">
        <f t="shared" si="2"/>
        <v>3789913</v>
      </c>
      <c r="AC7" s="140">
        <f>+SUM(K7,T7)</f>
        <v>527694</v>
      </c>
      <c r="AD7" s="140">
        <f>+SUM(L7,U7)</f>
        <v>8560916</v>
      </c>
      <c r="AE7" s="208"/>
      <c r="AF7" s="208"/>
    </row>
    <row r="8" spans="1:32" s="136" customFormat="1" ht="13.5" customHeight="1" x14ac:dyDescent="0.15">
      <c r="A8" s="119" t="s">
        <v>20</v>
      </c>
      <c r="B8" s="120" t="s">
        <v>324</v>
      </c>
      <c r="C8" s="119" t="s">
        <v>325</v>
      </c>
      <c r="D8" s="121">
        <f>SUM(E8,+L8)</f>
        <v>2438190</v>
      </c>
      <c r="E8" s="121">
        <f>+SUM(F8:I8,K8)</f>
        <v>254509</v>
      </c>
      <c r="F8" s="121">
        <v>0</v>
      </c>
      <c r="G8" s="121">
        <v>732</v>
      </c>
      <c r="H8" s="121">
        <v>28700</v>
      </c>
      <c r="I8" s="121">
        <v>145315</v>
      </c>
      <c r="J8" s="121"/>
      <c r="K8" s="121">
        <v>79762</v>
      </c>
      <c r="L8" s="121">
        <v>2183681</v>
      </c>
      <c r="M8" s="121">
        <f>SUM(N8,+U8)</f>
        <v>93364</v>
      </c>
      <c r="N8" s="121">
        <f>+SUM(O8:R8,T8)</f>
        <v>5655</v>
      </c>
      <c r="O8" s="121">
        <v>0</v>
      </c>
      <c r="P8" s="121">
        <v>0</v>
      </c>
      <c r="Q8" s="121">
        <v>0</v>
      </c>
      <c r="R8" s="121">
        <v>5655</v>
      </c>
      <c r="S8" s="121"/>
      <c r="T8" s="121">
        <v>0</v>
      </c>
      <c r="U8" s="121">
        <v>87709</v>
      </c>
      <c r="V8" s="121">
        <f>+SUM(D8,M8)</f>
        <v>2531554</v>
      </c>
      <c r="W8" s="121">
        <f>+SUM(E8,N8)</f>
        <v>260164</v>
      </c>
      <c r="X8" s="121">
        <f>+SUM(F8,O8)</f>
        <v>0</v>
      </c>
      <c r="Y8" s="121">
        <f>+SUM(G8,P8)</f>
        <v>732</v>
      </c>
      <c r="Z8" s="121">
        <f>+SUM(H8,Q8)</f>
        <v>28700</v>
      </c>
      <c r="AA8" s="121">
        <f>+SUM(I8,R8)</f>
        <v>150970</v>
      </c>
      <c r="AB8" s="121">
        <f>+SUM(J8,S8)</f>
        <v>0</v>
      </c>
      <c r="AC8" s="121">
        <f>+SUM(K8,T8)</f>
        <v>79762</v>
      </c>
      <c r="AD8" s="121">
        <f>+SUM(L8,U8)</f>
        <v>2271390</v>
      </c>
      <c r="AE8" s="209" t="s">
        <v>326</v>
      </c>
      <c r="AF8" s="208"/>
    </row>
    <row r="9" spans="1:32" s="136" customFormat="1" ht="13.5" customHeight="1" x14ac:dyDescent="0.15">
      <c r="A9" s="119" t="s">
        <v>20</v>
      </c>
      <c r="B9" s="120" t="s">
        <v>331</v>
      </c>
      <c r="C9" s="119" t="s">
        <v>332</v>
      </c>
      <c r="D9" s="121">
        <f>SUM(E9,+L9)</f>
        <v>734967</v>
      </c>
      <c r="E9" s="121">
        <f>+SUM(F9:I9,K9)</f>
        <v>388386</v>
      </c>
      <c r="F9" s="121">
        <v>295930</v>
      </c>
      <c r="G9" s="121">
        <v>0</v>
      </c>
      <c r="H9" s="121">
        <v>24000</v>
      </c>
      <c r="I9" s="121">
        <v>39002</v>
      </c>
      <c r="J9" s="121"/>
      <c r="K9" s="121">
        <v>29454</v>
      </c>
      <c r="L9" s="121">
        <v>346581</v>
      </c>
      <c r="M9" s="121">
        <f>SUM(N9,+U9)</f>
        <v>85117</v>
      </c>
      <c r="N9" s="121">
        <f>+SUM(O9:R9,T9)</f>
        <v>3000</v>
      </c>
      <c r="O9" s="121">
        <v>0</v>
      </c>
      <c r="P9" s="121">
        <v>0</v>
      </c>
      <c r="Q9" s="121">
        <v>0</v>
      </c>
      <c r="R9" s="121">
        <v>3000</v>
      </c>
      <c r="S9" s="121"/>
      <c r="T9" s="121">
        <v>0</v>
      </c>
      <c r="U9" s="121">
        <v>82117</v>
      </c>
      <c r="V9" s="121">
        <f>+SUM(D9,M9)</f>
        <v>820084</v>
      </c>
      <c r="W9" s="121">
        <f>+SUM(E9,N9)</f>
        <v>391386</v>
      </c>
      <c r="X9" s="121">
        <f>+SUM(F9,O9)</f>
        <v>295930</v>
      </c>
      <c r="Y9" s="121">
        <f>+SUM(G9,P9)</f>
        <v>0</v>
      </c>
      <c r="Z9" s="121">
        <f>+SUM(H9,Q9)</f>
        <v>24000</v>
      </c>
      <c r="AA9" s="121">
        <f>+SUM(I9,R9)</f>
        <v>42002</v>
      </c>
      <c r="AB9" s="121">
        <f>+SUM(J9,S9)</f>
        <v>0</v>
      </c>
      <c r="AC9" s="121">
        <f>+SUM(K9,T9)</f>
        <v>29454</v>
      </c>
      <c r="AD9" s="121">
        <f>+SUM(L9,U9)</f>
        <v>428698</v>
      </c>
      <c r="AE9" s="209" t="s">
        <v>333</v>
      </c>
      <c r="AF9" s="208"/>
    </row>
    <row r="10" spans="1:32" s="136" customFormat="1" ht="13.5" customHeight="1" x14ac:dyDescent="0.15">
      <c r="A10" s="119" t="s">
        <v>20</v>
      </c>
      <c r="B10" s="120" t="s">
        <v>334</v>
      </c>
      <c r="C10" s="119" t="s">
        <v>335</v>
      </c>
      <c r="D10" s="121">
        <f>SUM(E10,+L10)</f>
        <v>1539873</v>
      </c>
      <c r="E10" s="121">
        <f>+SUM(F10:I10,K10)</f>
        <v>981569</v>
      </c>
      <c r="F10" s="121">
        <v>253606</v>
      </c>
      <c r="G10" s="121">
        <v>0</v>
      </c>
      <c r="H10" s="121">
        <v>448000</v>
      </c>
      <c r="I10" s="121">
        <v>46387</v>
      </c>
      <c r="J10" s="121"/>
      <c r="K10" s="121">
        <v>233576</v>
      </c>
      <c r="L10" s="121">
        <v>558304</v>
      </c>
      <c r="M10" s="121">
        <f>SUM(N10,+U10)</f>
        <v>73096</v>
      </c>
      <c r="N10" s="121">
        <f>+SUM(O10:R10,T10)</f>
        <v>17557</v>
      </c>
      <c r="O10" s="121">
        <v>0</v>
      </c>
      <c r="P10" s="121">
        <v>0</v>
      </c>
      <c r="Q10" s="121">
        <v>0</v>
      </c>
      <c r="R10" s="121">
        <v>1027</v>
      </c>
      <c r="S10" s="121"/>
      <c r="T10" s="121">
        <v>16530</v>
      </c>
      <c r="U10" s="121">
        <v>55539</v>
      </c>
      <c r="V10" s="121">
        <f>+SUM(D10,M10)</f>
        <v>1612969</v>
      </c>
      <c r="W10" s="121">
        <f>+SUM(E10,N10)</f>
        <v>999126</v>
      </c>
      <c r="X10" s="121">
        <f>+SUM(F10,O10)</f>
        <v>253606</v>
      </c>
      <c r="Y10" s="121">
        <f>+SUM(G10,P10)</f>
        <v>0</v>
      </c>
      <c r="Z10" s="121">
        <f>+SUM(H10,Q10)</f>
        <v>448000</v>
      </c>
      <c r="AA10" s="121">
        <f>+SUM(I10,R10)</f>
        <v>47414</v>
      </c>
      <c r="AB10" s="121">
        <f>+SUM(J10,S10)</f>
        <v>0</v>
      </c>
      <c r="AC10" s="121">
        <f>+SUM(K10,T10)</f>
        <v>250106</v>
      </c>
      <c r="AD10" s="121">
        <f>+SUM(L10,U10)</f>
        <v>613843</v>
      </c>
      <c r="AE10" s="209" t="s">
        <v>336</v>
      </c>
      <c r="AF10" s="208"/>
    </row>
    <row r="11" spans="1:32" s="136" customFormat="1" ht="13.5" customHeight="1" x14ac:dyDescent="0.15">
      <c r="A11" s="119" t="s">
        <v>20</v>
      </c>
      <c r="B11" s="120" t="s">
        <v>337</v>
      </c>
      <c r="C11" s="119" t="s">
        <v>338</v>
      </c>
      <c r="D11" s="121">
        <f>SUM(E11,+L11)</f>
        <v>502607</v>
      </c>
      <c r="E11" s="121">
        <f>+SUM(F11:I11,K11)</f>
        <v>550</v>
      </c>
      <c r="F11" s="121">
        <v>0</v>
      </c>
      <c r="G11" s="121">
        <v>0</v>
      </c>
      <c r="H11" s="121">
        <v>0</v>
      </c>
      <c r="I11" s="121">
        <v>70</v>
      </c>
      <c r="J11" s="121"/>
      <c r="K11" s="121">
        <v>480</v>
      </c>
      <c r="L11" s="121">
        <v>502057</v>
      </c>
      <c r="M11" s="121">
        <f>SUM(N11,+U11)</f>
        <v>79702</v>
      </c>
      <c r="N11" s="121">
        <f>+SUM(O11:R11,T11)</f>
        <v>3935</v>
      </c>
      <c r="O11" s="121">
        <v>0</v>
      </c>
      <c r="P11" s="121">
        <v>0</v>
      </c>
      <c r="Q11" s="121">
        <v>0</v>
      </c>
      <c r="R11" s="121">
        <v>3935</v>
      </c>
      <c r="S11" s="121"/>
      <c r="T11" s="121">
        <v>0</v>
      </c>
      <c r="U11" s="121">
        <v>75767</v>
      </c>
      <c r="V11" s="121">
        <f>+SUM(D11,M11)</f>
        <v>582309</v>
      </c>
      <c r="W11" s="121">
        <f>+SUM(E11,N11)</f>
        <v>4485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4005</v>
      </c>
      <c r="AB11" s="121">
        <f>+SUM(J11,S11)</f>
        <v>0</v>
      </c>
      <c r="AC11" s="121">
        <f>+SUM(K11,T11)</f>
        <v>480</v>
      </c>
      <c r="AD11" s="121">
        <f>+SUM(L11,U11)</f>
        <v>577824</v>
      </c>
      <c r="AE11" s="209" t="s">
        <v>339</v>
      </c>
      <c r="AF11" s="208"/>
    </row>
    <row r="12" spans="1:32" s="136" customFormat="1" ht="13.5" customHeight="1" x14ac:dyDescent="0.15">
      <c r="A12" s="119" t="s">
        <v>20</v>
      </c>
      <c r="B12" s="120" t="s">
        <v>342</v>
      </c>
      <c r="C12" s="119" t="s">
        <v>343</v>
      </c>
      <c r="D12" s="121">
        <f>SUM(E12,+L12)</f>
        <v>349968</v>
      </c>
      <c r="E12" s="121">
        <f>+SUM(F12:I12,K12)</f>
        <v>2516</v>
      </c>
      <c r="F12" s="121">
        <v>0</v>
      </c>
      <c r="G12" s="121">
        <v>0</v>
      </c>
      <c r="H12" s="121">
        <v>0</v>
      </c>
      <c r="I12" s="121">
        <v>2516</v>
      </c>
      <c r="J12" s="121"/>
      <c r="K12" s="121">
        <v>0</v>
      </c>
      <c r="L12" s="121">
        <v>347452</v>
      </c>
      <c r="M12" s="121">
        <f>SUM(N12,+U12)</f>
        <v>28321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28321</v>
      </c>
      <c r="V12" s="121">
        <f>+SUM(D12,M12)</f>
        <v>378289</v>
      </c>
      <c r="W12" s="121">
        <f>+SUM(E12,N12)</f>
        <v>2516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2516</v>
      </c>
      <c r="AB12" s="121">
        <f>+SUM(J12,S12)</f>
        <v>0</v>
      </c>
      <c r="AC12" s="121">
        <f>+SUM(K12,T12)</f>
        <v>0</v>
      </c>
      <c r="AD12" s="121">
        <f>+SUM(L12,U12)</f>
        <v>375773</v>
      </c>
      <c r="AE12" s="209" t="s">
        <v>344</v>
      </c>
      <c r="AF12" s="208"/>
    </row>
    <row r="13" spans="1:32" s="136" customFormat="1" ht="13.5" customHeight="1" x14ac:dyDescent="0.15">
      <c r="A13" s="119" t="s">
        <v>20</v>
      </c>
      <c r="B13" s="120" t="s">
        <v>347</v>
      </c>
      <c r="C13" s="119" t="s">
        <v>348</v>
      </c>
      <c r="D13" s="121">
        <f>SUM(E13,+L13)</f>
        <v>541302</v>
      </c>
      <c r="E13" s="121">
        <f>+SUM(F13:I13,K13)</f>
        <v>5472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5472</v>
      </c>
      <c r="L13" s="121">
        <v>535830</v>
      </c>
      <c r="M13" s="121">
        <f>SUM(N13,+U13)</f>
        <v>92854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92854</v>
      </c>
      <c r="V13" s="121">
        <f>+SUM(D13,M13)</f>
        <v>634156</v>
      </c>
      <c r="W13" s="121">
        <f>+SUM(E13,N13)</f>
        <v>5472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5472</v>
      </c>
      <c r="AD13" s="121">
        <f>+SUM(L13,U13)</f>
        <v>628684</v>
      </c>
      <c r="AE13" s="209" t="s">
        <v>349</v>
      </c>
      <c r="AF13" s="208"/>
    </row>
    <row r="14" spans="1:32" s="136" customFormat="1" ht="13.5" customHeight="1" x14ac:dyDescent="0.15">
      <c r="A14" s="119" t="s">
        <v>20</v>
      </c>
      <c r="B14" s="120" t="s">
        <v>350</v>
      </c>
      <c r="C14" s="119" t="s">
        <v>351</v>
      </c>
      <c r="D14" s="121">
        <f>SUM(E14,+L14)</f>
        <v>271122</v>
      </c>
      <c r="E14" s="121">
        <f>+SUM(F14:I14,K14)</f>
        <v>59730</v>
      </c>
      <c r="F14" s="121">
        <v>0</v>
      </c>
      <c r="G14" s="121">
        <v>0</v>
      </c>
      <c r="H14" s="121">
        <v>0</v>
      </c>
      <c r="I14" s="121">
        <v>59393</v>
      </c>
      <c r="J14" s="121"/>
      <c r="K14" s="121">
        <v>337</v>
      </c>
      <c r="L14" s="121">
        <v>211392</v>
      </c>
      <c r="M14" s="121">
        <f>SUM(N14,+U14)</f>
        <v>34557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34557</v>
      </c>
      <c r="V14" s="121">
        <f>+SUM(D14,M14)</f>
        <v>305679</v>
      </c>
      <c r="W14" s="121">
        <f>+SUM(E14,N14)</f>
        <v>59730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59393</v>
      </c>
      <c r="AB14" s="121">
        <f>+SUM(J14,S14)</f>
        <v>0</v>
      </c>
      <c r="AC14" s="121">
        <f>+SUM(K14,T14)</f>
        <v>337</v>
      </c>
      <c r="AD14" s="121">
        <f>+SUM(L14,U14)</f>
        <v>245949</v>
      </c>
      <c r="AE14" s="209" t="s">
        <v>352</v>
      </c>
      <c r="AF14" s="208"/>
    </row>
    <row r="15" spans="1:32" s="136" customFormat="1" ht="13.5" customHeight="1" x14ac:dyDescent="0.15">
      <c r="A15" s="119" t="s">
        <v>20</v>
      </c>
      <c r="B15" s="120" t="s">
        <v>356</v>
      </c>
      <c r="C15" s="119" t="s">
        <v>357</v>
      </c>
      <c r="D15" s="121">
        <f>SUM(E15,+L15)</f>
        <v>749490</v>
      </c>
      <c r="E15" s="121">
        <f>+SUM(F15:I15,K15)</f>
        <v>0</v>
      </c>
      <c r="F15" s="121">
        <v>0</v>
      </c>
      <c r="G15" s="121">
        <v>0</v>
      </c>
      <c r="H15" s="121">
        <v>0</v>
      </c>
      <c r="I15" s="121">
        <v>0</v>
      </c>
      <c r="J15" s="121"/>
      <c r="K15" s="121">
        <v>0</v>
      </c>
      <c r="L15" s="121">
        <v>749490</v>
      </c>
      <c r="M15" s="121">
        <f>SUM(N15,+U15)</f>
        <v>174799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174799</v>
      </c>
      <c r="V15" s="121">
        <f>+SUM(D15,M15)</f>
        <v>924289</v>
      </c>
      <c r="W15" s="121">
        <f>+SUM(E15,N15)</f>
        <v>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0</v>
      </c>
      <c r="AB15" s="121">
        <f>+SUM(J15,S15)</f>
        <v>0</v>
      </c>
      <c r="AC15" s="121">
        <f>+SUM(K15,T15)</f>
        <v>0</v>
      </c>
      <c r="AD15" s="121">
        <f>+SUM(L15,U15)</f>
        <v>924289</v>
      </c>
      <c r="AE15" s="209" t="s">
        <v>358</v>
      </c>
      <c r="AF15" s="208"/>
    </row>
    <row r="16" spans="1:32" s="136" customFormat="1" ht="13.5" customHeight="1" x14ac:dyDescent="0.15">
      <c r="A16" s="119" t="s">
        <v>20</v>
      </c>
      <c r="B16" s="120" t="s">
        <v>361</v>
      </c>
      <c r="C16" s="119" t="s">
        <v>362</v>
      </c>
      <c r="D16" s="121">
        <f>SUM(E16,+L16)</f>
        <v>673057</v>
      </c>
      <c r="E16" s="121">
        <f>+SUM(F16:I16,K16)</f>
        <v>163150</v>
      </c>
      <c r="F16" s="121">
        <v>0</v>
      </c>
      <c r="G16" s="121">
        <v>0</v>
      </c>
      <c r="H16" s="121">
        <v>0</v>
      </c>
      <c r="I16" s="121">
        <v>156781</v>
      </c>
      <c r="J16" s="121"/>
      <c r="K16" s="121">
        <v>6369</v>
      </c>
      <c r="L16" s="121">
        <v>509907</v>
      </c>
      <c r="M16" s="121">
        <f>SUM(N16,+U16)</f>
        <v>67884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67884</v>
      </c>
      <c r="V16" s="121">
        <f>+SUM(D16,M16)</f>
        <v>740941</v>
      </c>
      <c r="W16" s="121">
        <f>+SUM(E16,N16)</f>
        <v>163150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156781</v>
      </c>
      <c r="AB16" s="121">
        <f>+SUM(J16,S16)</f>
        <v>0</v>
      </c>
      <c r="AC16" s="121">
        <f>+SUM(K16,T16)</f>
        <v>6369</v>
      </c>
      <c r="AD16" s="121">
        <f>+SUM(L16,U16)</f>
        <v>577791</v>
      </c>
      <c r="AE16" s="209" t="s">
        <v>363</v>
      </c>
      <c r="AF16" s="208"/>
    </row>
    <row r="17" spans="1:32" s="136" customFormat="1" ht="13.5" customHeight="1" x14ac:dyDescent="0.15">
      <c r="A17" s="119" t="s">
        <v>20</v>
      </c>
      <c r="B17" s="120" t="s">
        <v>364</v>
      </c>
      <c r="C17" s="119" t="s">
        <v>365</v>
      </c>
      <c r="D17" s="121">
        <f>SUM(E17,+L17)</f>
        <v>191280</v>
      </c>
      <c r="E17" s="121">
        <f>+SUM(F17:I17,K17)</f>
        <v>15995</v>
      </c>
      <c r="F17" s="121">
        <v>0</v>
      </c>
      <c r="G17" s="121">
        <v>0</v>
      </c>
      <c r="H17" s="121">
        <v>0</v>
      </c>
      <c r="I17" s="121">
        <v>0</v>
      </c>
      <c r="J17" s="121"/>
      <c r="K17" s="121">
        <v>15995</v>
      </c>
      <c r="L17" s="121">
        <v>175285</v>
      </c>
      <c r="M17" s="121">
        <f>SUM(N17,+U17)</f>
        <v>13967</v>
      </c>
      <c r="N17" s="121">
        <f>+SUM(O17:R17,T17)</f>
        <v>30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30</v>
      </c>
      <c r="U17" s="121">
        <v>13937</v>
      </c>
      <c r="V17" s="121">
        <f>+SUM(D17,M17)</f>
        <v>205247</v>
      </c>
      <c r="W17" s="121">
        <f>+SUM(E17,N17)</f>
        <v>16025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0</v>
      </c>
      <c r="AB17" s="121">
        <f>+SUM(J17,S17)</f>
        <v>0</v>
      </c>
      <c r="AC17" s="121">
        <f>+SUM(K17,T17)</f>
        <v>16025</v>
      </c>
      <c r="AD17" s="121">
        <f>+SUM(L17,U17)</f>
        <v>189222</v>
      </c>
      <c r="AE17" s="209" t="s">
        <v>366</v>
      </c>
      <c r="AF17" s="208"/>
    </row>
    <row r="18" spans="1:32" s="136" customFormat="1" ht="13.5" customHeight="1" x14ac:dyDescent="0.15">
      <c r="A18" s="119" t="s">
        <v>20</v>
      </c>
      <c r="B18" s="120" t="s">
        <v>369</v>
      </c>
      <c r="C18" s="119" t="s">
        <v>370</v>
      </c>
      <c r="D18" s="121">
        <f>SUM(E18,+L18)</f>
        <v>41623</v>
      </c>
      <c r="E18" s="121">
        <f>+SUM(F18:I18,K18)</f>
        <v>0</v>
      </c>
      <c r="F18" s="121">
        <v>0</v>
      </c>
      <c r="G18" s="121">
        <v>0</v>
      </c>
      <c r="H18" s="121">
        <v>0</v>
      </c>
      <c r="I18" s="121">
        <v>0</v>
      </c>
      <c r="J18" s="121"/>
      <c r="K18" s="121">
        <v>0</v>
      </c>
      <c r="L18" s="121">
        <v>41623</v>
      </c>
      <c r="M18" s="121">
        <f>SUM(N18,+U18)</f>
        <v>2090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2090</v>
      </c>
      <c r="V18" s="121">
        <f>+SUM(D18,M18)</f>
        <v>43713</v>
      </c>
      <c r="W18" s="121">
        <f>+SUM(E18,N18)</f>
        <v>0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0</v>
      </c>
      <c r="AB18" s="121">
        <f>+SUM(J18,S18)</f>
        <v>0</v>
      </c>
      <c r="AC18" s="121">
        <f>+SUM(K18,T18)</f>
        <v>0</v>
      </c>
      <c r="AD18" s="121">
        <f>+SUM(L18,U18)</f>
        <v>43713</v>
      </c>
      <c r="AE18" s="209" t="s">
        <v>371</v>
      </c>
      <c r="AF18" s="208"/>
    </row>
    <row r="19" spans="1:32" s="136" customFormat="1" ht="13.5" customHeight="1" x14ac:dyDescent="0.15">
      <c r="A19" s="119" t="s">
        <v>20</v>
      </c>
      <c r="B19" s="120" t="s">
        <v>372</v>
      </c>
      <c r="C19" s="119" t="s">
        <v>373</v>
      </c>
      <c r="D19" s="121">
        <f>SUM(E19,+L19)</f>
        <v>147217</v>
      </c>
      <c r="E19" s="121">
        <f>+SUM(F19:I19,K19)</f>
        <v>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0</v>
      </c>
      <c r="L19" s="121">
        <v>147217</v>
      </c>
      <c r="M19" s="121">
        <f>SUM(N19,+U19)</f>
        <v>26397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26397</v>
      </c>
      <c r="V19" s="121">
        <f>+SUM(D19,M19)</f>
        <v>173614</v>
      </c>
      <c r="W19" s="121">
        <f>+SUM(E19,N19)</f>
        <v>0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0</v>
      </c>
      <c r="AD19" s="121">
        <f>+SUM(L19,U19)</f>
        <v>173614</v>
      </c>
      <c r="AE19" s="209" t="s">
        <v>374</v>
      </c>
      <c r="AF19" s="208"/>
    </row>
    <row r="20" spans="1:32" s="136" customFormat="1" ht="13.5" customHeight="1" x14ac:dyDescent="0.15">
      <c r="A20" s="119" t="s">
        <v>20</v>
      </c>
      <c r="B20" s="120" t="s">
        <v>375</v>
      </c>
      <c r="C20" s="119" t="s">
        <v>376</v>
      </c>
      <c r="D20" s="121">
        <f>SUM(E20,+L20)</f>
        <v>220398</v>
      </c>
      <c r="E20" s="121">
        <f>+SUM(F20:I20,K20)</f>
        <v>28099</v>
      </c>
      <c r="F20" s="121">
        <v>0</v>
      </c>
      <c r="G20" s="121">
        <v>2795</v>
      </c>
      <c r="H20" s="121">
        <v>0</v>
      </c>
      <c r="I20" s="121">
        <v>24126</v>
      </c>
      <c r="J20" s="121"/>
      <c r="K20" s="121">
        <v>1178</v>
      </c>
      <c r="L20" s="121">
        <v>192299</v>
      </c>
      <c r="M20" s="121">
        <f>SUM(N20,+U20)</f>
        <v>23236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23236</v>
      </c>
      <c r="V20" s="121">
        <f>+SUM(D20,M20)</f>
        <v>243634</v>
      </c>
      <c r="W20" s="121">
        <f>+SUM(E20,N20)</f>
        <v>28099</v>
      </c>
      <c r="X20" s="121">
        <f>+SUM(F20,O20)</f>
        <v>0</v>
      </c>
      <c r="Y20" s="121">
        <f>+SUM(G20,P20)</f>
        <v>2795</v>
      </c>
      <c r="Z20" s="121">
        <f>+SUM(H20,Q20)</f>
        <v>0</v>
      </c>
      <c r="AA20" s="121">
        <f>+SUM(I20,R20)</f>
        <v>24126</v>
      </c>
      <c r="AB20" s="121">
        <f>+SUM(J20,S20)</f>
        <v>0</v>
      </c>
      <c r="AC20" s="121">
        <f>+SUM(K20,T20)</f>
        <v>1178</v>
      </c>
      <c r="AD20" s="121">
        <f>+SUM(L20,U20)</f>
        <v>215535</v>
      </c>
      <c r="AE20" s="209" t="s">
        <v>377</v>
      </c>
      <c r="AF20" s="208"/>
    </row>
    <row r="21" spans="1:32" s="136" customFormat="1" ht="13.5" customHeight="1" x14ac:dyDescent="0.15">
      <c r="A21" s="119" t="s">
        <v>20</v>
      </c>
      <c r="B21" s="120" t="s">
        <v>378</v>
      </c>
      <c r="C21" s="119" t="s">
        <v>379</v>
      </c>
      <c r="D21" s="121">
        <f>SUM(E21,+L21)</f>
        <v>276837</v>
      </c>
      <c r="E21" s="121">
        <f>+SUM(F21:I21,K21)</f>
        <v>9743</v>
      </c>
      <c r="F21" s="121">
        <v>0</v>
      </c>
      <c r="G21" s="121">
        <v>5020</v>
      </c>
      <c r="H21" s="121">
        <v>0</v>
      </c>
      <c r="I21" s="121">
        <v>4363</v>
      </c>
      <c r="J21" s="121"/>
      <c r="K21" s="121">
        <v>360</v>
      </c>
      <c r="L21" s="121">
        <v>267094</v>
      </c>
      <c r="M21" s="121">
        <f>SUM(N21,+U21)</f>
        <v>23096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23096</v>
      </c>
      <c r="V21" s="121">
        <f>+SUM(D21,M21)</f>
        <v>299933</v>
      </c>
      <c r="W21" s="121">
        <f>+SUM(E21,N21)</f>
        <v>9743</v>
      </c>
      <c r="X21" s="121">
        <f>+SUM(F21,O21)</f>
        <v>0</v>
      </c>
      <c r="Y21" s="121">
        <f>+SUM(G21,P21)</f>
        <v>5020</v>
      </c>
      <c r="Z21" s="121">
        <f>+SUM(H21,Q21)</f>
        <v>0</v>
      </c>
      <c r="AA21" s="121">
        <f>+SUM(I21,R21)</f>
        <v>4363</v>
      </c>
      <c r="AB21" s="121">
        <f>+SUM(J21,S21)</f>
        <v>0</v>
      </c>
      <c r="AC21" s="121">
        <f>+SUM(K21,T21)</f>
        <v>360</v>
      </c>
      <c r="AD21" s="121">
        <f>+SUM(L21,U21)</f>
        <v>290190</v>
      </c>
      <c r="AE21" s="209" t="s">
        <v>380</v>
      </c>
      <c r="AF21" s="208"/>
    </row>
    <row r="22" spans="1:32" s="136" customFormat="1" ht="13.5" customHeight="1" x14ac:dyDescent="0.15">
      <c r="A22" s="119" t="s">
        <v>20</v>
      </c>
      <c r="B22" s="120" t="s">
        <v>383</v>
      </c>
      <c r="C22" s="119" t="s">
        <v>384</v>
      </c>
      <c r="D22" s="121">
        <f>SUM(E22,+L22)</f>
        <v>393794</v>
      </c>
      <c r="E22" s="121">
        <f>+SUM(F22:I22,K22)</f>
        <v>338013</v>
      </c>
      <c r="F22" s="121">
        <v>324022</v>
      </c>
      <c r="G22" s="121">
        <v>0</v>
      </c>
      <c r="H22" s="121">
        <v>0</v>
      </c>
      <c r="I22" s="121">
        <v>11762</v>
      </c>
      <c r="J22" s="121"/>
      <c r="K22" s="121">
        <v>2229</v>
      </c>
      <c r="L22" s="121">
        <v>55781</v>
      </c>
      <c r="M22" s="121">
        <f>SUM(N22,+U22)</f>
        <v>12127</v>
      </c>
      <c r="N22" s="121">
        <f>+SUM(O22:R22,T22)</f>
        <v>11206</v>
      </c>
      <c r="O22" s="121">
        <v>10500</v>
      </c>
      <c r="P22" s="121">
        <v>0</v>
      </c>
      <c r="Q22" s="121">
        <v>0</v>
      </c>
      <c r="R22" s="121">
        <v>706</v>
      </c>
      <c r="S22" s="121"/>
      <c r="T22" s="121">
        <v>0</v>
      </c>
      <c r="U22" s="121">
        <v>921</v>
      </c>
      <c r="V22" s="121">
        <f>+SUM(D22,M22)</f>
        <v>405921</v>
      </c>
      <c r="W22" s="121">
        <f>+SUM(E22,N22)</f>
        <v>349219</v>
      </c>
      <c r="X22" s="121">
        <f>+SUM(F22,O22)</f>
        <v>334522</v>
      </c>
      <c r="Y22" s="121">
        <f>+SUM(G22,P22)</f>
        <v>0</v>
      </c>
      <c r="Z22" s="121">
        <f>+SUM(H22,Q22)</f>
        <v>0</v>
      </c>
      <c r="AA22" s="121">
        <f>+SUM(I22,R22)</f>
        <v>12468</v>
      </c>
      <c r="AB22" s="121">
        <f>+SUM(J22,S22)</f>
        <v>0</v>
      </c>
      <c r="AC22" s="121">
        <f>+SUM(K22,T22)</f>
        <v>2229</v>
      </c>
      <c r="AD22" s="121">
        <f>+SUM(L22,U22)</f>
        <v>56702</v>
      </c>
      <c r="AE22" s="209" t="s">
        <v>385</v>
      </c>
      <c r="AF22" s="208"/>
    </row>
    <row r="23" spans="1:32" s="136" customFormat="1" ht="13.5" customHeight="1" x14ac:dyDescent="0.15">
      <c r="A23" s="119" t="s">
        <v>20</v>
      </c>
      <c r="B23" s="120" t="s">
        <v>386</v>
      </c>
      <c r="C23" s="119" t="s">
        <v>387</v>
      </c>
      <c r="D23" s="121">
        <f>SUM(E23,+L23)</f>
        <v>342021</v>
      </c>
      <c r="E23" s="121">
        <f>+SUM(F23:I23,K23)</f>
        <v>168224</v>
      </c>
      <c r="F23" s="121">
        <v>157500</v>
      </c>
      <c r="G23" s="121">
        <v>0</v>
      </c>
      <c r="H23" s="121">
        <v>0</v>
      </c>
      <c r="I23" s="121">
        <v>8945</v>
      </c>
      <c r="J23" s="121"/>
      <c r="K23" s="121">
        <v>1779</v>
      </c>
      <c r="L23" s="121">
        <v>173797</v>
      </c>
      <c r="M23" s="121">
        <f>SUM(N23,+U23)</f>
        <v>10972</v>
      </c>
      <c r="N23" s="121">
        <f>+SUM(O23:R23,T23)</f>
        <v>1854</v>
      </c>
      <c r="O23" s="121">
        <v>1800</v>
      </c>
      <c r="P23" s="121">
        <v>0</v>
      </c>
      <c r="Q23" s="121">
        <v>0</v>
      </c>
      <c r="R23" s="121">
        <v>54</v>
      </c>
      <c r="S23" s="121"/>
      <c r="T23" s="121">
        <v>0</v>
      </c>
      <c r="U23" s="121">
        <v>9118</v>
      </c>
      <c r="V23" s="121">
        <f>+SUM(D23,M23)</f>
        <v>352993</v>
      </c>
      <c r="W23" s="121">
        <f>+SUM(E23,N23)</f>
        <v>170078</v>
      </c>
      <c r="X23" s="121">
        <f>+SUM(F23,O23)</f>
        <v>159300</v>
      </c>
      <c r="Y23" s="121">
        <f>+SUM(G23,P23)</f>
        <v>0</v>
      </c>
      <c r="Z23" s="121">
        <f>+SUM(H23,Q23)</f>
        <v>0</v>
      </c>
      <c r="AA23" s="121">
        <f>+SUM(I23,R23)</f>
        <v>8999</v>
      </c>
      <c r="AB23" s="121">
        <f>+SUM(J23,S23)</f>
        <v>0</v>
      </c>
      <c r="AC23" s="121">
        <f>+SUM(K23,T23)</f>
        <v>1779</v>
      </c>
      <c r="AD23" s="121">
        <f>+SUM(L23,U23)</f>
        <v>182915</v>
      </c>
      <c r="AE23" s="209" t="s">
        <v>388</v>
      </c>
      <c r="AF23" s="208"/>
    </row>
    <row r="24" spans="1:32" s="136" customFormat="1" ht="13.5" customHeight="1" x14ac:dyDescent="0.15">
      <c r="A24" s="119" t="s">
        <v>20</v>
      </c>
      <c r="B24" s="120" t="s">
        <v>389</v>
      </c>
      <c r="C24" s="119" t="s">
        <v>390</v>
      </c>
      <c r="D24" s="121">
        <f>SUM(E24,+L24)</f>
        <v>421615</v>
      </c>
      <c r="E24" s="121">
        <f>+SUM(F24:I24,K24)</f>
        <v>5637</v>
      </c>
      <c r="F24" s="121">
        <v>0</v>
      </c>
      <c r="G24" s="121">
        <v>0</v>
      </c>
      <c r="H24" s="121">
        <v>0</v>
      </c>
      <c r="I24" s="121">
        <v>427</v>
      </c>
      <c r="J24" s="121"/>
      <c r="K24" s="121">
        <v>5210</v>
      </c>
      <c r="L24" s="121">
        <v>415978</v>
      </c>
      <c r="M24" s="121">
        <f>SUM(N24,+U24)</f>
        <v>35629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35629</v>
      </c>
      <c r="V24" s="121">
        <f>+SUM(D24,M24)</f>
        <v>457244</v>
      </c>
      <c r="W24" s="121">
        <f>+SUM(E24,N24)</f>
        <v>5637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427</v>
      </c>
      <c r="AB24" s="121">
        <f>+SUM(J24,S24)</f>
        <v>0</v>
      </c>
      <c r="AC24" s="121">
        <f>+SUM(K24,T24)</f>
        <v>5210</v>
      </c>
      <c r="AD24" s="121">
        <f>+SUM(L24,U24)</f>
        <v>451607</v>
      </c>
      <c r="AE24" s="209" t="s">
        <v>391</v>
      </c>
      <c r="AF24" s="208"/>
    </row>
    <row r="25" spans="1:32" s="136" customFormat="1" ht="13.5" customHeight="1" x14ac:dyDescent="0.15">
      <c r="A25" s="119" t="s">
        <v>20</v>
      </c>
      <c r="B25" s="120" t="s">
        <v>381</v>
      </c>
      <c r="C25" s="119" t="s">
        <v>382</v>
      </c>
      <c r="D25" s="121">
        <f>SUM(E25,+L25)</f>
        <v>49279</v>
      </c>
      <c r="E25" s="121">
        <f>+SUM(F25:I25,K25)</f>
        <v>21785</v>
      </c>
      <c r="F25" s="121">
        <v>0</v>
      </c>
      <c r="G25" s="121">
        <v>0</v>
      </c>
      <c r="H25" s="121">
        <v>0</v>
      </c>
      <c r="I25" s="121">
        <v>21785</v>
      </c>
      <c r="J25" s="121">
        <v>383110</v>
      </c>
      <c r="K25" s="121">
        <v>0</v>
      </c>
      <c r="L25" s="121">
        <v>27494</v>
      </c>
      <c r="M25" s="121">
        <f>SUM(N25,+U25)</f>
        <v>597546</v>
      </c>
      <c r="N25" s="121">
        <f>+SUM(O25:R25,T25)</f>
        <v>595249</v>
      </c>
      <c r="O25" s="121">
        <v>127895</v>
      </c>
      <c r="P25" s="121">
        <v>0</v>
      </c>
      <c r="Q25" s="121">
        <v>387800</v>
      </c>
      <c r="R25" s="121">
        <v>1008</v>
      </c>
      <c r="S25" s="121">
        <v>42300</v>
      </c>
      <c r="T25" s="121">
        <v>78546</v>
      </c>
      <c r="U25" s="121">
        <v>2297</v>
      </c>
      <c r="V25" s="121">
        <f>+SUM(D25,M25)</f>
        <v>646825</v>
      </c>
      <c r="W25" s="121">
        <f>+SUM(E25,N25)</f>
        <v>617034</v>
      </c>
      <c r="X25" s="121">
        <f>+SUM(F25,O25)</f>
        <v>127895</v>
      </c>
      <c r="Y25" s="121">
        <f>+SUM(G25,P25)</f>
        <v>0</v>
      </c>
      <c r="Z25" s="121">
        <f>+SUM(H25,Q25)</f>
        <v>387800</v>
      </c>
      <c r="AA25" s="121">
        <f>+SUM(I25,R25)</f>
        <v>22793</v>
      </c>
      <c r="AB25" s="121">
        <f>+SUM(J25,S25)</f>
        <v>425410</v>
      </c>
      <c r="AC25" s="121">
        <f>+SUM(K25,T25)</f>
        <v>78546</v>
      </c>
      <c r="AD25" s="121">
        <f>+SUM(L25,U25)</f>
        <v>29791</v>
      </c>
      <c r="AE25" s="209" t="s">
        <v>392</v>
      </c>
      <c r="AF25" s="208"/>
    </row>
    <row r="26" spans="1:32" s="136" customFormat="1" ht="13.5" customHeight="1" x14ac:dyDescent="0.15">
      <c r="A26" s="119" t="s">
        <v>20</v>
      </c>
      <c r="B26" s="120" t="s">
        <v>327</v>
      </c>
      <c r="C26" s="119" t="s">
        <v>353</v>
      </c>
      <c r="D26" s="121">
        <f>SUM(E26,+L26)</f>
        <v>2148022</v>
      </c>
      <c r="E26" s="121">
        <f>+SUM(F26:I26,K26)</f>
        <v>1995184</v>
      </c>
      <c r="F26" s="121">
        <v>723673</v>
      </c>
      <c r="G26" s="121">
        <v>0</v>
      </c>
      <c r="H26" s="121">
        <v>1112600</v>
      </c>
      <c r="I26" s="121">
        <v>147972</v>
      </c>
      <c r="J26" s="121">
        <v>910705</v>
      </c>
      <c r="K26" s="121">
        <v>10939</v>
      </c>
      <c r="L26" s="121">
        <v>152838</v>
      </c>
      <c r="M26" s="121">
        <f>SUM(N26,+U26)</f>
        <v>0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f>+SUM(D26,M26)</f>
        <v>2148022</v>
      </c>
      <c r="W26" s="121">
        <f>+SUM(E26,N26)</f>
        <v>1995184</v>
      </c>
      <c r="X26" s="121">
        <f>+SUM(F26,O26)</f>
        <v>723673</v>
      </c>
      <c r="Y26" s="121">
        <f>+SUM(G26,P26)</f>
        <v>0</v>
      </c>
      <c r="Z26" s="121">
        <f>+SUM(H26,Q26)</f>
        <v>1112600</v>
      </c>
      <c r="AA26" s="121">
        <f>+SUM(I26,R26)</f>
        <v>147972</v>
      </c>
      <c r="AB26" s="121">
        <f>+SUM(J26,S26)</f>
        <v>910705</v>
      </c>
      <c r="AC26" s="121">
        <f>+SUM(K26,T26)</f>
        <v>10939</v>
      </c>
      <c r="AD26" s="121">
        <f>+SUM(L26,U26)</f>
        <v>152838</v>
      </c>
      <c r="AE26" s="209" t="s">
        <v>393</v>
      </c>
      <c r="AF26" s="208"/>
    </row>
    <row r="27" spans="1:32" s="136" customFormat="1" ht="13.5" customHeight="1" x14ac:dyDescent="0.15">
      <c r="A27" s="119" t="s">
        <v>20</v>
      </c>
      <c r="B27" s="120" t="s">
        <v>340</v>
      </c>
      <c r="C27" s="119" t="s">
        <v>341</v>
      </c>
      <c r="D27" s="121">
        <f>SUM(E27,+L27)</f>
        <v>70374</v>
      </c>
      <c r="E27" s="121">
        <f>+SUM(F27:I27,K27)</f>
        <v>70374</v>
      </c>
      <c r="F27" s="121">
        <v>0</v>
      </c>
      <c r="G27" s="121">
        <v>2946</v>
      </c>
      <c r="H27" s="121">
        <v>0</v>
      </c>
      <c r="I27" s="121">
        <v>57730</v>
      </c>
      <c r="J27" s="121">
        <v>597002</v>
      </c>
      <c r="K27" s="121">
        <v>9698</v>
      </c>
      <c r="L27" s="121">
        <v>0</v>
      </c>
      <c r="M27" s="121">
        <f>SUM(N27,+U27)</f>
        <v>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f>+SUM(D27,M27)</f>
        <v>70374</v>
      </c>
      <c r="W27" s="121">
        <f>+SUM(E27,N27)</f>
        <v>70374</v>
      </c>
      <c r="X27" s="121">
        <f>+SUM(F27,O27)</f>
        <v>0</v>
      </c>
      <c r="Y27" s="121">
        <f>+SUM(G27,P27)</f>
        <v>2946</v>
      </c>
      <c r="Z27" s="121">
        <f>+SUM(H27,Q27)</f>
        <v>0</v>
      </c>
      <c r="AA27" s="121">
        <f>+SUM(I27,R27)</f>
        <v>57730</v>
      </c>
      <c r="AB27" s="121">
        <f>+SUM(J27,S27)</f>
        <v>597002</v>
      </c>
      <c r="AC27" s="121">
        <f>+SUM(K27,T27)</f>
        <v>9698</v>
      </c>
      <c r="AD27" s="121">
        <f>+SUM(L27,U27)</f>
        <v>0</v>
      </c>
      <c r="AE27" s="209" t="s">
        <v>394</v>
      </c>
      <c r="AF27" s="208"/>
    </row>
    <row r="28" spans="1:32" s="136" customFormat="1" ht="13.5" customHeight="1" x14ac:dyDescent="0.15">
      <c r="A28" s="119" t="s">
        <v>20</v>
      </c>
      <c r="B28" s="120" t="s">
        <v>359</v>
      </c>
      <c r="C28" s="119" t="s">
        <v>360</v>
      </c>
      <c r="D28" s="121">
        <f>SUM(E28,+L28)</f>
        <v>262700</v>
      </c>
      <c r="E28" s="121">
        <f>+SUM(F28:I28,K28)</f>
        <v>207107</v>
      </c>
      <c r="F28" s="121">
        <v>3400</v>
      </c>
      <c r="G28" s="121">
        <v>0</v>
      </c>
      <c r="H28" s="121">
        <v>136300</v>
      </c>
      <c r="I28" s="121">
        <v>54026</v>
      </c>
      <c r="J28" s="121">
        <v>938330</v>
      </c>
      <c r="K28" s="121">
        <v>13381</v>
      </c>
      <c r="L28" s="121">
        <v>55593</v>
      </c>
      <c r="M28" s="121">
        <f>SUM(N28,+U28)</f>
        <v>3588</v>
      </c>
      <c r="N28" s="121">
        <f>+SUM(O28:R28,T28)</f>
        <v>3588</v>
      </c>
      <c r="O28" s="121">
        <v>0</v>
      </c>
      <c r="P28" s="121">
        <v>0</v>
      </c>
      <c r="Q28" s="121">
        <v>0</v>
      </c>
      <c r="R28" s="121">
        <v>3588</v>
      </c>
      <c r="S28" s="121">
        <v>201196</v>
      </c>
      <c r="T28" s="121">
        <v>0</v>
      </c>
      <c r="U28" s="121">
        <v>0</v>
      </c>
      <c r="V28" s="121">
        <f>+SUM(D28,M28)</f>
        <v>266288</v>
      </c>
      <c r="W28" s="121">
        <f>+SUM(E28,N28)</f>
        <v>210695</v>
      </c>
      <c r="X28" s="121">
        <f>+SUM(F28,O28)</f>
        <v>3400</v>
      </c>
      <c r="Y28" s="121">
        <f>+SUM(G28,P28)</f>
        <v>0</v>
      </c>
      <c r="Z28" s="121">
        <f>+SUM(H28,Q28)</f>
        <v>136300</v>
      </c>
      <c r="AA28" s="121">
        <f>+SUM(I28,R28)</f>
        <v>57614</v>
      </c>
      <c r="AB28" s="121">
        <f>+SUM(J28,S28)</f>
        <v>1139526</v>
      </c>
      <c r="AC28" s="121">
        <f>+SUM(K28,T28)</f>
        <v>13381</v>
      </c>
      <c r="AD28" s="121">
        <f>+SUM(L28,U28)</f>
        <v>55593</v>
      </c>
      <c r="AE28" s="209" t="s">
        <v>395</v>
      </c>
      <c r="AF28" s="208"/>
    </row>
    <row r="29" spans="1:32" s="136" customFormat="1" ht="13.5" customHeight="1" x14ac:dyDescent="0.15">
      <c r="A29" s="119" t="s">
        <v>20</v>
      </c>
      <c r="B29" s="120" t="s">
        <v>345</v>
      </c>
      <c r="C29" s="119" t="s">
        <v>346</v>
      </c>
      <c r="D29" s="121">
        <f>SUM(E29,+L29)</f>
        <v>0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f>SUM(N29,+U29)</f>
        <v>2375</v>
      </c>
      <c r="N29" s="121">
        <f>+SUM(O29:R29,T29)</f>
        <v>1026</v>
      </c>
      <c r="O29" s="121">
        <v>0</v>
      </c>
      <c r="P29" s="121">
        <v>0</v>
      </c>
      <c r="Q29" s="121">
        <v>0</v>
      </c>
      <c r="R29" s="121">
        <v>1025</v>
      </c>
      <c r="S29" s="121">
        <v>37573</v>
      </c>
      <c r="T29" s="121">
        <v>1</v>
      </c>
      <c r="U29" s="121">
        <v>1349</v>
      </c>
      <c r="V29" s="121">
        <f>+SUM(D29,M29)</f>
        <v>2375</v>
      </c>
      <c r="W29" s="121">
        <f>+SUM(E29,N29)</f>
        <v>1026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1025</v>
      </c>
      <c r="AB29" s="121">
        <f>+SUM(J29,S29)</f>
        <v>37573</v>
      </c>
      <c r="AC29" s="121">
        <f>+SUM(K29,T29)</f>
        <v>1</v>
      </c>
      <c r="AD29" s="121">
        <f>+SUM(L29,U29)</f>
        <v>1349</v>
      </c>
      <c r="AE29" s="209" t="s">
        <v>396</v>
      </c>
      <c r="AF29" s="208"/>
    </row>
    <row r="30" spans="1:32" s="136" customFormat="1" ht="13.5" customHeight="1" x14ac:dyDescent="0.15">
      <c r="A30" s="119" t="s">
        <v>20</v>
      </c>
      <c r="B30" s="120" t="s">
        <v>329</v>
      </c>
      <c r="C30" s="119" t="s">
        <v>330</v>
      </c>
      <c r="D30" s="121">
        <f>SUM(E30,+L30)</f>
        <v>429462</v>
      </c>
      <c r="E30" s="121">
        <f>+SUM(F30:I30,K30)</f>
        <v>370644</v>
      </c>
      <c r="F30" s="121">
        <v>0</v>
      </c>
      <c r="G30" s="121">
        <v>0</v>
      </c>
      <c r="H30" s="121">
        <v>286100</v>
      </c>
      <c r="I30" s="121">
        <v>70204</v>
      </c>
      <c r="J30" s="121">
        <v>459076</v>
      </c>
      <c r="K30" s="121">
        <v>14340</v>
      </c>
      <c r="L30" s="121">
        <v>58818</v>
      </c>
      <c r="M30" s="121">
        <f>SUM(N30,+U30)</f>
        <v>36951</v>
      </c>
      <c r="N30" s="121">
        <f>+SUM(O30:R30,T30)</f>
        <v>22163</v>
      </c>
      <c r="O30" s="121">
        <v>0</v>
      </c>
      <c r="P30" s="121">
        <v>0</v>
      </c>
      <c r="Q30" s="121">
        <v>20500</v>
      </c>
      <c r="R30" s="121">
        <v>1663</v>
      </c>
      <c r="S30" s="121">
        <v>118180</v>
      </c>
      <c r="T30" s="121">
        <v>0</v>
      </c>
      <c r="U30" s="121">
        <v>14788</v>
      </c>
      <c r="V30" s="121">
        <f>+SUM(D30,M30)</f>
        <v>466413</v>
      </c>
      <c r="W30" s="121">
        <f>+SUM(E30,N30)</f>
        <v>392807</v>
      </c>
      <c r="X30" s="121">
        <f>+SUM(F30,O30)</f>
        <v>0</v>
      </c>
      <c r="Y30" s="121">
        <f>+SUM(G30,P30)</f>
        <v>0</v>
      </c>
      <c r="Z30" s="121">
        <f>+SUM(H30,Q30)</f>
        <v>306600</v>
      </c>
      <c r="AA30" s="121">
        <f>+SUM(I30,R30)</f>
        <v>71867</v>
      </c>
      <c r="AB30" s="121">
        <f>+SUM(J30,S30)</f>
        <v>577256</v>
      </c>
      <c r="AC30" s="121">
        <f>+SUM(K30,T30)</f>
        <v>14340</v>
      </c>
      <c r="AD30" s="121">
        <f>+SUM(L30,U30)</f>
        <v>73606</v>
      </c>
      <c r="AE30" s="209" t="s">
        <v>397</v>
      </c>
      <c r="AF30" s="208"/>
    </row>
    <row r="31" spans="1:32" s="136" customFormat="1" ht="13.5" customHeight="1" x14ac:dyDescent="0.15">
      <c r="A31" s="119" t="s">
        <v>20</v>
      </c>
      <c r="B31" s="120" t="s">
        <v>354</v>
      </c>
      <c r="C31" s="119" t="s">
        <v>355</v>
      </c>
      <c r="D31" s="121">
        <f>SUM(E31,+L31)</f>
        <v>0</v>
      </c>
      <c r="E31" s="121">
        <f>+SUM(F31:I31,K31)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f>SUM(N31,+U31)</f>
        <v>4716</v>
      </c>
      <c r="N31" s="121">
        <f>+SUM(O31:R31,T31)</f>
        <v>4716</v>
      </c>
      <c r="O31" s="121">
        <v>0</v>
      </c>
      <c r="P31" s="121">
        <v>0</v>
      </c>
      <c r="Q31" s="121">
        <v>0</v>
      </c>
      <c r="R31" s="121">
        <v>2688</v>
      </c>
      <c r="S31" s="121">
        <v>102441</v>
      </c>
      <c r="T31" s="121">
        <v>2028</v>
      </c>
      <c r="U31" s="121">
        <v>0</v>
      </c>
      <c r="V31" s="121">
        <f>+SUM(D31,M31)</f>
        <v>4716</v>
      </c>
      <c r="W31" s="121">
        <f>+SUM(E31,N31)</f>
        <v>4716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2688</v>
      </c>
      <c r="AB31" s="121">
        <f>+SUM(J31,S31)</f>
        <v>102441</v>
      </c>
      <c r="AC31" s="121">
        <f>+SUM(K31,T31)</f>
        <v>2028</v>
      </c>
      <c r="AD31" s="121">
        <f>+SUM(L31,U31)</f>
        <v>0</v>
      </c>
      <c r="AE31" s="209" t="s">
        <v>398</v>
      </c>
      <c r="AF31" s="208"/>
    </row>
    <row r="32" spans="1:32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8"/>
      <c r="AF32" s="208"/>
    </row>
    <row r="33" spans="1:32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8"/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1">
    <sortCondition ref="A8:A31"/>
    <sortCondition ref="B8:B31"/>
    <sortCondition ref="C8:C3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福井県</v>
      </c>
      <c r="B7" s="139" t="str">
        <f>'廃棄物事業経費（市町村）'!B7</f>
        <v>18000</v>
      </c>
      <c r="C7" s="138" t="s">
        <v>275</v>
      </c>
      <c r="D7" s="140">
        <f>+SUM(E7,J7)</f>
        <v>3518757</v>
      </c>
      <c r="E7" s="140">
        <f>+SUM(F7:I7)</f>
        <v>3466093</v>
      </c>
      <c r="F7" s="140">
        <f t="shared" ref="F7:K7" si="0">SUM(F$8:F$1000)</f>
        <v>0</v>
      </c>
      <c r="G7" s="140">
        <f t="shared" si="0"/>
        <v>3329744</v>
      </c>
      <c r="H7" s="140">
        <f t="shared" si="0"/>
        <v>0</v>
      </c>
      <c r="I7" s="140">
        <f t="shared" si="0"/>
        <v>136349</v>
      </c>
      <c r="J7" s="140">
        <f t="shared" si="0"/>
        <v>52664</v>
      </c>
      <c r="K7" s="140">
        <f t="shared" si="0"/>
        <v>77384</v>
      </c>
      <c r="L7" s="140">
        <f>+SUM(M7,R7,V7,W7,AC7)</f>
        <v>8785112</v>
      </c>
      <c r="M7" s="140">
        <f>+SUM(N7:Q7)</f>
        <v>1068936</v>
      </c>
      <c r="N7" s="140">
        <f>SUM(N$8:N$1000)</f>
        <v>757718</v>
      </c>
      <c r="O7" s="140">
        <f>SUM(O$8:O$1000)</f>
        <v>13817</v>
      </c>
      <c r="P7" s="140">
        <f>SUM(P$8:P$1000)</f>
        <v>284125</v>
      </c>
      <c r="Q7" s="140">
        <f>SUM(Q$8:Q$1000)</f>
        <v>13276</v>
      </c>
      <c r="R7" s="140">
        <f>+SUM(S7:U7)</f>
        <v>2414198</v>
      </c>
      <c r="S7" s="140">
        <f>SUM(S$8:S$1000)</f>
        <v>46030</v>
      </c>
      <c r="T7" s="140">
        <f>SUM(T$8:T$1000)</f>
        <v>2164249</v>
      </c>
      <c r="U7" s="140">
        <f>SUM(U$8:U$1000)</f>
        <v>203919</v>
      </c>
      <c r="V7" s="140">
        <f>SUM(V$8:V$1000)</f>
        <v>10584</v>
      </c>
      <c r="W7" s="140">
        <f>+SUM(X7:AA7)</f>
        <v>5252312</v>
      </c>
      <c r="X7" s="140">
        <f t="shared" ref="X7:AD7" si="1">SUM(X$8:X$1000)</f>
        <v>2456854</v>
      </c>
      <c r="Y7" s="140">
        <f t="shared" si="1"/>
        <v>2411332</v>
      </c>
      <c r="Z7" s="140">
        <f t="shared" si="1"/>
        <v>369439</v>
      </c>
      <c r="AA7" s="140">
        <f t="shared" si="1"/>
        <v>14687</v>
      </c>
      <c r="AB7" s="140">
        <f t="shared" si="1"/>
        <v>3210839</v>
      </c>
      <c r="AC7" s="140">
        <f t="shared" si="1"/>
        <v>39082</v>
      </c>
      <c r="AD7" s="140">
        <f t="shared" si="1"/>
        <v>491329</v>
      </c>
      <c r="AE7" s="140">
        <f>+SUM(D7,L7,AD7)</f>
        <v>12795198</v>
      </c>
      <c r="AF7" s="140">
        <f>+SUM(AG7,AL7)</f>
        <v>599186</v>
      </c>
      <c r="AG7" s="140">
        <f>+SUM(AH7:AK7)</f>
        <v>599186</v>
      </c>
      <c r="AH7" s="140">
        <f t="shared" ref="AH7:AM7" si="2">SUM(AH$8:AH$1000)</f>
        <v>0</v>
      </c>
      <c r="AI7" s="140">
        <f t="shared" si="2"/>
        <v>599186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0</v>
      </c>
      <c r="AN7" s="140">
        <f>+SUM(AO7,AT7,AX7,AY7,BE7)</f>
        <v>863030</v>
      </c>
      <c r="AO7" s="140">
        <f>+SUM(AP7:AS7)</f>
        <v>96791</v>
      </c>
      <c r="AP7" s="140">
        <f>SUM(AP$8:AP$1000)</f>
        <v>64047</v>
      </c>
      <c r="AQ7" s="140">
        <f>SUM(AQ$8:AQ$1000)</f>
        <v>0</v>
      </c>
      <c r="AR7" s="140">
        <f>SUM(AR$8:AR$1000)</f>
        <v>32744</v>
      </c>
      <c r="AS7" s="140">
        <f>SUM(AS$8:AS$1000)</f>
        <v>0</v>
      </c>
      <c r="AT7" s="140">
        <f>+SUM(AU7:AW7)</f>
        <v>442282</v>
      </c>
      <c r="AU7" s="140">
        <f>SUM(AU$8:AU$1000)</f>
        <v>0</v>
      </c>
      <c r="AV7" s="140">
        <f>SUM(AV$8:AV$1000)</f>
        <v>442230</v>
      </c>
      <c r="AW7" s="140">
        <f>SUM(AW$8:AW$1000)</f>
        <v>52</v>
      </c>
      <c r="AX7" s="140">
        <f>SUM(AX$8:AX$1000)</f>
        <v>0</v>
      </c>
      <c r="AY7" s="140">
        <f>+SUM(AZ7:BC7)</f>
        <v>323888</v>
      </c>
      <c r="AZ7" s="140">
        <f t="shared" ref="AZ7:BF7" si="3">SUM(AZ$8:AZ$1000)</f>
        <v>3072</v>
      </c>
      <c r="BA7" s="140">
        <f t="shared" si="3"/>
        <v>309924</v>
      </c>
      <c r="BB7" s="140">
        <f t="shared" si="3"/>
        <v>4081</v>
      </c>
      <c r="BC7" s="140">
        <f t="shared" si="3"/>
        <v>6811</v>
      </c>
      <c r="BD7" s="140">
        <f t="shared" si="3"/>
        <v>501690</v>
      </c>
      <c r="BE7" s="140">
        <f t="shared" si="3"/>
        <v>69</v>
      </c>
      <c r="BF7" s="140">
        <f t="shared" si="3"/>
        <v>60168</v>
      </c>
      <c r="BG7" s="140">
        <f>+SUM(BF7,AN7,AF7)</f>
        <v>1522384</v>
      </c>
      <c r="BH7" s="140">
        <f t="shared" ref="BH7:CI7" si="4">SUM(D7,AF7)</f>
        <v>4117943</v>
      </c>
      <c r="BI7" s="140">
        <f t="shared" si="4"/>
        <v>4065279</v>
      </c>
      <c r="BJ7" s="140">
        <f t="shared" si="4"/>
        <v>0</v>
      </c>
      <c r="BK7" s="140">
        <f t="shared" si="4"/>
        <v>3928930</v>
      </c>
      <c r="BL7" s="140">
        <f t="shared" si="4"/>
        <v>0</v>
      </c>
      <c r="BM7" s="140">
        <f t="shared" si="4"/>
        <v>136349</v>
      </c>
      <c r="BN7" s="140">
        <f t="shared" si="4"/>
        <v>52664</v>
      </c>
      <c r="BO7" s="140">
        <f t="shared" si="4"/>
        <v>77384</v>
      </c>
      <c r="BP7" s="140">
        <f t="shared" si="4"/>
        <v>9648142</v>
      </c>
      <c r="BQ7" s="140">
        <f t="shared" si="4"/>
        <v>1165727</v>
      </c>
      <c r="BR7" s="140">
        <f t="shared" si="4"/>
        <v>821765</v>
      </c>
      <c r="BS7" s="140">
        <f t="shared" si="4"/>
        <v>13817</v>
      </c>
      <c r="BT7" s="140">
        <f t="shared" si="4"/>
        <v>316869</v>
      </c>
      <c r="BU7" s="140">
        <f t="shared" si="4"/>
        <v>13276</v>
      </c>
      <c r="BV7" s="140">
        <f t="shared" si="4"/>
        <v>2856480</v>
      </c>
      <c r="BW7" s="140">
        <f t="shared" si="4"/>
        <v>46030</v>
      </c>
      <c r="BX7" s="140">
        <f t="shared" si="4"/>
        <v>2606479</v>
      </c>
      <c r="BY7" s="140">
        <f t="shared" si="4"/>
        <v>203971</v>
      </c>
      <c r="BZ7" s="140">
        <f t="shared" si="4"/>
        <v>10584</v>
      </c>
      <c r="CA7" s="140">
        <f t="shared" si="4"/>
        <v>5576200</v>
      </c>
      <c r="CB7" s="140">
        <f t="shared" si="4"/>
        <v>2459926</v>
      </c>
      <c r="CC7" s="140">
        <f t="shared" si="4"/>
        <v>2721256</v>
      </c>
      <c r="CD7" s="140">
        <f t="shared" si="4"/>
        <v>373520</v>
      </c>
      <c r="CE7" s="140">
        <f t="shared" si="4"/>
        <v>21498</v>
      </c>
      <c r="CF7" s="140">
        <f t="shared" si="4"/>
        <v>3712529</v>
      </c>
      <c r="CG7" s="140">
        <f t="shared" si="4"/>
        <v>39151</v>
      </c>
      <c r="CH7" s="140">
        <f t="shared" si="4"/>
        <v>551497</v>
      </c>
      <c r="CI7" s="140">
        <f t="shared" si="4"/>
        <v>14317582</v>
      </c>
    </row>
    <row r="8" spans="1:87" s="136" customFormat="1" ht="13.5" customHeight="1" x14ac:dyDescent="0.15">
      <c r="A8" s="119" t="s">
        <v>20</v>
      </c>
      <c r="B8" s="120" t="s">
        <v>324</v>
      </c>
      <c r="C8" s="119" t="s">
        <v>325</v>
      </c>
      <c r="D8" s="121">
        <f>+SUM(E8,J8)</f>
        <v>8750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8750</v>
      </c>
      <c r="K8" s="121">
        <v>25962</v>
      </c>
      <c r="L8" s="121">
        <f>+SUM(M8,R8,V8,W8,AC8)</f>
        <v>2051042</v>
      </c>
      <c r="M8" s="121">
        <f>+SUM(N8:Q8)</f>
        <v>632652</v>
      </c>
      <c r="N8" s="121">
        <v>441874</v>
      </c>
      <c r="O8" s="121">
        <v>0</v>
      </c>
      <c r="P8" s="121">
        <v>190778</v>
      </c>
      <c r="Q8" s="121">
        <v>0</v>
      </c>
      <c r="R8" s="121">
        <f>+SUM(S8:U8)</f>
        <v>166524</v>
      </c>
      <c r="S8" s="121">
        <v>25161</v>
      </c>
      <c r="T8" s="121">
        <v>141319</v>
      </c>
      <c r="U8" s="121">
        <v>44</v>
      </c>
      <c r="V8" s="121">
        <v>0</v>
      </c>
      <c r="W8" s="121">
        <f>+SUM(X8:AA8)</f>
        <v>1251224</v>
      </c>
      <c r="X8" s="121">
        <v>632612</v>
      </c>
      <c r="Y8" s="121">
        <v>381548</v>
      </c>
      <c r="Z8" s="121">
        <v>237064</v>
      </c>
      <c r="AA8" s="121">
        <v>0</v>
      </c>
      <c r="AB8" s="121">
        <v>278020</v>
      </c>
      <c r="AC8" s="121">
        <v>642</v>
      </c>
      <c r="AD8" s="121">
        <v>74416</v>
      </c>
      <c r="AE8" s="121">
        <f>+SUM(D8,L8,AD8)</f>
        <v>2134208</v>
      </c>
      <c r="AF8" s="121">
        <f>+SUM(AG8,AL8)</f>
        <v>2946</v>
      </c>
      <c r="AG8" s="121">
        <f>+SUM(AH8:AK8)</f>
        <v>2946</v>
      </c>
      <c r="AH8" s="121">
        <v>0</v>
      </c>
      <c r="AI8" s="121">
        <v>2946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37223</v>
      </c>
      <c r="AO8" s="121">
        <f>+SUM(AP8:AS8)</f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f>+SUM(AU8:AW8)</f>
        <v>4838</v>
      </c>
      <c r="AU8" s="121">
        <v>0</v>
      </c>
      <c r="AV8" s="121">
        <v>4838</v>
      </c>
      <c r="AW8" s="121">
        <v>0</v>
      </c>
      <c r="AX8" s="121">
        <v>0</v>
      </c>
      <c r="AY8" s="121">
        <f>+SUM(AZ8:BC8)</f>
        <v>32385</v>
      </c>
      <c r="AZ8" s="121">
        <v>0</v>
      </c>
      <c r="BA8" s="121">
        <v>32385</v>
      </c>
      <c r="BB8" s="121">
        <v>0</v>
      </c>
      <c r="BC8" s="121">
        <v>0</v>
      </c>
      <c r="BD8" s="121">
        <v>0</v>
      </c>
      <c r="BE8" s="121">
        <v>0</v>
      </c>
      <c r="BF8" s="121">
        <v>53195</v>
      </c>
      <c r="BG8" s="121">
        <f>+SUM(BF8,AN8,AF8)</f>
        <v>93364</v>
      </c>
      <c r="BH8" s="121">
        <f>SUM(D8,AF8)</f>
        <v>11696</v>
      </c>
      <c r="BI8" s="121">
        <f>SUM(E8,AG8)</f>
        <v>2946</v>
      </c>
      <c r="BJ8" s="121">
        <f>SUM(F8,AH8)</f>
        <v>0</v>
      </c>
      <c r="BK8" s="121">
        <f>SUM(G8,AI8)</f>
        <v>2946</v>
      </c>
      <c r="BL8" s="121">
        <f>SUM(H8,AJ8)</f>
        <v>0</v>
      </c>
      <c r="BM8" s="121">
        <f>SUM(I8,AK8)</f>
        <v>0</v>
      </c>
      <c r="BN8" s="121">
        <f>SUM(J8,AL8)</f>
        <v>8750</v>
      </c>
      <c r="BO8" s="121">
        <f>SUM(K8,AM8)</f>
        <v>25962</v>
      </c>
      <c r="BP8" s="121">
        <f>SUM(L8,AN8)</f>
        <v>2088265</v>
      </c>
      <c r="BQ8" s="121">
        <f>SUM(M8,AO8)</f>
        <v>632652</v>
      </c>
      <c r="BR8" s="121">
        <f>SUM(N8,AP8)</f>
        <v>441874</v>
      </c>
      <c r="BS8" s="121">
        <f>SUM(O8,AQ8)</f>
        <v>0</v>
      </c>
      <c r="BT8" s="121">
        <f>SUM(P8,AR8)</f>
        <v>190778</v>
      </c>
      <c r="BU8" s="121">
        <f>SUM(Q8,AS8)</f>
        <v>0</v>
      </c>
      <c r="BV8" s="121">
        <f>SUM(R8,AT8)</f>
        <v>171362</v>
      </c>
      <c r="BW8" s="121">
        <f>SUM(S8,AU8)</f>
        <v>25161</v>
      </c>
      <c r="BX8" s="121">
        <f>SUM(T8,AV8)</f>
        <v>146157</v>
      </c>
      <c r="BY8" s="121">
        <f>SUM(U8,AW8)</f>
        <v>44</v>
      </c>
      <c r="BZ8" s="121">
        <f>SUM(V8,AX8)</f>
        <v>0</v>
      </c>
      <c r="CA8" s="121">
        <f>SUM(W8,AY8)</f>
        <v>1283609</v>
      </c>
      <c r="CB8" s="121">
        <f>SUM(X8,AZ8)</f>
        <v>632612</v>
      </c>
      <c r="CC8" s="121">
        <f>SUM(Y8,BA8)</f>
        <v>413933</v>
      </c>
      <c r="CD8" s="121">
        <f>SUM(Z8,BB8)</f>
        <v>237064</v>
      </c>
      <c r="CE8" s="121">
        <f>SUM(AA8,BC8)</f>
        <v>0</v>
      </c>
      <c r="CF8" s="121">
        <f>SUM(AB8,BD8)</f>
        <v>278020</v>
      </c>
      <c r="CG8" s="121">
        <f>SUM(AC8,BE8)</f>
        <v>642</v>
      </c>
      <c r="CH8" s="121">
        <f>SUM(AD8,BF8)</f>
        <v>127611</v>
      </c>
      <c r="CI8" s="121">
        <f>SUM(AE8,BG8)</f>
        <v>2227572</v>
      </c>
    </row>
    <row r="9" spans="1:87" s="136" customFormat="1" ht="13.5" customHeight="1" x14ac:dyDescent="0.15">
      <c r="A9" s="119" t="s">
        <v>20</v>
      </c>
      <c r="B9" s="120" t="s">
        <v>331</v>
      </c>
      <c r="C9" s="119" t="s">
        <v>332</v>
      </c>
      <c r="D9" s="121">
        <f>+SUM(E9,J9)</f>
        <v>86404</v>
      </c>
      <c r="E9" s="121">
        <f>+SUM(F9:I9)</f>
        <v>86404</v>
      </c>
      <c r="F9" s="121">
        <v>0</v>
      </c>
      <c r="G9" s="121">
        <v>86404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639903</v>
      </c>
      <c r="M9" s="121">
        <f>+SUM(N9:Q9)</f>
        <v>60656</v>
      </c>
      <c r="N9" s="121">
        <v>60656</v>
      </c>
      <c r="O9" s="121">
        <v>0</v>
      </c>
      <c r="P9" s="121">
        <v>0</v>
      </c>
      <c r="Q9" s="121">
        <v>0</v>
      </c>
      <c r="R9" s="121">
        <f>+SUM(S9:U9)</f>
        <v>186429</v>
      </c>
      <c r="S9" s="121">
        <v>0</v>
      </c>
      <c r="T9" s="121">
        <v>156171</v>
      </c>
      <c r="U9" s="121">
        <v>30258</v>
      </c>
      <c r="V9" s="121">
        <v>10584</v>
      </c>
      <c r="W9" s="121">
        <f>+SUM(X9:AA9)</f>
        <v>382234</v>
      </c>
      <c r="X9" s="121">
        <v>151400</v>
      </c>
      <c r="Y9" s="121">
        <v>212694</v>
      </c>
      <c r="Z9" s="121">
        <v>18140</v>
      </c>
      <c r="AA9" s="121">
        <v>0</v>
      </c>
      <c r="AB9" s="121">
        <v>0</v>
      </c>
      <c r="AC9" s="121">
        <v>0</v>
      </c>
      <c r="AD9" s="121">
        <v>8660</v>
      </c>
      <c r="AE9" s="121">
        <f>+SUM(D9,L9,AD9)</f>
        <v>734967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85117</v>
      </c>
      <c r="AO9" s="121">
        <f>+SUM(AP9:AS9)</f>
        <v>22491</v>
      </c>
      <c r="AP9" s="121">
        <v>8555</v>
      </c>
      <c r="AQ9" s="121">
        <v>0</v>
      </c>
      <c r="AR9" s="121">
        <v>13936</v>
      </c>
      <c r="AS9" s="121">
        <v>0</v>
      </c>
      <c r="AT9" s="121">
        <f>+SUM(AU9:AW9)</f>
        <v>62626</v>
      </c>
      <c r="AU9" s="121">
        <v>0</v>
      </c>
      <c r="AV9" s="121">
        <v>62626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85117</v>
      </c>
      <c r="BH9" s="121">
        <f>SUM(D9,AF9)</f>
        <v>86404</v>
      </c>
      <c r="BI9" s="121">
        <f>SUM(E9,AG9)</f>
        <v>86404</v>
      </c>
      <c r="BJ9" s="121">
        <f>SUM(F9,AH9)</f>
        <v>0</v>
      </c>
      <c r="BK9" s="121">
        <f>SUM(G9,AI9)</f>
        <v>86404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725020</v>
      </c>
      <c r="BQ9" s="121">
        <f>SUM(M9,AO9)</f>
        <v>83147</v>
      </c>
      <c r="BR9" s="121">
        <f>SUM(N9,AP9)</f>
        <v>69211</v>
      </c>
      <c r="BS9" s="121">
        <f>SUM(O9,AQ9)</f>
        <v>0</v>
      </c>
      <c r="BT9" s="121">
        <f>SUM(P9,AR9)</f>
        <v>13936</v>
      </c>
      <c r="BU9" s="121">
        <f>SUM(Q9,AS9)</f>
        <v>0</v>
      </c>
      <c r="BV9" s="121">
        <f>SUM(R9,AT9)</f>
        <v>249055</v>
      </c>
      <c r="BW9" s="121">
        <f>SUM(S9,AU9)</f>
        <v>0</v>
      </c>
      <c r="BX9" s="121">
        <f>SUM(T9,AV9)</f>
        <v>218797</v>
      </c>
      <c r="BY9" s="121">
        <f>SUM(U9,AW9)</f>
        <v>30258</v>
      </c>
      <c r="BZ9" s="121">
        <f>SUM(V9,AX9)</f>
        <v>10584</v>
      </c>
      <c r="CA9" s="121">
        <f>SUM(W9,AY9)</f>
        <v>382234</v>
      </c>
      <c r="CB9" s="121">
        <f>SUM(X9,AZ9)</f>
        <v>151400</v>
      </c>
      <c r="CC9" s="121">
        <f>SUM(Y9,BA9)</f>
        <v>212694</v>
      </c>
      <c r="CD9" s="121">
        <f>SUM(Z9,BB9)</f>
        <v>18140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8660</v>
      </c>
      <c r="CI9" s="121">
        <f>SUM(AE9,BG9)</f>
        <v>820084</v>
      </c>
    </row>
    <row r="10" spans="1:87" s="136" customFormat="1" ht="13.5" customHeight="1" x14ac:dyDescent="0.15">
      <c r="A10" s="119" t="s">
        <v>20</v>
      </c>
      <c r="B10" s="120" t="s">
        <v>334</v>
      </c>
      <c r="C10" s="119" t="s">
        <v>335</v>
      </c>
      <c r="D10" s="121">
        <f>+SUM(E10,J10)</f>
        <v>945612</v>
      </c>
      <c r="E10" s="121">
        <f>+SUM(F10:I10)</f>
        <v>945612</v>
      </c>
      <c r="F10" s="121">
        <v>0</v>
      </c>
      <c r="G10" s="121">
        <v>945612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594261</v>
      </c>
      <c r="M10" s="121">
        <f>+SUM(N10:Q10)</f>
        <v>15199</v>
      </c>
      <c r="N10" s="121">
        <v>15199</v>
      </c>
      <c r="O10" s="121">
        <v>0</v>
      </c>
      <c r="P10" s="121">
        <v>0</v>
      </c>
      <c r="Q10" s="121">
        <v>0</v>
      </c>
      <c r="R10" s="121">
        <f>+SUM(S10:U10)</f>
        <v>137668</v>
      </c>
      <c r="S10" s="121">
        <v>621</v>
      </c>
      <c r="T10" s="121">
        <v>137047</v>
      </c>
      <c r="U10" s="121">
        <v>0</v>
      </c>
      <c r="V10" s="121">
        <v>0</v>
      </c>
      <c r="W10" s="121">
        <f>+SUM(X10:AA10)</f>
        <v>441394</v>
      </c>
      <c r="X10" s="121">
        <v>147034</v>
      </c>
      <c r="Y10" s="121">
        <v>292689</v>
      </c>
      <c r="Z10" s="121">
        <v>956</v>
      </c>
      <c r="AA10" s="121">
        <v>715</v>
      </c>
      <c r="AB10" s="121">
        <v>0</v>
      </c>
      <c r="AC10" s="121">
        <v>0</v>
      </c>
      <c r="AD10" s="121">
        <v>0</v>
      </c>
      <c r="AE10" s="121">
        <f>+SUM(D10,L10,AD10)</f>
        <v>1539873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73096</v>
      </c>
      <c r="AO10" s="121">
        <f>+SUM(AP10:AS10)</f>
        <v>9116</v>
      </c>
      <c r="AP10" s="121">
        <v>9116</v>
      </c>
      <c r="AQ10" s="121">
        <v>0</v>
      </c>
      <c r="AR10" s="121">
        <v>0</v>
      </c>
      <c r="AS10" s="121">
        <v>0</v>
      </c>
      <c r="AT10" s="121">
        <f>+SUM(AU10:AW10)</f>
        <v>28256</v>
      </c>
      <c r="AU10" s="121">
        <v>0</v>
      </c>
      <c r="AV10" s="121">
        <v>28256</v>
      </c>
      <c r="AW10" s="121">
        <v>0</v>
      </c>
      <c r="AX10" s="121">
        <v>0</v>
      </c>
      <c r="AY10" s="121">
        <f>+SUM(AZ10:BC10)</f>
        <v>35724</v>
      </c>
      <c r="AZ10" s="121">
        <v>0</v>
      </c>
      <c r="BA10" s="121">
        <v>35724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73096</v>
      </c>
      <c r="BH10" s="121">
        <f>SUM(D10,AF10)</f>
        <v>945612</v>
      </c>
      <c r="BI10" s="121">
        <f>SUM(E10,AG10)</f>
        <v>945612</v>
      </c>
      <c r="BJ10" s="121">
        <f>SUM(F10,AH10)</f>
        <v>0</v>
      </c>
      <c r="BK10" s="121">
        <f>SUM(G10,AI10)</f>
        <v>945612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667357</v>
      </c>
      <c r="BQ10" s="121">
        <f>SUM(M10,AO10)</f>
        <v>24315</v>
      </c>
      <c r="BR10" s="121">
        <f>SUM(N10,AP10)</f>
        <v>24315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165924</v>
      </c>
      <c r="BW10" s="121">
        <f>SUM(S10,AU10)</f>
        <v>621</v>
      </c>
      <c r="BX10" s="121">
        <f>SUM(T10,AV10)</f>
        <v>165303</v>
      </c>
      <c r="BY10" s="121">
        <f>SUM(U10,AW10)</f>
        <v>0</v>
      </c>
      <c r="BZ10" s="121">
        <f>SUM(V10,AX10)</f>
        <v>0</v>
      </c>
      <c r="CA10" s="121">
        <f>SUM(W10,AY10)</f>
        <v>477118</v>
      </c>
      <c r="CB10" s="121">
        <f>SUM(X10,AZ10)</f>
        <v>147034</v>
      </c>
      <c r="CC10" s="121">
        <f>SUM(Y10,BA10)</f>
        <v>328413</v>
      </c>
      <c r="CD10" s="121">
        <f>SUM(Z10,BB10)</f>
        <v>956</v>
      </c>
      <c r="CE10" s="121">
        <f>SUM(AA10,BC10)</f>
        <v>715</v>
      </c>
      <c r="CF10" s="121">
        <f>SUM(AB10,BD10)</f>
        <v>0</v>
      </c>
      <c r="CG10" s="121">
        <f>SUM(AC10,BE10)</f>
        <v>0</v>
      </c>
      <c r="CH10" s="121">
        <f>SUM(AD10,BF10)</f>
        <v>0</v>
      </c>
      <c r="CI10" s="121">
        <f>SUM(AE10,BG10)</f>
        <v>1612969</v>
      </c>
    </row>
    <row r="11" spans="1:87" s="136" customFormat="1" ht="13.5" customHeight="1" x14ac:dyDescent="0.15">
      <c r="A11" s="119" t="s">
        <v>20</v>
      </c>
      <c r="B11" s="120" t="s">
        <v>337</v>
      </c>
      <c r="C11" s="119" t="s">
        <v>338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156106</v>
      </c>
      <c r="M11" s="121">
        <f>+SUM(N11:Q11)</f>
        <v>7982</v>
      </c>
      <c r="N11" s="121">
        <v>7982</v>
      </c>
      <c r="O11" s="121">
        <v>0</v>
      </c>
      <c r="P11" s="121">
        <v>0</v>
      </c>
      <c r="Q11" s="121">
        <v>0</v>
      </c>
      <c r="R11" s="121">
        <f>+SUM(S11:U11)</f>
        <v>8087</v>
      </c>
      <c r="S11" s="121">
        <v>4339</v>
      </c>
      <c r="T11" s="121">
        <v>1292</v>
      </c>
      <c r="U11" s="121">
        <v>2456</v>
      </c>
      <c r="V11" s="121">
        <v>0</v>
      </c>
      <c r="W11" s="121">
        <f>+SUM(X11:AA11)</f>
        <v>140037</v>
      </c>
      <c r="X11" s="121">
        <v>139927</v>
      </c>
      <c r="Y11" s="121">
        <v>110</v>
      </c>
      <c r="Z11" s="121">
        <v>0</v>
      </c>
      <c r="AA11" s="121">
        <v>0</v>
      </c>
      <c r="AB11" s="121">
        <v>345980</v>
      </c>
      <c r="AC11" s="121">
        <v>0</v>
      </c>
      <c r="AD11" s="121">
        <v>521</v>
      </c>
      <c r="AE11" s="121">
        <f>+SUM(D11,L11,AD11)</f>
        <v>156627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79702</v>
      </c>
      <c r="AO11" s="121">
        <f>+SUM(AP11:AS11)</f>
        <v>25705</v>
      </c>
      <c r="AP11" s="121">
        <v>6897</v>
      </c>
      <c r="AQ11" s="121">
        <v>0</v>
      </c>
      <c r="AR11" s="121">
        <v>18808</v>
      </c>
      <c r="AS11" s="121">
        <v>0</v>
      </c>
      <c r="AT11" s="121">
        <f>+SUM(AU11:AW11)</f>
        <v>50925</v>
      </c>
      <c r="AU11" s="121">
        <v>0</v>
      </c>
      <c r="AV11" s="121">
        <v>50925</v>
      </c>
      <c r="AW11" s="121">
        <v>0</v>
      </c>
      <c r="AX11" s="121">
        <v>0</v>
      </c>
      <c r="AY11" s="121">
        <f>+SUM(AZ11:BC11)</f>
        <v>3072</v>
      </c>
      <c r="AZ11" s="121">
        <v>3072</v>
      </c>
      <c r="BA11" s="121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79702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235808</v>
      </c>
      <c r="BQ11" s="121">
        <f>SUM(M11,AO11)</f>
        <v>33687</v>
      </c>
      <c r="BR11" s="121">
        <f>SUM(N11,AP11)</f>
        <v>14879</v>
      </c>
      <c r="BS11" s="121">
        <f>SUM(O11,AQ11)</f>
        <v>0</v>
      </c>
      <c r="BT11" s="121">
        <f>SUM(P11,AR11)</f>
        <v>18808</v>
      </c>
      <c r="BU11" s="121">
        <f>SUM(Q11,AS11)</f>
        <v>0</v>
      </c>
      <c r="BV11" s="121">
        <f>SUM(R11,AT11)</f>
        <v>59012</v>
      </c>
      <c r="BW11" s="121">
        <f>SUM(S11,AU11)</f>
        <v>4339</v>
      </c>
      <c r="BX11" s="121">
        <f>SUM(T11,AV11)</f>
        <v>52217</v>
      </c>
      <c r="BY11" s="121">
        <f>SUM(U11,AW11)</f>
        <v>2456</v>
      </c>
      <c r="BZ11" s="121">
        <f>SUM(V11,AX11)</f>
        <v>0</v>
      </c>
      <c r="CA11" s="121">
        <f>SUM(W11,AY11)</f>
        <v>143109</v>
      </c>
      <c r="CB11" s="121">
        <f>SUM(X11,AZ11)</f>
        <v>142999</v>
      </c>
      <c r="CC11" s="121">
        <f>SUM(Y11,BA11)</f>
        <v>110</v>
      </c>
      <c r="CD11" s="121">
        <f>SUM(Z11,BB11)</f>
        <v>0</v>
      </c>
      <c r="CE11" s="121">
        <f>SUM(AA11,BC11)</f>
        <v>0</v>
      </c>
      <c r="CF11" s="121">
        <f>SUM(AB11,BD11)</f>
        <v>345980</v>
      </c>
      <c r="CG11" s="121">
        <f>SUM(AC11,BE11)</f>
        <v>0</v>
      </c>
      <c r="CH11" s="121">
        <f>SUM(AD11,BF11)</f>
        <v>521</v>
      </c>
      <c r="CI11" s="121">
        <f>SUM(AE11,BG11)</f>
        <v>236329</v>
      </c>
    </row>
    <row r="12" spans="1:87" s="136" customFormat="1" ht="13.5" customHeight="1" x14ac:dyDescent="0.15">
      <c r="A12" s="119" t="s">
        <v>20</v>
      </c>
      <c r="B12" s="120" t="s">
        <v>342</v>
      </c>
      <c r="C12" s="119" t="s">
        <v>343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85825</v>
      </c>
      <c r="M12" s="121">
        <f>+SUM(N12:Q12)</f>
        <v>22613</v>
      </c>
      <c r="N12" s="121">
        <v>21456</v>
      </c>
      <c r="O12" s="121">
        <v>0</v>
      </c>
      <c r="P12" s="121">
        <v>0</v>
      </c>
      <c r="Q12" s="121">
        <v>1157</v>
      </c>
      <c r="R12" s="121">
        <f>+SUM(S12:U12)</f>
        <v>4589</v>
      </c>
      <c r="S12" s="121">
        <v>0</v>
      </c>
      <c r="T12" s="121">
        <v>0</v>
      </c>
      <c r="U12" s="121">
        <v>4589</v>
      </c>
      <c r="V12" s="121">
        <v>0</v>
      </c>
      <c r="W12" s="121">
        <f>+SUM(X12:AA12)</f>
        <v>58623</v>
      </c>
      <c r="X12" s="121">
        <v>56294</v>
      </c>
      <c r="Y12" s="121">
        <v>0</v>
      </c>
      <c r="Z12" s="121">
        <v>0</v>
      </c>
      <c r="AA12" s="121">
        <v>2329</v>
      </c>
      <c r="AB12" s="121">
        <v>251022</v>
      </c>
      <c r="AC12" s="121">
        <v>0</v>
      </c>
      <c r="AD12" s="121">
        <v>13121</v>
      </c>
      <c r="AE12" s="121">
        <f>+SUM(D12,L12,AD12)</f>
        <v>98946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1340</v>
      </c>
      <c r="AO12" s="121">
        <f>+SUM(AP12:AS12)</f>
        <v>1340</v>
      </c>
      <c r="AP12" s="121">
        <v>1340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26981</v>
      </c>
      <c r="BE12" s="121">
        <v>0</v>
      </c>
      <c r="BF12" s="121">
        <v>0</v>
      </c>
      <c r="BG12" s="121">
        <f>+SUM(BF12,AN12,AF12)</f>
        <v>1340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87165</v>
      </c>
      <c r="BQ12" s="121">
        <f>SUM(M12,AO12)</f>
        <v>23953</v>
      </c>
      <c r="BR12" s="121">
        <f>SUM(N12,AP12)</f>
        <v>22796</v>
      </c>
      <c r="BS12" s="121">
        <f>SUM(O12,AQ12)</f>
        <v>0</v>
      </c>
      <c r="BT12" s="121">
        <f>SUM(P12,AR12)</f>
        <v>0</v>
      </c>
      <c r="BU12" s="121">
        <f>SUM(Q12,AS12)</f>
        <v>1157</v>
      </c>
      <c r="BV12" s="121">
        <f>SUM(R12,AT12)</f>
        <v>4589</v>
      </c>
      <c r="BW12" s="121">
        <f>SUM(S12,AU12)</f>
        <v>0</v>
      </c>
      <c r="BX12" s="121">
        <f>SUM(T12,AV12)</f>
        <v>0</v>
      </c>
      <c r="BY12" s="121">
        <f>SUM(U12,AW12)</f>
        <v>4589</v>
      </c>
      <c r="BZ12" s="121">
        <f>SUM(V12,AX12)</f>
        <v>0</v>
      </c>
      <c r="CA12" s="121">
        <f>SUM(W12,AY12)</f>
        <v>58623</v>
      </c>
      <c r="CB12" s="121">
        <f>SUM(X12,AZ12)</f>
        <v>56294</v>
      </c>
      <c r="CC12" s="121">
        <f>SUM(Y12,BA12)</f>
        <v>0</v>
      </c>
      <c r="CD12" s="121">
        <f>SUM(Z12,BB12)</f>
        <v>0</v>
      </c>
      <c r="CE12" s="121">
        <f>SUM(AA12,BC12)</f>
        <v>2329</v>
      </c>
      <c r="CF12" s="121">
        <f>SUM(AB12,BD12)</f>
        <v>278003</v>
      </c>
      <c r="CG12" s="121">
        <f>SUM(AC12,BE12)</f>
        <v>0</v>
      </c>
      <c r="CH12" s="121">
        <f>SUM(AD12,BF12)</f>
        <v>13121</v>
      </c>
      <c r="CI12" s="121">
        <f>SUM(AE12,BG12)</f>
        <v>100286</v>
      </c>
    </row>
    <row r="13" spans="1:87" s="136" customFormat="1" ht="13.5" customHeight="1" x14ac:dyDescent="0.15">
      <c r="A13" s="119" t="s">
        <v>20</v>
      </c>
      <c r="B13" s="120" t="s">
        <v>347</v>
      </c>
      <c r="C13" s="119" t="s">
        <v>348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217664</v>
      </c>
      <c r="M13" s="121">
        <f>+SUM(N13:Q13)</f>
        <v>20402</v>
      </c>
      <c r="N13" s="121">
        <v>20402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197262</v>
      </c>
      <c r="X13" s="121">
        <v>184592</v>
      </c>
      <c r="Y13" s="121">
        <v>12670</v>
      </c>
      <c r="Z13" s="121">
        <v>0</v>
      </c>
      <c r="AA13" s="121">
        <v>0</v>
      </c>
      <c r="AB13" s="121">
        <v>323638</v>
      </c>
      <c r="AC13" s="121">
        <v>0</v>
      </c>
      <c r="AD13" s="121">
        <v>0</v>
      </c>
      <c r="AE13" s="121">
        <f>+SUM(D13,L13,AD13)</f>
        <v>217664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92854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217664</v>
      </c>
      <c r="BQ13" s="121">
        <f>SUM(M13,AO13)</f>
        <v>20402</v>
      </c>
      <c r="BR13" s="121">
        <f>SUM(N13,AP13)</f>
        <v>20402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197262</v>
      </c>
      <c r="CB13" s="121">
        <f>SUM(X13,AZ13)</f>
        <v>184592</v>
      </c>
      <c r="CC13" s="121">
        <f>SUM(Y13,BA13)</f>
        <v>12670</v>
      </c>
      <c r="CD13" s="121">
        <f>SUM(Z13,BB13)</f>
        <v>0</v>
      </c>
      <c r="CE13" s="121">
        <f>SUM(AA13,BC13)</f>
        <v>0</v>
      </c>
      <c r="CF13" s="121">
        <f>SUM(AB13,BD13)</f>
        <v>416492</v>
      </c>
      <c r="CG13" s="121">
        <f>SUM(AC13,BE13)</f>
        <v>0</v>
      </c>
      <c r="CH13" s="121">
        <f>SUM(AD13,BF13)</f>
        <v>0</v>
      </c>
      <c r="CI13" s="121">
        <f>SUM(AE13,BG13)</f>
        <v>217664</v>
      </c>
    </row>
    <row r="14" spans="1:87" s="136" customFormat="1" ht="13.5" customHeight="1" x14ac:dyDescent="0.15">
      <c r="A14" s="119" t="s">
        <v>20</v>
      </c>
      <c r="B14" s="120" t="s">
        <v>350</v>
      </c>
      <c r="C14" s="119" t="s">
        <v>351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12799</v>
      </c>
      <c r="L14" s="121">
        <f>+SUM(M14,R14,V14,W14,AC14)</f>
        <v>125516</v>
      </c>
      <c r="M14" s="121">
        <f>+SUM(N14:Q14)</f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125516</v>
      </c>
      <c r="X14" s="121">
        <v>125516</v>
      </c>
      <c r="Y14" s="121">
        <v>0</v>
      </c>
      <c r="Z14" s="121">
        <v>0</v>
      </c>
      <c r="AA14" s="121">
        <v>0</v>
      </c>
      <c r="AB14" s="121">
        <v>132807</v>
      </c>
      <c r="AC14" s="121">
        <v>0</v>
      </c>
      <c r="AD14" s="121">
        <v>0</v>
      </c>
      <c r="AE14" s="121">
        <f>+SUM(D14,L14,AD14)</f>
        <v>125516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34557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12799</v>
      </c>
      <c r="BP14" s="121">
        <f>SUM(L14,AN14)</f>
        <v>125516</v>
      </c>
      <c r="BQ14" s="121">
        <f>SUM(M14,AO14)</f>
        <v>0</v>
      </c>
      <c r="BR14" s="121">
        <f>SUM(N14,AP14)</f>
        <v>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125516</v>
      </c>
      <c r="CB14" s="121">
        <f>SUM(X14,AZ14)</f>
        <v>125516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167364</v>
      </c>
      <c r="CG14" s="121">
        <f>SUM(AC14,BE14)</f>
        <v>0</v>
      </c>
      <c r="CH14" s="121">
        <f>SUM(AD14,BF14)</f>
        <v>0</v>
      </c>
      <c r="CI14" s="121">
        <f>SUM(AE14,BG14)</f>
        <v>125516</v>
      </c>
    </row>
    <row r="15" spans="1:87" s="136" customFormat="1" ht="13.5" customHeight="1" x14ac:dyDescent="0.15">
      <c r="A15" s="119" t="s">
        <v>20</v>
      </c>
      <c r="B15" s="120" t="s">
        <v>356</v>
      </c>
      <c r="C15" s="119" t="s">
        <v>357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0</v>
      </c>
      <c r="M15" s="121">
        <f>+SUM(N15:Q15)</f>
        <v>0</v>
      </c>
      <c r="N15" s="121">
        <v>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749490</v>
      </c>
      <c r="AC15" s="121">
        <v>0</v>
      </c>
      <c r="AD15" s="121">
        <v>0</v>
      </c>
      <c r="AE15" s="121">
        <f>+SUM(D15,L15,AD15)</f>
        <v>0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174799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0</v>
      </c>
      <c r="BQ15" s="121">
        <f>SUM(M15,AO15)</f>
        <v>0</v>
      </c>
      <c r="BR15" s="121">
        <f>SUM(N15,AP15)</f>
        <v>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0</v>
      </c>
      <c r="CB15" s="121">
        <f>SUM(X15,AZ15)</f>
        <v>0</v>
      </c>
      <c r="CC15" s="121">
        <f>SUM(Y15,BA15)</f>
        <v>0</v>
      </c>
      <c r="CD15" s="121">
        <f>SUM(Z15,BB15)</f>
        <v>0</v>
      </c>
      <c r="CE15" s="121">
        <f>SUM(AA15,BC15)</f>
        <v>0</v>
      </c>
      <c r="CF15" s="121">
        <f>SUM(AB15,BD15)</f>
        <v>924289</v>
      </c>
      <c r="CG15" s="121">
        <f>SUM(AC15,BE15)</f>
        <v>0</v>
      </c>
      <c r="CH15" s="121">
        <f>SUM(AD15,BF15)</f>
        <v>0</v>
      </c>
      <c r="CI15" s="121">
        <f>SUM(AE15,BG15)</f>
        <v>0</v>
      </c>
    </row>
    <row r="16" spans="1:87" s="136" customFormat="1" ht="13.5" customHeight="1" x14ac:dyDescent="0.15">
      <c r="A16" s="119" t="s">
        <v>20</v>
      </c>
      <c r="B16" s="120" t="s">
        <v>361</v>
      </c>
      <c r="C16" s="119" t="s">
        <v>362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30505</v>
      </c>
      <c r="L16" s="121">
        <f>+SUM(M16,R16,V16,W16,AC16)</f>
        <v>269934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>+SUM(X16:AA16)</f>
        <v>269934</v>
      </c>
      <c r="X16" s="121">
        <v>261157</v>
      </c>
      <c r="Y16" s="121">
        <v>8777</v>
      </c>
      <c r="Z16" s="121">
        <v>0</v>
      </c>
      <c r="AA16" s="121">
        <v>0</v>
      </c>
      <c r="AB16" s="121">
        <v>372618</v>
      </c>
      <c r="AC16" s="121">
        <v>0</v>
      </c>
      <c r="AD16" s="121">
        <v>0</v>
      </c>
      <c r="AE16" s="121">
        <f>+SUM(D16,L16,AD16)</f>
        <v>269934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67884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30505</v>
      </c>
      <c r="BP16" s="121">
        <f>SUM(L16,AN16)</f>
        <v>269934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0</v>
      </c>
      <c r="BW16" s="121">
        <f>SUM(S16,AU16)</f>
        <v>0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269934</v>
      </c>
      <c r="CB16" s="121">
        <f>SUM(X16,AZ16)</f>
        <v>261157</v>
      </c>
      <c r="CC16" s="121">
        <f>SUM(Y16,BA16)</f>
        <v>8777</v>
      </c>
      <c r="CD16" s="121">
        <f>SUM(Z16,BB16)</f>
        <v>0</v>
      </c>
      <c r="CE16" s="121">
        <f>SUM(AA16,BC16)</f>
        <v>0</v>
      </c>
      <c r="CF16" s="121">
        <f>SUM(AB16,BD16)</f>
        <v>440502</v>
      </c>
      <c r="CG16" s="121">
        <f>SUM(AC16,BE16)</f>
        <v>0</v>
      </c>
      <c r="CH16" s="121">
        <f>SUM(AD16,BF16)</f>
        <v>0</v>
      </c>
      <c r="CI16" s="121">
        <f>SUM(AE16,BG16)</f>
        <v>269934</v>
      </c>
    </row>
    <row r="17" spans="1:87" s="136" customFormat="1" ht="13.5" customHeight="1" x14ac:dyDescent="0.15">
      <c r="A17" s="119" t="s">
        <v>20</v>
      </c>
      <c r="B17" s="120" t="s">
        <v>364</v>
      </c>
      <c r="C17" s="119" t="s">
        <v>365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8118</v>
      </c>
      <c r="L17" s="121">
        <f>+SUM(M17,R17,V17,W17,AC17)</f>
        <v>96585</v>
      </c>
      <c r="M17" s="121">
        <f>+SUM(N17:Q17)</f>
        <v>3702</v>
      </c>
      <c r="N17" s="121">
        <v>3702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92883</v>
      </c>
      <c r="X17" s="121">
        <v>86874</v>
      </c>
      <c r="Y17" s="121">
        <v>6009</v>
      </c>
      <c r="Z17" s="121">
        <v>0</v>
      </c>
      <c r="AA17" s="121">
        <v>0</v>
      </c>
      <c r="AB17" s="121">
        <v>81450</v>
      </c>
      <c r="AC17" s="121">
        <v>0</v>
      </c>
      <c r="AD17" s="121">
        <v>5127</v>
      </c>
      <c r="AE17" s="121">
        <f>+SUM(D17,L17,AD17)</f>
        <v>101712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3375</v>
      </c>
      <c r="AO17" s="121">
        <f>+SUM(AP17:AS17)</f>
        <v>3375</v>
      </c>
      <c r="AP17" s="121">
        <v>3375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10592</v>
      </c>
      <c r="BE17" s="121">
        <v>0</v>
      </c>
      <c r="BF17" s="121">
        <v>0</v>
      </c>
      <c r="BG17" s="121">
        <f>+SUM(BF17,AN17,AF17)</f>
        <v>3375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8118</v>
      </c>
      <c r="BP17" s="121">
        <f>SUM(L17,AN17)</f>
        <v>99960</v>
      </c>
      <c r="BQ17" s="121">
        <f>SUM(M17,AO17)</f>
        <v>7077</v>
      </c>
      <c r="BR17" s="121">
        <f>SUM(N17,AP17)</f>
        <v>7077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92883</v>
      </c>
      <c r="CB17" s="121">
        <f>SUM(X17,AZ17)</f>
        <v>86874</v>
      </c>
      <c r="CC17" s="121">
        <f>SUM(Y17,BA17)</f>
        <v>6009</v>
      </c>
      <c r="CD17" s="121">
        <f>SUM(Z17,BB17)</f>
        <v>0</v>
      </c>
      <c r="CE17" s="121">
        <f>SUM(AA17,BC17)</f>
        <v>0</v>
      </c>
      <c r="CF17" s="121">
        <f>SUM(AB17,BD17)</f>
        <v>92042</v>
      </c>
      <c r="CG17" s="121">
        <f>SUM(AC17,BE17)</f>
        <v>0</v>
      </c>
      <c r="CH17" s="121">
        <f>SUM(AD17,BF17)</f>
        <v>5127</v>
      </c>
      <c r="CI17" s="121">
        <f>SUM(AE17,BG17)</f>
        <v>105087</v>
      </c>
    </row>
    <row r="18" spans="1:87" s="136" customFormat="1" ht="13.5" customHeight="1" x14ac:dyDescent="0.15">
      <c r="A18" s="119" t="s">
        <v>20</v>
      </c>
      <c r="B18" s="120" t="s">
        <v>369</v>
      </c>
      <c r="C18" s="119" t="s">
        <v>370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0</v>
      </c>
      <c r="M18" s="121">
        <f>+SUM(N18:Q18)</f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41623</v>
      </c>
      <c r="AC18" s="121">
        <v>0</v>
      </c>
      <c r="AD18" s="121">
        <v>0</v>
      </c>
      <c r="AE18" s="121">
        <f>+SUM(D18,L18,AD18)</f>
        <v>0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2090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0</v>
      </c>
      <c r="BQ18" s="121">
        <f>SUM(M18,AO18)</f>
        <v>0</v>
      </c>
      <c r="BR18" s="121">
        <f>SUM(N18,AP18)</f>
        <v>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0</v>
      </c>
      <c r="CB18" s="121">
        <f>SUM(X18,AZ18)</f>
        <v>0</v>
      </c>
      <c r="CC18" s="121">
        <f>SUM(Y18,BA18)</f>
        <v>0</v>
      </c>
      <c r="CD18" s="121">
        <f>SUM(Z18,BB18)</f>
        <v>0</v>
      </c>
      <c r="CE18" s="121">
        <f>SUM(AA18,BC18)</f>
        <v>0</v>
      </c>
      <c r="CF18" s="121">
        <f>SUM(AB18,BD18)</f>
        <v>43713</v>
      </c>
      <c r="CG18" s="121">
        <f>SUM(AC18,BE18)</f>
        <v>0</v>
      </c>
      <c r="CH18" s="121">
        <f>SUM(AD18,BF18)</f>
        <v>0</v>
      </c>
      <c r="CI18" s="121">
        <f>SUM(AE18,BG18)</f>
        <v>0</v>
      </c>
    </row>
    <row r="19" spans="1:87" s="136" customFormat="1" ht="13.5" customHeight="1" x14ac:dyDescent="0.15">
      <c r="A19" s="119" t="s">
        <v>20</v>
      </c>
      <c r="B19" s="120" t="s">
        <v>372</v>
      </c>
      <c r="C19" s="119" t="s">
        <v>373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0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147217</v>
      </c>
      <c r="AC19" s="121">
        <v>0</v>
      </c>
      <c r="AD19" s="121">
        <v>0</v>
      </c>
      <c r="AE19" s="121">
        <f>+SUM(D19,L19,AD19)</f>
        <v>0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26397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0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0</v>
      </c>
      <c r="CB19" s="121">
        <f>SUM(X19,AZ19)</f>
        <v>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173614</v>
      </c>
      <c r="CG19" s="121">
        <f>SUM(AC19,BE19)</f>
        <v>0</v>
      </c>
      <c r="CH19" s="121">
        <f>SUM(AD19,BF19)</f>
        <v>0</v>
      </c>
      <c r="CI19" s="121">
        <f>SUM(AE19,BG19)</f>
        <v>0</v>
      </c>
    </row>
    <row r="20" spans="1:87" s="136" customFormat="1" ht="13.5" customHeight="1" x14ac:dyDescent="0.15">
      <c r="A20" s="119" t="s">
        <v>20</v>
      </c>
      <c r="B20" s="120" t="s">
        <v>375</v>
      </c>
      <c r="C20" s="119" t="s">
        <v>376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102855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102855</v>
      </c>
      <c r="X20" s="121">
        <v>96231</v>
      </c>
      <c r="Y20" s="121">
        <v>1799</v>
      </c>
      <c r="Z20" s="121">
        <v>0</v>
      </c>
      <c r="AA20" s="121">
        <v>4825</v>
      </c>
      <c r="AB20" s="121">
        <v>103864</v>
      </c>
      <c r="AC20" s="121">
        <v>0</v>
      </c>
      <c r="AD20" s="121">
        <v>13679</v>
      </c>
      <c r="AE20" s="121">
        <f>+SUM(D20,L20,AD20)</f>
        <v>116534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23236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102855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102855</v>
      </c>
      <c r="CB20" s="121">
        <f>SUM(X20,AZ20)</f>
        <v>96231</v>
      </c>
      <c r="CC20" s="121">
        <f>SUM(Y20,BA20)</f>
        <v>1799</v>
      </c>
      <c r="CD20" s="121">
        <f>SUM(Z20,BB20)</f>
        <v>0</v>
      </c>
      <c r="CE20" s="121">
        <f>SUM(AA20,BC20)</f>
        <v>4825</v>
      </c>
      <c r="CF20" s="121">
        <f>SUM(AB20,BD20)</f>
        <v>127100</v>
      </c>
      <c r="CG20" s="121">
        <f>SUM(AC20,BE20)</f>
        <v>0</v>
      </c>
      <c r="CH20" s="121">
        <f>SUM(AD20,BF20)</f>
        <v>13679</v>
      </c>
      <c r="CI20" s="121">
        <f>SUM(AE20,BG20)</f>
        <v>116534</v>
      </c>
    </row>
    <row r="21" spans="1:87" s="136" customFormat="1" ht="13.5" customHeight="1" x14ac:dyDescent="0.15">
      <c r="A21" s="119" t="s">
        <v>20</v>
      </c>
      <c r="B21" s="120" t="s">
        <v>378</v>
      </c>
      <c r="C21" s="119" t="s">
        <v>379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66359</v>
      </c>
      <c r="M21" s="121">
        <f>+SUM(N21:Q21)</f>
        <v>4466</v>
      </c>
      <c r="N21" s="121">
        <v>4466</v>
      </c>
      <c r="O21" s="121">
        <v>0</v>
      </c>
      <c r="P21" s="121">
        <v>0</v>
      </c>
      <c r="Q21" s="121">
        <v>0</v>
      </c>
      <c r="R21" s="121">
        <f>+SUM(S21:U21)</f>
        <v>2808</v>
      </c>
      <c r="S21" s="121">
        <v>0</v>
      </c>
      <c r="T21" s="121">
        <v>0</v>
      </c>
      <c r="U21" s="121">
        <v>2808</v>
      </c>
      <c r="V21" s="121">
        <v>0</v>
      </c>
      <c r="W21" s="121">
        <f>+SUM(X21:AA21)</f>
        <v>59085</v>
      </c>
      <c r="X21" s="121">
        <v>53929</v>
      </c>
      <c r="Y21" s="121">
        <v>0</v>
      </c>
      <c r="Z21" s="121">
        <v>0</v>
      </c>
      <c r="AA21" s="121">
        <v>5156</v>
      </c>
      <c r="AB21" s="121">
        <v>209178</v>
      </c>
      <c r="AC21" s="121">
        <v>0</v>
      </c>
      <c r="AD21" s="121">
        <v>1300</v>
      </c>
      <c r="AE21" s="121">
        <f>+SUM(D21,L21,AD21)</f>
        <v>67659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23096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66359</v>
      </c>
      <c r="BQ21" s="121">
        <f>SUM(M21,AO21)</f>
        <v>4466</v>
      </c>
      <c r="BR21" s="121">
        <f>SUM(N21,AP21)</f>
        <v>4466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2808</v>
      </c>
      <c r="BW21" s="121">
        <f>SUM(S21,AU21)</f>
        <v>0</v>
      </c>
      <c r="BX21" s="121">
        <f>SUM(T21,AV21)</f>
        <v>0</v>
      </c>
      <c r="BY21" s="121">
        <f>SUM(U21,AW21)</f>
        <v>2808</v>
      </c>
      <c r="BZ21" s="121">
        <f>SUM(V21,AX21)</f>
        <v>0</v>
      </c>
      <c r="CA21" s="121">
        <f>SUM(W21,AY21)</f>
        <v>59085</v>
      </c>
      <c r="CB21" s="121">
        <f>SUM(X21,AZ21)</f>
        <v>53929</v>
      </c>
      <c r="CC21" s="121">
        <f>SUM(Y21,BA21)</f>
        <v>0</v>
      </c>
      <c r="CD21" s="121">
        <f>SUM(Z21,BB21)</f>
        <v>0</v>
      </c>
      <c r="CE21" s="121">
        <f>SUM(AA21,BC21)</f>
        <v>5156</v>
      </c>
      <c r="CF21" s="121">
        <f>SUM(AB21,BD21)</f>
        <v>232274</v>
      </c>
      <c r="CG21" s="121">
        <f>SUM(AC21,BE21)</f>
        <v>0</v>
      </c>
      <c r="CH21" s="121">
        <f>SUM(AD21,BF21)</f>
        <v>1300</v>
      </c>
      <c r="CI21" s="121">
        <f>SUM(AE21,BG21)</f>
        <v>67659</v>
      </c>
    </row>
    <row r="22" spans="1:87" s="136" customFormat="1" ht="13.5" customHeight="1" x14ac:dyDescent="0.15">
      <c r="A22" s="119" t="s">
        <v>20</v>
      </c>
      <c r="B22" s="120" t="s">
        <v>383</v>
      </c>
      <c r="C22" s="119" t="s">
        <v>384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393794</v>
      </c>
      <c r="M22" s="121">
        <f>+SUM(N22:Q22)</f>
        <v>8080</v>
      </c>
      <c r="N22" s="121">
        <v>8080</v>
      </c>
      <c r="O22" s="121">
        <v>0</v>
      </c>
      <c r="P22" s="121">
        <v>0</v>
      </c>
      <c r="Q22" s="121">
        <v>0</v>
      </c>
      <c r="R22" s="121">
        <f>+SUM(S22:U22)</f>
        <v>190544</v>
      </c>
      <c r="S22" s="121">
        <v>0</v>
      </c>
      <c r="T22" s="121">
        <v>183737</v>
      </c>
      <c r="U22" s="121">
        <v>6807</v>
      </c>
      <c r="V22" s="121">
        <v>0</v>
      </c>
      <c r="W22" s="121">
        <f>+SUM(X22:AA22)</f>
        <v>195170</v>
      </c>
      <c r="X22" s="121">
        <v>84240</v>
      </c>
      <c r="Y22" s="121">
        <v>76919</v>
      </c>
      <c r="Z22" s="121">
        <v>34011</v>
      </c>
      <c r="AA22" s="121">
        <v>0</v>
      </c>
      <c r="AB22" s="121">
        <v>0</v>
      </c>
      <c r="AC22" s="121">
        <v>0</v>
      </c>
      <c r="AD22" s="121">
        <v>0</v>
      </c>
      <c r="AE22" s="121">
        <f>+SUM(D22,L22,AD22)</f>
        <v>393794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12127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6237</v>
      </c>
      <c r="AU22" s="121">
        <v>0</v>
      </c>
      <c r="AV22" s="121">
        <v>6237</v>
      </c>
      <c r="AW22" s="121">
        <v>0</v>
      </c>
      <c r="AX22" s="121">
        <v>0</v>
      </c>
      <c r="AY22" s="121">
        <f>+SUM(AZ22:BC22)</f>
        <v>5890</v>
      </c>
      <c r="AZ22" s="121">
        <v>0</v>
      </c>
      <c r="BA22" s="121">
        <v>5890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f>+SUM(BF22,AN22,AF22)</f>
        <v>12127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405921</v>
      </c>
      <c r="BQ22" s="121">
        <f>SUM(M22,AO22)</f>
        <v>8080</v>
      </c>
      <c r="BR22" s="121">
        <f>SUM(N22,AP22)</f>
        <v>8080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196781</v>
      </c>
      <c r="BW22" s="121">
        <f>SUM(S22,AU22)</f>
        <v>0</v>
      </c>
      <c r="BX22" s="121">
        <f>SUM(T22,AV22)</f>
        <v>189974</v>
      </c>
      <c r="BY22" s="121">
        <f>SUM(U22,AW22)</f>
        <v>6807</v>
      </c>
      <c r="BZ22" s="121">
        <f>SUM(V22,AX22)</f>
        <v>0</v>
      </c>
      <c r="CA22" s="121">
        <f>SUM(W22,AY22)</f>
        <v>201060</v>
      </c>
      <c r="CB22" s="121">
        <f>SUM(X22,AZ22)</f>
        <v>84240</v>
      </c>
      <c r="CC22" s="121">
        <f>SUM(Y22,BA22)</f>
        <v>82809</v>
      </c>
      <c r="CD22" s="121">
        <f>SUM(Z22,BB22)</f>
        <v>34011</v>
      </c>
      <c r="CE22" s="121">
        <f>SUM(AA22,BC22)</f>
        <v>0</v>
      </c>
      <c r="CF22" s="121">
        <f>SUM(AB22,BD22)</f>
        <v>0</v>
      </c>
      <c r="CG22" s="121">
        <f>SUM(AC22,BE22)</f>
        <v>0</v>
      </c>
      <c r="CH22" s="121">
        <f>SUM(AD22,BF22)</f>
        <v>0</v>
      </c>
      <c r="CI22" s="121">
        <f>SUM(AE22,BG22)</f>
        <v>405921</v>
      </c>
    </row>
    <row r="23" spans="1:87" s="136" customFormat="1" ht="13.5" customHeight="1" x14ac:dyDescent="0.15">
      <c r="A23" s="119" t="s">
        <v>20</v>
      </c>
      <c r="B23" s="120" t="s">
        <v>386</v>
      </c>
      <c r="C23" s="119" t="s">
        <v>387</v>
      </c>
      <c r="D23" s="121">
        <f>+SUM(E23,J23)</f>
        <v>121232</v>
      </c>
      <c r="E23" s="121">
        <f>+SUM(F23:I23)</f>
        <v>121232</v>
      </c>
      <c r="F23" s="121">
        <v>0</v>
      </c>
      <c r="G23" s="121">
        <v>121232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219345</v>
      </c>
      <c r="M23" s="121">
        <f>+SUM(N23:Q23)</f>
        <v>18016</v>
      </c>
      <c r="N23" s="121">
        <v>7485</v>
      </c>
      <c r="O23" s="121">
        <v>10139</v>
      </c>
      <c r="P23" s="121">
        <v>0</v>
      </c>
      <c r="Q23" s="121">
        <v>392</v>
      </c>
      <c r="R23" s="121">
        <f>+SUM(S23:U23)</f>
        <v>48238</v>
      </c>
      <c r="S23" s="121">
        <v>13390</v>
      </c>
      <c r="T23" s="121">
        <v>24513</v>
      </c>
      <c r="U23" s="121">
        <v>10335</v>
      </c>
      <c r="V23" s="121">
        <v>0</v>
      </c>
      <c r="W23" s="121">
        <f>+SUM(X23:AA23)</f>
        <v>149487</v>
      </c>
      <c r="X23" s="121">
        <v>13364</v>
      </c>
      <c r="Y23" s="121">
        <v>124668</v>
      </c>
      <c r="Z23" s="121">
        <v>11455</v>
      </c>
      <c r="AA23" s="121">
        <v>0</v>
      </c>
      <c r="AB23" s="121">
        <v>0</v>
      </c>
      <c r="AC23" s="121">
        <v>3604</v>
      </c>
      <c r="AD23" s="121">
        <v>1444</v>
      </c>
      <c r="AE23" s="121">
        <f>+SUM(D23,L23,AD23)</f>
        <v>342021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10972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2767</v>
      </c>
      <c r="AU23" s="121">
        <v>0</v>
      </c>
      <c r="AV23" s="121">
        <v>2767</v>
      </c>
      <c r="AW23" s="121">
        <v>0</v>
      </c>
      <c r="AX23" s="121">
        <v>0</v>
      </c>
      <c r="AY23" s="121">
        <f>+SUM(AZ23:BC23)</f>
        <v>8205</v>
      </c>
      <c r="AZ23" s="121">
        <v>0</v>
      </c>
      <c r="BA23" s="121">
        <v>8205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f>+SUM(BF23,AN23,AF23)</f>
        <v>10972</v>
      </c>
      <c r="BH23" s="121">
        <f>SUM(D23,AF23)</f>
        <v>121232</v>
      </c>
      <c r="BI23" s="121">
        <f>SUM(E23,AG23)</f>
        <v>121232</v>
      </c>
      <c r="BJ23" s="121">
        <f>SUM(F23,AH23)</f>
        <v>0</v>
      </c>
      <c r="BK23" s="121">
        <f>SUM(G23,AI23)</f>
        <v>121232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230317</v>
      </c>
      <c r="BQ23" s="121">
        <f>SUM(M23,AO23)</f>
        <v>18016</v>
      </c>
      <c r="BR23" s="121">
        <f>SUM(N23,AP23)</f>
        <v>7485</v>
      </c>
      <c r="BS23" s="121">
        <f>SUM(O23,AQ23)</f>
        <v>10139</v>
      </c>
      <c r="BT23" s="121">
        <f>SUM(P23,AR23)</f>
        <v>0</v>
      </c>
      <c r="BU23" s="121">
        <f>SUM(Q23,AS23)</f>
        <v>392</v>
      </c>
      <c r="BV23" s="121">
        <f>SUM(R23,AT23)</f>
        <v>51005</v>
      </c>
      <c r="BW23" s="121">
        <f>SUM(S23,AU23)</f>
        <v>13390</v>
      </c>
      <c r="BX23" s="121">
        <f>SUM(T23,AV23)</f>
        <v>27280</v>
      </c>
      <c r="BY23" s="121">
        <f>SUM(U23,AW23)</f>
        <v>10335</v>
      </c>
      <c r="BZ23" s="121">
        <f>SUM(V23,AX23)</f>
        <v>0</v>
      </c>
      <c r="CA23" s="121">
        <f>SUM(W23,AY23)</f>
        <v>157692</v>
      </c>
      <c r="CB23" s="121">
        <f>SUM(X23,AZ23)</f>
        <v>13364</v>
      </c>
      <c r="CC23" s="121">
        <f>SUM(Y23,BA23)</f>
        <v>132873</v>
      </c>
      <c r="CD23" s="121">
        <f>SUM(Z23,BB23)</f>
        <v>11455</v>
      </c>
      <c r="CE23" s="121">
        <f>SUM(AA23,BC23)</f>
        <v>0</v>
      </c>
      <c r="CF23" s="121">
        <f>SUM(AB23,BD23)</f>
        <v>0</v>
      </c>
      <c r="CG23" s="121">
        <f>SUM(AC23,BE23)</f>
        <v>3604</v>
      </c>
      <c r="CH23" s="121">
        <f>SUM(AD23,BF23)</f>
        <v>1444</v>
      </c>
      <c r="CI23" s="121">
        <f>SUM(AE23,BG23)</f>
        <v>352993</v>
      </c>
    </row>
    <row r="24" spans="1:87" s="136" customFormat="1" ht="13.5" customHeight="1" x14ac:dyDescent="0.15">
      <c r="A24" s="119" t="s">
        <v>20</v>
      </c>
      <c r="B24" s="120" t="s">
        <v>389</v>
      </c>
      <c r="C24" s="119" t="s">
        <v>390</v>
      </c>
      <c r="D24" s="121">
        <f>+SUM(E24,J24)</f>
        <v>128845</v>
      </c>
      <c r="E24" s="121">
        <f>+SUM(F24:I24)</f>
        <v>128845</v>
      </c>
      <c r="F24" s="121">
        <v>0</v>
      </c>
      <c r="G24" s="121">
        <v>128845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118838</v>
      </c>
      <c r="M24" s="121">
        <f>+SUM(N24:Q24)</f>
        <v>3678</v>
      </c>
      <c r="N24" s="121">
        <v>0</v>
      </c>
      <c r="O24" s="121">
        <v>3678</v>
      </c>
      <c r="P24" s="121">
        <v>0</v>
      </c>
      <c r="Q24" s="121">
        <v>0</v>
      </c>
      <c r="R24" s="121">
        <f>+SUM(S24:U24)</f>
        <v>3619</v>
      </c>
      <c r="S24" s="121">
        <v>322</v>
      </c>
      <c r="T24" s="121">
        <v>0</v>
      </c>
      <c r="U24" s="121">
        <v>3297</v>
      </c>
      <c r="V24" s="121">
        <v>0</v>
      </c>
      <c r="W24" s="121">
        <f>+SUM(X24:AA24)</f>
        <v>111541</v>
      </c>
      <c r="X24" s="121">
        <v>63191</v>
      </c>
      <c r="Y24" s="121">
        <v>43916</v>
      </c>
      <c r="Z24" s="121">
        <v>4434</v>
      </c>
      <c r="AA24" s="121">
        <v>0</v>
      </c>
      <c r="AB24" s="121">
        <v>173932</v>
      </c>
      <c r="AC24" s="121">
        <v>0</v>
      </c>
      <c r="AD24" s="121">
        <v>0</v>
      </c>
      <c r="AE24" s="121">
        <f>+SUM(D24,L24,AD24)</f>
        <v>247683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16425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16425</v>
      </c>
      <c r="AZ24" s="121">
        <v>0</v>
      </c>
      <c r="BA24" s="121">
        <v>16425</v>
      </c>
      <c r="BB24" s="121">
        <v>0</v>
      </c>
      <c r="BC24" s="121">
        <v>0</v>
      </c>
      <c r="BD24" s="121">
        <v>19204</v>
      </c>
      <c r="BE24" s="121">
        <v>0</v>
      </c>
      <c r="BF24" s="121">
        <v>0</v>
      </c>
      <c r="BG24" s="121">
        <f>+SUM(BF24,AN24,AF24)</f>
        <v>16425</v>
      </c>
      <c r="BH24" s="121">
        <f>SUM(D24,AF24)</f>
        <v>128845</v>
      </c>
      <c r="BI24" s="121">
        <f>SUM(E24,AG24)</f>
        <v>128845</v>
      </c>
      <c r="BJ24" s="121">
        <f>SUM(F24,AH24)</f>
        <v>0</v>
      </c>
      <c r="BK24" s="121">
        <f>SUM(G24,AI24)</f>
        <v>128845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135263</v>
      </c>
      <c r="BQ24" s="121">
        <f>SUM(M24,AO24)</f>
        <v>3678</v>
      </c>
      <c r="BR24" s="121">
        <f>SUM(N24,AP24)</f>
        <v>0</v>
      </c>
      <c r="BS24" s="121">
        <f>SUM(O24,AQ24)</f>
        <v>3678</v>
      </c>
      <c r="BT24" s="121">
        <f>SUM(P24,AR24)</f>
        <v>0</v>
      </c>
      <c r="BU24" s="121">
        <f>SUM(Q24,AS24)</f>
        <v>0</v>
      </c>
      <c r="BV24" s="121">
        <f>SUM(R24,AT24)</f>
        <v>3619</v>
      </c>
      <c r="BW24" s="121">
        <f>SUM(S24,AU24)</f>
        <v>322</v>
      </c>
      <c r="BX24" s="121">
        <f>SUM(T24,AV24)</f>
        <v>0</v>
      </c>
      <c r="BY24" s="121">
        <f>SUM(U24,AW24)</f>
        <v>3297</v>
      </c>
      <c r="BZ24" s="121">
        <f>SUM(V24,AX24)</f>
        <v>0</v>
      </c>
      <c r="CA24" s="121">
        <f>SUM(W24,AY24)</f>
        <v>127966</v>
      </c>
      <c r="CB24" s="121">
        <f>SUM(X24,AZ24)</f>
        <v>63191</v>
      </c>
      <c r="CC24" s="121">
        <f>SUM(Y24,BA24)</f>
        <v>60341</v>
      </c>
      <c r="CD24" s="121">
        <f>SUM(Z24,BB24)</f>
        <v>4434</v>
      </c>
      <c r="CE24" s="121">
        <f>SUM(AA24,BC24)</f>
        <v>0</v>
      </c>
      <c r="CF24" s="121">
        <f>SUM(AB24,BD24)</f>
        <v>193136</v>
      </c>
      <c r="CG24" s="121">
        <f>SUM(AC24,BE24)</f>
        <v>0</v>
      </c>
      <c r="CH24" s="121">
        <f>SUM(AD24,BF24)</f>
        <v>0</v>
      </c>
      <c r="CI24" s="121">
        <f>SUM(AE24,BG24)</f>
        <v>264108</v>
      </c>
    </row>
    <row r="25" spans="1:87" s="136" customFormat="1" ht="13.5" customHeight="1" x14ac:dyDescent="0.15">
      <c r="A25" s="119" t="s">
        <v>20</v>
      </c>
      <c r="B25" s="120" t="s">
        <v>381</v>
      </c>
      <c r="C25" s="119" t="s">
        <v>382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421871</v>
      </c>
      <c r="M25" s="121">
        <f>+SUM(N25:Q25)</f>
        <v>4192</v>
      </c>
      <c r="N25" s="121">
        <v>4192</v>
      </c>
      <c r="O25" s="121">
        <v>0</v>
      </c>
      <c r="P25" s="121">
        <v>0</v>
      </c>
      <c r="Q25" s="121">
        <v>0</v>
      </c>
      <c r="R25" s="121">
        <f>+SUM(S25:U25)</f>
        <v>21472</v>
      </c>
      <c r="S25" s="121">
        <v>0</v>
      </c>
      <c r="T25" s="121">
        <v>20972</v>
      </c>
      <c r="U25" s="121">
        <v>500</v>
      </c>
      <c r="V25" s="121">
        <v>0</v>
      </c>
      <c r="W25" s="121">
        <f>+SUM(X25:AA25)</f>
        <v>396207</v>
      </c>
      <c r="X25" s="121">
        <v>0</v>
      </c>
      <c r="Y25" s="121">
        <v>392108</v>
      </c>
      <c r="Z25" s="121">
        <v>4099</v>
      </c>
      <c r="AA25" s="121">
        <v>0</v>
      </c>
      <c r="AB25" s="121">
        <v>0</v>
      </c>
      <c r="AC25" s="121">
        <v>0</v>
      </c>
      <c r="AD25" s="121">
        <v>10518</v>
      </c>
      <c r="AE25" s="121">
        <f>+SUM(D25,L25,AD25)</f>
        <v>432389</v>
      </c>
      <c r="AF25" s="121">
        <f>+SUM(AG25,AL25)</f>
        <v>596240</v>
      </c>
      <c r="AG25" s="121">
        <f>+SUM(AH25:AK25)</f>
        <v>596240</v>
      </c>
      <c r="AH25" s="121">
        <v>0</v>
      </c>
      <c r="AI25" s="121">
        <v>596240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43606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43606</v>
      </c>
      <c r="AZ25" s="121">
        <v>0</v>
      </c>
      <c r="BA25" s="121">
        <v>43606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f>+SUM(BF25,AN25,AF25)</f>
        <v>639846</v>
      </c>
      <c r="BH25" s="121">
        <f>SUM(D25,AF25)</f>
        <v>596240</v>
      </c>
      <c r="BI25" s="121">
        <f>SUM(E25,AG25)</f>
        <v>596240</v>
      </c>
      <c r="BJ25" s="121">
        <f>SUM(F25,AH25)</f>
        <v>0</v>
      </c>
      <c r="BK25" s="121">
        <f>SUM(G25,AI25)</f>
        <v>596240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465477</v>
      </c>
      <c r="BQ25" s="121">
        <f>SUM(M25,AO25)</f>
        <v>4192</v>
      </c>
      <c r="BR25" s="121">
        <f>SUM(N25,AP25)</f>
        <v>4192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21472</v>
      </c>
      <c r="BW25" s="121">
        <f>SUM(S25,AU25)</f>
        <v>0</v>
      </c>
      <c r="BX25" s="121">
        <f>SUM(T25,AV25)</f>
        <v>20972</v>
      </c>
      <c r="BY25" s="121">
        <f>SUM(U25,AW25)</f>
        <v>500</v>
      </c>
      <c r="BZ25" s="121">
        <f>SUM(V25,AX25)</f>
        <v>0</v>
      </c>
      <c r="CA25" s="121">
        <f>SUM(W25,AY25)</f>
        <v>439813</v>
      </c>
      <c r="CB25" s="121">
        <f>SUM(X25,AZ25)</f>
        <v>0</v>
      </c>
      <c r="CC25" s="121">
        <f>SUM(Y25,BA25)</f>
        <v>435714</v>
      </c>
      <c r="CD25" s="121">
        <f>SUM(Z25,BB25)</f>
        <v>4099</v>
      </c>
      <c r="CE25" s="121">
        <f>SUM(AA25,BC25)</f>
        <v>0</v>
      </c>
      <c r="CF25" s="121">
        <f>SUM(AB25,BD25)</f>
        <v>0</v>
      </c>
      <c r="CG25" s="121">
        <f>SUM(AC25,BE25)</f>
        <v>0</v>
      </c>
      <c r="CH25" s="121">
        <f>SUM(AD25,BF25)</f>
        <v>10518</v>
      </c>
      <c r="CI25" s="121">
        <f>SUM(AE25,BG25)</f>
        <v>1072235</v>
      </c>
    </row>
    <row r="26" spans="1:87" s="136" customFormat="1" ht="13.5" customHeight="1" x14ac:dyDescent="0.15">
      <c r="A26" s="119" t="s">
        <v>20</v>
      </c>
      <c r="B26" s="120" t="s">
        <v>327</v>
      </c>
      <c r="C26" s="119" t="s">
        <v>353</v>
      </c>
      <c r="D26" s="121">
        <f>+SUM(E26,J26)</f>
        <v>2063595</v>
      </c>
      <c r="E26" s="121">
        <f>+SUM(F26:I26)</f>
        <v>2047651</v>
      </c>
      <c r="F26" s="121">
        <v>0</v>
      </c>
      <c r="G26" s="121">
        <v>2047651</v>
      </c>
      <c r="H26" s="121">
        <v>0</v>
      </c>
      <c r="I26" s="121">
        <v>0</v>
      </c>
      <c r="J26" s="121">
        <v>15944</v>
      </c>
      <c r="K26" s="121">
        <v>0</v>
      </c>
      <c r="L26" s="121">
        <f>+SUM(M26,R26,V26,W26,AC26)</f>
        <v>795458</v>
      </c>
      <c r="M26" s="121">
        <f>+SUM(N26:Q26)</f>
        <v>89676</v>
      </c>
      <c r="N26" s="121">
        <v>48286</v>
      </c>
      <c r="O26" s="121">
        <v>0</v>
      </c>
      <c r="P26" s="121">
        <v>34482</v>
      </c>
      <c r="Q26" s="121">
        <v>6908</v>
      </c>
      <c r="R26" s="121">
        <f>+SUM(S26:U26)</f>
        <v>459157</v>
      </c>
      <c r="S26" s="121">
        <v>0</v>
      </c>
      <c r="T26" s="121">
        <v>369113</v>
      </c>
      <c r="U26" s="121">
        <v>90044</v>
      </c>
      <c r="V26" s="121">
        <v>0</v>
      </c>
      <c r="W26" s="121">
        <f>+SUM(X26:AA26)</f>
        <v>224402</v>
      </c>
      <c r="X26" s="121">
        <v>0</v>
      </c>
      <c r="Y26" s="121">
        <v>208202</v>
      </c>
      <c r="Z26" s="121">
        <v>16200</v>
      </c>
      <c r="AA26" s="121">
        <v>0</v>
      </c>
      <c r="AB26" s="121">
        <v>0</v>
      </c>
      <c r="AC26" s="121">
        <v>22223</v>
      </c>
      <c r="AD26" s="121">
        <v>199674</v>
      </c>
      <c r="AE26" s="121">
        <f>+SUM(D26,L26,AD26)</f>
        <v>3058727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2063595</v>
      </c>
      <c r="BI26" s="121">
        <f>SUM(E26,AG26)</f>
        <v>2047651</v>
      </c>
      <c r="BJ26" s="121">
        <f>SUM(F26,AH26)</f>
        <v>0</v>
      </c>
      <c r="BK26" s="121">
        <f>SUM(G26,AI26)</f>
        <v>2047651</v>
      </c>
      <c r="BL26" s="121">
        <f>SUM(H26,AJ26)</f>
        <v>0</v>
      </c>
      <c r="BM26" s="121">
        <f>SUM(I26,AK26)</f>
        <v>0</v>
      </c>
      <c r="BN26" s="121">
        <f>SUM(J26,AL26)</f>
        <v>15944</v>
      </c>
      <c r="BO26" s="121">
        <f>SUM(K26,AM26)</f>
        <v>0</v>
      </c>
      <c r="BP26" s="121">
        <f>SUM(L26,AN26)</f>
        <v>795458</v>
      </c>
      <c r="BQ26" s="121">
        <f>SUM(M26,AO26)</f>
        <v>89676</v>
      </c>
      <c r="BR26" s="121">
        <f>SUM(N26,AP26)</f>
        <v>48286</v>
      </c>
      <c r="BS26" s="121">
        <f>SUM(O26,AQ26)</f>
        <v>0</v>
      </c>
      <c r="BT26" s="121">
        <f>SUM(P26,AR26)</f>
        <v>34482</v>
      </c>
      <c r="BU26" s="121">
        <f>SUM(Q26,AS26)</f>
        <v>6908</v>
      </c>
      <c r="BV26" s="121">
        <f>SUM(R26,AT26)</f>
        <v>459157</v>
      </c>
      <c r="BW26" s="121">
        <f>SUM(S26,AU26)</f>
        <v>0</v>
      </c>
      <c r="BX26" s="121">
        <f>SUM(T26,AV26)</f>
        <v>369113</v>
      </c>
      <c r="BY26" s="121">
        <f>SUM(U26,AW26)</f>
        <v>90044</v>
      </c>
      <c r="BZ26" s="121">
        <f>SUM(V26,AX26)</f>
        <v>0</v>
      </c>
      <c r="CA26" s="121">
        <f>SUM(W26,AY26)</f>
        <v>224402</v>
      </c>
      <c r="CB26" s="121">
        <f>SUM(X26,AZ26)</f>
        <v>0</v>
      </c>
      <c r="CC26" s="121">
        <f>SUM(Y26,BA26)</f>
        <v>208202</v>
      </c>
      <c r="CD26" s="121">
        <f>SUM(Z26,BB26)</f>
        <v>16200</v>
      </c>
      <c r="CE26" s="121">
        <f>SUM(AA26,BC26)</f>
        <v>0</v>
      </c>
      <c r="CF26" s="121">
        <f>SUM(AB26,BD26)</f>
        <v>0</v>
      </c>
      <c r="CG26" s="121">
        <f>SUM(AC26,BE26)</f>
        <v>22223</v>
      </c>
      <c r="CH26" s="121">
        <f>SUM(AD26,BF26)</f>
        <v>199674</v>
      </c>
      <c r="CI26" s="121">
        <f>SUM(AE26,BG26)</f>
        <v>3058727</v>
      </c>
    </row>
    <row r="27" spans="1:87" s="136" customFormat="1" ht="13.5" customHeight="1" x14ac:dyDescent="0.15">
      <c r="A27" s="119" t="s">
        <v>20</v>
      </c>
      <c r="B27" s="120" t="s">
        <v>340</v>
      </c>
      <c r="C27" s="119" t="s">
        <v>341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667376</v>
      </c>
      <c r="M27" s="121">
        <f>+SUM(N27:Q27)</f>
        <v>91311</v>
      </c>
      <c r="N27" s="121">
        <v>27627</v>
      </c>
      <c r="O27" s="121">
        <v>0</v>
      </c>
      <c r="P27" s="121">
        <v>58865</v>
      </c>
      <c r="Q27" s="121">
        <v>4819</v>
      </c>
      <c r="R27" s="121">
        <f>+SUM(S27:U27)</f>
        <v>406720</v>
      </c>
      <c r="S27" s="121">
        <v>0</v>
      </c>
      <c r="T27" s="121">
        <v>389446</v>
      </c>
      <c r="U27" s="121">
        <v>17274</v>
      </c>
      <c r="V27" s="121">
        <v>0</v>
      </c>
      <c r="W27" s="121">
        <f>+SUM(X27:AA27)</f>
        <v>169345</v>
      </c>
      <c r="X27" s="121">
        <v>0</v>
      </c>
      <c r="Y27" s="121">
        <v>168895</v>
      </c>
      <c r="Z27" s="121">
        <v>450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667376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667376</v>
      </c>
      <c r="BQ27" s="121">
        <f>SUM(M27,AO27)</f>
        <v>91311</v>
      </c>
      <c r="BR27" s="121">
        <f>SUM(N27,AP27)</f>
        <v>27627</v>
      </c>
      <c r="BS27" s="121">
        <f>SUM(O27,AQ27)</f>
        <v>0</v>
      </c>
      <c r="BT27" s="121">
        <f>SUM(P27,AR27)</f>
        <v>58865</v>
      </c>
      <c r="BU27" s="121">
        <f>SUM(Q27,AS27)</f>
        <v>4819</v>
      </c>
      <c r="BV27" s="121">
        <f>SUM(R27,AT27)</f>
        <v>406720</v>
      </c>
      <c r="BW27" s="121">
        <f>SUM(S27,AU27)</f>
        <v>0</v>
      </c>
      <c r="BX27" s="121">
        <f>SUM(T27,AV27)</f>
        <v>389446</v>
      </c>
      <c r="BY27" s="121">
        <f>SUM(U27,AW27)</f>
        <v>17274</v>
      </c>
      <c r="BZ27" s="121">
        <f>SUM(V27,AX27)</f>
        <v>0</v>
      </c>
      <c r="CA27" s="121">
        <f>SUM(W27,AY27)</f>
        <v>169345</v>
      </c>
      <c r="CB27" s="121">
        <f>SUM(X27,AZ27)</f>
        <v>0</v>
      </c>
      <c r="CC27" s="121">
        <f>SUM(Y27,BA27)</f>
        <v>168895</v>
      </c>
      <c r="CD27" s="121">
        <f>SUM(Z27,BB27)</f>
        <v>450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667376</v>
      </c>
    </row>
    <row r="28" spans="1:87" s="136" customFormat="1" ht="13.5" customHeight="1" x14ac:dyDescent="0.15">
      <c r="A28" s="119" t="s">
        <v>20</v>
      </c>
      <c r="B28" s="120" t="s">
        <v>359</v>
      </c>
      <c r="C28" s="119" t="s">
        <v>360</v>
      </c>
      <c r="D28" s="121">
        <f>+SUM(E28,J28)</f>
        <v>164319</v>
      </c>
      <c r="E28" s="121">
        <f>+SUM(F28:I28)</f>
        <v>136349</v>
      </c>
      <c r="F28" s="121">
        <v>0</v>
      </c>
      <c r="G28" s="121">
        <v>0</v>
      </c>
      <c r="H28" s="121">
        <v>0</v>
      </c>
      <c r="I28" s="121">
        <v>136349</v>
      </c>
      <c r="J28" s="121">
        <v>27970</v>
      </c>
      <c r="K28" s="121">
        <v>0</v>
      </c>
      <c r="L28" s="121">
        <f>+SUM(M28,R28,V28,W28,AC28)</f>
        <v>981074</v>
      </c>
      <c r="M28" s="121">
        <f>+SUM(N28:Q28)</f>
        <v>78294</v>
      </c>
      <c r="N28" s="121">
        <v>78294</v>
      </c>
      <c r="O28" s="121">
        <v>0</v>
      </c>
      <c r="P28" s="121">
        <v>0</v>
      </c>
      <c r="Q28" s="121">
        <v>0</v>
      </c>
      <c r="R28" s="121">
        <f>+SUM(S28:U28)</f>
        <v>234055</v>
      </c>
      <c r="S28" s="121">
        <v>2197</v>
      </c>
      <c r="T28" s="121">
        <v>209615</v>
      </c>
      <c r="U28" s="121">
        <v>22243</v>
      </c>
      <c r="V28" s="121">
        <v>0</v>
      </c>
      <c r="W28" s="121">
        <f>+SUM(X28:AA28)</f>
        <v>668725</v>
      </c>
      <c r="X28" s="121">
        <v>360493</v>
      </c>
      <c r="Y28" s="121">
        <v>288493</v>
      </c>
      <c r="Z28" s="121">
        <v>18107</v>
      </c>
      <c r="AA28" s="121">
        <v>1632</v>
      </c>
      <c r="AB28" s="121">
        <v>0</v>
      </c>
      <c r="AC28" s="121">
        <v>0</v>
      </c>
      <c r="AD28" s="121">
        <v>55637</v>
      </c>
      <c r="AE28" s="121">
        <f>+SUM(D28,L28,AD28)</f>
        <v>1201030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204718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143760</v>
      </c>
      <c r="AU28" s="121">
        <v>0</v>
      </c>
      <c r="AV28" s="121">
        <v>143760</v>
      </c>
      <c r="AW28" s="121">
        <v>0</v>
      </c>
      <c r="AX28" s="121">
        <v>0</v>
      </c>
      <c r="AY28" s="121">
        <f>+SUM(AZ28:BC28)</f>
        <v>60958</v>
      </c>
      <c r="AZ28" s="121">
        <v>0</v>
      </c>
      <c r="BA28" s="121">
        <v>60958</v>
      </c>
      <c r="BB28" s="121">
        <v>0</v>
      </c>
      <c r="BC28" s="121">
        <v>0</v>
      </c>
      <c r="BD28" s="121">
        <v>0</v>
      </c>
      <c r="BE28" s="121">
        <v>0</v>
      </c>
      <c r="BF28" s="121">
        <v>66</v>
      </c>
      <c r="BG28" s="121">
        <f>+SUM(BF28,AN28,AF28)</f>
        <v>204784</v>
      </c>
      <c r="BH28" s="121">
        <f>SUM(D28,AF28)</f>
        <v>164319</v>
      </c>
      <c r="BI28" s="121">
        <f>SUM(E28,AG28)</f>
        <v>136349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136349</v>
      </c>
      <c r="BN28" s="121">
        <f>SUM(J28,AL28)</f>
        <v>27970</v>
      </c>
      <c r="BO28" s="121">
        <f>SUM(K28,AM28)</f>
        <v>0</v>
      </c>
      <c r="BP28" s="121">
        <f>SUM(L28,AN28)</f>
        <v>1185792</v>
      </c>
      <c r="BQ28" s="121">
        <f>SUM(M28,AO28)</f>
        <v>78294</v>
      </c>
      <c r="BR28" s="121">
        <f>SUM(N28,AP28)</f>
        <v>78294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377815</v>
      </c>
      <c r="BW28" s="121">
        <f>SUM(S28,AU28)</f>
        <v>2197</v>
      </c>
      <c r="BX28" s="121">
        <f>SUM(T28,AV28)</f>
        <v>353375</v>
      </c>
      <c r="BY28" s="121">
        <f>SUM(U28,AW28)</f>
        <v>22243</v>
      </c>
      <c r="BZ28" s="121">
        <f>SUM(V28,AX28)</f>
        <v>0</v>
      </c>
      <c r="CA28" s="121">
        <f>SUM(W28,AY28)</f>
        <v>729683</v>
      </c>
      <c r="CB28" s="121">
        <f>SUM(X28,AZ28)</f>
        <v>360493</v>
      </c>
      <c r="CC28" s="121">
        <f>SUM(Y28,BA28)</f>
        <v>349451</v>
      </c>
      <c r="CD28" s="121">
        <f>SUM(Z28,BB28)</f>
        <v>18107</v>
      </c>
      <c r="CE28" s="121">
        <f>SUM(AA28,BC28)</f>
        <v>1632</v>
      </c>
      <c r="CF28" s="121">
        <f>SUM(AB28,BD28)</f>
        <v>0</v>
      </c>
      <c r="CG28" s="121">
        <f>SUM(AC28,BE28)</f>
        <v>0</v>
      </c>
      <c r="CH28" s="121">
        <f>SUM(AD28,BF28)</f>
        <v>55703</v>
      </c>
      <c r="CI28" s="121">
        <f>SUM(AE28,BG28)</f>
        <v>1405814</v>
      </c>
    </row>
    <row r="29" spans="1:87" s="136" customFormat="1" ht="13.5" customHeight="1" x14ac:dyDescent="0.15">
      <c r="A29" s="119" t="s">
        <v>20</v>
      </c>
      <c r="B29" s="120" t="s">
        <v>345</v>
      </c>
      <c r="C29" s="119" t="s">
        <v>346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36850</v>
      </c>
      <c r="AO29" s="121">
        <f>+SUM(AP29:AS29)</f>
        <v>20198</v>
      </c>
      <c r="AP29" s="121">
        <v>20198</v>
      </c>
      <c r="AQ29" s="121">
        <v>0</v>
      </c>
      <c r="AR29" s="121">
        <v>0</v>
      </c>
      <c r="AS29" s="121">
        <v>0</v>
      </c>
      <c r="AT29" s="121">
        <f>+SUM(AU29:AW29)</f>
        <v>11128</v>
      </c>
      <c r="AU29" s="121">
        <v>0</v>
      </c>
      <c r="AV29" s="121">
        <v>11076</v>
      </c>
      <c r="AW29" s="121">
        <v>52</v>
      </c>
      <c r="AX29" s="121">
        <v>0</v>
      </c>
      <c r="AY29" s="121">
        <f>+SUM(AZ29:BC29)</f>
        <v>5524</v>
      </c>
      <c r="AZ29" s="121">
        <v>0</v>
      </c>
      <c r="BA29" s="121">
        <v>0</v>
      </c>
      <c r="BB29" s="121">
        <v>0</v>
      </c>
      <c r="BC29" s="121">
        <v>5524</v>
      </c>
      <c r="BD29" s="121">
        <v>0</v>
      </c>
      <c r="BE29" s="121">
        <v>0</v>
      </c>
      <c r="BF29" s="121">
        <v>3098</v>
      </c>
      <c r="BG29" s="121">
        <f>+SUM(BF29,AN29,AF29)</f>
        <v>39948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36850</v>
      </c>
      <c r="BQ29" s="121">
        <f>SUM(M29,AO29)</f>
        <v>20198</v>
      </c>
      <c r="BR29" s="121">
        <f>SUM(N29,AP29)</f>
        <v>20198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11128</v>
      </c>
      <c r="BW29" s="121">
        <f>SUM(S29,AU29)</f>
        <v>0</v>
      </c>
      <c r="BX29" s="121">
        <f>SUM(T29,AV29)</f>
        <v>11076</v>
      </c>
      <c r="BY29" s="121">
        <f>SUM(U29,AW29)</f>
        <v>52</v>
      </c>
      <c r="BZ29" s="121">
        <f>SUM(V29,AX29)</f>
        <v>0</v>
      </c>
      <c r="CA29" s="121">
        <f>SUM(W29,AY29)</f>
        <v>5524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5524</v>
      </c>
      <c r="CF29" s="121">
        <f>SUM(AB29,BD29)</f>
        <v>0</v>
      </c>
      <c r="CG29" s="121">
        <f>SUM(AC29,BE29)</f>
        <v>0</v>
      </c>
      <c r="CH29" s="121">
        <f>SUM(AD29,BF29)</f>
        <v>3098</v>
      </c>
      <c r="CI29" s="121">
        <f>SUM(AE29,BG29)</f>
        <v>39948</v>
      </c>
    </row>
    <row r="30" spans="1:87" s="136" customFormat="1" ht="13.5" customHeight="1" x14ac:dyDescent="0.15">
      <c r="A30" s="119" t="s">
        <v>20</v>
      </c>
      <c r="B30" s="120" t="s">
        <v>329</v>
      </c>
      <c r="C30" s="119" t="s">
        <v>330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781306</v>
      </c>
      <c r="M30" s="121">
        <f>+SUM(N30:Q30)</f>
        <v>8017</v>
      </c>
      <c r="N30" s="121">
        <v>8017</v>
      </c>
      <c r="O30" s="121">
        <v>0</v>
      </c>
      <c r="P30" s="121">
        <v>0</v>
      </c>
      <c r="Q30" s="121">
        <v>0</v>
      </c>
      <c r="R30" s="121">
        <f>+SUM(S30:U30)</f>
        <v>544288</v>
      </c>
      <c r="S30" s="121">
        <v>0</v>
      </c>
      <c r="T30" s="121">
        <v>531024</v>
      </c>
      <c r="U30" s="121">
        <v>13264</v>
      </c>
      <c r="V30" s="121">
        <v>0</v>
      </c>
      <c r="W30" s="121">
        <f>+SUM(X30:AA30)</f>
        <v>216388</v>
      </c>
      <c r="X30" s="121">
        <v>0</v>
      </c>
      <c r="Y30" s="121">
        <v>191835</v>
      </c>
      <c r="Z30" s="121">
        <v>24523</v>
      </c>
      <c r="AA30" s="121">
        <v>30</v>
      </c>
      <c r="AB30" s="121">
        <v>0</v>
      </c>
      <c r="AC30" s="121">
        <v>12613</v>
      </c>
      <c r="AD30" s="121">
        <v>107232</v>
      </c>
      <c r="AE30" s="121">
        <f>+SUM(D30,L30,AD30)</f>
        <v>888538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155131</v>
      </c>
      <c r="AO30" s="121">
        <f>+SUM(AP30:AS30)</f>
        <v>8039</v>
      </c>
      <c r="AP30" s="121">
        <v>8039</v>
      </c>
      <c r="AQ30" s="121">
        <v>0</v>
      </c>
      <c r="AR30" s="121">
        <v>0</v>
      </c>
      <c r="AS30" s="121">
        <v>0</v>
      </c>
      <c r="AT30" s="121">
        <f>+SUM(AU30:AW30)</f>
        <v>131745</v>
      </c>
      <c r="AU30" s="121">
        <v>0</v>
      </c>
      <c r="AV30" s="121">
        <v>131745</v>
      </c>
      <c r="AW30" s="121">
        <v>0</v>
      </c>
      <c r="AX30" s="121">
        <v>0</v>
      </c>
      <c r="AY30" s="121">
        <f>+SUM(AZ30:BC30)</f>
        <v>15278</v>
      </c>
      <c r="AZ30" s="121">
        <v>0</v>
      </c>
      <c r="BA30" s="121">
        <v>15277</v>
      </c>
      <c r="BB30" s="121">
        <v>0</v>
      </c>
      <c r="BC30" s="121">
        <v>1</v>
      </c>
      <c r="BD30" s="121">
        <v>0</v>
      </c>
      <c r="BE30" s="121">
        <v>69</v>
      </c>
      <c r="BF30" s="121">
        <v>0</v>
      </c>
      <c r="BG30" s="121">
        <f>+SUM(BF30,AN30,AF30)</f>
        <v>155131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936437</v>
      </c>
      <c r="BQ30" s="121">
        <f>SUM(M30,AO30)</f>
        <v>16056</v>
      </c>
      <c r="BR30" s="121">
        <f>SUM(N30,AP30)</f>
        <v>16056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676033</v>
      </c>
      <c r="BW30" s="121">
        <f>SUM(S30,AU30)</f>
        <v>0</v>
      </c>
      <c r="BX30" s="121">
        <f>SUM(T30,AV30)</f>
        <v>662769</v>
      </c>
      <c r="BY30" s="121">
        <f>SUM(U30,AW30)</f>
        <v>13264</v>
      </c>
      <c r="BZ30" s="121">
        <f>SUM(V30,AX30)</f>
        <v>0</v>
      </c>
      <c r="CA30" s="121">
        <f>SUM(W30,AY30)</f>
        <v>231666</v>
      </c>
      <c r="CB30" s="121">
        <f>SUM(X30,AZ30)</f>
        <v>0</v>
      </c>
      <c r="CC30" s="121">
        <f>SUM(Y30,BA30)</f>
        <v>207112</v>
      </c>
      <c r="CD30" s="121">
        <f>SUM(Z30,BB30)</f>
        <v>24523</v>
      </c>
      <c r="CE30" s="121">
        <f>SUM(AA30,BC30)</f>
        <v>31</v>
      </c>
      <c r="CF30" s="121">
        <f>SUM(AB30,BD30)</f>
        <v>0</v>
      </c>
      <c r="CG30" s="121">
        <f>SUM(AC30,BE30)</f>
        <v>12682</v>
      </c>
      <c r="CH30" s="121">
        <f>SUM(AD30,BF30)</f>
        <v>107232</v>
      </c>
      <c r="CI30" s="121">
        <f>SUM(AE30,BG30)</f>
        <v>1043669</v>
      </c>
    </row>
    <row r="31" spans="1:87" s="136" customFormat="1" ht="13.5" customHeight="1" x14ac:dyDescent="0.15">
      <c r="A31" s="119" t="s">
        <v>20</v>
      </c>
      <c r="B31" s="120" t="s">
        <v>354</v>
      </c>
      <c r="C31" s="119" t="s">
        <v>355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0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v>0</v>
      </c>
      <c r="AE31" s="121">
        <f>+SUM(D31,L31,AD31)</f>
        <v>0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103348</v>
      </c>
      <c r="AO31" s="121">
        <f>+SUM(AP31:AS31)</f>
        <v>6527</v>
      </c>
      <c r="AP31" s="121">
        <v>6527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96821</v>
      </c>
      <c r="AZ31" s="121">
        <v>0</v>
      </c>
      <c r="BA31" s="121">
        <v>91454</v>
      </c>
      <c r="BB31" s="121">
        <v>4081</v>
      </c>
      <c r="BC31" s="121">
        <v>1286</v>
      </c>
      <c r="BD31" s="121">
        <v>0</v>
      </c>
      <c r="BE31" s="121">
        <v>0</v>
      </c>
      <c r="BF31" s="121">
        <v>3809</v>
      </c>
      <c r="BG31" s="121">
        <f>+SUM(BF31,AN31,AF31)</f>
        <v>107157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103348</v>
      </c>
      <c r="BQ31" s="121">
        <f>SUM(M31,AO31)</f>
        <v>6527</v>
      </c>
      <c r="BR31" s="121">
        <f>SUM(N31,AP31)</f>
        <v>6527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96821</v>
      </c>
      <c r="CB31" s="121">
        <f>SUM(X31,AZ31)</f>
        <v>0</v>
      </c>
      <c r="CC31" s="121">
        <f>SUM(Y31,BA31)</f>
        <v>91454</v>
      </c>
      <c r="CD31" s="121">
        <f>SUM(Z31,BB31)</f>
        <v>4081</v>
      </c>
      <c r="CE31" s="121">
        <f>SUM(AA31,BC31)</f>
        <v>1286</v>
      </c>
      <c r="CF31" s="121">
        <f>SUM(AB31,BD31)</f>
        <v>0</v>
      </c>
      <c r="CG31" s="121">
        <f>SUM(AC31,BE31)</f>
        <v>0</v>
      </c>
      <c r="CH31" s="121">
        <f>SUM(AD31,BF31)</f>
        <v>3809</v>
      </c>
      <c r="CI31" s="121">
        <f>SUM(AE31,BG31)</f>
        <v>107157</v>
      </c>
    </row>
    <row r="32" spans="1:8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</row>
    <row r="33" spans="1:8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1">
    <sortCondition ref="A8:A31"/>
    <sortCondition ref="B8:B31"/>
    <sortCondition ref="C8:C3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福井県</v>
      </c>
      <c r="B7" s="139" t="str">
        <f>'廃棄物事業経費（市町村）'!B7</f>
        <v>18000</v>
      </c>
      <c r="C7" s="138" t="s">
        <v>279</v>
      </c>
      <c r="D7" s="140">
        <f>SUM(L7,T7,AB7,AJ7,AR7,AZ7)</f>
        <v>77384</v>
      </c>
      <c r="E7" s="140">
        <f>SUM(M7,U7,AC7,AK7,AS7,BA7)</f>
        <v>3210839</v>
      </c>
      <c r="F7" s="140">
        <f>SUM(D7:E7)</f>
        <v>3288223</v>
      </c>
      <c r="G7" s="140">
        <f>SUM(O7,W7,AE7,AM7,AU7,BC7)</f>
        <v>0</v>
      </c>
      <c r="H7" s="140">
        <f>SUM(P7,X7,AF7,AN7,AV7,BD7)</f>
        <v>501690</v>
      </c>
      <c r="I7" s="140">
        <f>SUM(G7:H7)</f>
        <v>501690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77384</v>
      </c>
      <c r="M7" s="140">
        <f>SUM(M$8:M$1000)</f>
        <v>3179265</v>
      </c>
      <c r="N7" s="140">
        <f>IF(AND(L7&lt;&gt;"",M7&lt;&gt;""),SUM(L7:M7),"")</f>
        <v>3256649</v>
      </c>
      <c r="O7" s="140">
        <f>SUM(O$8:O$1000)</f>
        <v>0</v>
      </c>
      <c r="P7" s="140">
        <f>SUM(P$8:P$1000)</f>
        <v>359586</v>
      </c>
      <c r="Q7" s="140">
        <f>IF(AND(O7&lt;&gt;"",P7&lt;&gt;""),SUM(O7:P7),"")</f>
        <v>359586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0</v>
      </c>
      <c r="U7" s="140">
        <f>SUM(U$8:U$1000)</f>
        <v>31574</v>
      </c>
      <c r="V7" s="140">
        <f>IF(AND(T7&lt;&gt;"",U7&lt;&gt;""),SUM(T7:U7),"")</f>
        <v>31574</v>
      </c>
      <c r="W7" s="140">
        <f>SUM(W$8:W$1000)</f>
        <v>0</v>
      </c>
      <c r="X7" s="140">
        <f>SUM(X$8:X$1000)</f>
        <v>142104</v>
      </c>
      <c r="Y7" s="140">
        <f>IF(AND(W7&lt;&gt;"",X7&lt;&gt;""),SUM(W7:X7),"")</f>
        <v>142104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20</v>
      </c>
      <c r="B8" s="120" t="s">
        <v>324</v>
      </c>
      <c r="C8" s="119" t="s">
        <v>325</v>
      </c>
      <c r="D8" s="121">
        <f>SUM(L8,T8,AB8,AJ8,AR8,AZ8)</f>
        <v>25962</v>
      </c>
      <c r="E8" s="121">
        <f>SUM(M8,U8,AC8,AK8,AS8,BA8)</f>
        <v>278020</v>
      </c>
      <c r="F8" s="121">
        <f>SUM(D8:E8)</f>
        <v>303982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 t="s">
        <v>327</v>
      </c>
      <c r="K8" s="119" t="s">
        <v>328</v>
      </c>
      <c r="L8" s="121">
        <v>25962</v>
      </c>
      <c r="M8" s="121">
        <v>246446</v>
      </c>
      <c r="N8" s="121">
        <f>IF(AND(L8&lt;&gt;"",M8&lt;&gt;""),SUM(L8:M8),"")</f>
        <v>272408</v>
      </c>
      <c r="O8" s="121">
        <v>0</v>
      </c>
      <c r="P8" s="121">
        <v>0</v>
      </c>
      <c r="Q8" s="121">
        <f>IF(AND(O8&lt;&gt;"",P8&lt;&gt;""),SUM(O8:P8),"")</f>
        <v>0</v>
      </c>
      <c r="R8" s="120" t="s">
        <v>329</v>
      </c>
      <c r="S8" s="119" t="s">
        <v>330</v>
      </c>
      <c r="T8" s="121">
        <v>0</v>
      </c>
      <c r="U8" s="121">
        <v>31574</v>
      </c>
      <c r="V8" s="121">
        <f>IF(AND(T8&lt;&gt;"",U8&lt;&gt;""),SUM(T8:U8),"")</f>
        <v>31574</v>
      </c>
      <c r="W8" s="121">
        <v>0</v>
      </c>
      <c r="X8" s="121">
        <v>0</v>
      </c>
      <c r="Y8" s="121">
        <f>IF(AND(W8&lt;&gt;"",X8&lt;&gt;""),SUM(W8:X8),"")</f>
        <v>0</v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20</v>
      </c>
      <c r="B9" s="120" t="s">
        <v>331</v>
      </c>
      <c r="C9" s="119" t="s">
        <v>332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20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20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345980</v>
      </c>
      <c r="F11" s="121">
        <f>SUM(D11:E11)</f>
        <v>345980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340</v>
      </c>
      <c r="K11" s="119" t="s">
        <v>341</v>
      </c>
      <c r="L11" s="121">
        <v>0</v>
      </c>
      <c r="M11" s="121">
        <v>345980</v>
      </c>
      <c r="N11" s="121">
        <f>IF(AND(L11&lt;&gt;"",M11&lt;&gt;""),SUM(L11:M11),"")</f>
        <v>345980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20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251022</v>
      </c>
      <c r="F12" s="121">
        <f>SUM(D12:E12)</f>
        <v>251022</v>
      </c>
      <c r="G12" s="121">
        <f>SUM(O12,W12,AE12,AM12,AU12,BC12)</f>
        <v>0</v>
      </c>
      <c r="H12" s="121">
        <f>SUM(P12,X12,AF12,AN12,AV12,BD12)</f>
        <v>26981</v>
      </c>
      <c r="I12" s="121">
        <f>SUM(G12:H12)</f>
        <v>26981</v>
      </c>
      <c r="J12" s="120" t="s">
        <v>340</v>
      </c>
      <c r="K12" s="119" t="s">
        <v>341</v>
      </c>
      <c r="L12" s="121">
        <v>0</v>
      </c>
      <c r="M12" s="121">
        <v>251022</v>
      </c>
      <c r="N12" s="121">
        <f>IF(AND(L12&lt;&gt;"",M12&lt;&gt;""),SUM(L12:M12),"")</f>
        <v>251022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345</v>
      </c>
      <c r="S12" s="119" t="s">
        <v>346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26981</v>
      </c>
      <c r="Y12" s="121">
        <f>IF(AND(W12&lt;&gt;"",X12&lt;&gt;""),SUM(W12:X12),"")</f>
        <v>26981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20</v>
      </c>
      <c r="B13" s="120" t="s">
        <v>347</v>
      </c>
      <c r="C13" s="119" t="s">
        <v>348</v>
      </c>
      <c r="D13" s="121">
        <f>SUM(L13,T13,AB13,AJ13,AR13,AZ13)</f>
        <v>0</v>
      </c>
      <c r="E13" s="121">
        <f>SUM(M13,U13,AC13,AK13,AS13,BA13)</f>
        <v>323638</v>
      </c>
      <c r="F13" s="121">
        <f>SUM(D13:E13)</f>
        <v>323638</v>
      </c>
      <c r="G13" s="121">
        <f>SUM(O13,W13,AE13,AM13,AU13,BC13)</f>
        <v>0</v>
      </c>
      <c r="H13" s="121">
        <f>SUM(P13,X13,AF13,AN13,AV13,BD13)</f>
        <v>92854</v>
      </c>
      <c r="I13" s="121">
        <f>SUM(G13:H13)</f>
        <v>92854</v>
      </c>
      <c r="J13" s="120" t="s">
        <v>329</v>
      </c>
      <c r="K13" s="119" t="s">
        <v>330</v>
      </c>
      <c r="L13" s="121">
        <v>0</v>
      </c>
      <c r="M13" s="121">
        <v>323638</v>
      </c>
      <c r="N13" s="121">
        <f>IF(AND(L13&lt;&gt;"",M13&lt;&gt;""),SUM(L13:M13),"")</f>
        <v>323638</v>
      </c>
      <c r="O13" s="121">
        <v>0</v>
      </c>
      <c r="P13" s="121">
        <v>92854</v>
      </c>
      <c r="Q13" s="121">
        <f>IF(AND(O13&lt;&gt;"",P13&lt;&gt;""),SUM(O13:P13),"")</f>
        <v>92854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20</v>
      </c>
      <c r="B14" s="120" t="s">
        <v>350</v>
      </c>
      <c r="C14" s="119" t="s">
        <v>351</v>
      </c>
      <c r="D14" s="121">
        <f>SUM(L14,T14,AB14,AJ14,AR14,AZ14)</f>
        <v>12799</v>
      </c>
      <c r="E14" s="121">
        <f>SUM(M14,U14,AC14,AK14,AS14,BA14)</f>
        <v>132807</v>
      </c>
      <c r="F14" s="121">
        <f>SUM(D14:E14)</f>
        <v>145606</v>
      </c>
      <c r="G14" s="121">
        <f>SUM(O14,W14,AE14,AM14,AU14,BC14)</f>
        <v>0</v>
      </c>
      <c r="H14" s="121">
        <f>SUM(P14,X14,AF14,AN14,AV14,BD14)</f>
        <v>34557</v>
      </c>
      <c r="I14" s="121">
        <f>SUM(G14:H14)</f>
        <v>34557</v>
      </c>
      <c r="J14" s="120" t="s">
        <v>327</v>
      </c>
      <c r="K14" s="119" t="s">
        <v>353</v>
      </c>
      <c r="L14" s="121">
        <v>12799</v>
      </c>
      <c r="M14" s="121">
        <v>132807</v>
      </c>
      <c r="N14" s="121">
        <f>IF(AND(L14&lt;&gt;"",M14&lt;&gt;""),SUM(L14:M14),"")</f>
        <v>145606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354</v>
      </c>
      <c r="S14" s="119" t="s">
        <v>355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34557</v>
      </c>
      <c r="Y14" s="121">
        <f>IF(AND(W14&lt;&gt;"",X14&lt;&gt;""),SUM(W14:X14),"")</f>
        <v>34557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20</v>
      </c>
      <c r="B15" s="120" t="s">
        <v>356</v>
      </c>
      <c r="C15" s="119" t="s">
        <v>357</v>
      </c>
      <c r="D15" s="121">
        <f>SUM(L15,T15,AB15,AJ15,AR15,AZ15)</f>
        <v>0</v>
      </c>
      <c r="E15" s="121">
        <f>SUM(M15,U15,AC15,AK15,AS15,BA15)</f>
        <v>749490</v>
      </c>
      <c r="F15" s="121">
        <f>SUM(D15:E15)</f>
        <v>749490</v>
      </c>
      <c r="G15" s="121">
        <f>SUM(O15,W15,AE15,AM15,AU15,BC15)</f>
        <v>0</v>
      </c>
      <c r="H15" s="121">
        <f>SUM(P15,X15,AF15,AN15,AV15,BD15)</f>
        <v>174799</v>
      </c>
      <c r="I15" s="121">
        <f>SUM(G15:H15)</f>
        <v>174799</v>
      </c>
      <c r="J15" s="120" t="s">
        <v>359</v>
      </c>
      <c r="K15" s="119" t="s">
        <v>360</v>
      </c>
      <c r="L15" s="121">
        <v>0</v>
      </c>
      <c r="M15" s="121">
        <v>749490</v>
      </c>
      <c r="N15" s="121">
        <f>IF(AND(L15&lt;&gt;"",M15&lt;&gt;""),SUM(L15:M15),"")</f>
        <v>749490</v>
      </c>
      <c r="O15" s="121">
        <v>0</v>
      </c>
      <c r="P15" s="121">
        <v>174799</v>
      </c>
      <c r="Q15" s="121">
        <f>IF(AND(O15&lt;&gt;"",P15&lt;&gt;""),SUM(O15:P15),"")</f>
        <v>174799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20</v>
      </c>
      <c r="B16" s="120" t="s">
        <v>361</v>
      </c>
      <c r="C16" s="119" t="s">
        <v>362</v>
      </c>
      <c r="D16" s="121">
        <f>SUM(L16,T16,AB16,AJ16,AR16,AZ16)</f>
        <v>30505</v>
      </c>
      <c r="E16" s="121">
        <f>SUM(M16,U16,AC16,AK16,AS16,BA16)</f>
        <v>372618</v>
      </c>
      <c r="F16" s="121">
        <f>SUM(D16:E16)</f>
        <v>403123</v>
      </c>
      <c r="G16" s="121">
        <f>SUM(O16,W16,AE16,AM16,AU16,BC16)</f>
        <v>0</v>
      </c>
      <c r="H16" s="121">
        <f>SUM(P16,X16,AF16,AN16,AV16,BD16)</f>
        <v>67884</v>
      </c>
      <c r="I16" s="121">
        <f>SUM(G16:H16)</f>
        <v>67884</v>
      </c>
      <c r="J16" s="120" t="s">
        <v>327</v>
      </c>
      <c r="K16" s="119" t="s">
        <v>353</v>
      </c>
      <c r="L16" s="121">
        <v>30505</v>
      </c>
      <c r="M16" s="121">
        <v>372618</v>
      </c>
      <c r="N16" s="121">
        <f>IF(AND(L16&lt;&gt;"",M16&lt;&gt;""),SUM(L16:M16),"")</f>
        <v>403123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354</v>
      </c>
      <c r="S16" s="119" t="s">
        <v>355</v>
      </c>
      <c r="T16" s="121">
        <v>0</v>
      </c>
      <c r="U16" s="121">
        <v>0</v>
      </c>
      <c r="V16" s="121">
        <f>IF(AND(T16&lt;&gt;"",U16&lt;&gt;""),SUM(T16:U16),"")</f>
        <v>0</v>
      </c>
      <c r="W16" s="121">
        <v>0</v>
      </c>
      <c r="X16" s="121">
        <v>67884</v>
      </c>
      <c r="Y16" s="121">
        <f>IF(AND(W16&lt;&gt;"",X16&lt;&gt;""),SUM(W16:X16),"")</f>
        <v>67884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20</v>
      </c>
      <c r="B17" s="120" t="s">
        <v>364</v>
      </c>
      <c r="C17" s="119" t="s">
        <v>365</v>
      </c>
      <c r="D17" s="121">
        <f>SUM(L17,T17,AB17,AJ17,AR17,AZ17)</f>
        <v>8118</v>
      </c>
      <c r="E17" s="121">
        <f>SUM(M17,U17,AC17,AK17,AS17,BA17)</f>
        <v>81450</v>
      </c>
      <c r="F17" s="121">
        <f>SUM(D17:E17)</f>
        <v>89568</v>
      </c>
      <c r="G17" s="121">
        <f>SUM(O17,W17,AE17,AM17,AU17,BC17)</f>
        <v>0</v>
      </c>
      <c r="H17" s="121">
        <f>SUM(P17,X17,AF17,AN17,AV17,BD17)</f>
        <v>10592</v>
      </c>
      <c r="I17" s="121">
        <f>SUM(G17:H17)</f>
        <v>10592</v>
      </c>
      <c r="J17" s="120" t="s">
        <v>327</v>
      </c>
      <c r="K17" s="119" t="s">
        <v>367</v>
      </c>
      <c r="L17" s="121">
        <v>8118</v>
      </c>
      <c r="M17" s="121">
        <v>81450</v>
      </c>
      <c r="N17" s="121">
        <f>IF(AND(L17&lt;&gt;"",M17&lt;&gt;""),SUM(L17:M17),"")</f>
        <v>89568</v>
      </c>
      <c r="O17" s="121">
        <v>0</v>
      </c>
      <c r="P17" s="121">
        <v>0</v>
      </c>
      <c r="Q17" s="121">
        <f>IF(AND(O17&lt;&gt;"",P17&lt;&gt;""),SUM(O17:P17),"")</f>
        <v>0</v>
      </c>
      <c r="R17" s="120" t="s">
        <v>345</v>
      </c>
      <c r="S17" s="119" t="s">
        <v>368</v>
      </c>
      <c r="T17" s="121">
        <v>0</v>
      </c>
      <c r="U17" s="121">
        <v>0</v>
      </c>
      <c r="V17" s="121">
        <f>IF(AND(T17&lt;&gt;"",U17&lt;&gt;""),SUM(T17:U17),"")</f>
        <v>0</v>
      </c>
      <c r="W17" s="121">
        <v>0</v>
      </c>
      <c r="X17" s="121">
        <v>10592</v>
      </c>
      <c r="Y17" s="121">
        <f>IF(AND(W17&lt;&gt;"",X17&lt;&gt;""),SUM(W17:X17),"")</f>
        <v>10592</v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20</v>
      </c>
      <c r="B18" s="120" t="s">
        <v>369</v>
      </c>
      <c r="C18" s="119" t="s">
        <v>370</v>
      </c>
      <c r="D18" s="121">
        <f>SUM(L18,T18,AB18,AJ18,AR18,AZ18)</f>
        <v>0</v>
      </c>
      <c r="E18" s="121">
        <f>SUM(M18,U18,AC18,AK18,AS18,BA18)</f>
        <v>41623</v>
      </c>
      <c r="F18" s="121">
        <f>SUM(D18:E18)</f>
        <v>41623</v>
      </c>
      <c r="G18" s="121">
        <f>SUM(O18,W18,AE18,AM18,AU18,BC18)</f>
        <v>0</v>
      </c>
      <c r="H18" s="121">
        <f>SUM(P18,X18,AF18,AN18,AV18,BD18)</f>
        <v>2090</v>
      </c>
      <c r="I18" s="121">
        <f>SUM(G18:H18)</f>
        <v>2090</v>
      </c>
      <c r="J18" s="120" t="s">
        <v>359</v>
      </c>
      <c r="K18" s="119" t="s">
        <v>360</v>
      </c>
      <c r="L18" s="121">
        <v>0</v>
      </c>
      <c r="M18" s="121">
        <v>41623</v>
      </c>
      <c r="N18" s="121">
        <f>IF(AND(L18&lt;&gt;"",M18&lt;&gt;""),SUM(L18:M18),"")</f>
        <v>41623</v>
      </c>
      <c r="O18" s="121">
        <v>0</v>
      </c>
      <c r="P18" s="121">
        <v>0</v>
      </c>
      <c r="Q18" s="121">
        <f>IF(AND(O18&lt;&gt;"",P18&lt;&gt;""),SUM(O18:P18),"")</f>
        <v>0</v>
      </c>
      <c r="R18" s="120" t="s">
        <v>329</v>
      </c>
      <c r="S18" s="119" t="s">
        <v>330</v>
      </c>
      <c r="T18" s="121">
        <v>0</v>
      </c>
      <c r="U18" s="121">
        <v>0</v>
      </c>
      <c r="V18" s="121">
        <f>IF(AND(T18&lt;&gt;"",U18&lt;&gt;""),SUM(T18:U18),"")</f>
        <v>0</v>
      </c>
      <c r="W18" s="121">
        <v>0</v>
      </c>
      <c r="X18" s="121">
        <v>2090</v>
      </c>
      <c r="Y18" s="121">
        <f>IF(AND(W18&lt;&gt;"",X18&lt;&gt;""),SUM(W18:X18),"")</f>
        <v>2090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20</v>
      </c>
      <c r="B19" s="120" t="s">
        <v>372</v>
      </c>
      <c r="C19" s="119" t="s">
        <v>373</v>
      </c>
      <c r="D19" s="121">
        <f>SUM(L19,T19,AB19,AJ19,AR19,AZ19)</f>
        <v>0</v>
      </c>
      <c r="E19" s="121">
        <f>SUM(M19,U19,AC19,AK19,AS19,BA19)</f>
        <v>147217</v>
      </c>
      <c r="F19" s="121">
        <f>SUM(D19:E19)</f>
        <v>147217</v>
      </c>
      <c r="G19" s="121">
        <f>SUM(O19,W19,AE19,AM19,AU19,BC19)</f>
        <v>0</v>
      </c>
      <c r="H19" s="121">
        <f>SUM(P19,X19,AF19,AN19,AV19,BD19)</f>
        <v>26397</v>
      </c>
      <c r="I19" s="121">
        <f>SUM(G19:H19)</f>
        <v>26397</v>
      </c>
      <c r="J19" s="120" t="s">
        <v>359</v>
      </c>
      <c r="K19" s="119" t="s">
        <v>360</v>
      </c>
      <c r="L19" s="121">
        <v>0</v>
      </c>
      <c r="M19" s="121">
        <v>147217</v>
      </c>
      <c r="N19" s="121">
        <f>IF(AND(L19&lt;&gt;"",M19&lt;&gt;""),SUM(L19:M19),"")</f>
        <v>147217</v>
      </c>
      <c r="O19" s="121">
        <v>0</v>
      </c>
      <c r="P19" s="121">
        <v>26397</v>
      </c>
      <c r="Q19" s="121">
        <f>IF(AND(O19&lt;&gt;"",P19&lt;&gt;""),SUM(O19:P19),"")</f>
        <v>26397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20</v>
      </c>
      <c r="B20" s="120" t="s">
        <v>375</v>
      </c>
      <c r="C20" s="119" t="s">
        <v>376</v>
      </c>
      <c r="D20" s="121">
        <f>SUM(L20,T20,AB20,AJ20,AR20,AZ20)</f>
        <v>0</v>
      </c>
      <c r="E20" s="121">
        <f>SUM(M20,U20,AC20,AK20,AS20,BA20)</f>
        <v>103864</v>
      </c>
      <c r="F20" s="121">
        <f>SUM(D20:E20)</f>
        <v>103864</v>
      </c>
      <c r="G20" s="121">
        <f>SUM(O20,W20,AE20,AM20,AU20,BC20)</f>
        <v>0</v>
      </c>
      <c r="H20" s="121">
        <f>SUM(P20,X20,AF20,AN20,AV20,BD20)</f>
        <v>23236</v>
      </c>
      <c r="I20" s="121">
        <f>SUM(G20:H20)</f>
        <v>23236</v>
      </c>
      <c r="J20" s="120" t="s">
        <v>329</v>
      </c>
      <c r="K20" s="119" t="s">
        <v>330</v>
      </c>
      <c r="L20" s="121">
        <v>0</v>
      </c>
      <c r="M20" s="121">
        <v>103864</v>
      </c>
      <c r="N20" s="121">
        <f>IF(AND(L20&lt;&gt;"",M20&lt;&gt;""),SUM(L20:M20),"")</f>
        <v>103864</v>
      </c>
      <c r="O20" s="121">
        <v>0</v>
      </c>
      <c r="P20" s="121">
        <v>23236</v>
      </c>
      <c r="Q20" s="121">
        <f>IF(AND(O20&lt;&gt;"",P20&lt;&gt;""),SUM(O20:P20),"")</f>
        <v>23236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20</v>
      </c>
      <c r="B21" s="120" t="s">
        <v>378</v>
      </c>
      <c r="C21" s="119" t="s">
        <v>379</v>
      </c>
      <c r="D21" s="121">
        <f>SUM(L21,T21,AB21,AJ21,AR21,AZ21)</f>
        <v>0</v>
      </c>
      <c r="E21" s="121">
        <f>SUM(M21,U21,AC21,AK21,AS21,BA21)</f>
        <v>209178</v>
      </c>
      <c r="F21" s="121">
        <f>SUM(D21:E21)</f>
        <v>209178</v>
      </c>
      <c r="G21" s="121">
        <f>SUM(O21,W21,AE21,AM21,AU21,BC21)</f>
        <v>0</v>
      </c>
      <c r="H21" s="121">
        <f>SUM(P21,X21,AF21,AN21,AV21,BD21)</f>
        <v>23096</v>
      </c>
      <c r="I21" s="121">
        <f>SUM(G21:H21)</f>
        <v>23096</v>
      </c>
      <c r="J21" s="120" t="s">
        <v>381</v>
      </c>
      <c r="K21" s="119" t="s">
        <v>382</v>
      </c>
      <c r="L21" s="121">
        <v>0</v>
      </c>
      <c r="M21" s="121">
        <v>209178</v>
      </c>
      <c r="N21" s="121">
        <f>IF(AND(L21&lt;&gt;"",M21&lt;&gt;""),SUM(L21:M21),"")</f>
        <v>209178</v>
      </c>
      <c r="O21" s="121">
        <v>0</v>
      </c>
      <c r="P21" s="121">
        <v>23096</v>
      </c>
      <c r="Q21" s="121">
        <f>IF(AND(O21&lt;&gt;"",P21&lt;&gt;""),SUM(O21:P21),"")</f>
        <v>23096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20</v>
      </c>
      <c r="B22" s="120" t="s">
        <v>383</v>
      </c>
      <c r="C22" s="119" t="s">
        <v>384</v>
      </c>
      <c r="D22" s="121">
        <f>SUM(L22,T22,AB22,AJ22,AR22,AZ22)</f>
        <v>0</v>
      </c>
      <c r="E22" s="121">
        <f>SUM(M22,U22,AC22,AK22,AS22,BA22)</f>
        <v>0</v>
      </c>
      <c r="F22" s="121">
        <f>SUM(D22:E22)</f>
        <v>0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/>
      <c r="K22" s="119"/>
      <c r="L22" s="121"/>
      <c r="M22" s="121"/>
      <c r="N22" s="121" t="str">
        <f>IF(AND(L22&lt;&gt;"",M22&lt;&gt;""),SUM(L22:M22),"")</f>
        <v/>
      </c>
      <c r="O22" s="121"/>
      <c r="P22" s="121"/>
      <c r="Q22" s="121" t="str">
        <f>IF(AND(O22&lt;&gt;"",P22&lt;&gt;""),SUM(O22:P22),"")</f>
        <v/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20</v>
      </c>
      <c r="B23" s="120" t="s">
        <v>386</v>
      </c>
      <c r="C23" s="119" t="s">
        <v>387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/>
      <c r="K23" s="119"/>
      <c r="L23" s="121"/>
      <c r="M23" s="121"/>
      <c r="N23" s="121" t="str">
        <f>IF(AND(L23&lt;&gt;"",M23&lt;&gt;""),SUM(L23:M23),"")</f>
        <v/>
      </c>
      <c r="O23" s="121"/>
      <c r="P23" s="121"/>
      <c r="Q23" s="121" t="str">
        <f>IF(AND(O23&lt;&gt;"",P23&lt;&gt;""),SUM(O23:P23),"")</f>
        <v/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20</v>
      </c>
      <c r="B24" s="120" t="s">
        <v>389</v>
      </c>
      <c r="C24" s="119" t="s">
        <v>390</v>
      </c>
      <c r="D24" s="121">
        <f>SUM(L24,T24,AB24,AJ24,AR24,AZ24)</f>
        <v>0</v>
      </c>
      <c r="E24" s="121">
        <f>SUM(M24,U24,AC24,AK24,AS24,BA24)</f>
        <v>173932</v>
      </c>
      <c r="F24" s="121">
        <f>SUM(D24:E24)</f>
        <v>173932</v>
      </c>
      <c r="G24" s="121">
        <f>SUM(O24,W24,AE24,AM24,AU24,BC24)</f>
        <v>0</v>
      </c>
      <c r="H24" s="121">
        <f>SUM(P24,X24,AF24,AN24,AV24,BD24)</f>
        <v>19204</v>
      </c>
      <c r="I24" s="121">
        <f>SUM(G24:H24)</f>
        <v>19204</v>
      </c>
      <c r="J24" s="120" t="s">
        <v>381</v>
      </c>
      <c r="K24" s="119" t="s">
        <v>382</v>
      </c>
      <c r="L24" s="121">
        <v>0</v>
      </c>
      <c r="M24" s="121">
        <v>173932</v>
      </c>
      <c r="N24" s="121">
        <f>IF(AND(L24&lt;&gt;"",M24&lt;&gt;""),SUM(L24:M24),"")</f>
        <v>173932</v>
      </c>
      <c r="O24" s="121">
        <v>0</v>
      </c>
      <c r="P24" s="121">
        <v>19204</v>
      </c>
      <c r="Q24" s="121">
        <f>IF(AND(O24&lt;&gt;"",P24&lt;&gt;""),SUM(O24:P24),"")</f>
        <v>19204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0"/>
      <c r="K25" s="119"/>
      <c r="L25" s="121"/>
      <c r="M25" s="121"/>
      <c r="N25" s="121"/>
      <c r="O25" s="121"/>
      <c r="P25" s="121"/>
      <c r="Q25" s="121"/>
      <c r="R25" s="120"/>
      <c r="S25" s="119"/>
      <c r="T25" s="121"/>
      <c r="U25" s="121"/>
      <c r="V25" s="121"/>
      <c r="W25" s="121"/>
      <c r="X25" s="121"/>
      <c r="Y25" s="121"/>
      <c r="Z25" s="120"/>
      <c r="AA25" s="119"/>
      <c r="AB25" s="121"/>
      <c r="AC25" s="121"/>
      <c r="AD25" s="121"/>
      <c r="AE25" s="121"/>
      <c r="AF25" s="121"/>
      <c r="AG25" s="121"/>
      <c r="AH25" s="120"/>
      <c r="AI25" s="119"/>
      <c r="AJ25" s="121"/>
      <c r="AK25" s="121"/>
      <c r="AL25" s="121"/>
      <c r="AM25" s="121"/>
      <c r="AN25" s="121"/>
      <c r="AO25" s="121"/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0"/>
      <c r="K26" s="119"/>
      <c r="L26" s="121"/>
      <c r="M26" s="121"/>
      <c r="N26" s="121"/>
      <c r="O26" s="121"/>
      <c r="P26" s="121"/>
      <c r="Q26" s="121"/>
      <c r="R26" s="120"/>
      <c r="S26" s="119"/>
      <c r="T26" s="121"/>
      <c r="U26" s="121"/>
      <c r="V26" s="121"/>
      <c r="W26" s="121"/>
      <c r="X26" s="121"/>
      <c r="Y26" s="121"/>
      <c r="Z26" s="120"/>
      <c r="AA26" s="119"/>
      <c r="AB26" s="121"/>
      <c r="AC26" s="121"/>
      <c r="AD26" s="121"/>
      <c r="AE26" s="121"/>
      <c r="AF26" s="121"/>
      <c r="AG26" s="121"/>
      <c r="AH26" s="120"/>
      <c r="AI26" s="119"/>
      <c r="AJ26" s="121"/>
      <c r="AK26" s="121"/>
      <c r="AL26" s="121"/>
      <c r="AM26" s="121"/>
      <c r="AN26" s="121"/>
      <c r="AO26" s="121"/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4">
    <sortCondition ref="A8:A24"/>
    <sortCondition ref="B8:B24"/>
    <sortCondition ref="C8:C24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福井県</v>
      </c>
      <c r="B7" s="139" t="str">
        <f>'廃棄物事業経費（市町村）'!B7</f>
        <v>18000</v>
      </c>
      <c r="C7" s="138" t="s">
        <v>33</v>
      </c>
      <c r="D7" s="140">
        <f>SUM(H7,L7,P7,T7,X7,AB7,AF7,AJ7,AN7,AR7,AV7,AZ7,BD7,BH7,BL7,BP7,BT7,BX7,CB7,CF7,CJ7,CN7,CR7,CV7,CZ7,DD7,DH7,DL7,DP7,DT7)</f>
        <v>3288223</v>
      </c>
      <c r="E7" s="140">
        <f>SUM(I7,M7,Q7,U7,Y7,AC7,AG7,AK7,AO7,AS7,AW7,BA7,BE7,BI7,BM7,BQ7,BU7,BY7,CC7,CG7,CK7,CO7,CS7,CW7,DA7,DE7,DI7,DM7,DQ7,DU7)</f>
        <v>501690</v>
      </c>
      <c r="F7" s="141">
        <f>COUNTIF(F$8:F$1000,"&lt;&gt;")</f>
        <v>7</v>
      </c>
      <c r="G7" s="141">
        <f>COUNTIF(G$8:G$1000,"&lt;&gt;")</f>
        <v>7</v>
      </c>
      <c r="H7" s="140">
        <f>SUM(H$8:H$1000)</f>
        <v>1608630</v>
      </c>
      <c r="I7" s="140">
        <f>SUM(I$8:I$1000)</f>
        <v>259433</v>
      </c>
      <c r="J7" s="141">
        <f>COUNTIF(J$8:J$1000,"&lt;&gt;")</f>
        <v>7</v>
      </c>
      <c r="K7" s="141">
        <f>COUNTIF(K$8:K$1000,"&lt;&gt;")</f>
        <v>7</v>
      </c>
      <c r="L7" s="140">
        <f>SUM(L$8:L$1000)</f>
        <v>1041415</v>
      </c>
      <c r="M7" s="140">
        <f>SUM(M$8:M$1000)</f>
        <v>216931</v>
      </c>
      <c r="N7" s="141">
        <f>COUNTIF(N$8:N$1000,"&lt;&gt;")</f>
        <v>3</v>
      </c>
      <c r="O7" s="141">
        <f>COUNTIF(O$8:O$1000,"&lt;&gt;")</f>
        <v>3</v>
      </c>
      <c r="P7" s="140">
        <f>SUM(P$8:P$1000)</f>
        <v>444746</v>
      </c>
      <c r="Q7" s="140">
        <f>SUM(Q$8:Q$1000)</f>
        <v>2090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193432</v>
      </c>
      <c r="U7" s="140">
        <f>SUM(U$8:U$1000)</f>
        <v>23236</v>
      </c>
      <c r="V7" s="141">
        <f>COUNTIF(V$8:V$1000,"&lt;&gt;")</f>
        <v>0</v>
      </c>
      <c r="W7" s="141">
        <f>COUNTIF(W$8:W$1000,"&lt;&gt;")</f>
        <v>0</v>
      </c>
      <c r="X7" s="140">
        <f>SUM(X$8:X$1000)</f>
        <v>0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20</v>
      </c>
      <c r="B8" s="120" t="s">
        <v>381</v>
      </c>
      <c r="C8" s="119" t="s">
        <v>382</v>
      </c>
      <c r="D8" s="121">
        <f>SUM(H8,L8,P8,T8,X8,AB8,AF8,AJ8,AN8,AR8,AV8,AZ8,BD8,BH8,BL8,BP8,BT8,BX8,CB8,CF8,CJ8,CN8,CR8,CV8,CZ8,DD8,DH8,DL8,DP8,DT8)</f>
        <v>383110</v>
      </c>
      <c r="E8" s="121">
        <f>SUM(I8,M8,Q8,U8,Y8,AC8,AG8,AK8,AO8,AS8,AW8,BA8,BE8,BI8,BM8,BQ8,BU8,BY8,CC8,CG8,CK8,CO8,CS8,CW8,DA8,DE8,DI8,DM8,DQ8,DU8)</f>
        <v>42300</v>
      </c>
      <c r="F8" s="120" t="s">
        <v>378</v>
      </c>
      <c r="G8" s="119" t="s">
        <v>379</v>
      </c>
      <c r="H8" s="121">
        <v>209178</v>
      </c>
      <c r="I8" s="121">
        <v>23096</v>
      </c>
      <c r="J8" s="120" t="s">
        <v>389</v>
      </c>
      <c r="K8" s="119" t="s">
        <v>390</v>
      </c>
      <c r="L8" s="121">
        <v>173932</v>
      </c>
      <c r="M8" s="121">
        <v>19204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20</v>
      </c>
      <c r="B9" s="120" t="s">
        <v>327</v>
      </c>
      <c r="C9" s="119" t="s">
        <v>353</v>
      </c>
      <c r="D9" s="121">
        <f>SUM(H9,L9,P9,T9,X9,AB9,AF9,AJ9,AN9,AR9,AV9,AZ9,BD9,BH9,BL9,BP9,BT9,BX9,CB9,CF9,CJ9,CN9,CR9,CV9,CZ9,DD9,DH9,DL9,DP9,DT9)</f>
        <v>910705</v>
      </c>
      <c r="E9" s="121">
        <f>SUM(I9,M9,Q9,U9,Y9,AC9,AG9,AK9,AO9,AS9,AW9,BA9,BE9,BI9,BM9,BQ9,BU9,BY9,CC9,CG9,CK9,CO9,CS9,CW9,DA9,DE9,DI9,DM9,DQ9,DU9)</f>
        <v>0</v>
      </c>
      <c r="F9" s="120" t="s">
        <v>324</v>
      </c>
      <c r="G9" s="119" t="s">
        <v>325</v>
      </c>
      <c r="H9" s="121">
        <v>272408</v>
      </c>
      <c r="I9" s="121">
        <v>0</v>
      </c>
      <c r="J9" s="120" t="s">
        <v>350</v>
      </c>
      <c r="K9" s="119" t="s">
        <v>351</v>
      </c>
      <c r="L9" s="121">
        <v>145606</v>
      </c>
      <c r="M9" s="121">
        <v>0</v>
      </c>
      <c r="N9" s="120" t="s">
        <v>361</v>
      </c>
      <c r="O9" s="119" t="s">
        <v>362</v>
      </c>
      <c r="P9" s="121">
        <v>403123</v>
      </c>
      <c r="Q9" s="121">
        <v>0</v>
      </c>
      <c r="R9" s="120" t="s">
        <v>364</v>
      </c>
      <c r="S9" s="119" t="s">
        <v>365</v>
      </c>
      <c r="T9" s="121">
        <v>89568</v>
      </c>
      <c r="U9" s="121">
        <v>0</v>
      </c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20</v>
      </c>
      <c r="B10" s="120" t="s">
        <v>340</v>
      </c>
      <c r="C10" s="119" t="s">
        <v>341</v>
      </c>
      <c r="D10" s="121">
        <f>SUM(H10,L10,P10,T10,X10,AB10,AF10,AJ10,AN10,AR10,AV10,AZ10,BD10,BH10,BL10,BP10,BT10,BX10,CB10,CF10,CJ10,CN10,CR10,CV10,CZ10,DD10,DH10,DL10,DP10,DT10)</f>
        <v>597002</v>
      </c>
      <c r="E10" s="121">
        <f>SUM(I10,M10,Q10,U10,Y10,AC10,AG10,AK10,AO10,AS10,AW10,BA10,BE10,BI10,BM10,BQ10,BU10,BY10,CC10,CG10,CK10,CO10,CS10,CW10,DA10,DE10,DI10,DM10,DQ10,DU10)</f>
        <v>0</v>
      </c>
      <c r="F10" s="120" t="s">
        <v>337</v>
      </c>
      <c r="G10" s="119" t="s">
        <v>338</v>
      </c>
      <c r="H10" s="121">
        <v>345980</v>
      </c>
      <c r="I10" s="121">
        <v>0</v>
      </c>
      <c r="J10" s="120" t="s">
        <v>342</v>
      </c>
      <c r="K10" s="119" t="s">
        <v>343</v>
      </c>
      <c r="L10" s="121">
        <v>251022</v>
      </c>
      <c r="M10" s="121">
        <v>0</v>
      </c>
      <c r="N10" s="120"/>
      <c r="O10" s="119"/>
      <c r="P10" s="121"/>
      <c r="Q10" s="121"/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20</v>
      </c>
      <c r="B11" s="120" t="s">
        <v>359</v>
      </c>
      <c r="C11" s="119" t="s">
        <v>360</v>
      </c>
      <c r="D11" s="121">
        <f>SUM(H11,L11,P11,T11,X11,AB11,AF11,AJ11,AN11,AR11,AV11,AZ11,BD11,BH11,BL11,BP11,BT11,BX11,CB11,CF11,CJ11,CN11,CR11,CV11,CZ11,DD11,DH11,DL11,DP11,DT11)</f>
        <v>938330</v>
      </c>
      <c r="E11" s="121">
        <f>SUM(I11,M11,Q11,U11,Y11,AC11,AG11,AK11,AO11,AS11,AW11,BA11,BE11,BI11,BM11,BQ11,BU11,BY11,CC11,CG11,CK11,CO11,CS11,CW11,DA11,DE11,DI11,DM11,DQ11,DU11)</f>
        <v>201196</v>
      </c>
      <c r="F11" s="120" t="s">
        <v>356</v>
      </c>
      <c r="G11" s="119" t="s">
        <v>357</v>
      </c>
      <c r="H11" s="121">
        <v>749490</v>
      </c>
      <c r="I11" s="121">
        <v>174799</v>
      </c>
      <c r="J11" s="120" t="s">
        <v>372</v>
      </c>
      <c r="K11" s="119" t="s">
        <v>373</v>
      </c>
      <c r="L11" s="121">
        <v>147217</v>
      </c>
      <c r="M11" s="121">
        <v>26397</v>
      </c>
      <c r="N11" s="120" t="s">
        <v>369</v>
      </c>
      <c r="O11" s="119" t="s">
        <v>370</v>
      </c>
      <c r="P11" s="121">
        <v>41623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20</v>
      </c>
      <c r="B12" s="120" t="s">
        <v>345</v>
      </c>
      <c r="C12" s="119" t="s">
        <v>346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37573</v>
      </c>
      <c r="F12" s="120" t="s">
        <v>342</v>
      </c>
      <c r="G12" s="119" t="s">
        <v>343</v>
      </c>
      <c r="H12" s="121">
        <v>0</v>
      </c>
      <c r="I12" s="121">
        <v>26981</v>
      </c>
      <c r="J12" s="120" t="s">
        <v>364</v>
      </c>
      <c r="K12" s="119" t="s">
        <v>365</v>
      </c>
      <c r="L12" s="121">
        <v>0</v>
      </c>
      <c r="M12" s="121">
        <v>10592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20</v>
      </c>
      <c r="B13" s="120" t="s">
        <v>329</v>
      </c>
      <c r="C13" s="119" t="s">
        <v>330</v>
      </c>
      <c r="D13" s="121">
        <f>SUM(H13,L13,P13,T13,X13,AB13,AF13,AJ13,AN13,AR13,AV13,AZ13,BD13,BH13,BL13,BP13,BT13,BX13,CB13,CF13,CJ13,CN13,CR13,CV13,CZ13,DD13,DH13,DL13,DP13,DT13)</f>
        <v>459076</v>
      </c>
      <c r="E13" s="121">
        <f>SUM(I13,M13,Q13,U13,Y13,AC13,AG13,AK13,AO13,AS13,AW13,BA13,BE13,BI13,BM13,BQ13,BU13,BY13,CC13,CG13,CK13,CO13,CS13,CW13,DA13,DE13,DI13,DM13,DQ13,DU13)</f>
        <v>118180</v>
      </c>
      <c r="F13" s="120" t="s">
        <v>324</v>
      </c>
      <c r="G13" s="119" t="s">
        <v>325</v>
      </c>
      <c r="H13" s="121">
        <v>31574</v>
      </c>
      <c r="I13" s="121">
        <v>0</v>
      </c>
      <c r="J13" s="120" t="s">
        <v>347</v>
      </c>
      <c r="K13" s="119" t="s">
        <v>348</v>
      </c>
      <c r="L13" s="121">
        <v>323638</v>
      </c>
      <c r="M13" s="121">
        <v>92854</v>
      </c>
      <c r="N13" s="120" t="s">
        <v>369</v>
      </c>
      <c r="O13" s="119" t="s">
        <v>370</v>
      </c>
      <c r="P13" s="121">
        <v>0</v>
      </c>
      <c r="Q13" s="121">
        <v>2090</v>
      </c>
      <c r="R13" s="120" t="s">
        <v>375</v>
      </c>
      <c r="S13" s="119" t="s">
        <v>376</v>
      </c>
      <c r="T13" s="121">
        <v>103864</v>
      </c>
      <c r="U13" s="121">
        <v>23236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20</v>
      </c>
      <c r="B14" s="120" t="s">
        <v>354</v>
      </c>
      <c r="C14" s="119" t="s">
        <v>355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102441</v>
      </c>
      <c r="F14" s="120" t="s">
        <v>350</v>
      </c>
      <c r="G14" s="119" t="s">
        <v>351</v>
      </c>
      <c r="H14" s="121">
        <v>0</v>
      </c>
      <c r="I14" s="121">
        <v>34557</v>
      </c>
      <c r="J14" s="120" t="s">
        <v>361</v>
      </c>
      <c r="K14" s="119" t="s">
        <v>362</v>
      </c>
      <c r="L14" s="121">
        <v>0</v>
      </c>
      <c r="M14" s="121">
        <v>67884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4">
    <sortCondition ref="A8:A14"/>
    <sortCondition ref="B8:B14"/>
    <sortCondition ref="C8:C14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18000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18201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18202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18204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18205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18206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18207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18208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18209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18210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18322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18382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18404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18423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18442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18481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18483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18501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18821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18825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18833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18839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18842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18844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18853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>
        <f>+'廃棄物事業経費（歳入）'!B32</f>
        <v>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>
        <f>+'廃棄物事業経費（歳入）'!B33</f>
        <v>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2018-02-28T03:12:43Z</dcterms:modified>
</cp:coreProperties>
</file>