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市町村分担金内訳!$A$6:$DU$11</definedName>
    <definedName name="_xlnm._FilterDatabase" localSheetId="4" hidden="1">組合分担金内訳!$A$6:$BE$21</definedName>
    <definedName name="_xlnm._FilterDatabase" localSheetId="3" hidden="1">'廃棄物事業経費（歳出）'!$A$6:$CI$26</definedName>
    <definedName name="_xlnm._FilterDatabase" localSheetId="2" hidden="1">'廃棄物事業経費（歳入）'!$A$6:$AE$26</definedName>
    <definedName name="_xlnm._FilterDatabase" localSheetId="0" hidden="1">'廃棄物事業経費（市町村）'!$A$6:$DJ$21</definedName>
    <definedName name="_xlnm._FilterDatabase" localSheetId="1" hidden="1">'廃棄物事業経費（組合）'!$A$6:$DJ$11</definedName>
    <definedName name="_xlnm.Print_Area" localSheetId="6">経費集計!$A$1:$M$33</definedName>
    <definedName name="_xlnm.Print_Area" localSheetId="5">市町村分担金内訳!$2:$12</definedName>
    <definedName name="_xlnm.Print_Area" localSheetId="4">組合分担金内訳!$2:$22</definedName>
    <definedName name="_xlnm.Print_Area" localSheetId="3">'廃棄物事業経費（歳出）'!$2:$27</definedName>
    <definedName name="_xlnm.Print_Area" localSheetId="2">'廃棄物事業経費（歳入）'!$2:$27</definedName>
    <definedName name="_xlnm.Print_Area" localSheetId="0">'廃棄物事業経費（市町村）'!$2:$22</definedName>
    <definedName name="_xlnm.Print_Area" localSheetId="1">'廃棄物事業経費（組合）'!$2:$12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D8" i="6"/>
  <c r="D9" i="6"/>
  <c r="D10" i="6"/>
  <c r="D11" i="6"/>
  <c r="D12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D8" i="4"/>
  <c r="D9" i="4"/>
  <c r="D10" i="4"/>
  <c r="D11" i="4"/>
  <c r="D12" i="4"/>
  <c r="D13" i="4"/>
  <c r="D14" i="4"/>
  <c r="D15" i="4"/>
  <c r="D16" i="4"/>
  <c r="D17" i="4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I8" i="2"/>
  <c r="DI9" i="2"/>
  <c r="DI10" i="2"/>
  <c r="DI11" i="2"/>
  <c r="DI12" i="2"/>
  <c r="DH8" i="2"/>
  <c r="DH9" i="2"/>
  <c r="DH10" i="2"/>
  <c r="DH11" i="2"/>
  <c r="DH12" i="2"/>
  <c r="DF8" i="2"/>
  <c r="DF9" i="2"/>
  <c r="DF10" i="2"/>
  <c r="DF11" i="2"/>
  <c r="DF12" i="2"/>
  <c r="DE8" i="2"/>
  <c r="DE9" i="2"/>
  <c r="DE10" i="2"/>
  <c r="DE11" i="2"/>
  <c r="DE12" i="2"/>
  <c r="DD8" i="2"/>
  <c r="DD9" i="2"/>
  <c r="DD10" i="2"/>
  <c r="DD11" i="2"/>
  <c r="DD12" i="2"/>
  <c r="DC8" i="2"/>
  <c r="DC9" i="2"/>
  <c r="DC10" i="2"/>
  <c r="DC11" i="2"/>
  <c r="DC12" i="2"/>
  <c r="DA8" i="2"/>
  <c r="DA9" i="2"/>
  <c r="DA10" i="2"/>
  <c r="DA11" i="2"/>
  <c r="DA12" i="2"/>
  <c r="CZ8" i="2"/>
  <c r="CZ9" i="2"/>
  <c r="CZ10" i="2"/>
  <c r="CZ11" i="2"/>
  <c r="CZ12" i="2"/>
  <c r="CY8" i="2"/>
  <c r="CY9" i="2"/>
  <c r="CY10" i="2"/>
  <c r="CY11" i="2"/>
  <c r="CY12" i="2"/>
  <c r="CX8" i="2"/>
  <c r="CX9" i="2"/>
  <c r="CX10" i="2"/>
  <c r="CX11" i="2"/>
  <c r="CX12" i="2"/>
  <c r="CV8" i="2"/>
  <c r="CV9" i="2"/>
  <c r="CV10" i="2"/>
  <c r="CV11" i="2"/>
  <c r="CV12" i="2"/>
  <c r="CU8" i="2"/>
  <c r="CU9" i="2"/>
  <c r="CU10" i="2"/>
  <c r="CU11" i="2"/>
  <c r="CU12" i="2"/>
  <c r="CT8" i="2"/>
  <c r="CT9" i="2"/>
  <c r="CT10" i="2"/>
  <c r="CT11" i="2"/>
  <c r="CT12" i="2"/>
  <c r="CS8" i="2"/>
  <c r="CS9" i="2"/>
  <c r="CS10" i="2"/>
  <c r="CS11" i="2"/>
  <c r="CS12" i="2"/>
  <c r="CO8" i="2"/>
  <c r="CO9" i="2"/>
  <c r="CO10" i="2"/>
  <c r="CO11" i="2"/>
  <c r="CO12" i="2"/>
  <c r="CN8" i="2"/>
  <c r="CN9" i="2"/>
  <c r="CN10" i="2"/>
  <c r="CN11" i="2"/>
  <c r="CN12" i="2"/>
  <c r="CM8" i="2"/>
  <c r="CM9" i="2"/>
  <c r="CM10" i="2"/>
  <c r="CM11" i="2"/>
  <c r="CM12" i="2"/>
  <c r="CL8" i="2"/>
  <c r="CL9" i="2"/>
  <c r="CL10" i="2"/>
  <c r="CL11" i="2"/>
  <c r="CL12" i="2"/>
  <c r="CK8" i="2"/>
  <c r="CK9" i="2"/>
  <c r="CK10" i="2"/>
  <c r="CK11" i="2"/>
  <c r="CK12" i="2"/>
  <c r="BZ8" i="2"/>
  <c r="DB8" i="2" s="1"/>
  <c r="BZ9" i="2"/>
  <c r="DB9" i="2" s="1"/>
  <c r="BZ10" i="2"/>
  <c r="DB10" i="2" s="1"/>
  <c r="BZ11" i="2"/>
  <c r="DB11" i="2" s="1"/>
  <c r="BZ12" i="2"/>
  <c r="DB12" i="2" s="1"/>
  <c r="BU8" i="2"/>
  <c r="CW8" i="2" s="1"/>
  <c r="BU9" i="2"/>
  <c r="CW9" i="2" s="1"/>
  <c r="BU10" i="2"/>
  <c r="CW10" i="2" s="1"/>
  <c r="BU11" i="2"/>
  <c r="CW11" i="2" s="1"/>
  <c r="BU12" i="2"/>
  <c r="CW12" i="2" s="1"/>
  <c r="BP8" i="2"/>
  <c r="BO8" i="2" s="1"/>
  <c r="BP9" i="2"/>
  <c r="CR9" i="2" s="1"/>
  <c r="BP10" i="2"/>
  <c r="BO10" i="2" s="1"/>
  <c r="BP11" i="2"/>
  <c r="CR11" i="2" s="1"/>
  <c r="BP12" i="2"/>
  <c r="BO12" i="2" s="1"/>
  <c r="BO9" i="2"/>
  <c r="CQ9" i="2" s="1"/>
  <c r="BO11" i="2"/>
  <c r="CQ11" i="2" s="1"/>
  <c r="BH8" i="2"/>
  <c r="CJ8" i="2" s="1"/>
  <c r="BH9" i="2"/>
  <c r="BG9" i="2" s="1"/>
  <c r="CI9" i="2" s="1"/>
  <c r="BH10" i="2"/>
  <c r="CJ10" i="2" s="1"/>
  <c r="BH11" i="2"/>
  <c r="BG11" i="2" s="1"/>
  <c r="CI11" i="2" s="1"/>
  <c r="BH12" i="2"/>
  <c r="CJ12" i="2" s="1"/>
  <c r="BG8" i="2"/>
  <c r="BG10" i="2"/>
  <c r="BG12" i="2"/>
  <c r="AX8" i="2"/>
  <c r="AX9" i="2"/>
  <c r="AX10" i="2"/>
  <c r="AX11" i="2"/>
  <c r="AX12" i="2"/>
  <c r="AS8" i="2"/>
  <c r="AS9" i="2"/>
  <c r="AS10" i="2"/>
  <c r="AS11" i="2"/>
  <c r="AS12" i="2"/>
  <c r="AN8" i="2"/>
  <c r="AM8" i="2" s="1"/>
  <c r="AN9" i="2"/>
  <c r="AN10" i="2"/>
  <c r="AM10" i="2" s="1"/>
  <c r="AN11" i="2"/>
  <c r="AN12" i="2"/>
  <c r="AM12" i="2" s="1"/>
  <c r="BF12" i="2" s="1"/>
  <c r="AM9" i="2"/>
  <c r="BF9" i="2" s="1"/>
  <c r="AM11" i="2"/>
  <c r="BF11" i="2" s="1"/>
  <c r="AF8" i="2"/>
  <c r="AE8" i="2" s="1"/>
  <c r="AF9" i="2"/>
  <c r="AF10" i="2"/>
  <c r="AE10" i="2" s="1"/>
  <c r="AF11" i="2"/>
  <c r="AF12" i="2"/>
  <c r="AE12" i="2" s="1"/>
  <c r="AE9" i="2"/>
  <c r="AE11" i="2"/>
  <c r="AD8" i="2"/>
  <c r="AD9" i="2"/>
  <c r="AD10" i="2"/>
  <c r="AD11" i="2"/>
  <c r="AD12" i="2"/>
  <c r="AC8" i="2"/>
  <c r="AC9" i="2"/>
  <c r="AC10" i="2"/>
  <c r="AC11" i="2"/>
  <c r="AC12" i="2"/>
  <c r="AB8" i="2"/>
  <c r="AB9" i="2"/>
  <c r="AB10" i="2"/>
  <c r="AB11" i="2"/>
  <c r="AB12" i="2"/>
  <c r="AA8" i="2"/>
  <c r="AA9" i="2"/>
  <c r="AA10" i="2"/>
  <c r="AA11" i="2"/>
  <c r="AA12" i="2"/>
  <c r="Z8" i="2"/>
  <c r="Z9" i="2"/>
  <c r="Z10" i="2"/>
  <c r="Z11" i="2"/>
  <c r="Z12" i="2"/>
  <c r="Y8" i="2"/>
  <c r="Y9" i="2"/>
  <c r="Y10" i="2"/>
  <c r="Y11" i="2"/>
  <c r="Y12" i="2"/>
  <c r="X8" i="2"/>
  <c r="X9" i="2"/>
  <c r="X10" i="2"/>
  <c r="X11" i="2"/>
  <c r="X12" i="2"/>
  <c r="N8" i="2"/>
  <c r="N9" i="2"/>
  <c r="M9" i="2" s="1"/>
  <c r="N10" i="2"/>
  <c r="N11" i="2"/>
  <c r="M11" i="2" s="1"/>
  <c r="N12" i="2"/>
  <c r="M8" i="2"/>
  <c r="M10" i="2"/>
  <c r="M12" i="2"/>
  <c r="E8" i="2"/>
  <c r="W8" i="2" s="1"/>
  <c r="E9" i="2"/>
  <c r="D9" i="2" s="1"/>
  <c r="V9" i="2" s="1"/>
  <c r="E10" i="2"/>
  <c r="W10" i="2" s="1"/>
  <c r="E11" i="2"/>
  <c r="D11" i="2" s="1"/>
  <c r="V11" i="2" s="1"/>
  <c r="E12" i="2"/>
  <c r="W12" i="2" s="1"/>
  <c r="D8" i="2"/>
  <c r="V8" i="2" s="1"/>
  <c r="D10" i="2"/>
  <c r="V10" i="2" s="1"/>
  <c r="D12" i="2"/>
  <c r="V12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BZ8" i="1"/>
  <c r="DB8" i="1" s="1"/>
  <c r="BZ9" i="1"/>
  <c r="DB9" i="1" s="1"/>
  <c r="BZ10" i="1"/>
  <c r="DB10" i="1" s="1"/>
  <c r="BZ11" i="1"/>
  <c r="DB11" i="1" s="1"/>
  <c r="BZ12" i="1"/>
  <c r="DB12" i="1" s="1"/>
  <c r="BZ13" i="1"/>
  <c r="DB13" i="1" s="1"/>
  <c r="BZ14" i="1"/>
  <c r="DB14" i="1" s="1"/>
  <c r="BZ15" i="1"/>
  <c r="DB15" i="1" s="1"/>
  <c r="BZ16" i="1"/>
  <c r="DB16" i="1" s="1"/>
  <c r="BZ17" i="1"/>
  <c r="DB17" i="1" s="1"/>
  <c r="BZ18" i="1"/>
  <c r="DB18" i="1" s="1"/>
  <c r="BZ19" i="1"/>
  <c r="DB19" i="1" s="1"/>
  <c r="BZ20" i="1"/>
  <c r="DB20" i="1" s="1"/>
  <c r="BZ21" i="1"/>
  <c r="DB21" i="1" s="1"/>
  <c r="BZ22" i="1"/>
  <c r="DB22" i="1" s="1"/>
  <c r="BU8" i="1"/>
  <c r="CW8" i="1" s="1"/>
  <c r="BU9" i="1"/>
  <c r="CW9" i="1" s="1"/>
  <c r="BU10" i="1"/>
  <c r="CW10" i="1" s="1"/>
  <c r="BU11" i="1"/>
  <c r="CW11" i="1" s="1"/>
  <c r="BU12" i="1"/>
  <c r="CW12" i="1" s="1"/>
  <c r="BU13" i="1"/>
  <c r="CW13" i="1" s="1"/>
  <c r="BU14" i="1"/>
  <c r="CW14" i="1" s="1"/>
  <c r="BU15" i="1"/>
  <c r="CW15" i="1" s="1"/>
  <c r="BU16" i="1"/>
  <c r="CW16" i="1" s="1"/>
  <c r="BU17" i="1"/>
  <c r="CW17" i="1" s="1"/>
  <c r="BU18" i="1"/>
  <c r="CW18" i="1" s="1"/>
  <c r="BU19" i="1"/>
  <c r="CW19" i="1" s="1"/>
  <c r="BU20" i="1"/>
  <c r="CW20" i="1" s="1"/>
  <c r="BU21" i="1"/>
  <c r="CW21" i="1" s="1"/>
  <c r="BU22" i="1"/>
  <c r="CW22" i="1" s="1"/>
  <c r="BP8" i="1"/>
  <c r="CR8" i="1" s="1"/>
  <c r="BP9" i="1"/>
  <c r="CR9" i="1" s="1"/>
  <c r="BP10" i="1"/>
  <c r="CR10" i="1" s="1"/>
  <c r="BP11" i="1"/>
  <c r="CR11" i="1" s="1"/>
  <c r="BP12" i="1"/>
  <c r="CR12" i="1" s="1"/>
  <c r="BP13" i="1"/>
  <c r="CR13" i="1" s="1"/>
  <c r="BP14" i="1"/>
  <c r="CR14" i="1" s="1"/>
  <c r="BP15" i="1"/>
  <c r="CR15" i="1" s="1"/>
  <c r="BP16" i="1"/>
  <c r="CR16" i="1" s="1"/>
  <c r="BP17" i="1"/>
  <c r="CR17" i="1" s="1"/>
  <c r="BP18" i="1"/>
  <c r="CR18" i="1" s="1"/>
  <c r="BP19" i="1"/>
  <c r="CR19" i="1" s="1"/>
  <c r="BP20" i="1"/>
  <c r="CR20" i="1" s="1"/>
  <c r="BP21" i="1"/>
  <c r="CR21" i="1" s="1"/>
  <c r="BP22" i="1"/>
  <c r="CR22" i="1" s="1"/>
  <c r="BO8" i="1"/>
  <c r="CH8" i="1" s="1"/>
  <c r="BO9" i="1"/>
  <c r="CQ9" i="1" s="1"/>
  <c r="BO10" i="1"/>
  <c r="CH10" i="1" s="1"/>
  <c r="BO11" i="1"/>
  <c r="CQ11" i="1" s="1"/>
  <c r="BO12" i="1"/>
  <c r="CH12" i="1" s="1"/>
  <c r="BO13" i="1"/>
  <c r="CQ13" i="1" s="1"/>
  <c r="BO14" i="1"/>
  <c r="CH14" i="1" s="1"/>
  <c r="BO15" i="1"/>
  <c r="CQ15" i="1" s="1"/>
  <c r="BO16" i="1"/>
  <c r="CH16" i="1" s="1"/>
  <c r="BO17" i="1"/>
  <c r="CQ17" i="1" s="1"/>
  <c r="BO18" i="1"/>
  <c r="CH18" i="1" s="1"/>
  <c r="BO19" i="1"/>
  <c r="CQ19" i="1" s="1"/>
  <c r="BO20" i="1"/>
  <c r="CH20" i="1" s="1"/>
  <c r="BO21" i="1"/>
  <c r="CQ21" i="1" s="1"/>
  <c r="BO22" i="1"/>
  <c r="CH22" i="1" s="1"/>
  <c r="BH8" i="1"/>
  <c r="CJ8" i="1" s="1"/>
  <c r="BH9" i="1"/>
  <c r="CJ9" i="1" s="1"/>
  <c r="BH10" i="1"/>
  <c r="CJ10" i="1" s="1"/>
  <c r="BH11" i="1"/>
  <c r="CJ11" i="1" s="1"/>
  <c r="BH12" i="1"/>
  <c r="CJ12" i="1" s="1"/>
  <c r="BH13" i="1"/>
  <c r="CJ13" i="1" s="1"/>
  <c r="BH14" i="1"/>
  <c r="CJ14" i="1" s="1"/>
  <c r="BH15" i="1"/>
  <c r="CJ15" i="1" s="1"/>
  <c r="BH16" i="1"/>
  <c r="CJ16" i="1" s="1"/>
  <c r="BH17" i="1"/>
  <c r="CJ17" i="1" s="1"/>
  <c r="BH18" i="1"/>
  <c r="CJ18" i="1" s="1"/>
  <c r="BH19" i="1"/>
  <c r="CJ19" i="1" s="1"/>
  <c r="BH20" i="1"/>
  <c r="CJ20" i="1" s="1"/>
  <c r="BH21" i="1"/>
  <c r="CJ21" i="1" s="1"/>
  <c r="BH22" i="1"/>
  <c r="CJ22" i="1" s="1"/>
  <c r="BG8" i="1"/>
  <c r="CI8" i="1" s="1"/>
  <c r="BG9" i="1"/>
  <c r="CI9" i="1" s="1"/>
  <c r="BG10" i="1"/>
  <c r="CI10" i="1" s="1"/>
  <c r="BG11" i="1"/>
  <c r="CI11" i="1" s="1"/>
  <c r="BG12" i="1"/>
  <c r="CI12" i="1" s="1"/>
  <c r="BG13" i="1"/>
  <c r="CI13" i="1" s="1"/>
  <c r="BG14" i="1"/>
  <c r="CI14" i="1" s="1"/>
  <c r="BG15" i="1"/>
  <c r="CI15" i="1" s="1"/>
  <c r="BG16" i="1"/>
  <c r="CI16" i="1" s="1"/>
  <c r="BG17" i="1"/>
  <c r="CI17" i="1" s="1"/>
  <c r="BG18" i="1"/>
  <c r="CI18" i="1" s="1"/>
  <c r="BG19" i="1"/>
  <c r="CI19" i="1" s="1"/>
  <c r="BG20" i="1"/>
  <c r="CI20" i="1" s="1"/>
  <c r="BG21" i="1"/>
  <c r="CI21" i="1" s="1"/>
  <c r="BG22" i="1"/>
  <c r="CI22" i="1" s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N8" i="1"/>
  <c r="N9" i="1"/>
  <c r="M9" i="1" s="1"/>
  <c r="N10" i="1"/>
  <c r="N11" i="1"/>
  <c r="M11" i="1" s="1"/>
  <c r="N12" i="1"/>
  <c r="N13" i="1"/>
  <c r="M13" i="1" s="1"/>
  <c r="N14" i="1"/>
  <c r="N15" i="1"/>
  <c r="N16" i="1"/>
  <c r="N17" i="1"/>
  <c r="N18" i="1"/>
  <c r="N19" i="1"/>
  <c r="N20" i="1"/>
  <c r="N21" i="1"/>
  <c r="N22" i="1"/>
  <c r="M8" i="1"/>
  <c r="M10" i="1"/>
  <c r="M12" i="1"/>
  <c r="M14" i="1"/>
  <c r="M15" i="1"/>
  <c r="M16" i="1"/>
  <c r="M17" i="1"/>
  <c r="M18" i="1"/>
  <c r="M19" i="1"/>
  <c r="M20" i="1"/>
  <c r="M21" i="1"/>
  <c r="M22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BH17" i="4" l="1"/>
  <c r="AE17" i="4"/>
  <c r="CI17" i="4" s="1"/>
  <c r="BH15" i="4"/>
  <c r="AE15" i="4"/>
  <c r="CI15" i="4" s="1"/>
  <c r="BH13" i="4"/>
  <c r="AE13" i="4"/>
  <c r="CI13" i="4" s="1"/>
  <c r="BH11" i="4"/>
  <c r="AE11" i="4"/>
  <c r="CI11" i="4" s="1"/>
  <c r="BH9" i="4"/>
  <c r="AE9" i="4"/>
  <c r="CI9" i="4" s="1"/>
  <c r="AE27" i="4"/>
  <c r="CI27" i="4" s="1"/>
  <c r="AE25" i="4"/>
  <c r="CI25" i="4" s="1"/>
  <c r="AE23" i="4"/>
  <c r="CI23" i="4" s="1"/>
  <c r="AE21" i="4"/>
  <c r="CI21" i="4" s="1"/>
  <c r="AE19" i="4"/>
  <c r="CI19" i="4" s="1"/>
  <c r="BH16" i="4"/>
  <c r="AE16" i="4"/>
  <c r="CI16" i="4" s="1"/>
  <c r="BH14" i="4"/>
  <c r="AE14" i="4"/>
  <c r="CI14" i="4" s="1"/>
  <c r="BH12" i="4"/>
  <c r="AE12" i="4"/>
  <c r="CI12" i="4" s="1"/>
  <c r="BH10" i="4"/>
  <c r="AE10" i="4"/>
  <c r="CI10" i="4" s="1"/>
  <c r="BH8" i="4"/>
  <c r="AE8" i="4"/>
  <c r="CI8" i="4" s="1"/>
  <c r="AE26" i="4"/>
  <c r="CI26" i="4" s="1"/>
  <c r="AE24" i="4"/>
  <c r="CI24" i="4" s="1"/>
  <c r="AE22" i="4"/>
  <c r="CI22" i="4" s="1"/>
  <c r="AE20" i="4"/>
  <c r="CI20" i="4" s="1"/>
  <c r="AE18" i="4"/>
  <c r="CI18" i="4" s="1"/>
  <c r="CI12" i="2"/>
  <c r="CI8" i="2"/>
  <c r="CQ12" i="2"/>
  <c r="CQ10" i="2"/>
  <c r="CQ8" i="2"/>
  <c r="BF10" i="2"/>
  <c r="BF8" i="2"/>
  <c r="CI10" i="2"/>
  <c r="W11" i="2"/>
  <c r="W9" i="2"/>
  <c r="CH11" i="2"/>
  <c r="DJ11" i="2" s="1"/>
  <c r="CH9" i="2"/>
  <c r="DJ9" i="2" s="1"/>
  <c r="CJ11" i="2"/>
  <c r="CJ9" i="2"/>
  <c r="CR12" i="2"/>
  <c r="CR10" i="2"/>
  <c r="CR8" i="2"/>
  <c r="CH12" i="2"/>
  <c r="DJ12" i="2" s="1"/>
  <c r="CH10" i="2"/>
  <c r="DJ10" i="2" s="1"/>
  <c r="CH8" i="2"/>
  <c r="DJ8" i="2" s="1"/>
  <c r="DJ22" i="1"/>
  <c r="DJ20" i="1"/>
  <c r="DJ18" i="1"/>
  <c r="DJ16" i="1"/>
  <c r="DJ14" i="1"/>
  <c r="DJ12" i="1"/>
  <c r="DJ10" i="1"/>
  <c r="DJ8" i="1"/>
  <c r="CH21" i="1"/>
  <c r="DJ21" i="1" s="1"/>
  <c r="CH19" i="1"/>
  <c r="DJ19" i="1" s="1"/>
  <c r="CH17" i="1"/>
  <c r="DJ17" i="1" s="1"/>
  <c r="CH15" i="1"/>
  <c r="DJ15" i="1" s="1"/>
  <c r="CH13" i="1"/>
  <c r="DJ13" i="1" s="1"/>
  <c r="CH11" i="1"/>
  <c r="DJ11" i="1" s="1"/>
  <c r="CH9" i="1"/>
  <c r="DJ9" i="1" s="1"/>
  <c r="CQ22" i="1"/>
  <c r="CQ20" i="1"/>
  <c r="CQ18" i="1"/>
  <c r="CQ16" i="1"/>
  <c r="CQ14" i="1"/>
  <c r="CQ12" i="1"/>
  <c r="CQ10" i="1"/>
  <c r="CQ8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/>
  <c r="B7" i="4"/>
  <c r="B7" i="5"/>
  <c r="B7" i="6"/>
  <c r="A7" i="3"/>
  <c r="A7" i="4"/>
  <c r="A7" i="5"/>
  <c r="A7" i="6"/>
  <c r="A7" i="2"/>
  <c r="L2" i="8"/>
  <c r="M2" i="8"/>
  <c r="AC2" i="8"/>
  <c r="AD2" i="8" s="1"/>
  <c r="AF2" i="8"/>
  <c r="AF28" i="8" s="1"/>
  <c r="L16" i="8" s="1"/>
  <c r="AH5" i="8"/>
  <c r="AH6" i="8"/>
  <c r="AI2" i="8"/>
  <c r="AB7" i="1"/>
  <c r="AC7" i="2" l="1"/>
  <c r="E7" i="6"/>
  <c r="D7" i="6"/>
  <c r="DH7" i="2"/>
  <c r="DD7" i="2"/>
  <c r="BZ7" i="2"/>
  <c r="DA7" i="2"/>
  <c r="CY7" i="2"/>
  <c r="CU7" i="2"/>
  <c r="CS7" i="2"/>
  <c r="CN7" i="2"/>
  <c r="CL7" i="2"/>
  <c r="AX7" i="2"/>
  <c r="DC7" i="2"/>
  <c r="AS7" i="2"/>
  <c r="CV7" i="2"/>
  <c r="AN7" i="2"/>
  <c r="AM7" i="2" s="1"/>
  <c r="AD7" i="2"/>
  <c r="AB7" i="2"/>
  <c r="AA7" i="2"/>
  <c r="Z7" i="2"/>
  <c r="N7" i="2"/>
  <c r="M7" i="2" s="1"/>
  <c r="X7" i="2"/>
  <c r="Y7" i="2"/>
  <c r="CO7" i="2"/>
  <c r="CT7" i="2"/>
  <c r="CX7" i="2"/>
  <c r="CZ7" i="2"/>
  <c r="DE7" i="2"/>
  <c r="AF52" i="8"/>
  <c r="M19" i="8" s="1"/>
  <c r="AG7" i="5"/>
  <c r="AO7" i="5"/>
  <c r="AW7" i="5"/>
  <c r="BE7" i="5"/>
  <c r="AA7" i="1"/>
  <c r="Q7" i="5"/>
  <c r="G7" i="5"/>
  <c r="N7" i="5"/>
  <c r="D7" i="5"/>
  <c r="H7" i="5"/>
  <c r="V7" i="5"/>
  <c r="E7" i="5"/>
  <c r="AL7" i="5"/>
  <c r="AT7" i="5"/>
  <c r="BB7" i="5"/>
  <c r="CH7" i="4"/>
  <c r="CG7" i="4"/>
  <c r="CF7" i="4"/>
  <c r="CD7" i="4"/>
  <c r="CC7" i="4"/>
  <c r="CB7" i="4"/>
  <c r="BZ7" i="4"/>
  <c r="BX7" i="4"/>
  <c r="BS7" i="4"/>
  <c r="AO7" i="4"/>
  <c r="BR7" i="4"/>
  <c r="BO7" i="4"/>
  <c r="BM7" i="4"/>
  <c r="BK7" i="4"/>
  <c r="AG7" i="4"/>
  <c r="AF7" i="4" s="1"/>
  <c r="W7" i="4"/>
  <c r="BN7" i="4"/>
  <c r="BT7" i="4"/>
  <c r="BW7" i="4"/>
  <c r="BY7" i="4"/>
  <c r="AY7" i="4"/>
  <c r="CE7" i="4"/>
  <c r="AC7" i="3"/>
  <c r="AA7" i="3"/>
  <c r="Z7" i="3"/>
  <c r="Y7" i="3"/>
  <c r="N7" i="3"/>
  <c r="X7" i="3"/>
  <c r="E7" i="3"/>
  <c r="D7" i="3" s="1"/>
  <c r="AF18" i="8"/>
  <c r="F11" i="8" s="1"/>
  <c r="F20" i="8" s="1"/>
  <c r="AF60" i="8"/>
  <c r="M27" i="8" s="1"/>
  <c r="AF22" i="8"/>
  <c r="L8" i="8" s="1"/>
  <c r="AF47" i="8"/>
  <c r="M12" i="8" s="1"/>
  <c r="F21" i="8" s="1"/>
  <c r="AF48" i="8"/>
  <c r="M15" i="8" s="1"/>
  <c r="AF16" i="8"/>
  <c r="F9" i="8" s="1"/>
  <c r="AF32" i="8"/>
  <c r="L20" i="8" s="1"/>
  <c r="AF10" i="8"/>
  <c r="E10" i="8" s="1"/>
  <c r="AF61" i="8"/>
  <c r="M28" i="8" s="1"/>
  <c r="M7" i="3"/>
  <c r="V7" i="3" s="1"/>
  <c r="AF26" i="8"/>
  <c r="L12" i="8" s="1"/>
  <c r="AF17" i="8"/>
  <c r="F10" i="8" s="1"/>
  <c r="AF27" i="8"/>
  <c r="L15" i="8" s="1"/>
  <c r="AF57" i="8"/>
  <c r="M24" i="8" s="1"/>
  <c r="AF8" i="8"/>
  <c r="E8" i="8" s="1"/>
  <c r="AF36" i="8"/>
  <c r="L24" i="8" s="1"/>
  <c r="AF24" i="8"/>
  <c r="L10" i="8" s="1"/>
  <c r="AF37" i="8"/>
  <c r="L25" i="8" s="1"/>
  <c r="AF49" i="8"/>
  <c r="M16" i="8" s="1"/>
  <c r="AF11" i="8"/>
  <c r="E11" i="8" s="1"/>
  <c r="E20" i="8" s="1"/>
  <c r="DI7" i="1"/>
  <c r="DH7" i="1"/>
  <c r="DG7" i="1"/>
  <c r="DF7" i="1"/>
  <c r="DD7" i="1"/>
  <c r="BZ7" i="1"/>
  <c r="CZ7" i="1"/>
  <c r="CY7" i="1"/>
  <c r="CU7" i="1"/>
  <c r="CT7" i="1"/>
  <c r="CS7" i="1"/>
  <c r="CN7" i="1"/>
  <c r="CL7" i="1"/>
  <c r="BH7" i="1"/>
  <c r="BG7" i="1" s="1"/>
  <c r="AX7" i="1"/>
  <c r="DC7" i="1"/>
  <c r="DA7" i="1"/>
  <c r="AS7" i="1"/>
  <c r="CX7" i="1"/>
  <c r="AN7" i="1"/>
  <c r="AF7" i="1"/>
  <c r="AE7" i="1" s="1"/>
  <c r="CK7" i="1"/>
  <c r="AD7" i="1"/>
  <c r="AC7" i="1"/>
  <c r="Z7" i="1"/>
  <c r="Y7" i="1"/>
  <c r="X7" i="1"/>
  <c r="N7" i="1"/>
  <c r="M7" i="1" s="1"/>
  <c r="E7" i="1"/>
  <c r="BP7" i="1"/>
  <c r="CR7" i="1" s="1"/>
  <c r="BU7" i="1"/>
  <c r="DE7" i="1"/>
  <c r="CM7" i="1"/>
  <c r="CO7" i="1"/>
  <c r="AF31" i="8"/>
  <c r="L19" i="8" s="1"/>
  <c r="AF42" i="8"/>
  <c r="M7" i="8" s="1"/>
  <c r="AF46" i="8"/>
  <c r="M11" i="8" s="1"/>
  <c r="AF58" i="8"/>
  <c r="M25" i="8" s="1"/>
  <c r="AF25" i="8"/>
  <c r="L11" i="8" s="1"/>
  <c r="AF40" i="8"/>
  <c r="L28" i="8" s="1"/>
  <c r="AF7" i="8"/>
  <c r="E7" i="8" s="1"/>
  <c r="AF54" i="8"/>
  <c r="M21" i="8" s="1"/>
  <c r="AF59" i="8"/>
  <c r="M26" i="8" s="1"/>
  <c r="AF41" i="8"/>
  <c r="L31" i="8" s="1"/>
  <c r="AF23" i="8"/>
  <c r="L9" i="8" s="1"/>
  <c r="AF12" i="8"/>
  <c r="E12" i="8" s="1"/>
  <c r="AF34" i="8"/>
  <c r="L22" i="8" s="1"/>
  <c r="AF15" i="8"/>
  <c r="F8" i="8" s="1"/>
  <c r="AF30" i="8"/>
  <c r="L18" i="8" s="1"/>
  <c r="AF9" i="8"/>
  <c r="E9" i="8" s="1"/>
  <c r="AF13" i="8"/>
  <c r="E15" i="8" s="1"/>
  <c r="AF43" i="8"/>
  <c r="M8" i="8" s="1"/>
  <c r="AF55" i="8"/>
  <c r="M22" i="8" s="1"/>
  <c r="AD7" i="5"/>
  <c r="R7" i="4"/>
  <c r="Y7" i="5"/>
  <c r="BH7" i="2"/>
  <c r="BG7" i="2" s="1"/>
  <c r="CK7" i="2"/>
  <c r="CM7" i="2"/>
  <c r="CP7" i="1"/>
  <c r="CV7" i="1"/>
  <c r="BP7" i="2"/>
  <c r="BU7" i="2"/>
  <c r="CW7" i="2" s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T7" i="4"/>
  <c r="E7" i="4"/>
  <c r="BJ7" i="4"/>
  <c r="BL7" i="4"/>
  <c r="BU7" i="4"/>
  <c r="M7" i="4"/>
  <c r="AB7" i="3"/>
  <c r="AD7" i="3"/>
  <c r="E7" i="2"/>
  <c r="AF7" i="2"/>
  <c r="AE7" i="2" s="1"/>
  <c r="BF7" i="2" s="1"/>
  <c r="DF7" i="2"/>
  <c r="DI7" i="2"/>
  <c r="DB7" i="2" l="1"/>
  <c r="CJ7" i="1"/>
  <c r="AN7" i="4"/>
  <c r="BG7" i="4" s="1"/>
  <c r="CW7" i="1"/>
  <c r="F7" i="5"/>
  <c r="BO7" i="1"/>
  <c r="CH7" i="1" s="1"/>
  <c r="CA7" i="4"/>
  <c r="AM7" i="1"/>
  <c r="BF7" i="1" s="1"/>
  <c r="I7" i="5"/>
  <c r="E21" i="8"/>
  <c r="W7" i="3"/>
  <c r="DB7" i="1"/>
  <c r="CI7" i="1"/>
  <c r="W7" i="1"/>
  <c r="E13" i="8"/>
  <c r="E16" i="8" s="1"/>
  <c r="D7" i="1"/>
  <c r="V7" i="1" s="1"/>
  <c r="L13" i="8"/>
  <c r="L14" i="8" s="1"/>
  <c r="M29" i="8"/>
  <c r="M30" i="8" s="1"/>
  <c r="M13" i="8"/>
  <c r="M14" i="8" s="1"/>
  <c r="L29" i="8"/>
  <c r="L30" i="8" s="1"/>
  <c r="D7" i="2"/>
  <c r="V7" i="2" s="1"/>
  <c r="W7" i="2"/>
  <c r="BO7" i="2"/>
  <c r="CR7" i="2"/>
  <c r="CJ7" i="2"/>
  <c r="BV7" i="4"/>
  <c r="L7" i="4"/>
  <c r="BQ7" i="4"/>
  <c r="BI7" i="4"/>
  <c r="D7" i="4"/>
  <c r="F13" i="8"/>
  <c r="CI7" i="2"/>
  <c r="CQ7" i="1" l="1"/>
  <c r="BP7" i="4"/>
  <c r="DJ7" i="1"/>
  <c r="E14" i="8"/>
  <c r="E17" i="8" s="1"/>
  <c r="M32" i="8"/>
  <c r="M33" i="8"/>
  <c r="L33" i="8"/>
  <c r="L32" i="8"/>
  <c r="AE7" i="4"/>
  <c r="CI7" i="4" s="1"/>
  <c r="BH7" i="4"/>
  <c r="F14" i="8"/>
  <c r="F17" i="8" s="1"/>
  <c r="F16" i="8"/>
  <c r="CQ7" i="2"/>
  <c r="CH7" i="2"/>
  <c r="DJ7" i="2" s="1"/>
</calcChain>
</file>

<file path=xl/sharedStrings.xml><?xml version="1.0" encoding="utf-8"?>
<sst xmlns="http://schemas.openxmlformats.org/spreadsheetml/2006/main" count="1863" uniqueCount="386">
  <si>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</si>
  <si>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</si>
  <si>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</si>
  <si>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</si>
  <si>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</si>
  <si>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</si>
  <si>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</si>
  <si>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</si>
  <si>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</si>
  <si>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</si>
  <si>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</si>
  <si>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</si>
  <si>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</si>
  <si>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</si>
  <si>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</si>
  <si>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</si>
  <si>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</si>
  <si>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</si>
  <si>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</si>
  <si>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</si>
  <si>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</si>
  <si>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</si>
  <si>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</si>
  <si>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</si>
  <si>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</si>
  <si>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</si>
  <si>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</si>
  <si>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</si>
  <si>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</si>
  <si>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</si>
  <si>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</si>
  <si>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</si>
  <si>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</si>
  <si>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</si>
  <si>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</si>
  <si>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</si>
  <si>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</si>
  <si>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</si>
  <si>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</si>
  <si>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</si>
  <si>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</si>
  <si>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</si>
  <si>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</si>
  <si>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</si>
  <si>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</si>
  <si>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</si>
  <si>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</si>
  <si>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</si>
  <si>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</si>
  <si>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</si>
  <si>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</si>
  <si>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</si>
  <si>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</si>
  <si>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</si>
  <si>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</si>
  <si>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</si>
  <si>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</si>
  <si>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</si>
  <si>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</si>
  <si>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</si>
  <si>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</si>
  <si>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</si>
  <si>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</si>
  <si>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</si>
  <si>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</si>
  <si>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</si>
  <si>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</si>
  <si>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</si>
  <si>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</si>
  <si>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</si>
  <si>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</si>
  <si>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</si>
  <si>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</si>
  <si>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</si>
  <si>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</si>
  <si>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</si>
  <si>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</si>
  <si>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</si>
  <si>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</si>
  <si>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</si>
  <si>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</si>
  <si>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</si>
  <si>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</si>
  <si>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</si>
  <si>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</si>
  <si>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</si>
  <si>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</si>
  <si>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</si>
  <si>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</si>
  <si>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</si>
  <si>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</si>
  <si>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</si>
  <si>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</si>
  <si>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</si>
  <si>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</si>
  <si>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</si>
  <si>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</si>
  <si>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</si>
  <si>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</si>
  <si>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</si>
  <si>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</si>
  <si>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</si>
  <si>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</si>
  <si>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</si>
  <si>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</si>
  <si>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</si>
  <si>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</si>
  <si>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</si>
  <si>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</si>
  <si>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</si>
  <si>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</si>
  <si>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</si>
  <si>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</si>
  <si>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</si>
  <si>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</si>
  <si>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</si>
  <si>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</si>
  <si>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</si>
  <si>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</si>
  <si>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</si>
  <si>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</si>
  <si>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</si>
  <si>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</si>
  <si>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</si>
  <si>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</si>
  <si>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</si>
  <si>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</si>
  <si>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</si>
  <si>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</si>
  <si>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</si>
  <si>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</si>
  <si>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</si>
  <si>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</si>
  <si>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</si>
  <si>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</si>
  <si>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</si>
  <si>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</si>
  <si>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</si>
  <si>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</si>
  <si>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</si>
  <si>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</si>
  <si>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</si>
  <si>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</si>
  <si>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</si>
  <si>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</si>
  <si>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</si>
  <si>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</si>
  <si>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</si>
  <si>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</si>
  <si>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</si>
  <si>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</si>
  <si>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</si>
  <si>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</si>
  <si>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</si>
  <si>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</si>
  <si>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</si>
  <si>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</si>
  <si>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</si>
  <si>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</si>
  <si>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</si>
  <si>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</si>
  <si>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</si>
  <si>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</si>
  <si>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</si>
  <si>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</si>
  <si>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</si>
  <si>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</si>
  <si>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</si>
  <si>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</si>
  <si>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</si>
  <si>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</si>
  <si>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</si>
  <si>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</si>
  <si>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</si>
  <si>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</si>
  <si>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</si>
  <si>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</si>
  <si>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</si>
  <si>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</si>
  <si>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</si>
  <si>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</si>
  <si>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</si>
  <si>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</si>
  <si>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</si>
  <si>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</si>
  <si>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</si>
  <si>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</si>
  <si>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</si>
  <si>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</si>
  <si>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</si>
  <si>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</si>
  <si>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</si>
  <si>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</si>
  <si>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</si>
  <si>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</si>
  <si>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</si>
  <si>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</si>
  <si>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</si>
  <si>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</si>
  <si>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</si>
  <si>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</si>
  <si>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</si>
  <si>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</si>
  <si>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</si>
  <si>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</si>
  <si>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</si>
  <si>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</si>
  <si>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</si>
  <si>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</si>
  <si>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</si>
  <si>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</si>
  <si>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</si>
  <si>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</si>
  <si>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</si>
  <si>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</si>
  <si>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</si>
  <si>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</si>
  <si>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</si>
  <si>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</si>
  <si>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</si>
  <si>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</si>
  <si>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</si>
  <si>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</si>
  <si>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</si>
  <si>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</si>
  <si>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</si>
  <si>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</si>
  <si>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</si>
  <si>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</si>
  <si>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</si>
  <si>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</si>
  <si>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</si>
  <si>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</si>
  <si>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</si>
  <si>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</si>
  <si>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</si>
  <si>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</si>
  <si>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</si>
  <si>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</si>
  <si>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</si>
  <si>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</si>
  <si>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</si>
  <si>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</si>
  <si>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</si>
  <si>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</si>
  <si>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</si>
  <si>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</si>
  <si>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</si>
  <si>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</si>
  <si>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</si>
  <si>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</si>
  <si>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</si>
  <si>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</si>
  <si>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</si>
  <si>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</si>
  <si>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</si>
  <si>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</si>
  <si>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</si>
  <si>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</si>
  <si>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</si>
  <si>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</si>
  <si>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</si>
  <si>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</si>
  <si>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</si>
  <si>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</si>
  <si>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</si>
  <si>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</si>
  <si>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</si>
  <si>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</si>
  <si>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</si>
  <si>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</si>
  <si>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</si>
  <si>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</si>
  <si>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</si>
  <si>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</si>
  <si>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</si>
  <si>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</si>
  <si>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</si>
  <si>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</si>
  <si>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</si>
  <si>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</si>
  <si>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</si>
  <si>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</si>
  <si>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</si>
  <si>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</si>
  <si>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</si>
  <si>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</si>
  <si>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</si>
  <si>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</si>
  <si>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</si>
  <si>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</si>
  <si>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</si>
  <si>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</si>
  <si>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</si>
  <si>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</si>
  <si>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</si>
  <si>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</si>
  <si>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</si>
  <si>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</si>
  <si>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</si>
  <si>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</si>
  <si>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</si>
  <si>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</si>
  <si>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</si>
  <si>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</si>
  <si>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</si>
  <si>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</si>
  <si>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</si>
  <si>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</si>
  <si>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</si>
  <si>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</si>
  <si>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</si>
  <si>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</si>
  <si>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</si>
  <si>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</si>
  <si>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</si>
  <si>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</si>
  <si>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16000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</si>
  <si>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</si>
  <si>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</si>
  <si>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</si>
  <si>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</si>
  <si>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</si>
  <si>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</si>
  <si>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16201</t>
  </si>
  <si>
    <t>富山市</t>
  </si>
  <si>
    <t>161201</t>
  </si>
  <si>
    <t>16897</t>
  </si>
  <si>
    <t>富山地区広域圏事務組合</t>
  </si>
  <si>
    <t>16202</t>
  </si>
  <si>
    <t>高岡市</t>
  </si>
  <si>
    <t>161202</t>
  </si>
  <si>
    <t>16900</t>
  </si>
  <si>
    <t>高岡地区広域圏事務組合</t>
  </si>
  <si>
    <t>16842</t>
  </si>
  <si>
    <t>砺波地方衛生施設組合</t>
  </si>
  <si>
    <t>16204</t>
  </si>
  <si>
    <t>魚津市</t>
  </si>
  <si>
    <t>161204</t>
  </si>
  <si>
    <t>16892</t>
  </si>
  <si>
    <t>新川広域圏事務組合</t>
  </si>
  <si>
    <t>16205</t>
  </si>
  <si>
    <t>氷見市</t>
  </si>
  <si>
    <t>161205</t>
  </si>
  <si>
    <t>16206</t>
  </si>
  <si>
    <t>滑川市</t>
  </si>
  <si>
    <t>161206</t>
  </si>
  <si>
    <t>富山地区広域圏事務</t>
  </si>
  <si>
    <t>16207</t>
  </si>
  <si>
    <t>黒部市</t>
  </si>
  <si>
    <t>161207</t>
  </si>
  <si>
    <t>16208</t>
  </si>
  <si>
    <t>砺波市</t>
  </si>
  <si>
    <t>161208</t>
  </si>
  <si>
    <t>16891</t>
  </si>
  <si>
    <t>砺波広域圏事務組合</t>
  </si>
  <si>
    <t>16209</t>
  </si>
  <si>
    <t>小矢部市</t>
  </si>
  <si>
    <t>161209</t>
  </si>
  <si>
    <t>16210</t>
  </si>
  <si>
    <t>南砺市</t>
  </si>
  <si>
    <t>161210</t>
  </si>
  <si>
    <t>16211</t>
  </si>
  <si>
    <t>射水市</t>
  </si>
  <si>
    <t>161211</t>
  </si>
  <si>
    <t>16321</t>
  </si>
  <si>
    <t>舟橋村</t>
  </si>
  <si>
    <t>161321</t>
  </si>
  <si>
    <t>16322</t>
  </si>
  <si>
    <t>上市町</t>
  </si>
  <si>
    <t>161322</t>
  </si>
  <si>
    <t>16323</t>
  </si>
  <si>
    <t>立山町</t>
  </si>
  <si>
    <t>161323</t>
  </si>
  <si>
    <t>16342</t>
  </si>
  <si>
    <t>入善町</t>
  </si>
  <si>
    <t>161342</t>
  </si>
  <si>
    <t>16343</t>
  </si>
  <si>
    <t>朝日町</t>
  </si>
  <si>
    <t>161343</t>
  </si>
  <si>
    <t>162004</t>
  </si>
  <si>
    <t>162003</t>
  </si>
  <si>
    <t>162002</t>
  </si>
  <si>
    <t>162005</t>
  </si>
  <si>
    <t>162001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</si>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</sst>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18</v>
      </c>
      <c r="B7" s="154" t="s">
        <v>317</v>
      </c>
      <c r="C7" s="138" t="s">
        <v>33</v>
      </c>
      <c r="D7" s="140">
        <f>SUM(E7,+L7)</f>
        <v>8055107</v>
      </c>
      <c r="E7" s="140">
        <f>SUM(F7:I7,K7)</f>
        <v>1027708</v>
      </c>
      <c r="F7" s="140">
        <f t="shared" ref="F7:L7" si="0">SUM(F$8:F$1000)</f>
        <v>12211</v>
      </c>
      <c r="G7" s="140">
        <f t="shared" si="0"/>
        <v>9226</v>
      </c>
      <c r="H7" s="140">
        <f t="shared" si="0"/>
        <v>73900</v>
      </c>
      <c r="I7" s="140">
        <f t="shared" si="0"/>
        <v>717285</v>
      </c>
      <c r="J7" s="143" t="s">
        <v>314</v>
      </c>
      <c r="K7" s="140">
        <f t="shared" si="0"/>
        <v>215086</v>
      </c>
      <c r="L7" s="140">
        <f t="shared" si="0"/>
        <v>7027399</v>
      </c>
      <c r="M7" s="140">
        <f>SUM(N7,+U7)</f>
        <v>1351746</v>
      </c>
      <c r="N7" s="140">
        <f>SUM(O7:R7,T7)</f>
        <v>421586</v>
      </c>
      <c r="O7" s="140">
        <f t="shared" ref="O7:U7" si="1">SUM(O$8:O$1000)</f>
        <v>74653</v>
      </c>
      <c r="P7" s="140">
        <f t="shared" si="1"/>
        <v>2632</v>
      </c>
      <c r="Q7" s="140">
        <f t="shared" si="1"/>
        <v>143100</v>
      </c>
      <c r="R7" s="140">
        <f t="shared" si="1"/>
        <v>201183</v>
      </c>
      <c r="S7" s="143" t="s">
        <v>314</v>
      </c>
      <c r="T7" s="140">
        <f t="shared" si="1"/>
        <v>18</v>
      </c>
      <c r="U7" s="140">
        <f t="shared" si="1"/>
        <v>930160</v>
      </c>
      <c r="V7" s="140">
        <f t="shared" ref="V7:AA7" si="2">+SUM(D7,M7)</f>
        <v>9406853</v>
      </c>
      <c r="W7" s="140">
        <f t="shared" si="2"/>
        <v>1449294</v>
      </c>
      <c r="X7" s="140">
        <f t="shared" si="2"/>
        <v>86864</v>
      </c>
      <c r="Y7" s="140">
        <f t="shared" si="2"/>
        <v>11858</v>
      </c>
      <c r="Z7" s="140">
        <f t="shared" si="2"/>
        <v>217000</v>
      </c>
      <c r="AA7" s="140">
        <f t="shared" si="2"/>
        <v>918468</v>
      </c>
      <c r="AB7" s="142" t="str">
        <f>IF(+SUM(J7,S7)=0,"-",+SUM(J7,S7))</f>
        <v>-</v>
      </c>
      <c r="AC7" s="140">
        <f>+SUM(K7,T7)</f>
        <v>215104</v>
      </c>
      <c r="AD7" s="140">
        <f>+SUM(L7,U7)</f>
        <v>7957559</v>
      </c>
      <c r="AE7" s="140">
        <f>SUM(AF7,+AK7)</f>
        <v>45997</v>
      </c>
      <c r="AF7" s="140">
        <f>SUM(AG7:AJ7)</f>
        <v>21287</v>
      </c>
      <c r="AG7" s="140">
        <f t="shared" ref="AG7:AL7" si="3">SUM(AG$8:AG$1000)</f>
        <v>21287</v>
      </c>
      <c r="AH7" s="140">
        <f t="shared" si="3"/>
        <v>0</v>
      </c>
      <c r="AI7" s="140">
        <f t="shared" si="3"/>
        <v>0</v>
      </c>
      <c r="AJ7" s="140">
        <f t="shared" si="3"/>
        <v>0</v>
      </c>
      <c r="AK7" s="140">
        <f t="shared" si="3"/>
        <v>24710</v>
      </c>
      <c r="AL7" s="140">
        <f t="shared" si="3"/>
        <v>0</v>
      </c>
      <c r="AM7" s="140">
        <f>SUM(AN7,AS7,AW7,AX7,BD7)</f>
        <v>5982284</v>
      </c>
      <c r="AN7" s="140">
        <f>SUM(AO7:AR7)</f>
        <v>1803987</v>
      </c>
      <c r="AO7" s="140">
        <f>SUM(AO$8:AO$1000)</f>
        <v>376475</v>
      </c>
      <c r="AP7" s="140">
        <f>SUM(AP$8:AP$1000)</f>
        <v>1246293</v>
      </c>
      <c r="AQ7" s="140">
        <f>SUM(AQ$8:AQ$1000)</f>
        <v>119373</v>
      </c>
      <c r="AR7" s="140">
        <f>SUM(AR$8:AR$1000)</f>
        <v>61846</v>
      </c>
      <c r="AS7" s="140">
        <f>SUM(AT7:AV7)</f>
        <v>353658</v>
      </c>
      <c r="AT7" s="140">
        <f>SUM(AT$8:AT$1000)</f>
        <v>187447</v>
      </c>
      <c r="AU7" s="140">
        <f>SUM(AU$8:AU$1000)</f>
        <v>81651</v>
      </c>
      <c r="AV7" s="140">
        <f>SUM(AV$8:AV$1000)</f>
        <v>84560</v>
      </c>
      <c r="AW7" s="140">
        <f>SUM(AW$8:AW$1000)</f>
        <v>39632</v>
      </c>
      <c r="AX7" s="140">
        <f>SUM(AY7:BB7)</f>
        <v>3772300</v>
      </c>
      <c r="AY7" s="140">
        <f t="shared" ref="AY7:BE7" si="4">SUM(AY$8:AY$1000)</f>
        <v>2555265</v>
      </c>
      <c r="AZ7" s="140">
        <f t="shared" si="4"/>
        <v>1064008</v>
      </c>
      <c r="BA7" s="140">
        <f t="shared" si="4"/>
        <v>126746</v>
      </c>
      <c r="BB7" s="140">
        <f t="shared" si="4"/>
        <v>26281</v>
      </c>
      <c r="BC7" s="140">
        <f t="shared" si="4"/>
        <v>1941316</v>
      </c>
      <c r="BD7" s="140">
        <f t="shared" si="4"/>
        <v>12707</v>
      </c>
      <c r="BE7" s="140">
        <f t="shared" si="4"/>
        <v>85510</v>
      </c>
      <c r="BF7" s="140">
        <f>SUM(AE7,+AM7,+BE7)</f>
        <v>6113791</v>
      </c>
      <c r="BG7" s="140">
        <f>SUM(BH7,+BM7)</f>
        <v>226673</v>
      </c>
      <c r="BH7" s="140">
        <f>SUM(BI7:BL7)</f>
        <v>226673</v>
      </c>
      <c r="BI7" s="140">
        <f t="shared" ref="BI7:BN7" si="5">SUM(BI$8:BI$1000)</f>
        <v>0</v>
      </c>
      <c r="BJ7" s="140">
        <f t="shared" si="5"/>
        <v>226673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0</v>
      </c>
      <c r="BO7" s="140">
        <f>SUM(BP7,BU7,BY7,BZ7,CF7)</f>
        <v>698760</v>
      </c>
      <c r="BP7" s="140">
        <f>SUM(BQ7:BT7)</f>
        <v>240196</v>
      </c>
      <c r="BQ7" s="140">
        <f>SUM(BQ$8:BQ$1000)</f>
        <v>98279</v>
      </c>
      <c r="BR7" s="140">
        <f>SUM(BR$8:BR$1000)</f>
        <v>94318</v>
      </c>
      <c r="BS7" s="140">
        <f>SUM(BS$8:BS$1000)</f>
        <v>47599</v>
      </c>
      <c r="BT7" s="140">
        <f>SUM(BT$8:BT$1000)</f>
        <v>0</v>
      </c>
      <c r="BU7" s="140">
        <f>SUM(BV7:BX7)</f>
        <v>136310</v>
      </c>
      <c r="BV7" s="140">
        <f>SUM(BV$8:BV$1000)</f>
        <v>4025</v>
      </c>
      <c r="BW7" s="140">
        <f>SUM(BW$8:BW$1000)</f>
        <v>132098</v>
      </c>
      <c r="BX7" s="140">
        <f>SUM(BX$8:BX$1000)</f>
        <v>187</v>
      </c>
      <c r="BY7" s="140">
        <f>SUM(BY$8:BY$1000)</f>
        <v>0</v>
      </c>
      <c r="BZ7" s="140">
        <f>SUM(CA7:CD7)</f>
        <v>322254</v>
      </c>
      <c r="CA7" s="140">
        <f t="shared" ref="CA7:CG7" si="6">SUM(CA$8:CA$1000)</f>
        <v>165933</v>
      </c>
      <c r="CB7" s="140">
        <f t="shared" si="6"/>
        <v>119927</v>
      </c>
      <c r="CC7" s="140">
        <f t="shared" si="6"/>
        <v>0</v>
      </c>
      <c r="CD7" s="140">
        <f t="shared" si="6"/>
        <v>36394</v>
      </c>
      <c r="CE7" s="140">
        <f t="shared" si="6"/>
        <v>383278</v>
      </c>
      <c r="CF7" s="140">
        <f t="shared" si="6"/>
        <v>0</v>
      </c>
      <c r="CG7" s="140">
        <f t="shared" si="6"/>
        <v>43035</v>
      </c>
      <c r="CH7" s="140">
        <f>SUM(BG7,+BO7,+CG7)</f>
        <v>968468</v>
      </c>
      <c r="CI7" s="140">
        <f t="shared" ref="CI7:DJ7" si="7">SUM(AE7,+BG7)</f>
        <v>272670</v>
      </c>
      <c r="CJ7" s="140">
        <f t="shared" si="7"/>
        <v>247960</v>
      </c>
      <c r="CK7" s="140">
        <f t="shared" si="7"/>
        <v>21287</v>
      </c>
      <c r="CL7" s="140">
        <f t="shared" si="7"/>
        <v>226673</v>
      </c>
      <c r="CM7" s="140">
        <f t="shared" si="7"/>
        <v>0</v>
      </c>
      <c r="CN7" s="140">
        <f t="shared" si="7"/>
        <v>0</v>
      </c>
      <c r="CO7" s="140">
        <f t="shared" si="7"/>
        <v>24710</v>
      </c>
      <c r="CP7" s="140">
        <f t="shared" si="7"/>
        <v>0</v>
      </c>
      <c r="CQ7" s="140">
        <f t="shared" si="7"/>
        <v>6681044</v>
      </c>
      <c r="CR7" s="140">
        <f t="shared" si="7"/>
        <v>2044183</v>
      </c>
      <c r="CS7" s="140">
        <f t="shared" si="7"/>
        <v>474754</v>
      </c>
      <c r="CT7" s="140">
        <f t="shared" si="7"/>
        <v>1340611</v>
      </c>
      <c r="CU7" s="140">
        <f t="shared" si="7"/>
        <v>166972</v>
      </c>
      <c r="CV7" s="140">
        <f t="shared" si="7"/>
        <v>61846</v>
      </c>
      <c r="CW7" s="140">
        <f t="shared" si="7"/>
        <v>489968</v>
      </c>
      <c r="CX7" s="140">
        <f t="shared" si="7"/>
        <v>191472</v>
      </c>
      <c r="CY7" s="140">
        <f t="shared" si="7"/>
        <v>213749</v>
      </c>
      <c r="CZ7" s="140">
        <f t="shared" si="7"/>
        <v>84747</v>
      </c>
      <c r="DA7" s="140">
        <f t="shared" si="7"/>
        <v>39632</v>
      </c>
      <c r="DB7" s="140">
        <f t="shared" si="7"/>
        <v>4094554</v>
      </c>
      <c r="DC7" s="140">
        <f t="shared" si="7"/>
        <v>2721198</v>
      </c>
      <c r="DD7" s="140">
        <f t="shared" si="7"/>
        <v>1183935</v>
      </c>
      <c r="DE7" s="140">
        <f t="shared" si="7"/>
        <v>126746</v>
      </c>
      <c r="DF7" s="140">
        <f t="shared" si="7"/>
        <v>62675</v>
      </c>
      <c r="DG7" s="140">
        <f t="shared" si="7"/>
        <v>2324594</v>
      </c>
      <c r="DH7" s="140">
        <f t="shared" si="7"/>
        <v>12707</v>
      </c>
      <c r="DI7" s="140">
        <f t="shared" si="7"/>
        <v>128545</v>
      </c>
      <c r="DJ7" s="140">
        <f t="shared" si="7"/>
        <v>7082259</v>
      </c>
    </row>
    <row r="8" spans="1:114" s="136" customFormat="1" ht="13.5" customHeight="1" x14ac:dyDescent="0.15">
      <c r="A8" s="119" t="s">
        <v>18</v>
      </c>
      <c r="B8" s="120" t="s">
        <v>324</v>
      </c>
      <c r="C8" s="119" t="s">
        <v>325</v>
      </c>
      <c r="D8" s="121">
        <f>SUM(E8,+L8)</f>
        <v>2253064</v>
      </c>
      <c r="E8" s="121">
        <f>SUM(F8:I8,K8)</f>
        <v>128102</v>
      </c>
      <c r="F8" s="121">
        <v>0</v>
      </c>
      <c r="G8" s="121">
        <v>0</v>
      </c>
      <c r="H8" s="121">
        <v>0</v>
      </c>
      <c r="I8" s="121">
        <v>9075</v>
      </c>
      <c r="J8" s="122" t="s">
        <v>385</v>
      </c>
      <c r="K8" s="121">
        <v>119027</v>
      </c>
      <c r="L8" s="121">
        <v>2124962</v>
      </c>
      <c r="M8" s="121">
        <f>SUM(N8,+U8)</f>
        <v>364645</v>
      </c>
      <c r="N8" s="121">
        <f>SUM(O8:R8,T8)</f>
        <v>118023</v>
      </c>
      <c r="O8" s="121">
        <v>308</v>
      </c>
      <c r="P8" s="121">
        <v>1663</v>
      </c>
      <c r="Q8" s="121">
        <v>0</v>
      </c>
      <c r="R8" s="121">
        <v>116040</v>
      </c>
      <c r="S8" s="122" t="s">
        <v>385</v>
      </c>
      <c r="T8" s="121">
        <v>12</v>
      </c>
      <c r="U8" s="121">
        <v>246622</v>
      </c>
      <c r="V8" s="121">
        <f>+SUM(D8,M8)</f>
        <v>2617709</v>
      </c>
      <c r="W8" s="121">
        <f>+SUM(E8,N8)</f>
        <v>246125</v>
      </c>
      <c r="X8" s="121">
        <f>+SUM(F8,O8)</f>
        <v>308</v>
      </c>
      <c r="Y8" s="121">
        <f>+SUM(G8,P8)</f>
        <v>1663</v>
      </c>
      <c r="Z8" s="121">
        <f>+SUM(H8,Q8)</f>
        <v>0</v>
      </c>
      <c r="AA8" s="121">
        <f>+SUM(I8,R8)</f>
        <v>125115</v>
      </c>
      <c r="AB8" s="122" t="str">
        <f>IF(+SUM(J8,S8)=0,"-",+SUM(J8,S8))</f>
        <v>-</v>
      </c>
      <c r="AC8" s="121">
        <f>+SUM(K8,T8)</f>
        <v>119039</v>
      </c>
      <c r="AD8" s="121">
        <f>+SUM(L8,U8)</f>
        <v>2371584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f>SUM(AN8,AS8,AW8,AX8,BD8)</f>
        <v>1678353</v>
      </c>
      <c r="AN8" s="121">
        <f>SUM(AO8:AR8)</f>
        <v>958166</v>
      </c>
      <c r="AO8" s="121">
        <v>95190</v>
      </c>
      <c r="AP8" s="121">
        <v>856197</v>
      </c>
      <c r="AQ8" s="121">
        <v>0</v>
      </c>
      <c r="AR8" s="121">
        <v>6779</v>
      </c>
      <c r="AS8" s="121">
        <f>SUM(AT8:AV8)</f>
        <v>156418</v>
      </c>
      <c r="AT8" s="121">
        <v>150081</v>
      </c>
      <c r="AU8" s="121">
        <v>0</v>
      </c>
      <c r="AV8" s="121">
        <v>6337</v>
      </c>
      <c r="AW8" s="121">
        <v>24041</v>
      </c>
      <c r="AX8" s="121">
        <f>SUM(AY8:BB8)</f>
        <v>539728</v>
      </c>
      <c r="AY8" s="121">
        <v>502389</v>
      </c>
      <c r="AZ8" s="121">
        <v>22254</v>
      </c>
      <c r="BA8" s="121">
        <v>14680</v>
      </c>
      <c r="BB8" s="121">
        <v>405</v>
      </c>
      <c r="BC8" s="121">
        <v>574711</v>
      </c>
      <c r="BD8" s="121">
        <v>0</v>
      </c>
      <c r="BE8" s="121">
        <v>0</v>
      </c>
      <c r="BF8" s="121">
        <f>SUM(AE8,+AM8,+BE8)</f>
        <v>1678353</v>
      </c>
      <c r="BG8" s="121">
        <f>SUM(BH8,+BM8)</f>
        <v>1429</v>
      </c>
      <c r="BH8" s="121">
        <f>SUM(BI8:BL8)</f>
        <v>1429</v>
      </c>
      <c r="BI8" s="121">
        <v>0</v>
      </c>
      <c r="BJ8" s="121">
        <v>1429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300799</v>
      </c>
      <c r="BP8" s="121">
        <f>SUM(BQ8:BT8)</f>
        <v>143055</v>
      </c>
      <c r="BQ8" s="121">
        <v>5427</v>
      </c>
      <c r="BR8" s="121">
        <v>94318</v>
      </c>
      <c r="BS8" s="121">
        <v>43310</v>
      </c>
      <c r="BT8" s="121">
        <v>0</v>
      </c>
      <c r="BU8" s="121">
        <f>SUM(BV8:BX8)</f>
        <v>67989</v>
      </c>
      <c r="BV8" s="121">
        <v>3677</v>
      </c>
      <c r="BW8" s="121">
        <v>64312</v>
      </c>
      <c r="BX8" s="121">
        <v>0</v>
      </c>
      <c r="BY8" s="121">
        <v>0</v>
      </c>
      <c r="BZ8" s="121">
        <f>SUM(CA8:CD8)</f>
        <v>89755</v>
      </c>
      <c r="CA8" s="121">
        <v>40770</v>
      </c>
      <c r="CB8" s="121">
        <v>13849</v>
      </c>
      <c r="CC8" s="121">
        <v>0</v>
      </c>
      <c r="CD8" s="121">
        <v>35136</v>
      </c>
      <c r="CE8" s="121">
        <v>62417</v>
      </c>
      <c r="CF8" s="121">
        <v>0</v>
      </c>
      <c r="CG8" s="121">
        <v>0</v>
      </c>
      <c r="CH8" s="121">
        <f>SUM(BG8,+BO8,+CG8)</f>
        <v>302228</v>
      </c>
      <c r="CI8" s="121">
        <f>SUM(AE8,+BG8)</f>
        <v>1429</v>
      </c>
      <c r="CJ8" s="121">
        <f>SUM(AF8,+BH8)</f>
        <v>1429</v>
      </c>
      <c r="CK8" s="121">
        <f>SUM(AG8,+BI8)</f>
        <v>0</v>
      </c>
      <c r="CL8" s="121">
        <f>SUM(AH8,+BJ8)</f>
        <v>1429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1979152</v>
      </c>
      <c r="CR8" s="121">
        <f>SUM(AN8,+BP8)</f>
        <v>1101221</v>
      </c>
      <c r="CS8" s="121">
        <f>SUM(AO8,+BQ8)</f>
        <v>100617</v>
      </c>
      <c r="CT8" s="121">
        <f>SUM(AP8,+BR8)</f>
        <v>950515</v>
      </c>
      <c r="CU8" s="121">
        <f>SUM(AQ8,+BS8)</f>
        <v>43310</v>
      </c>
      <c r="CV8" s="121">
        <f>SUM(AR8,+BT8)</f>
        <v>6779</v>
      </c>
      <c r="CW8" s="121">
        <f>SUM(AS8,+BU8)</f>
        <v>224407</v>
      </c>
      <c r="CX8" s="121">
        <f>SUM(AT8,+BV8)</f>
        <v>153758</v>
      </c>
      <c r="CY8" s="121">
        <f>SUM(AU8,+BW8)</f>
        <v>64312</v>
      </c>
      <c r="CZ8" s="121">
        <f>SUM(AV8,+BX8)</f>
        <v>6337</v>
      </c>
      <c r="DA8" s="121">
        <f>SUM(AW8,+BY8)</f>
        <v>24041</v>
      </c>
      <c r="DB8" s="121">
        <f>SUM(AX8,+BZ8)</f>
        <v>629483</v>
      </c>
      <c r="DC8" s="121">
        <f>SUM(AY8,+CA8)</f>
        <v>543159</v>
      </c>
      <c r="DD8" s="121">
        <f>SUM(AZ8,+CB8)</f>
        <v>36103</v>
      </c>
      <c r="DE8" s="121">
        <f>SUM(BA8,+CC8)</f>
        <v>14680</v>
      </c>
      <c r="DF8" s="121">
        <f>SUM(BB8,+CD8)</f>
        <v>35541</v>
      </c>
      <c r="DG8" s="121">
        <f>SUM(BC8,+CE8)</f>
        <v>637128</v>
      </c>
      <c r="DH8" s="121">
        <f>SUM(BD8,+CF8)</f>
        <v>0</v>
      </c>
      <c r="DI8" s="121">
        <f>SUM(BE8,+CG8)</f>
        <v>0</v>
      </c>
      <c r="DJ8" s="121">
        <f>SUM(BF8,+CH8)</f>
        <v>1980581</v>
      </c>
    </row>
    <row r="9" spans="1:114" s="136" customFormat="1" ht="13.5" customHeight="1" x14ac:dyDescent="0.15">
      <c r="A9" s="119" t="s">
        <v>18</v>
      </c>
      <c r="B9" s="120" t="s">
        <v>329</v>
      </c>
      <c r="C9" s="119" t="s">
        <v>330</v>
      </c>
      <c r="D9" s="121">
        <f>SUM(E9,+L9)</f>
        <v>1392343</v>
      </c>
      <c r="E9" s="121">
        <f>SUM(F9:I9,K9)</f>
        <v>376101</v>
      </c>
      <c r="F9" s="121">
        <v>5766</v>
      </c>
      <c r="G9" s="121">
        <v>1627</v>
      </c>
      <c r="H9" s="121">
        <v>73900</v>
      </c>
      <c r="I9" s="121">
        <v>262596</v>
      </c>
      <c r="J9" s="122" t="s">
        <v>385</v>
      </c>
      <c r="K9" s="121">
        <v>32212</v>
      </c>
      <c r="L9" s="121">
        <v>1016242</v>
      </c>
      <c r="M9" s="121">
        <f>SUM(N9,+U9)</f>
        <v>45351</v>
      </c>
      <c r="N9" s="121">
        <f>SUM(O9:R9,T9)</f>
        <v>2112</v>
      </c>
      <c r="O9" s="121">
        <v>0</v>
      </c>
      <c r="P9" s="121">
        <v>0</v>
      </c>
      <c r="Q9" s="121">
        <v>0</v>
      </c>
      <c r="R9" s="121">
        <v>2112</v>
      </c>
      <c r="S9" s="122" t="s">
        <v>385</v>
      </c>
      <c r="T9" s="121">
        <v>0</v>
      </c>
      <c r="U9" s="121">
        <v>43239</v>
      </c>
      <c r="V9" s="121">
        <f>+SUM(D9,M9)</f>
        <v>1437694</v>
      </c>
      <c r="W9" s="121">
        <f>+SUM(E9,N9)</f>
        <v>378213</v>
      </c>
      <c r="X9" s="121">
        <f>+SUM(F9,O9)</f>
        <v>5766</v>
      </c>
      <c r="Y9" s="121">
        <f>+SUM(G9,P9)</f>
        <v>1627</v>
      </c>
      <c r="Z9" s="121">
        <f>+SUM(H9,Q9)</f>
        <v>73900</v>
      </c>
      <c r="AA9" s="121">
        <f>+SUM(I9,R9)</f>
        <v>264708</v>
      </c>
      <c r="AB9" s="122" t="str">
        <f>IF(+SUM(J9,S9)=0,"-",+SUM(J9,S9))</f>
        <v>-</v>
      </c>
      <c r="AC9" s="121">
        <f>+SUM(K9,T9)</f>
        <v>32212</v>
      </c>
      <c r="AD9" s="121">
        <f>+SUM(L9,U9)</f>
        <v>1059481</v>
      </c>
      <c r="AE9" s="121">
        <f>SUM(AF9,+AK9)</f>
        <v>24084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24084</v>
      </c>
      <c r="AL9" s="121">
        <v>0</v>
      </c>
      <c r="AM9" s="121">
        <f>SUM(AN9,AS9,AW9,AX9,BD9)</f>
        <v>1266712</v>
      </c>
      <c r="AN9" s="121">
        <f>SUM(AO9:AR9)</f>
        <v>678809</v>
      </c>
      <c r="AO9" s="121">
        <v>141230</v>
      </c>
      <c r="AP9" s="121">
        <v>390096</v>
      </c>
      <c r="AQ9" s="121">
        <v>92416</v>
      </c>
      <c r="AR9" s="121">
        <v>55067</v>
      </c>
      <c r="AS9" s="121">
        <f>SUM(AT9:AV9)</f>
        <v>102274</v>
      </c>
      <c r="AT9" s="121">
        <v>28074</v>
      </c>
      <c r="AU9" s="121">
        <v>7749</v>
      </c>
      <c r="AV9" s="121">
        <v>66451</v>
      </c>
      <c r="AW9" s="121">
        <v>14567</v>
      </c>
      <c r="AX9" s="121">
        <f>SUM(AY9:BB9)</f>
        <v>471062</v>
      </c>
      <c r="AY9" s="121">
        <v>371583</v>
      </c>
      <c r="AZ9" s="121">
        <v>90725</v>
      </c>
      <c r="BA9" s="121">
        <v>5562</v>
      </c>
      <c r="BB9" s="121">
        <v>3192</v>
      </c>
      <c r="BC9" s="121">
        <v>64768</v>
      </c>
      <c r="BD9" s="121">
        <v>0</v>
      </c>
      <c r="BE9" s="121">
        <v>36779</v>
      </c>
      <c r="BF9" s="121">
        <f>SUM(AE9,+AM9,+BE9)</f>
        <v>1327575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27424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11820</v>
      </c>
      <c r="BV9" s="121">
        <v>0</v>
      </c>
      <c r="BW9" s="121">
        <v>11820</v>
      </c>
      <c r="BX9" s="121">
        <v>0</v>
      </c>
      <c r="BY9" s="121">
        <v>0</v>
      </c>
      <c r="BZ9" s="121">
        <f>SUM(CA9:CD9)</f>
        <v>15604</v>
      </c>
      <c r="CA9" s="121">
        <v>2098</v>
      </c>
      <c r="CB9" s="121">
        <v>12744</v>
      </c>
      <c r="CC9" s="121">
        <v>0</v>
      </c>
      <c r="CD9" s="121">
        <v>762</v>
      </c>
      <c r="CE9" s="121">
        <v>17927</v>
      </c>
      <c r="CF9" s="121">
        <v>0</v>
      </c>
      <c r="CG9" s="121">
        <v>0</v>
      </c>
      <c r="CH9" s="121">
        <f>SUM(BG9,+BO9,+CG9)</f>
        <v>27424</v>
      </c>
      <c r="CI9" s="121">
        <f>SUM(AE9,+BG9)</f>
        <v>24084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24084</v>
      </c>
      <c r="CP9" s="121">
        <f>SUM(AL9,+BN9)</f>
        <v>0</v>
      </c>
      <c r="CQ9" s="121">
        <f>SUM(AM9,+BO9)</f>
        <v>1294136</v>
      </c>
      <c r="CR9" s="121">
        <f>SUM(AN9,+BP9)</f>
        <v>678809</v>
      </c>
      <c r="CS9" s="121">
        <f>SUM(AO9,+BQ9)</f>
        <v>141230</v>
      </c>
      <c r="CT9" s="121">
        <f>SUM(AP9,+BR9)</f>
        <v>390096</v>
      </c>
      <c r="CU9" s="121">
        <f>SUM(AQ9,+BS9)</f>
        <v>92416</v>
      </c>
      <c r="CV9" s="121">
        <f>SUM(AR9,+BT9)</f>
        <v>55067</v>
      </c>
      <c r="CW9" s="121">
        <f>SUM(AS9,+BU9)</f>
        <v>114094</v>
      </c>
      <c r="CX9" s="121">
        <f>SUM(AT9,+BV9)</f>
        <v>28074</v>
      </c>
      <c r="CY9" s="121">
        <f>SUM(AU9,+BW9)</f>
        <v>19569</v>
      </c>
      <c r="CZ9" s="121">
        <f>SUM(AV9,+BX9)</f>
        <v>66451</v>
      </c>
      <c r="DA9" s="121">
        <f>SUM(AW9,+BY9)</f>
        <v>14567</v>
      </c>
      <c r="DB9" s="121">
        <f>SUM(AX9,+BZ9)</f>
        <v>486666</v>
      </c>
      <c r="DC9" s="121">
        <f>SUM(AY9,+CA9)</f>
        <v>373681</v>
      </c>
      <c r="DD9" s="121">
        <f>SUM(AZ9,+CB9)</f>
        <v>103469</v>
      </c>
      <c r="DE9" s="121">
        <f>SUM(BA9,+CC9)</f>
        <v>5562</v>
      </c>
      <c r="DF9" s="121">
        <f>SUM(BB9,+CD9)</f>
        <v>3954</v>
      </c>
      <c r="DG9" s="121">
        <f>SUM(BC9,+CE9)</f>
        <v>82695</v>
      </c>
      <c r="DH9" s="121">
        <f>SUM(BD9,+CF9)</f>
        <v>0</v>
      </c>
      <c r="DI9" s="121">
        <f>SUM(BE9,+CG9)</f>
        <v>36779</v>
      </c>
      <c r="DJ9" s="121">
        <f>SUM(BF9,+CH9)</f>
        <v>1354999</v>
      </c>
    </row>
    <row r="10" spans="1:114" s="136" customFormat="1" ht="13.5" customHeight="1" x14ac:dyDescent="0.15">
      <c r="A10" s="119" t="s">
        <v>18</v>
      </c>
      <c r="B10" s="120" t="s">
        <v>336</v>
      </c>
      <c r="C10" s="119" t="s">
        <v>337</v>
      </c>
      <c r="D10" s="121">
        <f>SUM(E10,+L10)</f>
        <v>432725</v>
      </c>
      <c r="E10" s="121">
        <f>SUM(F10:I10,K10)</f>
        <v>25</v>
      </c>
      <c r="F10" s="121">
        <v>0</v>
      </c>
      <c r="G10" s="121">
        <v>0</v>
      </c>
      <c r="H10" s="121">
        <v>0</v>
      </c>
      <c r="I10" s="121">
        <v>25</v>
      </c>
      <c r="J10" s="122" t="s">
        <v>385</v>
      </c>
      <c r="K10" s="121">
        <v>0</v>
      </c>
      <c r="L10" s="121">
        <v>432700</v>
      </c>
      <c r="M10" s="121">
        <f>SUM(N10,+U10)</f>
        <v>45956</v>
      </c>
      <c r="N10" s="121">
        <f>SUM(O10:R10,T10)</f>
        <v>11945</v>
      </c>
      <c r="O10" s="121">
        <v>0</v>
      </c>
      <c r="P10" s="121">
        <v>264</v>
      </c>
      <c r="Q10" s="121">
        <v>0</v>
      </c>
      <c r="R10" s="121">
        <v>11681</v>
      </c>
      <c r="S10" s="122" t="s">
        <v>385</v>
      </c>
      <c r="T10" s="121">
        <v>0</v>
      </c>
      <c r="U10" s="121">
        <v>34011</v>
      </c>
      <c r="V10" s="121">
        <f>+SUM(D10,M10)</f>
        <v>478681</v>
      </c>
      <c r="W10" s="121">
        <f>+SUM(E10,N10)</f>
        <v>11970</v>
      </c>
      <c r="X10" s="121">
        <f>+SUM(F10,O10)</f>
        <v>0</v>
      </c>
      <c r="Y10" s="121">
        <f>+SUM(G10,P10)</f>
        <v>264</v>
      </c>
      <c r="Z10" s="121">
        <f>+SUM(H10,Q10)</f>
        <v>0</v>
      </c>
      <c r="AA10" s="121">
        <f>+SUM(I10,R10)</f>
        <v>11706</v>
      </c>
      <c r="AB10" s="122" t="str">
        <f>IF(+SUM(J10,S10)=0,"-",+SUM(J10,S10))</f>
        <v>-</v>
      </c>
      <c r="AC10" s="121">
        <f>+SUM(K10,T10)</f>
        <v>0</v>
      </c>
      <c r="AD10" s="121">
        <f>+SUM(L10,U10)</f>
        <v>466711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225479</v>
      </c>
      <c r="AN10" s="121">
        <f>SUM(AO10:AR10)</f>
        <v>599</v>
      </c>
      <c r="AO10" s="121">
        <v>599</v>
      </c>
      <c r="AP10" s="121">
        <v>0</v>
      </c>
      <c r="AQ10" s="121">
        <v>0</v>
      </c>
      <c r="AR10" s="121">
        <v>0</v>
      </c>
      <c r="AS10" s="121">
        <f>SUM(AT10:AV10)</f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f>SUM(AY10:BB10)</f>
        <v>224880</v>
      </c>
      <c r="AY10" s="121">
        <v>209499</v>
      </c>
      <c r="AZ10" s="121">
        <v>9507</v>
      </c>
      <c r="BA10" s="121">
        <v>0</v>
      </c>
      <c r="BB10" s="121">
        <v>5874</v>
      </c>
      <c r="BC10" s="121">
        <v>204020</v>
      </c>
      <c r="BD10" s="121">
        <v>0</v>
      </c>
      <c r="BE10" s="121">
        <v>3226</v>
      </c>
      <c r="BF10" s="121">
        <f>SUM(AE10,+AM10,+BE10)</f>
        <v>228705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30934</v>
      </c>
      <c r="BP10" s="121">
        <f>SUM(BQ10:BT10)</f>
        <v>4714</v>
      </c>
      <c r="BQ10" s="121">
        <v>4714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26220</v>
      </c>
      <c r="CA10" s="121">
        <v>26220</v>
      </c>
      <c r="CB10" s="121">
        <v>0</v>
      </c>
      <c r="CC10" s="121">
        <v>0</v>
      </c>
      <c r="CD10" s="121">
        <v>0</v>
      </c>
      <c r="CE10" s="121">
        <v>13534</v>
      </c>
      <c r="CF10" s="121">
        <v>0</v>
      </c>
      <c r="CG10" s="121">
        <v>1488</v>
      </c>
      <c r="CH10" s="121">
        <f>SUM(BG10,+BO10,+CG10)</f>
        <v>32422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256413</v>
      </c>
      <c r="CR10" s="121">
        <f>SUM(AN10,+BP10)</f>
        <v>5313</v>
      </c>
      <c r="CS10" s="121">
        <f>SUM(AO10,+BQ10)</f>
        <v>5313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0</v>
      </c>
      <c r="CX10" s="121">
        <f>SUM(AT10,+BV10)</f>
        <v>0</v>
      </c>
      <c r="CY10" s="121">
        <f>SUM(AU10,+BW10)</f>
        <v>0</v>
      </c>
      <c r="CZ10" s="121">
        <f>SUM(AV10,+BX10)</f>
        <v>0</v>
      </c>
      <c r="DA10" s="121">
        <f>SUM(AW10,+BY10)</f>
        <v>0</v>
      </c>
      <c r="DB10" s="121">
        <f>SUM(AX10,+BZ10)</f>
        <v>251100</v>
      </c>
      <c r="DC10" s="121">
        <f>SUM(AY10,+CA10)</f>
        <v>235719</v>
      </c>
      <c r="DD10" s="121">
        <f>SUM(AZ10,+CB10)</f>
        <v>9507</v>
      </c>
      <c r="DE10" s="121">
        <f>SUM(BA10,+CC10)</f>
        <v>0</v>
      </c>
      <c r="DF10" s="121">
        <f>SUM(BB10,+CD10)</f>
        <v>5874</v>
      </c>
      <c r="DG10" s="121">
        <f>SUM(BC10,+CE10)</f>
        <v>217554</v>
      </c>
      <c r="DH10" s="121">
        <f>SUM(BD10,+CF10)</f>
        <v>0</v>
      </c>
      <c r="DI10" s="121">
        <f>SUM(BE10,+CG10)</f>
        <v>4714</v>
      </c>
      <c r="DJ10" s="121">
        <f>SUM(BF10,+CH10)</f>
        <v>261127</v>
      </c>
    </row>
    <row r="11" spans="1:114" s="136" customFormat="1" ht="13.5" customHeight="1" x14ac:dyDescent="0.15">
      <c r="A11" s="119" t="s">
        <v>18</v>
      </c>
      <c r="B11" s="120" t="s">
        <v>341</v>
      </c>
      <c r="C11" s="119" t="s">
        <v>342</v>
      </c>
      <c r="D11" s="121">
        <f>SUM(E11,+L11)</f>
        <v>274513</v>
      </c>
      <c r="E11" s="121">
        <f>SUM(F11:I11,K11)</f>
        <v>69971</v>
      </c>
      <c r="F11" s="121">
        <v>0</v>
      </c>
      <c r="G11" s="121">
        <v>4244</v>
      </c>
      <c r="H11" s="121">
        <v>0</v>
      </c>
      <c r="I11" s="121">
        <v>53391</v>
      </c>
      <c r="J11" s="122" t="s">
        <v>385</v>
      </c>
      <c r="K11" s="121">
        <v>12336</v>
      </c>
      <c r="L11" s="121">
        <v>204542</v>
      </c>
      <c r="M11" s="121">
        <f>SUM(N11,+U11)</f>
        <v>343047</v>
      </c>
      <c r="N11" s="121">
        <f>SUM(O11:R11,T11)</f>
        <v>236513</v>
      </c>
      <c r="O11" s="121">
        <v>74140</v>
      </c>
      <c r="P11" s="121">
        <v>0</v>
      </c>
      <c r="Q11" s="121">
        <v>143100</v>
      </c>
      <c r="R11" s="121">
        <v>19273</v>
      </c>
      <c r="S11" s="122" t="s">
        <v>385</v>
      </c>
      <c r="T11" s="121">
        <v>0</v>
      </c>
      <c r="U11" s="121">
        <v>106534</v>
      </c>
      <c r="V11" s="121">
        <f>+SUM(D11,M11)</f>
        <v>617560</v>
      </c>
      <c r="W11" s="121">
        <f>+SUM(E11,N11)</f>
        <v>306484</v>
      </c>
      <c r="X11" s="121">
        <f>+SUM(F11,O11)</f>
        <v>74140</v>
      </c>
      <c r="Y11" s="121">
        <f>+SUM(G11,P11)</f>
        <v>4244</v>
      </c>
      <c r="Z11" s="121">
        <f>+SUM(H11,Q11)</f>
        <v>143100</v>
      </c>
      <c r="AA11" s="121">
        <f>+SUM(I11,R11)</f>
        <v>72664</v>
      </c>
      <c r="AB11" s="122" t="str">
        <f>IF(+SUM(J11,S11)=0,"-",+SUM(J11,S11))</f>
        <v>-</v>
      </c>
      <c r="AC11" s="121">
        <f>+SUM(K11,T11)</f>
        <v>12336</v>
      </c>
      <c r="AD11" s="121">
        <f>+SUM(L11,U11)</f>
        <v>311076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253379</v>
      </c>
      <c r="AN11" s="121">
        <f>SUM(AO11:AR11)</f>
        <v>35409</v>
      </c>
      <c r="AO11" s="121">
        <v>28186</v>
      </c>
      <c r="AP11" s="121">
        <v>0</v>
      </c>
      <c r="AQ11" s="121">
        <v>7223</v>
      </c>
      <c r="AR11" s="121">
        <v>0</v>
      </c>
      <c r="AS11" s="121">
        <f>SUM(AT11:AV11)</f>
        <v>23259</v>
      </c>
      <c r="AT11" s="121">
        <v>2816</v>
      </c>
      <c r="AU11" s="121">
        <v>12297</v>
      </c>
      <c r="AV11" s="121">
        <v>8146</v>
      </c>
      <c r="AW11" s="121">
        <v>1024</v>
      </c>
      <c r="AX11" s="121">
        <f>SUM(AY11:BB11)</f>
        <v>193687</v>
      </c>
      <c r="AY11" s="121">
        <v>122608</v>
      </c>
      <c r="AZ11" s="121">
        <v>49074</v>
      </c>
      <c r="BA11" s="121">
        <v>21705</v>
      </c>
      <c r="BB11" s="121">
        <v>300</v>
      </c>
      <c r="BC11" s="121">
        <v>15883</v>
      </c>
      <c r="BD11" s="121">
        <v>0</v>
      </c>
      <c r="BE11" s="121">
        <v>5251</v>
      </c>
      <c r="BF11" s="121">
        <f>SUM(AE11,+AM11,+BE11)</f>
        <v>258630</v>
      </c>
      <c r="BG11" s="121">
        <f>SUM(BH11,+BM11)</f>
        <v>225244</v>
      </c>
      <c r="BH11" s="121">
        <f>SUM(BI11:BL11)</f>
        <v>225244</v>
      </c>
      <c r="BI11" s="121">
        <v>0</v>
      </c>
      <c r="BJ11" s="121">
        <v>225244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117719</v>
      </c>
      <c r="BP11" s="121">
        <f>SUM(BQ11:BT11)</f>
        <v>11084</v>
      </c>
      <c r="BQ11" s="121">
        <v>11084</v>
      </c>
      <c r="BR11" s="121">
        <v>0</v>
      </c>
      <c r="BS11" s="121">
        <v>0</v>
      </c>
      <c r="BT11" s="121">
        <v>0</v>
      </c>
      <c r="BU11" s="121">
        <f>SUM(BV11:BX11)</f>
        <v>2830</v>
      </c>
      <c r="BV11" s="121">
        <v>0</v>
      </c>
      <c r="BW11" s="121">
        <v>2830</v>
      </c>
      <c r="BX11" s="121">
        <v>0</v>
      </c>
      <c r="BY11" s="121">
        <v>0</v>
      </c>
      <c r="BZ11" s="121">
        <f>SUM(CA11:CD11)</f>
        <v>103805</v>
      </c>
      <c r="CA11" s="121">
        <v>18788</v>
      </c>
      <c r="CB11" s="121">
        <v>85017</v>
      </c>
      <c r="CC11" s="121">
        <v>0</v>
      </c>
      <c r="CD11" s="121">
        <v>0</v>
      </c>
      <c r="CE11" s="121">
        <v>0</v>
      </c>
      <c r="CF11" s="121">
        <v>0</v>
      </c>
      <c r="CG11" s="121">
        <v>84</v>
      </c>
      <c r="CH11" s="121">
        <f>SUM(BG11,+BO11,+CG11)</f>
        <v>343047</v>
      </c>
      <c r="CI11" s="121">
        <f>SUM(AE11,+BG11)</f>
        <v>225244</v>
      </c>
      <c r="CJ11" s="121">
        <f>SUM(AF11,+BH11)</f>
        <v>225244</v>
      </c>
      <c r="CK11" s="121">
        <f>SUM(AG11,+BI11)</f>
        <v>0</v>
      </c>
      <c r="CL11" s="121">
        <f>SUM(AH11,+BJ11)</f>
        <v>225244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371098</v>
      </c>
      <c r="CR11" s="121">
        <f>SUM(AN11,+BP11)</f>
        <v>46493</v>
      </c>
      <c r="CS11" s="121">
        <f>SUM(AO11,+BQ11)</f>
        <v>39270</v>
      </c>
      <c r="CT11" s="121">
        <f>SUM(AP11,+BR11)</f>
        <v>0</v>
      </c>
      <c r="CU11" s="121">
        <f>SUM(AQ11,+BS11)</f>
        <v>7223</v>
      </c>
      <c r="CV11" s="121">
        <f>SUM(AR11,+BT11)</f>
        <v>0</v>
      </c>
      <c r="CW11" s="121">
        <f>SUM(AS11,+BU11)</f>
        <v>26089</v>
      </c>
      <c r="CX11" s="121">
        <f>SUM(AT11,+BV11)</f>
        <v>2816</v>
      </c>
      <c r="CY11" s="121">
        <f>SUM(AU11,+BW11)</f>
        <v>15127</v>
      </c>
      <c r="CZ11" s="121">
        <f>SUM(AV11,+BX11)</f>
        <v>8146</v>
      </c>
      <c r="DA11" s="121">
        <f>SUM(AW11,+BY11)</f>
        <v>1024</v>
      </c>
      <c r="DB11" s="121">
        <f>SUM(AX11,+BZ11)</f>
        <v>297492</v>
      </c>
      <c r="DC11" s="121">
        <f>SUM(AY11,+CA11)</f>
        <v>141396</v>
      </c>
      <c r="DD11" s="121">
        <f>SUM(AZ11,+CB11)</f>
        <v>134091</v>
      </c>
      <c r="DE11" s="121">
        <f>SUM(BA11,+CC11)</f>
        <v>21705</v>
      </c>
      <c r="DF11" s="121">
        <f>SUM(BB11,+CD11)</f>
        <v>300</v>
      </c>
      <c r="DG11" s="121">
        <f>SUM(BC11,+CE11)</f>
        <v>15883</v>
      </c>
      <c r="DH11" s="121">
        <f>SUM(BD11,+CF11)</f>
        <v>0</v>
      </c>
      <c r="DI11" s="121">
        <f>SUM(BE11,+CG11)</f>
        <v>5335</v>
      </c>
      <c r="DJ11" s="121">
        <f>SUM(BF11,+CH11)</f>
        <v>601677</v>
      </c>
    </row>
    <row r="12" spans="1:114" s="136" customFormat="1" ht="13.5" customHeight="1" x14ac:dyDescent="0.15">
      <c r="A12" s="119" t="s">
        <v>18</v>
      </c>
      <c r="B12" s="120" t="s">
        <v>344</v>
      </c>
      <c r="C12" s="119" t="s">
        <v>345</v>
      </c>
      <c r="D12" s="121">
        <f>SUM(E12,+L12)</f>
        <v>284921</v>
      </c>
      <c r="E12" s="121">
        <f>SUM(F12:I12,K12)</f>
        <v>19635</v>
      </c>
      <c r="F12" s="121">
        <v>0</v>
      </c>
      <c r="G12" s="121">
        <v>297</v>
      </c>
      <c r="H12" s="121">
        <v>0</v>
      </c>
      <c r="I12" s="121">
        <v>3343</v>
      </c>
      <c r="J12" s="122" t="s">
        <v>385</v>
      </c>
      <c r="K12" s="121">
        <v>15995</v>
      </c>
      <c r="L12" s="121">
        <v>265286</v>
      </c>
      <c r="M12" s="121">
        <f>SUM(N12,+U12)</f>
        <v>82852</v>
      </c>
      <c r="N12" s="121">
        <f>SUM(O12:R12,T12)</f>
        <v>9946</v>
      </c>
      <c r="O12" s="121">
        <v>0</v>
      </c>
      <c r="P12" s="121">
        <v>0</v>
      </c>
      <c r="Q12" s="121">
        <v>0</v>
      </c>
      <c r="R12" s="121">
        <v>9946</v>
      </c>
      <c r="S12" s="122" t="s">
        <v>385</v>
      </c>
      <c r="T12" s="121">
        <v>0</v>
      </c>
      <c r="U12" s="121">
        <v>72906</v>
      </c>
      <c r="V12" s="121">
        <f>+SUM(D12,M12)</f>
        <v>367773</v>
      </c>
      <c r="W12" s="121">
        <f>+SUM(E12,N12)</f>
        <v>29581</v>
      </c>
      <c r="X12" s="121">
        <f>+SUM(F12,O12)</f>
        <v>0</v>
      </c>
      <c r="Y12" s="121">
        <f>+SUM(G12,P12)</f>
        <v>297</v>
      </c>
      <c r="Z12" s="121">
        <f>+SUM(H12,Q12)</f>
        <v>0</v>
      </c>
      <c r="AA12" s="121">
        <f>+SUM(I12,R12)</f>
        <v>13289</v>
      </c>
      <c r="AB12" s="122" t="str">
        <f>IF(+SUM(J12,S12)=0,"-",+SUM(J12,S12))</f>
        <v>-</v>
      </c>
      <c r="AC12" s="121">
        <f>+SUM(K12,T12)</f>
        <v>15995</v>
      </c>
      <c r="AD12" s="121">
        <f>+SUM(L12,U12)</f>
        <v>338192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238420</v>
      </c>
      <c r="AN12" s="121">
        <f>SUM(AO12:AR12)</f>
        <v>3314</v>
      </c>
      <c r="AO12" s="121">
        <v>3314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235098</v>
      </c>
      <c r="AY12" s="121">
        <v>226224</v>
      </c>
      <c r="AZ12" s="121">
        <v>596</v>
      </c>
      <c r="BA12" s="121">
        <v>0</v>
      </c>
      <c r="BB12" s="121">
        <v>8278</v>
      </c>
      <c r="BC12" s="121">
        <v>46501</v>
      </c>
      <c r="BD12" s="121">
        <v>8</v>
      </c>
      <c r="BE12" s="121">
        <v>0</v>
      </c>
      <c r="BF12" s="121">
        <f>SUM(AE12,+AM12,+BE12)</f>
        <v>238420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33626</v>
      </c>
      <c r="BP12" s="121">
        <f>SUM(BQ12:BT12)</f>
        <v>444</v>
      </c>
      <c r="BQ12" s="121">
        <v>444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33182</v>
      </c>
      <c r="CA12" s="121">
        <v>32686</v>
      </c>
      <c r="CB12" s="121">
        <v>0</v>
      </c>
      <c r="CC12" s="121">
        <v>0</v>
      </c>
      <c r="CD12" s="121">
        <v>496</v>
      </c>
      <c r="CE12" s="121">
        <v>49226</v>
      </c>
      <c r="CF12" s="121">
        <v>0</v>
      </c>
      <c r="CG12" s="121">
        <v>0</v>
      </c>
      <c r="CH12" s="121">
        <f>SUM(BG12,+BO12,+CG12)</f>
        <v>33626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272046</v>
      </c>
      <c r="CR12" s="121">
        <f>SUM(AN12,+BP12)</f>
        <v>3758</v>
      </c>
      <c r="CS12" s="121">
        <f>SUM(AO12,+BQ12)</f>
        <v>3758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0</v>
      </c>
      <c r="CX12" s="121">
        <f>SUM(AT12,+BV12)</f>
        <v>0</v>
      </c>
      <c r="CY12" s="121">
        <f>SUM(AU12,+BW12)</f>
        <v>0</v>
      </c>
      <c r="CZ12" s="121">
        <f>SUM(AV12,+BX12)</f>
        <v>0</v>
      </c>
      <c r="DA12" s="121">
        <f>SUM(AW12,+BY12)</f>
        <v>0</v>
      </c>
      <c r="DB12" s="121">
        <f>SUM(AX12,+BZ12)</f>
        <v>268280</v>
      </c>
      <c r="DC12" s="121">
        <f>SUM(AY12,+CA12)</f>
        <v>258910</v>
      </c>
      <c r="DD12" s="121">
        <f>SUM(AZ12,+CB12)</f>
        <v>596</v>
      </c>
      <c r="DE12" s="121">
        <f>SUM(BA12,+CC12)</f>
        <v>0</v>
      </c>
      <c r="DF12" s="121">
        <f>SUM(BB12,+CD12)</f>
        <v>8774</v>
      </c>
      <c r="DG12" s="121">
        <f>SUM(BC12,+CE12)</f>
        <v>95727</v>
      </c>
      <c r="DH12" s="121">
        <f>SUM(BD12,+CF12)</f>
        <v>8</v>
      </c>
      <c r="DI12" s="121">
        <f>SUM(BE12,+CG12)</f>
        <v>0</v>
      </c>
      <c r="DJ12" s="121">
        <f>SUM(BF12,+CH12)</f>
        <v>272046</v>
      </c>
    </row>
    <row r="13" spans="1:114" s="136" customFormat="1" ht="13.5" customHeight="1" x14ac:dyDescent="0.15">
      <c r="A13" s="119" t="s">
        <v>18</v>
      </c>
      <c r="B13" s="120" t="s">
        <v>348</v>
      </c>
      <c r="C13" s="119" t="s">
        <v>349</v>
      </c>
      <c r="D13" s="121">
        <f>SUM(E13,+L13)</f>
        <v>441717</v>
      </c>
      <c r="E13" s="121">
        <f>SUM(F13:I13,K13)</f>
        <v>4180</v>
      </c>
      <c r="F13" s="121">
        <v>0</v>
      </c>
      <c r="G13" s="121">
        <v>2179</v>
      </c>
      <c r="H13" s="121">
        <v>0</v>
      </c>
      <c r="I13" s="121">
        <v>50</v>
      </c>
      <c r="J13" s="122" t="s">
        <v>385</v>
      </c>
      <c r="K13" s="121">
        <v>1951</v>
      </c>
      <c r="L13" s="121">
        <v>437537</v>
      </c>
      <c r="M13" s="121">
        <f>SUM(N13,+U13)</f>
        <v>61792</v>
      </c>
      <c r="N13" s="121">
        <f>SUM(O13:R13,T13)</f>
        <v>6520</v>
      </c>
      <c r="O13" s="121">
        <v>0</v>
      </c>
      <c r="P13" s="121">
        <v>0</v>
      </c>
      <c r="Q13" s="121">
        <v>0</v>
      </c>
      <c r="R13" s="121">
        <v>6520</v>
      </c>
      <c r="S13" s="122" t="s">
        <v>385</v>
      </c>
      <c r="T13" s="121">
        <v>0</v>
      </c>
      <c r="U13" s="121">
        <v>55272</v>
      </c>
      <c r="V13" s="121">
        <f>+SUM(D13,M13)</f>
        <v>503509</v>
      </c>
      <c r="W13" s="121">
        <f>+SUM(E13,N13)</f>
        <v>10700</v>
      </c>
      <c r="X13" s="121">
        <f>+SUM(F13,O13)</f>
        <v>0</v>
      </c>
      <c r="Y13" s="121">
        <f>+SUM(G13,P13)</f>
        <v>2179</v>
      </c>
      <c r="Z13" s="121">
        <f>+SUM(H13,Q13)</f>
        <v>0</v>
      </c>
      <c r="AA13" s="121">
        <f>+SUM(I13,R13)</f>
        <v>6570</v>
      </c>
      <c r="AB13" s="122" t="str">
        <f>IF(+SUM(J13,S13)=0,"-",+SUM(J13,S13))</f>
        <v>-</v>
      </c>
      <c r="AC13" s="121">
        <f>+SUM(K13,T13)</f>
        <v>1951</v>
      </c>
      <c r="AD13" s="121">
        <f>+SUM(L13,U13)</f>
        <v>492809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233589</v>
      </c>
      <c r="AN13" s="121">
        <f>SUM(AO13:AR13)</f>
        <v>7023</v>
      </c>
      <c r="AO13" s="121">
        <v>7023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213867</v>
      </c>
      <c r="AY13" s="121">
        <v>208398</v>
      </c>
      <c r="AZ13" s="121">
        <v>4569</v>
      </c>
      <c r="BA13" s="121">
        <v>0</v>
      </c>
      <c r="BB13" s="121">
        <v>900</v>
      </c>
      <c r="BC13" s="121">
        <v>208128</v>
      </c>
      <c r="BD13" s="121">
        <v>12699</v>
      </c>
      <c r="BE13" s="121">
        <v>0</v>
      </c>
      <c r="BF13" s="121">
        <f>SUM(AE13,+AM13,+BE13)</f>
        <v>233589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14375</v>
      </c>
      <c r="BP13" s="121">
        <f>SUM(BQ13:BT13)</f>
        <v>7023</v>
      </c>
      <c r="BQ13" s="121">
        <v>7023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7352</v>
      </c>
      <c r="CA13" s="121">
        <v>7352</v>
      </c>
      <c r="CB13" s="121">
        <v>0</v>
      </c>
      <c r="CC13" s="121">
        <v>0</v>
      </c>
      <c r="CD13" s="121">
        <v>0</v>
      </c>
      <c r="CE13" s="121">
        <v>9120</v>
      </c>
      <c r="CF13" s="121">
        <v>0</v>
      </c>
      <c r="CG13" s="121">
        <v>38297</v>
      </c>
      <c r="CH13" s="121">
        <f>SUM(BG13,+BO13,+CG13)</f>
        <v>52672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247964</v>
      </c>
      <c r="CR13" s="121">
        <f>SUM(AN13,+BP13)</f>
        <v>14046</v>
      </c>
      <c r="CS13" s="121">
        <f>SUM(AO13,+BQ13)</f>
        <v>14046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221219</v>
      </c>
      <c r="DC13" s="121">
        <f>SUM(AY13,+CA13)</f>
        <v>215750</v>
      </c>
      <c r="DD13" s="121">
        <f>SUM(AZ13,+CB13)</f>
        <v>4569</v>
      </c>
      <c r="DE13" s="121">
        <f>SUM(BA13,+CC13)</f>
        <v>0</v>
      </c>
      <c r="DF13" s="121">
        <f>SUM(BB13,+CD13)</f>
        <v>900</v>
      </c>
      <c r="DG13" s="121">
        <f>SUM(BC13,+CE13)</f>
        <v>217248</v>
      </c>
      <c r="DH13" s="121">
        <f>SUM(BD13,+CF13)</f>
        <v>12699</v>
      </c>
      <c r="DI13" s="121">
        <f>SUM(BE13,+CG13)</f>
        <v>38297</v>
      </c>
      <c r="DJ13" s="121">
        <f>SUM(BF13,+CH13)</f>
        <v>286261</v>
      </c>
    </row>
    <row r="14" spans="1:114" s="136" customFormat="1" ht="13.5" customHeight="1" x14ac:dyDescent="0.15">
      <c r="A14" s="119" t="s">
        <v>18</v>
      </c>
      <c r="B14" s="120" t="s">
        <v>351</v>
      </c>
      <c r="C14" s="119" t="s">
        <v>352</v>
      </c>
      <c r="D14" s="121">
        <f>SUM(E14,+L14)</f>
        <v>304351</v>
      </c>
      <c r="E14" s="121">
        <f>SUM(F14:I14,K14)</f>
        <v>56749</v>
      </c>
      <c r="F14" s="121">
        <v>0</v>
      </c>
      <c r="G14" s="121">
        <v>0</v>
      </c>
      <c r="H14" s="121">
        <v>0</v>
      </c>
      <c r="I14" s="121">
        <v>56684</v>
      </c>
      <c r="J14" s="122" t="s">
        <v>385</v>
      </c>
      <c r="K14" s="121">
        <v>65</v>
      </c>
      <c r="L14" s="121">
        <v>247602</v>
      </c>
      <c r="M14" s="121">
        <f>SUM(N14,+U14)</f>
        <v>82811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385</v>
      </c>
      <c r="T14" s="121">
        <v>0</v>
      </c>
      <c r="U14" s="121">
        <v>82811</v>
      </c>
      <c r="V14" s="121">
        <f>+SUM(D14,M14)</f>
        <v>387162</v>
      </c>
      <c r="W14" s="121">
        <f>+SUM(E14,N14)</f>
        <v>56749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56684</v>
      </c>
      <c r="AB14" s="122" t="str">
        <f>IF(+SUM(J14,S14)=0,"-",+SUM(J14,S14))</f>
        <v>-</v>
      </c>
      <c r="AC14" s="121">
        <f>+SUM(K14,T14)</f>
        <v>65</v>
      </c>
      <c r="AD14" s="121">
        <f>+SUM(L14,U14)</f>
        <v>330413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79123</v>
      </c>
      <c r="AN14" s="121">
        <f>SUM(AO14:AR14)</f>
        <v>4746</v>
      </c>
      <c r="AO14" s="121">
        <v>4746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74377</v>
      </c>
      <c r="AY14" s="121">
        <v>74377</v>
      </c>
      <c r="AZ14" s="121">
        <v>0</v>
      </c>
      <c r="BA14" s="121">
        <v>0</v>
      </c>
      <c r="BB14" s="121">
        <v>0</v>
      </c>
      <c r="BC14" s="121">
        <v>225228</v>
      </c>
      <c r="BD14" s="121">
        <v>0</v>
      </c>
      <c r="BE14" s="121">
        <v>0</v>
      </c>
      <c r="BF14" s="121">
        <f>SUM(AE14,+AM14,+BE14)</f>
        <v>79123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4746</v>
      </c>
      <c r="BP14" s="121">
        <f>SUM(BQ14:BT14)</f>
        <v>4746</v>
      </c>
      <c r="BQ14" s="121">
        <v>4746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78065</v>
      </c>
      <c r="CF14" s="121">
        <v>0</v>
      </c>
      <c r="CG14" s="121">
        <v>0</v>
      </c>
      <c r="CH14" s="121">
        <f>SUM(BG14,+BO14,+CG14)</f>
        <v>4746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83869</v>
      </c>
      <c r="CR14" s="121">
        <f>SUM(AN14,+BP14)</f>
        <v>9492</v>
      </c>
      <c r="CS14" s="121">
        <f>SUM(AO14,+BQ14)</f>
        <v>9492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74377</v>
      </c>
      <c r="DC14" s="121">
        <f>SUM(AY14,+CA14)</f>
        <v>74377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1">
        <f>SUM(BC14,+CE14)</f>
        <v>303293</v>
      </c>
      <c r="DH14" s="121">
        <f>SUM(BD14,+CF14)</f>
        <v>0</v>
      </c>
      <c r="DI14" s="121">
        <f>SUM(BE14,+CG14)</f>
        <v>0</v>
      </c>
      <c r="DJ14" s="121">
        <f>SUM(BF14,+CH14)</f>
        <v>83869</v>
      </c>
    </row>
    <row r="15" spans="1:114" s="136" customFormat="1" ht="13.5" customHeight="1" x14ac:dyDescent="0.15">
      <c r="A15" s="119" t="s">
        <v>18</v>
      </c>
      <c r="B15" s="120" t="s">
        <v>356</v>
      </c>
      <c r="C15" s="119" t="s">
        <v>357</v>
      </c>
      <c r="D15" s="121">
        <f>SUM(E15,+L15)</f>
        <v>209274</v>
      </c>
      <c r="E15" s="121">
        <f>SUM(F15:I15,K15)</f>
        <v>54246</v>
      </c>
      <c r="F15" s="121">
        <v>6445</v>
      </c>
      <c r="G15" s="121">
        <v>0</v>
      </c>
      <c r="H15" s="121">
        <v>0</v>
      </c>
      <c r="I15" s="121">
        <v>44346</v>
      </c>
      <c r="J15" s="122" t="s">
        <v>385</v>
      </c>
      <c r="K15" s="121">
        <v>3455</v>
      </c>
      <c r="L15" s="121">
        <v>155028</v>
      </c>
      <c r="M15" s="121">
        <f>SUM(N15,+U15)</f>
        <v>62347</v>
      </c>
      <c r="N15" s="121">
        <f>SUM(O15:R15,T15)</f>
        <v>8255</v>
      </c>
      <c r="O15" s="121">
        <v>0</v>
      </c>
      <c r="P15" s="121">
        <v>0</v>
      </c>
      <c r="Q15" s="121">
        <v>0</v>
      </c>
      <c r="R15" s="121">
        <v>8255</v>
      </c>
      <c r="S15" s="122" t="s">
        <v>385</v>
      </c>
      <c r="T15" s="121">
        <v>0</v>
      </c>
      <c r="U15" s="121">
        <v>54092</v>
      </c>
      <c r="V15" s="121">
        <f>+SUM(D15,M15)</f>
        <v>271621</v>
      </c>
      <c r="W15" s="121">
        <f>+SUM(E15,N15)</f>
        <v>62501</v>
      </c>
      <c r="X15" s="121">
        <f>+SUM(F15,O15)</f>
        <v>6445</v>
      </c>
      <c r="Y15" s="121">
        <f>+SUM(G15,P15)</f>
        <v>0</v>
      </c>
      <c r="Z15" s="121">
        <f>+SUM(H15,Q15)</f>
        <v>0</v>
      </c>
      <c r="AA15" s="121">
        <f>+SUM(I15,R15)</f>
        <v>52601</v>
      </c>
      <c r="AB15" s="122" t="str">
        <f>IF(+SUM(J15,S15)=0,"-",+SUM(J15,S15))</f>
        <v>-</v>
      </c>
      <c r="AC15" s="121">
        <f>+SUM(K15,T15)</f>
        <v>3455</v>
      </c>
      <c r="AD15" s="121">
        <f>+SUM(L15,U15)</f>
        <v>209120</v>
      </c>
      <c r="AE15" s="121">
        <f>SUM(AF15,+AK15)</f>
        <v>21913</v>
      </c>
      <c r="AF15" s="121">
        <f>SUM(AG15:AJ15)</f>
        <v>21287</v>
      </c>
      <c r="AG15" s="121">
        <v>21287</v>
      </c>
      <c r="AH15" s="121">
        <v>0</v>
      </c>
      <c r="AI15" s="121">
        <v>0</v>
      </c>
      <c r="AJ15" s="121">
        <v>0</v>
      </c>
      <c r="AK15" s="121">
        <v>626</v>
      </c>
      <c r="AL15" s="121">
        <v>0</v>
      </c>
      <c r="AM15" s="121">
        <f>SUM(AN15,AS15,AW15,AX15,BD15)</f>
        <v>171287</v>
      </c>
      <c r="AN15" s="121">
        <f>SUM(AO15:AR15)</f>
        <v>16374</v>
      </c>
      <c r="AO15" s="121">
        <v>16374</v>
      </c>
      <c r="AP15" s="121">
        <v>0</v>
      </c>
      <c r="AQ15" s="121">
        <v>0</v>
      </c>
      <c r="AR15" s="121">
        <v>0</v>
      </c>
      <c r="AS15" s="121">
        <f>SUM(AT15:AV15)</f>
        <v>3187</v>
      </c>
      <c r="AT15" s="121">
        <v>0</v>
      </c>
      <c r="AU15" s="121">
        <v>0</v>
      </c>
      <c r="AV15" s="121">
        <v>3187</v>
      </c>
      <c r="AW15" s="121">
        <v>0</v>
      </c>
      <c r="AX15" s="121">
        <f>SUM(AY15:BB15)</f>
        <v>151726</v>
      </c>
      <c r="AY15" s="121">
        <v>99180</v>
      </c>
      <c r="AZ15" s="121">
        <v>43385</v>
      </c>
      <c r="BA15" s="121">
        <v>5162</v>
      </c>
      <c r="BB15" s="121">
        <v>3999</v>
      </c>
      <c r="BC15" s="121">
        <v>9032</v>
      </c>
      <c r="BD15" s="121">
        <v>0</v>
      </c>
      <c r="BE15" s="121">
        <v>7042</v>
      </c>
      <c r="BF15" s="121">
        <f>SUM(AE15,+AM15,+BE15)</f>
        <v>200242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13101</v>
      </c>
      <c r="BP15" s="121">
        <f>SUM(BQ15:BT15)</f>
        <v>4878</v>
      </c>
      <c r="BQ15" s="121">
        <v>4878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8223</v>
      </c>
      <c r="CA15" s="121">
        <v>8223</v>
      </c>
      <c r="CB15" s="121">
        <v>0</v>
      </c>
      <c r="CC15" s="121">
        <v>0</v>
      </c>
      <c r="CD15" s="121">
        <v>0</v>
      </c>
      <c r="CE15" s="121">
        <v>49144</v>
      </c>
      <c r="CF15" s="121">
        <v>0</v>
      </c>
      <c r="CG15" s="121">
        <v>102</v>
      </c>
      <c r="CH15" s="121">
        <f>SUM(BG15,+BO15,+CG15)</f>
        <v>13203</v>
      </c>
      <c r="CI15" s="121">
        <f>SUM(AE15,+BG15)</f>
        <v>21913</v>
      </c>
      <c r="CJ15" s="121">
        <f>SUM(AF15,+BH15)</f>
        <v>21287</v>
      </c>
      <c r="CK15" s="121">
        <f>SUM(AG15,+BI15)</f>
        <v>21287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626</v>
      </c>
      <c r="CP15" s="121">
        <f>SUM(AL15,+BN15)</f>
        <v>0</v>
      </c>
      <c r="CQ15" s="121">
        <f>SUM(AM15,+BO15)</f>
        <v>184388</v>
      </c>
      <c r="CR15" s="121">
        <f>SUM(AN15,+BP15)</f>
        <v>21252</v>
      </c>
      <c r="CS15" s="121">
        <f>SUM(AO15,+BQ15)</f>
        <v>21252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3187</v>
      </c>
      <c r="CX15" s="121">
        <f>SUM(AT15,+BV15)</f>
        <v>0</v>
      </c>
      <c r="CY15" s="121">
        <f>SUM(AU15,+BW15)</f>
        <v>0</v>
      </c>
      <c r="CZ15" s="121">
        <f>SUM(AV15,+BX15)</f>
        <v>3187</v>
      </c>
      <c r="DA15" s="121">
        <f>SUM(AW15,+BY15)</f>
        <v>0</v>
      </c>
      <c r="DB15" s="121">
        <f>SUM(AX15,+BZ15)</f>
        <v>159949</v>
      </c>
      <c r="DC15" s="121">
        <f>SUM(AY15,+CA15)</f>
        <v>107403</v>
      </c>
      <c r="DD15" s="121">
        <f>SUM(AZ15,+CB15)</f>
        <v>43385</v>
      </c>
      <c r="DE15" s="121">
        <f>SUM(BA15,+CC15)</f>
        <v>5162</v>
      </c>
      <c r="DF15" s="121">
        <f>SUM(BB15,+CD15)</f>
        <v>3999</v>
      </c>
      <c r="DG15" s="121">
        <f>SUM(BC15,+CE15)</f>
        <v>58176</v>
      </c>
      <c r="DH15" s="121">
        <f>SUM(BD15,+CF15)</f>
        <v>0</v>
      </c>
      <c r="DI15" s="121">
        <f>SUM(BE15,+CG15)</f>
        <v>7144</v>
      </c>
      <c r="DJ15" s="121">
        <f>SUM(BF15,+CH15)</f>
        <v>213445</v>
      </c>
    </row>
    <row r="16" spans="1:114" s="136" customFormat="1" ht="13.5" customHeight="1" x14ac:dyDescent="0.15">
      <c r="A16" s="119" t="s">
        <v>18</v>
      </c>
      <c r="B16" s="120" t="s">
        <v>359</v>
      </c>
      <c r="C16" s="119" t="s">
        <v>360</v>
      </c>
      <c r="D16" s="121">
        <f>SUM(E16,+L16)</f>
        <v>540084</v>
      </c>
      <c r="E16" s="121">
        <f>SUM(F16:I16,K16)</f>
        <v>38339</v>
      </c>
      <c r="F16" s="121">
        <v>0</v>
      </c>
      <c r="G16" s="121">
        <v>0</v>
      </c>
      <c r="H16" s="121">
        <v>0</v>
      </c>
      <c r="I16" s="121">
        <v>37948</v>
      </c>
      <c r="J16" s="122" t="s">
        <v>385</v>
      </c>
      <c r="K16" s="121">
        <v>391</v>
      </c>
      <c r="L16" s="121">
        <v>501745</v>
      </c>
      <c r="M16" s="121">
        <f>SUM(N16,+U16)</f>
        <v>47092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385</v>
      </c>
      <c r="T16" s="121">
        <v>0</v>
      </c>
      <c r="U16" s="121">
        <v>47092</v>
      </c>
      <c r="V16" s="121">
        <f>+SUM(D16,M16)</f>
        <v>587176</v>
      </c>
      <c r="W16" s="121">
        <f>+SUM(E16,N16)</f>
        <v>38339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37948</v>
      </c>
      <c r="AB16" s="122" t="str">
        <f>IF(+SUM(J16,S16)=0,"-",+SUM(J16,S16))</f>
        <v>-</v>
      </c>
      <c r="AC16" s="121">
        <f>+SUM(K16,T16)</f>
        <v>391</v>
      </c>
      <c r="AD16" s="121">
        <f>+SUM(L16,U16)</f>
        <v>548837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202286</v>
      </c>
      <c r="AN16" s="121">
        <f>SUM(AO16:AR16)</f>
        <v>11898</v>
      </c>
      <c r="AO16" s="121">
        <v>11898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190388</v>
      </c>
      <c r="AY16" s="121">
        <v>190388</v>
      </c>
      <c r="AZ16" s="121">
        <v>0</v>
      </c>
      <c r="BA16" s="121">
        <v>0</v>
      </c>
      <c r="BB16" s="121">
        <v>0</v>
      </c>
      <c r="BC16" s="121">
        <v>312273</v>
      </c>
      <c r="BD16" s="121">
        <v>0</v>
      </c>
      <c r="BE16" s="121">
        <v>25525</v>
      </c>
      <c r="BF16" s="121">
        <f>SUM(AE16,+AM16,+BE16)</f>
        <v>227811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5949</v>
      </c>
      <c r="BP16" s="121">
        <f>SUM(BQ16:BT16)</f>
        <v>5949</v>
      </c>
      <c r="BQ16" s="121">
        <v>5949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41064</v>
      </c>
      <c r="CF16" s="121">
        <v>0</v>
      </c>
      <c r="CG16" s="121">
        <v>79</v>
      </c>
      <c r="CH16" s="121">
        <f>SUM(BG16,+BO16,+CG16)</f>
        <v>6028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208235</v>
      </c>
      <c r="CR16" s="121">
        <f>SUM(AN16,+BP16)</f>
        <v>17847</v>
      </c>
      <c r="CS16" s="121">
        <f>SUM(AO16,+BQ16)</f>
        <v>17847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0</v>
      </c>
      <c r="CX16" s="121">
        <f>SUM(AT16,+BV16)</f>
        <v>0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190388</v>
      </c>
      <c r="DC16" s="121">
        <f>SUM(AY16,+CA16)</f>
        <v>190388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1">
        <f>SUM(BC16,+CE16)</f>
        <v>353337</v>
      </c>
      <c r="DH16" s="121">
        <f>SUM(BD16,+CF16)</f>
        <v>0</v>
      </c>
      <c r="DI16" s="121">
        <f>SUM(BE16,+CG16)</f>
        <v>25604</v>
      </c>
      <c r="DJ16" s="121">
        <f>SUM(BF16,+CH16)</f>
        <v>233839</v>
      </c>
    </row>
    <row r="17" spans="1:114" s="136" customFormat="1" ht="13.5" customHeight="1" x14ac:dyDescent="0.15">
      <c r="A17" s="119" t="s">
        <v>18</v>
      </c>
      <c r="B17" s="120" t="s">
        <v>362</v>
      </c>
      <c r="C17" s="119" t="s">
        <v>363</v>
      </c>
      <c r="D17" s="121">
        <f>SUM(E17,+L17)</f>
        <v>1302212</v>
      </c>
      <c r="E17" s="121">
        <f>SUM(F17:I17,K17)</f>
        <v>267797</v>
      </c>
      <c r="F17" s="121">
        <v>0</v>
      </c>
      <c r="G17" s="121">
        <v>879</v>
      </c>
      <c r="H17" s="121">
        <v>0</v>
      </c>
      <c r="I17" s="121">
        <v>249735</v>
      </c>
      <c r="J17" s="122" t="s">
        <v>385</v>
      </c>
      <c r="K17" s="121">
        <v>17183</v>
      </c>
      <c r="L17" s="121">
        <v>1034415</v>
      </c>
      <c r="M17" s="121">
        <f>SUM(N17,+U17)</f>
        <v>121338</v>
      </c>
      <c r="N17" s="121">
        <f>SUM(O17:R17,T17)</f>
        <v>12396</v>
      </c>
      <c r="O17" s="121">
        <v>0</v>
      </c>
      <c r="P17" s="121">
        <v>0</v>
      </c>
      <c r="Q17" s="121">
        <v>0</v>
      </c>
      <c r="R17" s="121">
        <v>12396</v>
      </c>
      <c r="S17" s="122" t="s">
        <v>385</v>
      </c>
      <c r="T17" s="121">
        <v>0</v>
      </c>
      <c r="U17" s="121">
        <v>108942</v>
      </c>
      <c r="V17" s="121">
        <f>+SUM(D17,M17)</f>
        <v>1423550</v>
      </c>
      <c r="W17" s="121">
        <f>+SUM(E17,N17)</f>
        <v>280193</v>
      </c>
      <c r="X17" s="121">
        <f>+SUM(F17,O17)</f>
        <v>0</v>
      </c>
      <c r="Y17" s="121">
        <f>+SUM(G17,P17)</f>
        <v>879</v>
      </c>
      <c r="Z17" s="121">
        <f>+SUM(H17,Q17)</f>
        <v>0</v>
      </c>
      <c r="AA17" s="121">
        <f>+SUM(I17,R17)</f>
        <v>262131</v>
      </c>
      <c r="AB17" s="122" t="str">
        <f>IF(+SUM(J17,S17)=0,"-",+SUM(J17,S17))</f>
        <v>-</v>
      </c>
      <c r="AC17" s="121">
        <f>+SUM(K17,T17)</f>
        <v>17183</v>
      </c>
      <c r="AD17" s="121">
        <f>+SUM(L17,U17)</f>
        <v>1143357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1302212</v>
      </c>
      <c r="AN17" s="121">
        <f>SUM(AO17:AR17)</f>
        <v>68082</v>
      </c>
      <c r="AO17" s="121">
        <v>48348</v>
      </c>
      <c r="AP17" s="121">
        <v>0</v>
      </c>
      <c r="AQ17" s="121">
        <v>19734</v>
      </c>
      <c r="AR17" s="121">
        <v>0</v>
      </c>
      <c r="AS17" s="121">
        <f>SUM(AT17:AV17)</f>
        <v>62044</v>
      </c>
      <c r="AT17" s="121">
        <v>0</v>
      </c>
      <c r="AU17" s="121">
        <v>61605</v>
      </c>
      <c r="AV17" s="121">
        <v>439</v>
      </c>
      <c r="AW17" s="121">
        <v>0</v>
      </c>
      <c r="AX17" s="121">
        <f>SUM(AY17:BB17)</f>
        <v>1172086</v>
      </c>
      <c r="AY17" s="121">
        <v>254184</v>
      </c>
      <c r="AZ17" s="121">
        <v>838337</v>
      </c>
      <c r="BA17" s="121">
        <v>79565</v>
      </c>
      <c r="BB17" s="121">
        <v>0</v>
      </c>
      <c r="BC17" s="121">
        <v>0</v>
      </c>
      <c r="BD17" s="121">
        <v>0</v>
      </c>
      <c r="BE17" s="121">
        <v>0</v>
      </c>
      <c r="BF17" s="121">
        <f>SUM(AE17,+AM17,+BE17)</f>
        <v>1302212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121338</v>
      </c>
      <c r="BP17" s="121">
        <f>SUM(BQ17:BT17)</f>
        <v>48445</v>
      </c>
      <c r="BQ17" s="121">
        <v>44156</v>
      </c>
      <c r="BR17" s="121">
        <v>0</v>
      </c>
      <c r="BS17" s="121">
        <v>4289</v>
      </c>
      <c r="BT17" s="121">
        <v>0</v>
      </c>
      <c r="BU17" s="121">
        <f>SUM(BV17:BX17)</f>
        <v>52936</v>
      </c>
      <c r="BV17" s="121">
        <v>0</v>
      </c>
      <c r="BW17" s="121">
        <v>52936</v>
      </c>
      <c r="BX17" s="121">
        <v>0</v>
      </c>
      <c r="BY17" s="121">
        <v>0</v>
      </c>
      <c r="BZ17" s="121">
        <f>SUM(CA17:CD17)</f>
        <v>19957</v>
      </c>
      <c r="CA17" s="121">
        <v>11640</v>
      </c>
      <c r="CB17" s="121">
        <v>8317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121338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1423550</v>
      </c>
      <c r="CR17" s="121">
        <f>SUM(AN17,+BP17)</f>
        <v>116527</v>
      </c>
      <c r="CS17" s="121">
        <f>SUM(AO17,+BQ17)</f>
        <v>92504</v>
      </c>
      <c r="CT17" s="121">
        <f>SUM(AP17,+BR17)</f>
        <v>0</v>
      </c>
      <c r="CU17" s="121">
        <f>SUM(AQ17,+BS17)</f>
        <v>24023</v>
      </c>
      <c r="CV17" s="121">
        <f>SUM(AR17,+BT17)</f>
        <v>0</v>
      </c>
      <c r="CW17" s="121">
        <f>SUM(AS17,+BU17)</f>
        <v>114980</v>
      </c>
      <c r="CX17" s="121">
        <f>SUM(AT17,+BV17)</f>
        <v>0</v>
      </c>
      <c r="CY17" s="121">
        <f>SUM(AU17,+BW17)</f>
        <v>114541</v>
      </c>
      <c r="CZ17" s="121">
        <f>SUM(AV17,+BX17)</f>
        <v>439</v>
      </c>
      <c r="DA17" s="121">
        <f>SUM(AW17,+BY17)</f>
        <v>0</v>
      </c>
      <c r="DB17" s="121">
        <f>SUM(AX17,+BZ17)</f>
        <v>1192043</v>
      </c>
      <c r="DC17" s="121">
        <f>SUM(AY17,+CA17)</f>
        <v>265824</v>
      </c>
      <c r="DD17" s="121">
        <f>SUM(AZ17,+CB17)</f>
        <v>846654</v>
      </c>
      <c r="DE17" s="121">
        <f>SUM(BA17,+CC17)</f>
        <v>79565</v>
      </c>
      <c r="DF17" s="121">
        <f>SUM(BB17,+CD17)</f>
        <v>0</v>
      </c>
      <c r="DG17" s="121">
        <f>SUM(BC17,+CE17)</f>
        <v>0</v>
      </c>
      <c r="DH17" s="121">
        <f>SUM(BD17,+CF17)</f>
        <v>0</v>
      </c>
      <c r="DI17" s="121">
        <f>SUM(BE17,+CG17)</f>
        <v>0</v>
      </c>
      <c r="DJ17" s="121">
        <f>SUM(BF17,+CH17)</f>
        <v>1423550</v>
      </c>
    </row>
    <row r="18" spans="1:114" s="136" customFormat="1" ht="13.5" customHeight="1" x14ac:dyDescent="0.15">
      <c r="A18" s="119" t="s">
        <v>18</v>
      </c>
      <c r="B18" s="120" t="s">
        <v>365</v>
      </c>
      <c r="C18" s="119" t="s">
        <v>366</v>
      </c>
      <c r="D18" s="121">
        <f>SUM(E18,+L18)</f>
        <v>10699</v>
      </c>
      <c r="E18" s="121">
        <f>SUM(F18:I18,K18)</f>
        <v>665</v>
      </c>
      <c r="F18" s="121">
        <v>0</v>
      </c>
      <c r="G18" s="121">
        <v>0</v>
      </c>
      <c r="H18" s="121">
        <v>0</v>
      </c>
      <c r="I18" s="121">
        <v>40</v>
      </c>
      <c r="J18" s="122" t="s">
        <v>385</v>
      </c>
      <c r="K18" s="121">
        <v>625</v>
      </c>
      <c r="L18" s="121">
        <v>10034</v>
      </c>
      <c r="M18" s="121">
        <f>SUM(N18,+U18)</f>
        <v>1583</v>
      </c>
      <c r="N18" s="121">
        <f>SUM(O18:R18,T18)</f>
        <v>6</v>
      </c>
      <c r="O18" s="121">
        <v>0</v>
      </c>
      <c r="P18" s="121">
        <v>0</v>
      </c>
      <c r="Q18" s="121">
        <v>0</v>
      </c>
      <c r="R18" s="121">
        <v>6</v>
      </c>
      <c r="S18" s="122" t="s">
        <v>385</v>
      </c>
      <c r="T18" s="121">
        <v>0</v>
      </c>
      <c r="U18" s="121">
        <v>1577</v>
      </c>
      <c r="V18" s="121">
        <f>+SUM(D18,M18)</f>
        <v>12282</v>
      </c>
      <c r="W18" s="121">
        <f>+SUM(E18,N18)</f>
        <v>671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46</v>
      </c>
      <c r="AB18" s="122" t="str">
        <f>IF(+SUM(J18,S18)=0,"-",+SUM(J18,S18))</f>
        <v>-</v>
      </c>
      <c r="AC18" s="121">
        <f>+SUM(K18,T18)</f>
        <v>625</v>
      </c>
      <c r="AD18" s="121">
        <f>+SUM(L18,U18)</f>
        <v>11611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6476</v>
      </c>
      <c r="AN18" s="121">
        <f>SUM(AO18:AR18)</f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f>SUM(AT18:AV18)</f>
        <v>6476</v>
      </c>
      <c r="AT18" s="121">
        <v>6476</v>
      </c>
      <c r="AU18" s="121">
        <v>0</v>
      </c>
      <c r="AV18" s="121">
        <v>0</v>
      </c>
      <c r="AW18" s="121">
        <v>0</v>
      </c>
      <c r="AX18" s="121">
        <f>SUM(AY18:BB18)</f>
        <v>0</v>
      </c>
      <c r="AY18" s="121">
        <v>0</v>
      </c>
      <c r="AZ18" s="121">
        <v>0</v>
      </c>
      <c r="BA18" s="121">
        <v>0</v>
      </c>
      <c r="BB18" s="121">
        <v>0</v>
      </c>
      <c r="BC18" s="121">
        <v>4223</v>
      </c>
      <c r="BD18" s="121">
        <v>0</v>
      </c>
      <c r="BE18" s="121">
        <v>0</v>
      </c>
      <c r="BF18" s="121">
        <f>SUM(AE18,+AM18,+BE18)</f>
        <v>6476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1583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6476</v>
      </c>
      <c r="CR18" s="121">
        <f>SUM(AN18,+BP18)</f>
        <v>0</v>
      </c>
      <c r="CS18" s="121">
        <f>SUM(AO18,+BQ18)</f>
        <v>0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6476</v>
      </c>
      <c r="CX18" s="121">
        <f>SUM(AT18,+BV18)</f>
        <v>6476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0</v>
      </c>
      <c r="DC18" s="121">
        <f>SUM(AY18,+CA18)</f>
        <v>0</v>
      </c>
      <c r="DD18" s="121">
        <f>SUM(AZ18,+CB18)</f>
        <v>0</v>
      </c>
      <c r="DE18" s="121">
        <f>SUM(BA18,+CC18)</f>
        <v>0</v>
      </c>
      <c r="DF18" s="121">
        <f>SUM(BB18,+CD18)</f>
        <v>0</v>
      </c>
      <c r="DG18" s="121">
        <f>SUM(BC18,+CE18)</f>
        <v>5806</v>
      </c>
      <c r="DH18" s="121">
        <f>SUM(BD18,+CF18)</f>
        <v>0</v>
      </c>
      <c r="DI18" s="121">
        <f>SUM(BE18,+CG18)</f>
        <v>0</v>
      </c>
      <c r="DJ18" s="121">
        <f>SUM(BF18,+CH18)</f>
        <v>6476</v>
      </c>
    </row>
    <row r="19" spans="1:114" s="136" customFormat="1" ht="13.5" customHeight="1" x14ac:dyDescent="0.15">
      <c r="A19" s="119" t="s">
        <v>18</v>
      </c>
      <c r="B19" s="120" t="s">
        <v>368</v>
      </c>
      <c r="C19" s="119" t="s">
        <v>369</v>
      </c>
      <c r="D19" s="121">
        <f>SUM(E19,+L19)</f>
        <v>151710</v>
      </c>
      <c r="E19" s="121">
        <f>SUM(F19:I19,K19)</f>
        <v>4380</v>
      </c>
      <c r="F19" s="121">
        <v>0</v>
      </c>
      <c r="G19" s="121">
        <v>0</v>
      </c>
      <c r="H19" s="121">
        <v>0</v>
      </c>
      <c r="I19" s="121">
        <v>0</v>
      </c>
      <c r="J19" s="122" t="s">
        <v>385</v>
      </c>
      <c r="K19" s="121">
        <v>4380</v>
      </c>
      <c r="L19" s="121">
        <v>147330</v>
      </c>
      <c r="M19" s="121">
        <f>SUM(N19,+U19)</f>
        <v>16751</v>
      </c>
      <c r="N19" s="121">
        <f>SUM(O19:R19,T19)</f>
        <v>6</v>
      </c>
      <c r="O19" s="121">
        <v>0</v>
      </c>
      <c r="P19" s="121">
        <v>0</v>
      </c>
      <c r="Q19" s="121">
        <v>0</v>
      </c>
      <c r="R19" s="121">
        <v>0</v>
      </c>
      <c r="S19" s="122" t="s">
        <v>385</v>
      </c>
      <c r="T19" s="121">
        <v>6</v>
      </c>
      <c r="U19" s="121">
        <v>16745</v>
      </c>
      <c r="V19" s="121">
        <f>+SUM(D19,M19)</f>
        <v>168461</v>
      </c>
      <c r="W19" s="121">
        <f>+SUM(E19,N19)</f>
        <v>4386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4386</v>
      </c>
      <c r="AD19" s="121">
        <f>+SUM(L19,U19)</f>
        <v>164075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120603</v>
      </c>
      <c r="AN19" s="121">
        <f>SUM(AO19:AR19)</f>
        <v>3093</v>
      </c>
      <c r="AO19" s="121">
        <v>3093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117510</v>
      </c>
      <c r="AY19" s="121">
        <v>117510</v>
      </c>
      <c r="AZ19" s="121">
        <v>0</v>
      </c>
      <c r="BA19" s="121">
        <v>0</v>
      </c>
      <c r="BB19" s="121">
        <v>0</v>
      </c>
      <c r="BC19" s="121">
        <v>27595</v>
      </c>
      <c r="BD19" s="121">
        <v>0</v>
      </c>
      <c r="BE19" s="121">
        <v>3512</v>
      </c>
      <c r="BF19" s="121">
        <f>SUM(AE19,+AM19,+BE19)</f>
        <v>124115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613</v>
      </c>
      <c r="BP19" s="121">
        <f>SUM(BQ19:BT19)</f>
        <v>613</v>
      </c>
      <c r="BQ19" s="121">
        <v>613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16138</v>
      </c>
      <c r="CF19" s="121">
        <v>0</v>
      </c>
      <c r="CG19" s="121">
        <v>0</v>
      </c>
      <c r="CH19" s="121">
        <f>SUM(BG19,+BO19,+CG19)</f>
        <v>613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121216</v>
      </c>
      <c r="CR19" s="121">
        <f>SUM(AN19,+BP19)</f>
        <v>3706</v>
      </c>
      <c r="CS19" s="121">
        <f>SUM(AO19,+BQ19)</f>
        <v>3706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117510</v>
      </c>
      <c r="DC19" s="121">
        <f>SUM(AY19,+CA19)</f>
        <v>117510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1">
        <f>SUM(BC19,+CE19)</f>
        <v>43733</v>
      </c>
      <c r="DH19" s="121">
        <f>SUM(BD19,+CF19)</f>
        <v>0</v>
      </c>
      <c r="DI19" s="121">
        <f>SUM(BE19,+CG19)</f>
        <v>3512</v>
      </c>
      <c r="DJ19" s="121">
        <f>SUM(BF19,+CH19)</f>
        <v>124728</v>
      </c>
    </row>
    <row r="20" spans="1:114" s="136" customFormat="1" ht="13.5" customHeight="1" x14ac:dyDescent="0.15">
      <c r="A20" s="119" t="s">
        <v>18</v>
      </c>
      <c r="B20" s="120" t="s">
        <v>371</v>
      </c>
      <c r="C20" s="119" t="s">
        <v>372</v>
      </c>
      <c r="D20" s="121">
        <f>SUM(E20,+L20)</f>
        <v>27350</v>
      </c>
      <c r="E20" s="121">
        <f>SUM(F20:I20,K20)</f>
        <v>828</v>
      </c>
      <c r="F20" s="121">
        <v>0</v>
      </c>
      <c r="G20" s="121">
        <v>0</v>
      </c>
      <c r="H20" s="121">
        <v>0</v>
      </c>
      <c r="I20" s="121">
        <v>0</v>
      </c>
      <c r="J20" s="122" t="s">
        <v>385</v>
      </c>
      <c r="K20" s="121">
        <v>828</v>
      </c>
      <c r="L20" s="121">
        <v>26522</v>
      </c>
      <c r="M20" s="121">
        <f>SUM(N20,+U20)</f>
        <v>28283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385</v>
      </c>
      <c r="T20" s="121">
        <v>0</v>
      </c>
      <c r="U20" s="121">
        <v>28283</v>
      </c>
      <c r="V20" s="121">
        <f>+SUM(D20,M20)</f>
        <v>55633</v>
      </c>
      <c r="W20" s="121">
        <f>+SUM(E20,N20)</f>
        <v>828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2" t="str">
        <f>IF(+SUM(J20,S20)=0,"-",+SUM(J20,S20))</f>
        <v>-</v>
      </c>
      <c r="AC20" s="121">
        <f>+SUM(K20,T20)</f>
        <v>828</v>
      </c>
      <c r="AD20" s="121">
        <f>+SUM(L20,U20)</f>
        <v>54805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0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27350</v>
      </c>
      <c r="BD20" s="121">
        <v>0</v>
      </c>
      <c r="BE20" s="121">
        <v>0</v>
      </c>
      <c r="BF20" s="121">
        <f>SUM(AE20,+AM20,+BE20)</f>
        <v>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28283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0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0</v>
      </c>
      <c r="DC20" s="121">
        <f>SUM(AY20,+CA20)</f>
        <v>0</v>
      </c>
      <c r="DD20" s="121">
        <f>SUM(AZ20,+CB20)</f>
        <v>0</v>
      </c>
      <c r="DE20" s="121">
        <f>SUM(BA20,+CC20)</f>
        <v>0</v>
      </c>
      <c r="DF20" s="121">
        <f>SUM(BB20,+CD20)</f>
        <v>0</v>
      </c>
      <c r="DG20" s="121">
        <f>SUM(BC20,+CE20)</f>
        <v>55633</v>
      </c>
      <c r="DH20" s="121">
        <f>SUM(BD20,+CF20)</f>
        <v>0</v>
      </c>
      <c r="DI20" s="121">
        <f>SUM(BE20,+CG20)</f>
        <v>0</v>
      </c>
      <c r="DJ20" s="121">
        <f>SUM(BF20,+CH20)</f>
        <v>0</v>
      </c>
    </row>
    <row r="21" spans="1:114" s="136" customFormat="1" ht="13.5" customHeight="1" x14ac:dyDescent="0.15">
      <c r="A21" s="119" t="s">
        <v>18</v>
      </c>
      <c r="B21" s="120" t="s">
        <v>374</v>
      </c>
      <c r="C21" s="119" t="s">
        <v>375</v>
      </c>
      <c r="D21" s="121">
        <f>SUM(E21,+L21)</f>
        <v>266988</v>
      </c>
      <c r="E21" s="121">
        <f>SUM(F21:I21,K21)</f>
        <v>4948</v>
      </c>
      <c r="F21" s="121">
        <v>0</v>
      </c>
      <c r="G21" s="121">
        <v>0</v>
      </c>
      <c r="H21" s="121">
        <v>0</v>
      </c>
      <c r="I21" s="121">
        <v>52</v>
      </c>
      <c r="J21" s="122" t="s">
        <v>385</v>
      </c>
      <c r="K21" s="121">
        <v>4896</v>
      </c>
      <c r="L21" s="121">
        <v>262040</v>
      </c>
      <c r="M21" s="121">
        <f>SUM(N21,+U21)</f>
        <v>25304</v>
      </c>
      <c r="N21" s="121">
        <f>SUM(O21:R21,T21)</f>
        <v>7440</v>
      </c>
      <c r="O21" s="121">
        <v>0</v>
      </c>
      <c r="P21" s="121">
        <v>0</v>
      </c>
      <c r="Q21" s="121">
        <v>0</v>
      </c>
      <c r="R21" s="121">
        <v>7440</v>
      </c>
      <c r="S21" s="122" t="s">
        <v>385</v>
      </c>
      <c r="T21" s="121">
        <v>0</v>
      </c>
      <c r="U21" s="121">
        <v>17864</v>
      </c>
      <c r="V21" s="121">
        <f>+SUM(D21,M21)</f>
        <v>292292</v>
      </c>
      <c r="W21" s="121">
        <f>+SUM(E21,N21)</f>
        <v>12388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7492</v>
      </c>
      <c r="AB21" s="122" t="str">
        <f>IF(+SUM(J21,S21)=0,"-",+SUM(J21,S21))</f>
        <v>-</v>
      </c>
      <c r="AC21" s="121">
        <f>+SUM(K21,T21)</f>
        <v>4896</v>
      </c>
      <c r="AD21" s="121">
        <f>+SUM(L21,U21)</f>
        <v>279904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123393</v>
      </c>
      <c r="AN21" s="121">
        <f>SUM(AO21:AR21)</f>
        <v>12524</v>
      </c>
      <c r="AO21" s="121">
        <v>12524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110869</v>
      </c>
      <c r="AY21" s="121">
        <v>103087</v>
      </c>
      <c r="AZ21" s="121">
        <v>4392</v>
      </c>
      <c r="BA21" s="121">
        <v>57</v>
      </c>
      <c r="BB21" s="121">
        <v>3333</v>
      </c>
      <c r="BC21" s="121">
        <v>142110</v>
      </c>
      <c r="BD21" s="121">
        <v>0</v>
      </c>
      <c r="BE21" s="121">
        <v>1485</v>
      </c>
      <c r="BF21" s="121">
        <f>SUM(AE21,+AM21,+BE21)</f>
        <v>124878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16401</v>
      </c>
      <c r="BP21" s="121">
        <f>SUM(BQ21:BT21)</f>
        <v>6262</v>
      </c>
      <c r="BQ21" s="121">
        <v>6262</v>
      </c>
      <c r="BR21" s="121">
        <v>0</v>
      </c>
      <c r="BS21" s="121">
        <v>0</v>
      </c>
      <c r="BT21" s="121">
        <v>0</v>
      </c>
      <c r="BU21" s="121">
        <f>SUM(BV21:BX21)</f>
        <v>187</v>
      </c>
      <c r="BV21" s="121">
        <v>0</v>
      </c>
      <c r="BW21" s="121">
        <v>0</v>
      </c>
      <c r="BX21" s="121">
        <v>187</v>
      </c>
      <c r="BY21" s="121">
        <v>0</v>
      </c>
      <c r="BZ21" s="121">
        <f>SUM(CA21:CD21)</f>
        <v>9952</v>
      </c>
      <c r="CA21" s="121">
        <v>9952</v>
      </c>
      <c r="CB21" s="121">
        <v>0</v>
      </c>
      <c r="CC21" s="121">
        <v>0</v>
      </c>
      <c r="CD21" s="121">
        <v>0</v>
      </c>
      <c r="CE21" s="121">
        <v>8633</v>
      </c>
      <c r="CF21" s="121">
        <v>0</v>
      </c>
      <c r="CG21" s="121">
        <v>270</v>
      </c>
      <c r="CH21" s="121">
        <f>SUM(BG21,+BO21,+CG21)</f>
        <v>16671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139794</v>
      </c>
      <c r="CR21" s="121">
        <f>SUM(AN21,+BP21)</f>
        <v>18786</v>
      </c>
      <c r="CS21" s="121">
        <f>SUM(AO21,+BQ21)</f>
        <v>18786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187</v>
      </c>
      <c r="CX21" s="121">
        <f>SUM(AT21,+BV21)</f>
        <v>0</v>
      </c>
      <c r="CY21" s="121">
        <f>SUM(AU21,+BW21)</f>
        <v>0</v>
      </c>
      <c r="CZ21" s="121">
        <f>SUM(AV21,+BX21)</f>
        <v>187</v>
      </c>
      <c r="DA21" s="121">
        <f>SUM(AW21,+BY21)</f>
        <v>0</v>
      </c>
      <c r="DB21" s="121">
        <f>SUM(AX21,+BZ21)</f>
        <v>120821</v>
      </c>
      <c r="DC21" s="121">
        <f>SUM(AY21,+CA21)</f>
        <v>113039</v>
      </c>
      <c r="DD21" s="121">
        <f>SUM(AZ21,+CB21)</f>
        <v>4392</v>
      </c>
      <c r="DE21" s="121">
        <f>SUM(BA21,+CC21)</f>
        <v>57</v>
      </c>
      <c r="DF21" s="121">
        <f>SUM(BB21,+CD21)</f>
        <v>3333</v>
      </c>
      <c r="DG21" s="121">
        <f>SUM(BC21,+CE21)</f>
        <v>150743</v>
      </c>
      <c r="DH21" s="121">
        <f>SUM(BD21,+CF21)</f>
        <v>0</v>
      </c>
      <c r="DI21" s="121">
        <f>SUM(BE21,+CG21)</f>
        <v>1755</v>
      </c>
      <c r="DJ21" s="121">
        <f>SUM(BF21,+CH21)</f>
        <v>141549</v>
      </c>
    </row>
    <row r="22" spans="1:114" s="136" customFormat="1" ht="13.5" customHeight="1" x14ac:dyDescent="0.15">
      <c r="A22" s="119" t="s">
        <v>18</v>
      </c>
      <c r="B22" s="120" t="s">
        <v>377</v>
      </c>
      <c r="C22" s="119" t="s">
        <v>378</v>
      </c>
      <c r="D22" s="121">
        <f>SUM(E22,+L22)</f>
        <v>163156</v>
      </c>
      <c r="E22" s="121">
        <f>SUM(F22:I22,K22)</f>
        <v>1742</v>
      </c>
      <c r="F22" s="121">
        <v>0</v>
      </c>
      <c r="G22" s="121">
        <v>0</v>
      </c>
      <c r="H22" s="121">
        <v>0</v>
      </c>
      <c r="I22" s="121">
        <v>0</v>
      </c>
      <c r="J22" s="122" t="s">
        <v>385</v>
      </c>
      <c r="K22" s="121">
        <v>1742</v>
      </c>
      <c r="L22" s="121">
        <v>161414</v>
      </c>
      <c r="M22" s="121">
        <f>SUM(N22,+U22)</f>
        <v>22594</v>
      </c>
      <c r="N22" s="121">
        <f>SUM(O22:R22,T22)</f>
        <v>8424</v>
      </c>
      <c r="O22" s="121">
        <v>205</v>
      </c>
      <c r="P22" s="121">
        <v>705</v>
      </c>
      <c r="Q22" s="121">
        <v>0</v>
      </c>
      <c r="R22" s="121">
        <v>7514</v>
      </c>
      <c r="S22" s="122" t="s">
        <v>385</v>
      </c>
      <c r="T22" s="121">
        <v>0</v>
      </c>
      <c r="U22" s="121">
        <v>14170</v>
      </c>
      <c r="V22" s="121">
        <f>+SUM(D22,M22)</f>
        <v>185750</v>
      </c>
      <c r="W22" s="121">
        <f>+SUM(E22,N22)</f>
        <v>10166</v>
      </c>
      <c r="X22" s="121">
        <f>+SUM(F22,O22)</f>
        <v>205</v>
      </c>
      <c r="Y22" s="121">
        <f>+SUM(G22,P22)</f>
        <v>705</v>
      </c>
      <c r="Z22" s="121">
        <f>+SUM(H22,Q22)</f>
        <v>0</v>
      </c>
      <c r="AA22" s="121">
        <f>+SUM(I22,R22)</f>
        <v>7514</v>
      </c>
      <c r="AB22" s="122" t="str">
        <f>IF(+SUM(J22,S22)=0,"-",+SUM(J22,S22))</f>
        <v>-</v>
      </c>
      <c r="AC22" s="121">
        <f>+SUM(K22,T22)</f>
        <v>1742</v>
      </c>
      <c r="AD22" s="121">
        <f>+SUM(L22,U22)</f>
        <v>175584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80972</v>
      </c>
      <c r="AN22" s="121">
        <f>SUM(AO22:AR22)</f>
        <v>3950</v>
      </c>
      <c r="AO22" s="121">
        <v>3950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77022</v>
      </c>
      <c r="AY22" s="121">
        <v>75838</v>
      </c>
      <c r="AZ22" s="121">
        <v>1169</v>
      </c>
      <c r="BA22" s="121">
        <v>15</v>
      </c>
      <c r="BB22" s="121">
        <v>0</v>
      </c>
      <c r="BC22" s="121">
        <v>79494</v>
      </c>
      <c r="BD22" s="121">
        <v>0</v>
      </c>
      <c r="BE22" s="121">
        <v>2690</v>
      </c>
      <c r="BF22" s="121">
        <f>SUM(AE22,+AM22,+BE22)</f>
        <v>83662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11735</v>
      </c>
      <c r="BP22" s="121">
        <f>SUM(BQ22:BT22)</f>
        <v>2983</v>
      </c>
      <c r="BQ22" s="121">
        <v>2983</v>
      </c>
      <c r="BR22" s="121">
        <v>0</v>
      </c>
      <c r="BS22" s="121">
        <v>0</v>
      </c>
      <c r="BT22" s="121">
        <v>0</v>
      </c>
      <c r="BU22" s="121">
        <f>SUM(BV22:BX22)</f>
        <v>548</v>
      </c>
      <c r="BV22" s="121">
        <v>348</v>
      </c>
      <c r="BW22" s="121">
        <v>200</v>
      </c>
      <c r="BX22" s="121">
        <v>0</v>
      </c>
      <c r="BY22" s="121">
        <v>0</v>
      </c>
      <c r="BZ22" s="121">
        <f>SUM(CA22:CD22)</f>
        <v>8204</v>
      </c>
      <c r="CA22" s="121">
        <v>8204</v>
      </c>
      <c r="CB22" s="121">
        <v>0</v>
      </c>
      <c r="CC22" s="121">
        <v>0</v>
      </c>
      <c r="CD22" s="121">
        <v>0</v>
      </c>
      <c r="CE22" s="121">
        <v>8144</v>
      </c>
      <c r="CF22" s="121">
        <v>0</v>
      </c>
      <c r="CG22" s="121">
        <v>2715</v>
      </c>
      <c r="CH22" s="121">
        <f>SUM(BG22,+BO22,+CG22)</f>
        <v>14450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92707</v>
      </c>
      <c r="CR22" s="121">
        <f>SUM(AN22,+BP22)</f>
        <v>6933</v>
      </c>
      <c r="CS22" s="121">
        <f>SUM(AO22,+BQ22)</f>
        <v>6933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548</v>
      </c>
      <c r="CX22" s="121">
        <f>SUM(AT22,+BV22)</f>
        <v>348</v>
      </c>
      <c r="CY22" s="121">
        <f>SUM(AU22,+BW22)</f>
        <v>200</v>
      </c>
      <c r="CZ22" s="121">
        <f>SUM(AV22,+BX22)</f>
        <v>0</v>
      </c>
      <c r="DA22" s="121">
        <f>SUM(AW22,+BY22)</f>
        <v>0</v>
      </c>
      <c r="DB22" s="121">
        <f>SUM(AX22,+BZ22)</f>
        <v>85226</v>
      </c>
      <c r="DC22" s="121">
        <f>SUM(AY22,+CA22)</f>
        <v>84042</v>
      </c>
      <c r="DD22" s="121">
        <f>SUM(AZ22,+CB22)</f>
        <v>1169</v>
      </c>
      <c r="DE22" s="121">
        <f>SUM(BA22,+CC22)</f>
        <v>15</v>
      </c>
      <c r="DF22" s="121">
        <f>SUM(BB22,+CD22)</f>
        <v>0</v>
      </c>
      <c r="DG22" s="121">
        <f>SUM(BC22,+CE22)</f>
        <v>87638</v>
      </c>
      <c r="DH22" s="121">
        <f>SUM(BD22,+CF22)</f>
        <v>0</v>
      </c>
      <c r="DI22" s="121">
        <f>SUM(BE22,+CG22)</f>
        <v>5405</v>
      </c>
      <c r="DJ22" s="121">
        <f>SUM(BF22,+CH22)</f>
        <v>98112</v>
      </c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2"/>
      <c r="K23" s="121"/>
      <c r="L23" s="121"/>
      <c r="M23" s="121"/>
      <c r="N23" s="121"/>
      <c r="O23" s="121"/>
      <c r="P23" s="121"/>
      <c r="Q23" s="121"/>
      <c r="R23" s="121"/>
      <c r="S23" s="122"/>
      <c r="T23" s="121"/>
      <c r="U23" s="121"/>
      <c r="V23" s="121"/>
      <c r="W23" s="121"/>
      <c r="X23" s="121"/>
      <c r="Y23" s="121"/>
      <c r="Z23" s="121"/>
      <c r="AA23" s="121"/>
      <c r="AB23" s="122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2"/>
      <c r="K24" s="121"/>
      <c r="L24" s="121"/>
      <c r="M24" s="121"/>
      <c r="N24" s="121"/>
      <c r="O24" s="121"/>
      <c r="P24" s="121"/>
      <c r="Q24" s="121"/>
      <c r="R24" s="121"/>
      <c r="S24" s="122"/>
      <c r="T24" s="121"/>
      <c r="U24" s="121"/>
      <c r="V24" s="121"/>
      <c r="W24" s="121"/>
      <c r="X24" s="121"/>
      <c r="Y24" s="121"/>
      <c r="Z24" s="121"/>
      <c r="AA24" s="121"/>
      <c r="AB24" s="122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2"/>
      <c r="K25" s="121"/>
      <c r="L25" s="121"/>
      <c r="M25" s="121"/>
      <c r="N25" s="121"/>
      <c r="O25" s="121"/>
      <c r="P25" s="121"/>
      <c r="Q25" s="121"/>
      <c r="R25" s="121"/>
      <c r="S25" s="122"/>
      <c r="T25" s="121"/>
      <c r="U25" s="121"/>
      <c r="V25" s="121"/>
      <c r="W25" s="121"/>
      <c r="X25" s="121"/>
      <c r="Y25" s="121"/>
      <c r="Z25" s="121"/>
      <c r="AA25" s="121"/>
      <c r="AB25" s="122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2"/>
      <c r="K26" s="121"/>
      <c r="L26" s="121"/>
      <c r="M26" s="121"/>
      <c r="N26" s="121"/>
      <c r="O26" s="121"/>
      <c r="P26" s="121"/>
      <c r="Q26" s="121"/>
      <c r="R26" s="121"/>
      <c r="S26" s="122"/>
      <c r="T26" s="121"/>
      <c r="U26" s="121"/>
      <c r="V26" s="121"/>
      <c r="W26" s="121"/>
      <c r="X26" s="121"/>
      <c r="Y26" s="121"/>
      <c r="Z26" s="121"/>
      <c r="AA26" s="121"/>
      <c r="AB26" s="122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2"/>
      <c r="K27" s="121"/>
      <c r="L27" s="121"/>
      <c r="M27" s="121"/>
      <c r="N27" s="121"/>
      <c r="O27" s="121"/>
      <c r="P27" s="121"/>
      <c r="Q27" s="121"/>
      <c r="R27" s="121"/>
      <c r="S27" s="122"/>
      <c r="T27" s="121"/>
      <c r="U27" s="121"/>
      <c r="V27" s="121"/>
      <c r="W27" s="121"/>
      <c r="X27" s="121"/>
      <c r="Y27" s="121"/>
      <c r="Z27" s="121"/>
      <c r="AA27" s="121"/>
      <c r="AB27" s="122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2">
    <sortCondition ref="A8:A22"/>
    <sortCondition ref="B8:B22"/>
    <sortCondition ref="C8:C22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富山県</v>
      </c>
      <c r="B7" s="139" t="str">
        <f>'廃棄物事業経費（市町村）'!B7</f>
        <v>16000</v>
      </c>
      <c r="C7" s="138" t="s">
        <v>33</v>
      </c>
      <c r="D7" s="140">
        <f>SUM(E7,+L7)</f>
        <v>3707753</v>
      </c>
      <c r="E7" s="140">
        <f>SUM(F7:I7)+K7</f>
        <v>3093542</v>
      </c>
      <c r="F7" s="140">
        <f t="shared" ref="F7:L7" si="0">SUM(F$8:F$1000)</f>
        <v>0</v>
      </c>
      <c r="G7" s="140">
        <f t="shared" si="0"/>
        <v>0</v>
      </c>
      <c r="H7" s="140">
        <f t="shared" si="0"/>
        <v>58300</v>
      </c>
      <c r="I7" s="140">
        <f t="shared" si="0"/>
        <v>1305136</v>
      </c>
      <c r="J7" s="140">
        <f t="shared" si="0"/>
        <v>1941316</v>
      </c>
      <c r="K7" s="140">
        <f t="shared" si="0"/>
        <v>1730106</v>
      </c>
      <c r="L7" s="140">
        <f t="shared" si="0"/>
        <v>614211</v>
      </c>
      <c r="M7" s="140">
        <f>SUM(N7,+U7)</f>
        <v>16837</v>
      </c>
      <c r="N7" s="140">
        <f>SUM(O7:R7,T7)</f>
        <v>8270</v>
      </c>
      <c r="O7" s="140">
        <f t="shared" ref="O7:U7" si="1">SUM(O$8:O$1000)</f>
        <v>1728</v>
      </c>
      <c r="P7" s="140">
        <f t="shared" si="1"/>
        <v>0</v>
      </c>
      <c r="Q7" s="140">
        <f t="shared" si="1"/>
        <v>0</v>
      </c>
      <c r="R7" s="140">
        <f t="shared" si="1"/>
        <v>3999</v>
      </c>
      <c r="S7" s="140">
        <f t="shared" si="1"/>
        <v>383278</v>
      </c>
      <c r="T7" s="140">
        <f t="shared" si="1"/>
        <v>2543</v>
      </c>
      <c r="U7" s="140">
        <f t="shared" si="1"/>
        <v>8567</v>
      </c>
      <c r="V7" s="140">
        <f t="shared" ref="V7:AD7" si="2">+SUM(D7,M7)</f>
        <v>3724590</v>
      </c>
      <c r="W7" s="140">
        <f t="shared" si="2"/>
        <v>3101812</v>
      </c>
      <c r="X7" s="140">
        <f t="shared" si="2"/>
        <v>1728</v>
      </c>
      <c r="Y7" s="140">
        <f t="shared" si="2"/>
        <v>0</v>
      </c>
      <c r="Z7" s="140">
        <f t="shared" si="2"/>
        <v>58300</v>
      </c>
      <c r="AA7" s="140">
        <f t="shared" si="2"/>
        <v>1309135</v>
      </c>
      <c r="AB7" s="140">
        <f t="shared" si="2"/>
        <v>2324594</v>
      </c>
      <c r="AC7" s="140">
        <f t="shared" si="2"/>
        <v>1732649</v>
      </c>
      <c r="AD7" s="140">
        <f t="shared" si="2"/>
        <v>622778</v>
      </c>
      <c r="AE7" s="140">
        <f>SUM(AF7,+AK7)</f>
        <v>125648</v>
      </c>
      <c r="AF7" s="140">
        <f>SUM(AG7:AJ7)</f>
        <v>102104</v>
      </c>
      <c r="AG7" s="140">
        <f>SUM(AG$8:AG$1000)</f>
        <v>594</v>
      </c>
      <c r="AH7" s="140">
        <f>SUM(AH$8:AH$1000)</f>
        <v>21911</v>
      </c>
      <c r="AI7" s="140">
        <f>SUM(AI$8:AI$1000)</f>
        <v>77760</v>
      </c>
      <c r="AJ7" s="140">
        <f>SUM(AJ$8:AJ$1000)</f>
        <v>1839</v>
      </c>
      <c r="AK7" s="140">
        <f>SUM(AK$8:AK$1000)</f>
        <v>23544</v>
      </c>
      <c r="AL7" s="143" t="s">
        <v>314</v>
      </c>
      <c r="AM7" s="140">
        <f>SUM(AN7,AS7,AW7,AX7,BD7)</f>
        <v>4855570</v>
      </c>
      <c r="AN7" s="140">
        <f>SUM(AO7:AR7)</f>
        <v>872065</v>
      </c>
      <c r="AO7" s="140">
        <f>SUM(AO$8:AO$1000)</f>
        <v>690426</v>
      </c>
      <c r="AP7" s="140">
        <f>SUM(AP$8:AP$1000)</f>
        <v>0</v>
      </c>
      <c r="AQ7" s="140">
        <f>SUM(AQ$8:AQ$1000)</f>
        <v>181639</v>
      </c>
      <c r="AR7" s="140">
        <f>SUM(AR$8:AR$1000)</f>
        <v>0</v>
      </c>
      <c r="AS7" s="140">
        <f>SUM(AT7:AV7)</f>
        <v>1226926</v>
      </c>
      <c r="AT7" s="140">
        <f>SUM(AT$8:AT$1000)</f>
        <v>3609</v>
      </c>
      <c r="AU7" s="140">
        <f>SUM(AU$8:AU$1000)</f>
        <v>1162736</v>
      </c>
      <c r="AV7" s="140">
        <f>SUM(AV$8:AV$1000)</f>
        <v>60581</v>
      </c>
      <c r="AW7" s="140">
        <f>SUM(AW$8:AW$1000)</f>
        <v>0</v>
      </c>
      <c r="AX7" s="140">
        <f>SUM(AY7:BB7)</f>
        <v>2651713</v>
      </c>
      <c r="AY7" s="140">
        <f t="shared" ref="AY7:BE7" si="3">SUM(AY$8:AY$1000)</f>
        <v>23240</v>
      </c>
      <c r="AZ7" s="140">
        <f t="shared" si="3"/>
        <v>2120734</v>
      </c>
      <c r="BA7" s="140">
        <f t="shared" si="3"/>
        <v>398425</v>
      </c>
      <c r="BB7" s="140">
        <f t="shared" si="3"/>
        <v>109314</v>
      </c>
      <c r="BC7" s="143" t="s">
        <v>315</v>
      </c>
      <c r="BD7" s="140">
        <f t="shared" si="3"/>
        <v>104866</v>
      </c>
      <c r="BE7" s="140">
        <f t="shared" si="3"/>
        <v>667851</v>
      </c>
      <c r="BF7" s="140">
        <f>SUM(AE7,+AM7,+BE7)</f>
        <v>5649069</v>
      </c>
      <c r="BG7" s="140">
        <f>SUM(BH7,+BM7)</f>
        <v>5200</v>
      </c>
      <c r="BH7" s="140">
        <f>SUM(BI7:BL7)</f>
        <v>5200</v>
      </c>
      <c r="BI7" s="140">
        <f>SUM(BI$8:BI$1000)</f>
        <v>0</v>
      </c>
      <c r="BJ7" s="140">
        <f>SUM(BJ$8:BJ$1000)</f>
        <v>5200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391995</v>
      </c>
      <c r="BP7" s="140">
        <f>SUM(BQ7:BT7)</f>
        <v>128109</v>
      </c>
      <c r="BQ7" s="140">
        <f>SUM(BQ$8:BQ$1000)</f>
        <v>128109</v>
      </c>
      <c r="BR7" s="140">
        <f>SUM(BR$8:BR$1000)</f>
        <v>0</v>
      </c>
      <c r="BS7" s="140">
        <f>SUM(BS$8:BS$1000)</f>
        <v>0</v>
      </c>
      <c r="BT7" s="140">
        <f>SUM(BT$8:BT$1000)</f>
        <v>0</v>
      </c>
      <c r="BU7" s="140">
        <f>SUM(BV7:BX7)</f>
        <v>163347</v>
      </c>
      <c r="BV7" s="140">
        <f>SUM(BV$8:BV$1000)</f>
        <v>0</v>
      </c>
      <c r="BW7" s="140">
        <f>SUM(BW$8:BW$1000)</f>
        <v>163347</v>
      </c>
      <c r="BX7" s="140">
        <f>SUM(BX$8:BX$1000)</f>
        <v>0</v>
      </c>
      <c r="BY7" s="140">
        <f>SUM(BY$8:BY$1000)</f>
        <v>0</v>
      </c>
      <c r="BZ7" s="140">
        <f>SUM(CA7:CD7)</f>
        <v>99363</v>
      </c>
      <c r="CA7" s="140">
        <f t="shared" ref="CA7:CG7" si="4">SUM(CA$8:CA$1000)</f>
        <v>28391</v>
      </c>
      <c r="CB7" s="140">
        <f t="shared" si="4"/>
        <v>65975</v>
      </c>
      <c r="CC7" s="140">
        <f t="shared" si="4"/>
        <v>4997</v>
      </c>
      <c r="CD7" s="140">
        <f t="shared" si="4"/>
        <v>0</v>
      </c>
      <c r="CE7" s="143" t="s">
        <v>314</v>
      </c>
      <c r="CF7" s="140">
        <f t="shared" si="4"/>
        <v>1176</v>
      </c>
      <c r="CG7" s="140">
        <f t="shared" si="4"/>
        <v>2920</v>
      </c>
      <c r="CH7" s="140">
        <f>SUM(BG7,+BO7,+CG7)</f>
        <v>400115</v>
      </c>
      <c r="CI7" s="140">
        <f t="shared" ref="CI7:CO7" si="5">SUM(AE7,+BG7)</f>
        <v>130848</v>
      </c>
      <c r="CJ7" s="140">
        <f t="shared" si="5"/>
        <v>107304</v>
      </c>
      <c r="CK7" s="140">
        <f t="shared" si="5"/>
        <v>594</v>
      </c>
      <c r="CL7" s="140">
        <f t="shared" si="5"/>
        <v>27111</v>
      </c>
      <c r="CM7" s="140">
        <f t="shared" si="5"/>
        <v>77760</v>
      </c>
      <c r="CN7" s="140">
        <f t="shared" si="5"/>
        <v>1839</v>
      </c>
      <c r="CO7" s="140">
        <f t="shared" si="5"/>
        <v>23544</v>
      </c>
      <c r="CP7" s="143" t="s">
        <v>314</v>
      </c>
      <c r="CQ7" s="140">
        <f t="shared" ref="CQ7:DF7" si="6">SUM(AM7,+BO7)</f>
        <v>5247565</v>
      </c>
      <c r="CR7" s="140">
        <f t="shared" si="6"/>
        <v>1000174</v>
      </c>
      <c r="CS7" s="140">
        <f t="shared" si="6"/>
        <v>818535</v>
      </c>
      <c r="CT7" s="140">
        <f t="shared" si="6"/>
        <v>0</v>
      </c>
      <c r="CU7" s="140">
        <f t="shared" si="6"/>
        <v>181639</v>
      </c>
      <c r="CV7" s="140">
        <f t="shared" si="6"/>
        <v>0</v>
      </c>
      <c r="CW7" s="140">
        <f t="shared" si="6"/>
        <v>1390273</v>
      </c>
      <c r="CX7" s="140">
        <f t="shared" si="6"/>
        <v>3609</v>
      </c>
      <c r="CY7" s="140">
        <f t="shared" si="6"/>
        <v>1326083</v>
      </c>
      <c r="CZ7" s="140">
        <f t="shared" si="6"/>
        <v>60581</v>
      </c>
      <c r="DA7" s="140">
        <f t="shared" si="6"/>
        <v>0</v>
      </c>
      <c r="DB7" s="140">
        <f t="shared" si="6"/>
        <v>2751076</v>
      </c>
      <c r="DC7" s="140">
        <f t="shared" si="6"/>
        <v>51631</v>
      </c>
      <c r="DD7" s="140">
        <f t="shared" si="6"/>
        <v>2186709</v>
      </c>
      <c r="DE7" s="140">
        <f t="shared" si="6"/>
        <v>403422</v>
      </c>
      <c r="DF7" s="140">
        <f t="shared" si="6"/>
        <v>109314</v>
      </c>
      <c r="DG7" s="143" t="s">
        <v>314</v>
      </c>
      <c r="DH7" s="140">
        <f>SUM(BD7,+CF7)</f>
        <v>106042</v>
      </c>
      <c r="DI7" s="140">
        <f>SUM(BE7,+CG7)</f>
        <v>670771</v>
      </c>
      <c r="DJ7" s="140">
        <f>SUM(BF7,+CH7)</f>
        <v>6049184</v>
      </c>
    </row>
    <row r="8" spans="1:114" s="136" customFormat="1" ht="13.5" customHeight="1" x14ac:dyDescent="0.15">
      <c r="A8" s="119" t="s">
        <v>18</v>
      </c>
      <c r="B8" s="120" t="s">
        <v>334</v>
      </c>
      <c r="C8" s="119" t="s">
        <v>335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3037</v>
      </c>
      <c r="N8" s="121">
        <f>SUM(O8:R8,T8)</f>
        <v>3037</v>
      </c>
      <c r="O8" s="121">
        <v>1728</v>
      </c>
      <c r="P8" s="121">
        <v>0</v>
      </c>
      <c r="Q8" s="121">
        <v>0</v>
      </c>
      <c r="R8" s="121">
        <v>0</v>
      </c>
      <c r="S8" s="121">
        <v>186200</v>
      </c>
      <c r="T8" s="121">
        <v>1309</v>
      </c>
      <c r="U8" s="121">
        <v>0</v>
      </c>
      <c r="V8" s="121">
        <f>+SUM(D8,M8)</f>
        <v>3037</v>
      </c>
      <c r="W8" s="121">
        <f>+SUM(E8,N8)</f>
        <v>3037</v>
      </c>
      <c r="X8" s="121">
        <f>+SUM(F8,O8)</f>
        <v>1728</v>
      </c>
      <c r="Y8" s="121">
        <f>+SUM(G8,P8)</f>
        <v>0</v>
      </c>
      <c r="Z8" s="121">
        <f>+SUM(H8,Q8)</f>
        <v>0</v>
      </c>
      <c r="AA8" s="121">
        <f>+SUM(I8,R8)</f>
        <v>0</v>
      </c>
      <c r="AB8" s="121">
        <f>+SUM(J8,S8)</f>
        <v>186200</v>
      </c>
      <c r="AC8" s="121">
        <f>+SUM(K8,T8)</f>
        <v>1309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385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385</v>
      </c>
      <c r="BD8" s="121">
        <v>0</v>
      </c>
      <c r="BE8" s="121">
        <v>0</v>
      </c>
      <c r="BF8" s="121">
        <f>SUM(AE8,+AM8,+BE8)</f>
        <v>0</v>
      </c>
      <c r="BG8" s="121">
        <f>SUM(BH8,+BM8)</f>
        <v>5200</v>
      </c>
      <c r="BH8" s="121">
        <f>SUM(BI8:BL8)</f>
        <v>5200</v>
      </c>
      <c r="BI8" s="121">
        <v>0</v>
      </c>
      <c r="BJ8" s="121">
        <v>5200</v>
      </c>
      <c r="BK8" s="121">
        <v>0</v>
      </c>
      <c r="BL8" s="121">
        <v>0</v>
      </c>
      <c r="BM8" s="121">
        <v>0</v>
      </c>
      <c r="BN8" s="122" t="s">
        <v>385</v>
      </c>
      <c r="BO8" s="121">
        <f>SUM(BP8,BU8,BY8,BZ8,CF8)</f>
        <v>183263</v>
      </c>
      <c r="BP8" s="121">
        <f>SUM(BQ8:BT8)</f>
        <v>63236</v>
      </c>
      <c r="BQ8" s="121">
        <v>63236</v>
      </c>
      <c r="BR8" s="121">
        <v>0</v>
      </c>
      <c r="BS8" s="121">
        <v>0</v>
      </c>
      <c r="BT8" s="121">
        <v>0</v>
      </c>
      <c r="BU8" s="121">
        <f>SUM(BV8:BX8)</f>
        <v>91636</v>
      </c>
      <c r="BV8" s="121">
        <v>0</v>
      </c>
      <c r="BW8" s="121">
        <v>91636</v>
      </c>
      <c r="BX8" s="121">
        <v>0</v>
      </c>
      <c r="BY8" s="121">
        <v>0</v>
      </c>
      <c r="BZ8" s="121">
        <f>SUM(CA8:CD8)</f>
        <v>28391</v>
      </c>
      <c r="CA8" s="121">
        <v>28391</v>
      </c>
      <c r="CB8" s="121">
        <v>0</v>
      </c>
      <c r="CC8" s="121">
        <v>0</v>
      </c>
      <c r="CD8" s="121">
        <v>0</v>
      </c>
      <c r="CE8" s="122" t="s">
        <v>385</v>
      </c>
      <c r="CF8" s="121">
        <v>0</v>
      </c>
      <c r="CG8" s="121">
        <v>774</v>
      </c>
      <c r="CH8" s="121">
        <f>SUM(BG8,+BO8,+CG8)</f>
        <v>189237</v>
      </c>
      <c r="CI8" s="121">
        <f>SUM(AE8,+BG8)</f>
        <v>5200</v>
      </c>
      <c r="CJ8" s="121">
        <f>SUM(AF8,+BH8)</f>
        <v>5200</v>
      </c>
      <c r="CK8" s="121">
        <f>SUM(AG8,+BI8)</f>
        <v>0</v>
      </c>
      <c r="CL8" s="121">
        <f>SUM(AH8,+BJ8)</f>
        <v>5200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385</v>
      </c>
      <c r="CQ8" s="121">
        <f>SUM(AM8,+BO8)</f>
        <v>183263</v>
      </c>
      <c r="CR8" s="121">
        <f>SUM(AN8,+BP8)</f>
        <v>63236</v>
      </c>
      <c r="CS8" s="121">
        <f>SUM(AO8,+BQ8)</f>
        <v>63236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91636</v>
      </c>
      <c r="CX8" s="121">
        <f>SUM(AT8,+BV8)</f>
        <v>0</v>
      </c>
      <c r="CY8" s="121">
        <f>SUM(AU8,+BW8)</f>
        <v>91636</v>
      </c>
      <c r="CZ8" s="121">
        <f>SUM(AV8,+BX8)</f>
        <v>0</v>
      </c>
      <c r="DA8" s="121">
        <f>SUM(AW8,+BY8)</f>
        <v>0</v>
      </c>
      <c r="DB8" s="121">
        <f>SUM(AX8,+BZ8)</f>
        <v>28391</v>
      </c>
      <c r="DC8" s="121">
        <f>SUM(AY8,+CA8)</f>
        <v>28391</v>
      </c>
      <c r="DD8" s="121">
        <f>SUM(AZ8,+CB8)</f>
        <v>0</v>
      </c>
      <c r="DE8" s="121">
        <f>SUM(BA8,+CC8)</f>
        <v>0</v>
      </c>
      <c r="DF8" s="121">
        <f>SUM(BB8,+CD8)</f>
        <v>0</v>
      </c>
      <c r="DG8" s="122" t="s">
        <v>385</v>
      </c>
      <c r="DH8" s="121">
        <f>SUM(BD8,+CF8)</f>
        <v>0</v>
      </c>
      <c r="DI8" s="121">
        <f>SUM(BE8,+CG8)</f>
        <v>774</v>
      </c>
      <c r="DJ8" s="121">
        <f>SUM(BF8,+CH8)</f>
        <v>189237</v>
      </c>
    </row>
    <row r="9" spans="1:114" s="136" customFormat="1" ht="13.5" customHeight="1" x14ac:dyDescent="0.15">
      <c r="A9" s="119" t="s">
        <v>18</v>
      </c>
      <c r="B9" s="120" t="s">
        <v>354</v>
      </c>
      <c r="C9" s="119" t="s">
        <v>355</v>
      </c>
      <c r="D9" s="121">
        <f>SUM(E9,+L9)</f>
        <v>127763</v>
      </c>
      <c r="E9" s="121">
        <f>SUM(F9:I9)+K9</f>
        <v>127763</v>
      </c>
      <c r="F9" s="121">
        <v>0</v>
      </c>
      <c r="G9" s="121">
        <v>0</v>
      </c>
      <c r="H9" s="121">
        <v>0</v>
      </c>
      <c r="I9" s="121">
        <v>98175</v>
      </c>
      <c r="J9" s="121">
        <v>537501</v>
      </c>
      <c r="K9" s="121">
        <v>29588</v>
      </c>
      <c r="L9" s="121">
        <v>0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127763</v>
      </c>
      <c r="W9" s="121">
        <f>+SUM(E9,N9)</f>
        <v>127763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98175</v>
      </c>
      <c r="AB9" s="121">
        <f>+SUM(J9,S9)</f>
        <v>537501</v>
      </c>
      <c r="AC9" s="121">
        <f>+SUM(K9,T9)</f>
        <v>29588</v>
      </c>
      <c r="AD9" s="121">
        <f>+SUM(L9,U9)</f>
        <v>0</v>
      </c>
      <c r="AE9" s="121">
        <f>SUM(AF9,+AK9)</f>
        <v>2073</v>
      </c>
      <c r="AF9" s="121">
        <f>SUM(AG9:AJ9)</f>
        <v>2073</v>
      </c>
      <c r="AG9" s="121">
        <v>594</v>
      </c>
      <c r="AH9" s="121">
        <v>540</v>
      </c>
      <c r="AI9" s="121">
        <v>0</v>
      </c>
      <c r="AJ9" s="121">
        <v>939</v>
      </c>
      <c r="AK9" s="121">
        <v>0</v>
      </c>
      <c r="AL9" s="122" t="s">
        <v>385</v>
      </c>
      <c r="AM9" s="121">
        <f>SUM(AN9,AS9,AW9,AX9,BD9)</f>
        <v>648806</v>
      </c>
      <c r="AN9" s="121">
        <f>SUM(AO9:AR9)</f>
        <v>110166</v>
      </c>
      <c r="AO9" s="121">
        <v>84996</v>
      </c>
      <c r="AP9" s="121">
        <v>0</v>
      </c>
      <c r="AQ9" s="121">
        <v>25170</v>
      </c>
      <c r="AR9" s="121">
        <v>0</v>
      </c>
      <c r="AS9" s="121">
        <f>SUM(AT9:AV9)</f>
        <v>258911</v>
      </c>
      <c r="AT9" s="121">
        <v>3609</v>
      </c>
      <c r="AU9" s="121">
        <v>248693</v>
      </c>
      <c r="AV9" s="121">
        <v>6609</v>
      </c>
      <c r="AW9" s="121">
        <v>0</v>
      </c>
      <c r="AX9" s="121">
        <f>SUM(AY9:BB9)</f>
        <v>279729</v>
      </c>
      <c r="AY9" s="121">
        <v>23240</v>
      </c>
      <c r="AZ9" s="121">
        <v>237844</v>
      </c>
      <c r="BA9" s="121">
        <v>13122</v>
      </c>
      <c r="BB9" s="121">
        <v>5523</v>
      </c>
      <c r="BC9" s="122" t="s">
        <v>385</v>
      </c>
      <c r="BD9" s="121">
        <v>0</v>
      </c>
      <c r="BE9" s="121">
        <v>14385</v>
      </c>
      <c r="BF9" s="121">
        <f>SUM(AE9,+AM9,+BE9)</f>
        <v>665264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385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385</v>
      </c>
      <c r="CF9" s="121">
        <v>0</v>
      </c>
      <c r="CG9" s="121">
        <v>0</v>
      </c>
      <c r="CH9" s="121">
        <f>SUM(BG9,+BO9,+CG9)</f>
        <v>0</v>
      </c>
      <c r="CI9" s="121">
        <f>SUM(AE9,+BG9)</f>
        <v>2073</v>
      </c>
      <c r="CJ9" s="121">
        <f>SUM(AF9,+BH9)</f>
        <v>2073</v>
      </c>
      <c r="CK9" s="121">
        <f>SUM(AG9,+BI9)</f>
        <v>594</v>
      </c>
      <c r="CL9" s="121">
        <f>SUM(AH9,+BJ9)</f>
        <v>540</v>
      </c>
      <c r="CM9" s="121">
        <f>SUM(AI9,+BK9)</f>
        <v>0</v>
      </c>
      <c r="CN9" s="121">
        <f>SUM(AJ9,+BL9)</f>
        <v>939</v>
      </c>
      <c r="CO9" s="121">
        <f>SUM(AK9,+BM9)</f>
        <v>0</v>
      </c>
      <c r="CP9" s="122" t="s">
        <v>385</v>
      </c>
      <c r="CQ9" s="121">
        <f>SUM(AM9,+BO9)</f>
        <v>648806</v>
      </c>
      <c r="CR9" s="121">
        <f>SUM(AN9,+BP9)</f>
        <v>110166</v>
      </c>
      <c r="CS9" s="121">
        <f>SUM(AO9,+BQ9)</f>
        <v>84996</v>
      </c>
      <c r="CT9" s="121">
        <f>SUM(AP9,+BR9)</f>
        <v>0</v>
      </c>
      <c r="CU9" s="121">
        <f>SUM(AQ9,+BS9)</f>
        <v>25170</v>
      </c>
      <c r="CV9" s="121">
        <f>SUM(AR9,+BT9)</f>
        <v>0</v>
      </c>
      <c r="CW9" s="121">
        <f>SUM(AS9,+BU9)</f>
        <v>258911</v>
      </c>
      <c r="CX9" s="121">
        <f>SUM(AT9,+BV9)</f>
        <v>3609</v>
      </c>
      <c r="CY9" s="121">
        <f>SUM(AU9,+BW9)</f>
        <v>248693</v>
      </c>
      <c r="CZ9" s="121">
        <f>SUM(AV9,+BX9)</f>
        <v>6609</v>
      </c>
      <c r="DA9" s="121">
        <f>SUM(AW9,+BY9)</f>
        <v>0</v>
      </c>
      <c r="DB9" s="121">
        <f>SUM(AX9,+BZ9)</f>
        <v>279729</v>
      </c>
      <c r="DC9" s="121">
        <f>SUM(AY9,+CA9)</f>
        <v>23240</v>
      </c>
      <c r="DD9" s="121">
        <f>SUM(AZ9,+CB9)</f>
        <v>237844</v>
      </c>
      <c r="DE9" s="121">
        <f>SUM(BA9,+CC9)</f>
        <v>13122</v>
      </c>
      <c r="DF9" s="121">
        <f>SUM(BB9,+CD9)</f>
        <v>5523</v>
      </c>
      <c r="DG9" s="122" t="s">
        <v>385</v>
      </c>
      <c r="DH9" s="121">
        <f>SUM(BD9,+CF9)</f>
        <v>0</v>
      </c>
      <c r="DI9" s="121">
        <f>SUM(BE9,+CG9)</f>
        <v>14385</v>
      </c>
      <c r="DJ9" s="121">
        <f>SUM(BF9,+CH9)</f>
        <v>665264</v>
      </c>
    </row>
    <row r="10" spans="1:114" s="136" customFormat="1" ht="13.5" customHeight="1" x14ac:dyDescent="0.15">
      <c r="A10" s="119" t="s">
        <v>18</v>
      </c>
      <c r="B10" s="120" t="s">
        <v>339</v>
      </c>
      <c r="C10" s="119" t="s">
        <v>340</v>
      </c>
      <c r="D10" s="121">
        <f>SUM(E10,+L10)</f>
        <v>176292</v>
      </c>
      <c r="E10" s="121">
        <f>SUM(F10:I10)+K10</f>
        <v>176292</v>
      </c>
      <c r="F10" s="121">
        <v>0</v>
      </c>
      <c r="G10" s="121">
        <v>0</v>
      </c>
      <c r="H10" s="121">
        <v>58300</v>
      </c>
      <c r="I10" s="121">
        <v>104073</v>
      </c>
      <c r="J10" s="121">
        <v>633752</v>
      </c>
      <c r="K10" s="121">
        <v>13919</v>
      </c>
      <c r="L10" s="121">
        <v>0</v>
      </c>
      <c r="M10" s="121">
        <f>SUM(N10,+U10)</f>
        <v>2101</v>
      </c>
      <c r="N10" s="121">
        <f>SUM(O10:R10,T10)</f>
        <v>2101</v>
      </c>
      <c r="O10" s="121">
        <v>0</v>
      </c>
      <c r="P10" s="121">
        <v>0</v>
      </c>
      <c r="Q10" s="121">
        <v>0</v>
      </c>
      <c r="R10" s="121">
        <v>867</v>
      </c>
      <c r="S10" s="121">
        <v>39431</v>
      </c>
      <c r="T10" s="121">
        <v>1234</v>
      </c>
      <c r="U10" s="121">
        <v>0</v>
      </c>
      <c r="V10" s="121">
        <f>+SUM(D10,M10)</f>
        <v>178393</v>
      </c>
      <c r="W10" s="121">
        <f>+SUM(E10,N10)</f>
        <v>178393</v>
      </c>
      <c r="X10" s="121">
        <f>+SUM(F10,O10)</f>
        <v>0</v>
      </c>
      <c r="Y10" s="121">
        <f>+SUM(G10,P10)</f>
        <v>0</v>
      </c>
      <c r="Z10" s="121">
        <f>+SUM(H10,Q10)</f>
        <v>58300</v>
      </c>
      <c r="AA10" s="121">
        <f>+SUM(I10,R10)</f>
        <v>104940</v>
      </c>
      <c r="AB10" s="121">
        <f>+SUM(J10,S10)</f>
        <v>673183</v>
      </c>
      <c r="AC10" s="121">
        <f>+SUM(K10,T10)</f>
        <v>15153</v>
      </c>
      <c r="AD10" s="121">
        <f>+SUM(L10,U10)</f>
        <v>0</v>
      </c>
      <c r="AE10" s="121">
        <f>SUM(AF10,+AK10)</f>
        <v>101304</v>
      </c>
      <c r="AF10" s="121">
        <f>SUM(AG10:AJ10)</f>
        <v>77760</v>
      </c>
      <c r="AG10" s="121">
        <v>0</v>
      </c>
      <c r="AH10" s="121">
        <v>0</v>
      </c>
      <c r="AI10" s="121">
        <v>77760</v>
      </c>
      <c r="AJ10" s="121">
        <v>0</v>
      </c>
      <c r="AK10" s="121">
        <v>23544</v>
      </c>
      <c r="AL10" s="122" t="s">
        <v>385</v>
      </c>
      <c r="AM10" s="121">
        <f>SUM(AN10,AS10,AW10,AX10,BD10)</f>
        <v>707840</v>
      </c>
      <c r="AN10" s="121">
        <f>SUM(AO10:AR10)</f>
        <v>177728</v>
      </c>
      <c r="AO10" s="121">
        <v>67048</v>
      </c>
      <c r="AP10" s="121">
        <v>0</v>
      </c>
      <c r="AQ10" s="121">
        <v>110680</v>
      </c>
      <c r="AR10" s="121">
        <v>0</v>
      </c>
      <c r="AS10" s="121">
        <f>SUM(AT10:AV10)</f>
        <v>358740</v>
      </c>
      <c r="AT10" s="121">
        <v>0</v>
      </c>
      <c r="AU10" s="121">
        <v>304768</v>
      </c>
      <c r="AV10" s="121">
        <v>53972</v>
      </c>
      <c r="AW10" s="121">
        <v>0</v>
      </c>
      <c r="AX10" s="121">
        <f>SUM(AY10:BB10)</f>
        <v>171372</v>
      </c>
      <c r="AY10" s="121">
        <v>0</v>
      </c>
      <c r="AZ10" s="121">
        <v>161944</v>
      </c>
      <c r="BA10" s="121">
        <v>9428</v>
      </c>
      <c r="BB10" s="121">
        <v>0</v>
      </c>
      <c r="BC10" s="122" t="s">
        <v>385</v>
      </c>
      <c r="BD10" s="121">
        <v>0</v>
      </c>
      <c r="BE10" s="121">
        <v>900</v>
      </c>
      <c r="BF10" s="121">
        <f>SUM(AE10,+AM10,+BE10)</f>
        <v>810044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385</v>
      </c>
      <c r="BO10" s="121">
        <f>SUM(BP10,BU10,BY10,BZ10,CF10)</f>
        <v>41232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16392</v>
      </c>
      <c r="BV10" s="121">
        <v>0</v>
      </c>
      <c r="BW10" s="121">
        <v>16392</v>
      </c>
      <c r="BX10" s="121">
        <v>0</v>
      </c>
      <c r="BY10" s="121">
        <v>0</v>
      </c>
      <c r="BZ10" s="121">
        <f>SUM(CA10:CD10)</f>
        <v>24840</v>
      </c>
      <c r="CA10" s="121">
        <v>0</v>
      </c>
      <c r="CB10" s="121">
        <v>24840</v>
      </c>
      <c r="CC10" s="121">
        <v>0</v>
      </c>
      <c r="CD10" s="121">
        <v>0</v>
      </c>
      <c r="CE10" s="122" t="s">
        <v>385</v>
      </c>
      <c r="CF10" s="121">
        <v>0</v>
      </c>
      <c r="CG10" s="121">
        <v>300</v>
      </c>
      <c r="CH10" s="121">
        <f>SUM(BG10,+BO10,+CG10)</f>
        <v>41532</v>
      </c>
      <c r="CI10" s="121">
        <f>SUM(AE10,+BG10)</f>
        <v>101304</v>
      </c>
      <c r="CJ10" s="121">
        <f>SUM(AF10,+BH10)</f>
        <v>77760</v>
      </c>
      <c r="CK10" s="121">
        <f>SUM(AG10,+BI10)</f>
        <v>0</v>
      </c>
      <c r="CL10" s="121">
        <f>SUM(AH10,+BJ10)</f>
        <v>0</v>
      </c>
      <c r="CM10" s="121">
        <f>SUM(AI10,+BK10)</f>
        <v>77760</v>
      </c>
      <c r="CN10" s="121">
        <f>SUM(AJ10,+BL10)</f>
        <v>0</v>
      </c>
      <c r="CO10" s="121">
        <f>SUM(AK10,+BM10)</f>
        <v>23544</v>
      </c>
      <c r="CP10" s="122" t="s">
        <v>385</v>
      </c>
      <c r="CQ10" s="121">
        <f>SUM(AM10,+BO10)</f>
        <v>749072</v>
      </c>
      <c r="CR10" s="121">
        <f>SUM(AN10,+BP10)</f>
        <v>177728</v>
      </c>
      <c r="CS10" s="121">
        <f>SUM(AO10,+BQ10)</f>
        <v>67048</v>
      </c>
      <c r="CT10" s="121">
        <f>SUM(AP10,+BR10)</f>
        <v>0</v>
      </c>
      <c r="CU10" s="121">
        <f>SUM(AQ10,+BS10)</f>
        <v>110680</v>
      </c>
      <c r="CV10" s="121">
        <f>SUM(AR10,+BT10)</f>
        <v>0</v>
      </c>
      <c r="CW10" s="121">
        <f>SUM(AS10,+BU10)</f>
        <v>375132</v>
      </c>
      <c r="CX10" s="121">
        <f>SUM(AT10,+BV10)</f>
        <v>0</v>
      </c>
      <c r="CY10" s="121">
        <f>SUM(AU10,+BW10)</f>
        <v>321160</v>
      </c>
      <c r="CZ10" s="121">
        <f>SUM(AV10,+BX10)</f>
        <v>53972</v>
      </c>
      <c r="DA10" s="121">
        <f>SUM(AW10,+BY10)</f>
        <v>0</v>
      </c>
      <c r="DB10" s="121">
        <f>SUM(AX10,+BZ10)</f>
        <v>196212</v>
      </c>
      <c r="DC10" s="121">
        <f>SUM(AY10,+CA10)</f>
        <v>0</v>
      </c>
      <c r="DD10" s="121">
        <f>SUM(AZ10,+CB10)</f>
        <v>186784</v>
      </c>
      <c r="DE10" s="121">
        <f>SUM(BA10,+CC10)</f>
        <v>9428</v>
      </c>
      <c r="DF10" s="121">
        <f>SUM(BB10,+CD10)</f>
        <v>0</v>
      </c>
      <c r="DG10" s="122" t="s">
        <v>385</v>
      </c>
      <c r="DH10" s="121">
        <f>SUM(BD10,+CF10)</f>
        <v>0</v>
      </c>
      <c r="DI10" s="121">
        <f>SUM(BE10,+CG10)</f>
        <v>1200</v>
      </c>
      <c r="DJ10" s="121">
        <f>SUM(BF10,+CH10)</f>
        <v>851576</v>
      </c>
    </row>
    <row r="11" spans="1:114" s="136" customFormat="1" ht="13.5" customHeight="1" x14ac:dyDescent="0.15">
      <c r="A11" s="119" t="s">
        <v>18</v>
      </c>
      <c r="B11" s="120" t="s">
        <v>327</v>
      </c>
      <c r="C11" s="119" t="s">
        <v>328</v>
      </c>
      <c r="D11" s="121">
        <f>SUM(E11,+L11)</f>
        <v>2902478</v>
      </c>
      <c r="E11" s="121">
        <f>SUM(F11:I11)+K11</f>
        <v>2298801</v>
      </c>
      <c r="F11" s="121">
        <v>0</v>
      </c>
      <c r="G11" s="121">
        <v>0</v>
      </c>
      <c r="H11" s="121">
        <v>0</v>
      </c>
      <c r="I11" s="121">
        <v>874531</v>
      </c>
      <c r="J11" s="121">
        <v>680380</v>
      </c>
      <c r="K11" s="121">
        <v>1424270</v>
      </c>
      <c r="L11" s="121">
        <v>603677</v>
      </c>
      <c r="M11" s="121">
        <f>SUM(N11,+U11)</f>
        <v>11699</v>
      </c>
      <c r="N11" s="121">
        <f>SUM(O11:R11,T11)</f>
        <v>3132</v>
      </c>
      <c r="O11" s="121">
        <v>0</v>
      </c>
      <c r="P11" s="121">
        <v>0</v>
      </c>
      <c r="Q11" s="121">
        <v>0</v>
      </c>
      <c r="R11" s="121">
        <v>3132</v>
      </c>
      <c r="S11" s="121">
        <v>157647</v>
      </c>
      <c r="T11" s="121">
        <v>0</v>
      </c>
      <c r="U11" s="121">
        <v>8567</v>
      </c>
      <c r="V11" s="121">
        <f>+SUM(D11,M11)</f>
        <v>2914177</v>
      </c>
      <c r="W11" s="121">
        <f>+SUM(E11,N11)</f>
        <v>2301933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877663</v>
      </c>
      <c r="AB11" s="121">
        <f>+SUM(J11,S11)</f>
        <v>838027</v>
      </c>
      <c r="AC11" s="121">
        <f>+SUM(K11,T11)</f>
        <v>1424270</v>
      </c>
      <c r="AD11" s="121">
        <f>+SUM(L11,U11)</f>
        <v>612244</v>
      </c>
      <c r="AE11" s="121">
        <f>SUM(AF11,+AK11)</f>
        <v>8494</v>
      </c>
      <c r="AF11" s="121">
        <f>SUM(AG11:AJ11)</f>
        <v>8494</v>
      </c>
      <c r="AG11" s="121">
        <v>0</v>
      </c>
      <c r="AH11" s="121">
        <v>8494</v>
      </c>
      <c r="AI11" s="121">
        <v>0</v>
      </c>
      <c r="AJ11" s="121">
        <v>0</v>
      </c>
      <c r="AK11" s="121">
        <v>0</v>
      </c>
      <c r="AL11" s="122" t="s">
        <v>385</v>
      </c>
      <c r="AM11" s="121">
        <f>SUM(AN11,AS11,AW11,AX11,BD11)</f>
        <v>2960529</v>
      </c>
      <c r="AN11" s="121">
        <f>SUM(AO11:AR11)</f>
        <v>495560</v>
      </c>
      <c r="AO11" s="121">
        <v>462656</v>
      </c>
      <c r="AP11" s="121">
        <v>0</v>
      </c>
      <c r="AQ11" s="121">
        <v>32904</v>
      </c>
      <c r="AR11" s="121">
        <v>0</v>
      </c>
      <c r="AS11" s="121">
        <f>SUM(AT11:AV11)</f>
        <v>501290</v>
      </c>
      <c r="AT11" s="121">
        <v>0</v>
      </c>
      <c r="AU11" s="121">
        <v>501290</v>
      </c>
      <c r="AV11" s="121">
        <v>0</v>
      </c>
      <c r="AW11" s="121">
        <v>0</v>
      </c>
      <c r="AX11" s="121">
        <f>SUM(AY11:BB11)</f>
        <v>1858813</v>
      </c>
      <c r="AY11" s="121">
        <v>0</v>
      </c>
      <c r="AZ11" s="121">
        <v>1482938</v>
      </c>
      <c r="BA11" s="121">
        <v>375875</v>
      </c>
      <c r="BB11" s="121">
        <v>0</v>
      </c>
      <c r="BC11" s="122" t="s">
        <v>385</v>
      </c>
      <c r="BD11" s="121">
        <v>104866</v>
      </c>
      <c r="BE11" s="121">
        <v>613835</v>
      </c>
      <c r="BF11" s="121">
        <f>SUM(AE11,+AM11,+BE11)</f>
        <v>3582858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385</v>
      </c>
      <c r="BO11" s="121">
        <f>SUM(BP11,BU11,BY11,BZ11,CF11)</f>
        <v>167500</v>
      </c>
      <c r="BP11" s="121">
        <f>SUM(BQ11:BT11)</f>
        <v>64873</v>
      </c>
      <c r="BQ11" s="121">
        <v>64873</v>
      </c>
      <c r="BR11" s="121">
        <v>0</v>
      </c>
      <c r="BS11" s="121">
        <v>0</v>
      </c>
      <c r="BT11" s="121">
        <v>0</v>
      </c>
      <c r="BU11" s="121">
        <f>SUM(BV11:BX11)</f>
        <v>55319</v>
      </c>
      <c r="BV11" s="121">
        <v>0</v>
      </c>
      <c r="BW11" s="121">
        <v>55319</v>
      </c>
      <c r="BX11" s="121">
        <v>0</v>
      </c>
      <c r="BY11" s="121">
        <v>0</v>
      </c>
      <c r="BZ11" s="121">
        <f>SUM(CA11:CD11)</f>
        <v>46132</v>
      </c>
      <c r="CA11" s="121">
        <v>0</v>
      </c>
      <c r="CB11" s="121">
        <v>41135</v>
      </c>
      <c r="CC11" s="121">
        <v>4997</v>
      </c>
      <c r="CD11" s="121">
        <v>0</v>
      </c>
      <c r="CE11" s="122" t="s">
        <v>385</v>
      </c>
      <c r="CF11" s="121">
        <v>1176</v>
      </c>
      <c r="CG11" s="121">
        <v>1846</v>
      </c>
      <c r="CH11" s="121">
        <f>SUM(BG11,+BO11,+CG11)</f>
        <v>169346</v>
      </c>
      <c r="CI11" s="121">
        <f>SUM(AE11,+BG11)</f>
        <v>8494</v>
      </c>
      <c r="CJ11" s="121">
        <f>SUM(AF11,+BH11)</f>
        <v>8494</v>
      </c>
      <c r="CK11" s="121">
        <f>SUM(AG11,+BI11)</f>
        <v>0</v>
      </c>
      <c r="CL11" s="121">
        <f>SUM(AH11,+BJ11)</f>
        <v>8494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385</v>
      </c>
      <c r="CQ11" s="121">
        <f>SUM(AM11,+BO11)</f>
        <v>3128029</v>
      </c>
      <c r="CR11" s="121">
        <f>SUM(AN11,+BP11)</f>
        <v>560433</v>
      </c>
      <c r="CS11" s="121">
        <f>SUM(AO11,+BQ11)</f>
        <v>527529</v>
      </c>
      <c r="CT11" s="121">
        <f>SUM(AP11,+BR11)</f>
        <v>0</v>
      </c>
      <c r="CU11" s="121">
        <f>SUM(AQ11,+BS11)</f>
        <v>32904</v>
      </c>
      <c r="CV11" s="121">
        <f>SUM(AR11,+BT11)</f>
        <v>0</v>
      </c>
      <c r="CW11" s="121">
        <f>SUM(AS11,+BU11)</f>
        <v>556609</v>
      </c>
      <c r="CX11" s="121">
        <f>SUM(AT11,+BV11)</f>
        <v>0</v>
      </c>
      <c r="CY11" s="121">
        <f>SUM(AU11,+BW11)</f>
        <v>556609</v>
      </c>
      <c r="CZ11" s="121">
        <f>SUM(AV11,+BX11)</f>
        <v>0</v>
      </c>
      <c r="DA11" s="121">
        <f>SUM(AW11,+BY11)</f>
        <v>0</v>
      </c>
      <c r="DB11" s="121">
        <f>SUM(AX11,+BZ11)</f>
        <v>1904945</v>
      </c>
      <c r="DC11" s="121">
        <f>SUM(AY11,+CA11)</f>
        <v>0</v>
      </c>
      <c r="DD11" s="121">
        <f>SUM(AZ11,+CB11)</f>
        <v>1524073</v>
      </c>
      <c r="DE11" s="121">
        <f>SUM(BA11,+CC11)</f>
        <v>380872</v>
      </c>
      <c r="DF11" s="121">
        <f>SUM(BB11,+CD11)</f>
        <v>0</v>
      </c>
      <c r="DG11" s="122" t="s">
        <v>385</v>
      </c>
      <c r="DH11" s="121">
        <f>SUM(BD11,+CF11)</f>
        <v>106042</v>
      </c>
      <c r="DI11" s="121">
        <f>SUM(BE11,+CG11)</f>
        <v>615681</v>
      </c>
      <c r="DJ11" s="121">
        <f>SUM(BF11,+CH11)</f>
        <v>3752204</v>
      </c>
    </row>
    <row r="12" spans="1:114" s="136" customFormat="1" ht="13.5" customHeight="1" x14ac:dyDescent="0.15">
      <c r="A12" s="119" t="s">
        <v>18</v>
      </c>
      <c r="B12" s="120" t="s">
        <v>332</v>
      </c>
      <c r="C12" s="119" t="s">
        <v>333</v>
      </c>
      <c r="D12" s="121">
        <f>SUM(E12,+L12)</f>
        <v>501220</v>
      </c>
      <c r="E12" s="121">
        <f>SUM(F12:I12)+K12</f>
        <v>490686</v>
      </c>
      <c r="F12" s="121">
        <v>0</v>
      </c>
      <c r="G12" s="121">
        <v>0</v>
      </c>
      <c r="H12" s="121">
        <v>0</v>
      </c>
      <c r="I12" s="121">
        <v>228357</v>
      </c>
      <c r="J12" s="121">
        <v>89683</v>
      </c>
      <c r="K12" s="121">
        <v>262329</v>
      </c>
      <c r="L12" s="121">
        <v>10534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501220</v>
      </c>
      <c r="W12" s="121">
        <f>+SUM(E12,N12)</f>
        <v>490686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228357</v>
      </c>
      <c r="AB12" s="121">
        <f>+SUM(J12,S12)</f>
        <v>89683</v>
      </c>
      <c r="AC12" s="121">
        <f>+SUM(K12,T12)</f>
        <v>262329</v>
      </c>
      <c r="AD12" s="121">
        <f>+SUM(L12,U12)</f>
        <v>10534</v>
      </c>
      <c r="AE12" s="121">
        <f>SUM(AF12,+AK12)</f>
        <v>13777</v>
      </c>
      <c r="AF12" s="121">
        <f>SUM(AG12:AJ12)</f>
        <v>13777</v>
      </c>
      <c r="AG12" s="121">
        <v>0</v>
      </c>
      <c r="AH12" s="121">
        <v>12877</v>
      </c>
      <c r="AI12" s="121">
        <v>0</v>
      </c>
      <c r="AJ12" s="121">
        <v>900</v>
      </c>
      <c r="AK12" s="121">
        <v>0</v>
      </c>
      <c r="AL12" s="122" t="s">
        <v>385</v>
      </c>
      <c r="AM12" s="121">
        <f>SUM(AN12,AS12,AW12,AX12,BD12)</f>
        <v>538395</v>
      </c>
      <c r="AN12" s="121">
        <f>SUM(AO12:AR12)</f>
        <v>88611</v>
      </c>
      <c r="AO12" s="121">
        <v>75726</v>
      </c>
      <c r="AP12" s="121">
        <v>0</v>
      </c>
      <c r="AQ12" s="121">
        <v>12885</v>
      </c>
      <c r="AR12" s="121">
        <v>0</v>
      </c>
      <c r="AS12" s="121">
        <f>SUM(AT12:AV12)</f>
        <v>107985</v>
      </c>
      <c r="AT12" s="121">
        <v>0</v>
      </c>
      <c r="AU12" s="121">
        <v>107985</v>
      </c>
      <c r="AV12" s="121">
        <v>0</v>
      </c>
      <c r="AW12" s="121">
        <v>0</v>
      </c>
      <c r="AX12" s="121">
        <f>SUM(AY12:BB12)</f>
        <v>341799</v>
      </c>
      <c r="AY12" s="121">
        <v>0</v>
      </c>
      <c r="AZ12" s="121">
        <v>238008</v>
      </c>
      <c r="BA12" s="121">
        <v>0</v>
      </c>
      <c r="BB12" s="121">
        <v>103791</v>
      </c>
      <c r="BC12" s="122" t="s">
        <v>385</v>
      </c>
      <c r="BD12" s="121">
        <v>0</v>
      </c>
      <c r="BE12" s="121">
        <v>38731</v>
      </c>
      <c r="BF12" s="121">
        <f>SUM(AE12,+AM12,+BE12)</f>
        <v>590903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385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385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13777</v>
      </c>
      <c r="CJ12" s="121">
        <f>SUM(AF12,+BH12)</f>
        <v>13777</v>
      </c>
      <c r="CK12" s="121">
        <f>SUM(AG12,+BI12)</f>
        <v>0</v>
      </c>
      <c r="CL12" s="121">
        <f>SUM(AH12,+BJ12)</f>
        <v>12877</v>
      </c>
      <c r="CM12" s="121">
        <f>SUM(AI12,+BK12)</f>
        <v>0</v>
      </c>
      <c r="CN12" s="121">
        <f>SUM(AJ12,+BL12)</f>
        <v>900</v>
      </c>
      <c r="CO12" s="121">
        <f>SUM(AK12,+BM12)</f>
        <v>0</v>
      </c>
      <c r="CP12" s="122" t="s">
        <v>385</v>
      </c>
      <c r="CQ12" s="121">
        <f>SUM(AM12,+BO12)</f>
        <v>538395</v>
      </c>
      <c r="CR12" s="121">
        <f>SUM(AN12,+BP12)</f>
        <v>88611</v>
      </c>
      <c r="CS12" s="121">
        <f>SUM(AO12,+BQ12)</f>
        <v>75726</v>
      </c>
      <c r="CT12" s="121">
        <f>SUM(AP12,+BR12)</f>
        <v>0</v>
      </c>
      <c r="CU12" s="121">
        <f>SUM(AQ12,+BS12)</f>
        <v>12885</v>
      </c>
      <c r="CV12" s="121">
        <f>SUM(AR12,+BT12)</f>
        <v>0</v>
      </c>
      <c r="CW12" s="121">
        <f>SUM(AS12,+BU12)</f>
        <v>107985</v>
      </c>
      <c r="CX12" s="121">
        <f>SUM(AT12,+BV12)</f>
        <v>0</v>
      </c>
      <c r="CY12" s="121">
        <f>SUM(AU12,+BW12)</f>
        <v>107985</v>
      </c>
      <c r="CZ12" s="121">
        <f>SUM(AV12,+BX12)</f>
        <v>0</v>
      </c>
      <c r="DA12" s="121">
        <f>SUM(AW12,+BY12)</f>
        <v>0</v>
      </c>
      <c r="DB12" s="121">
        <f>SUM(AX12,+BZ12)</f>
        <v>341799</v>
      </c>
      <c r="DC12" s="121">
        <f>SUM(AY12,+CA12)</f>
        <v>0</v>
      </c>
      <c r="DD12" s="121">
        <f>SUM(AZ12,+CB12)</f>
        <v>238008</v>
      </c>
      <c r="DE12" s="121">
        <f>SUM(BA12,+CC12)</f>
        <v>0</v>
      </c>
      <c r="DF12" s="121">
        <f>SUM(BB12,+CD12)</f>
        <v>103791</v>
      </c>
      <c r="DG12" s="122" t="s">
        <v>385</v>
      </c>
      <c r="DH12" s="121">
        <f>SUM(BD12,+CF12)</f>
        <v>0</v>
      </c>
      <c r="DI12" s="121">
        <f>SUM(BE12,+CG12)</f>
        <v>38731</v>
      </c>
      <c r="DJ12" s="121">
        <f>SUM(BF12,+CH12)</f>
        <v>590903</v>
      </c>
    </row>
    <row r="13" spans="1:114" s="136" customFormat="1" ht="13.5" customHeight="1" x14ac:dyDescent="0.15">
      <c r="A13" s="119"/>
      <c r="B13" s="120"/>
      <c r="C13" s="119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2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2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2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2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2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2"/>
      <c r="DH13" s="121"/>
      <c r="DI13" s="121"/>
      <c r="DJ13" s="121"/>
    </row>
    <row r="14" spans="1:114" s="136" customFormat="1" ht="13.5" customHeight="1" x14ac:dyDescent="0.15">
      <c r="A14" s="119"/>
      <c r="B14" s="120"/>
      <c r="C14" s="119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2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2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2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2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2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2"/>
      <c r="DH14" s="121"/>
      <c r="DI14" s="121"/>
      <c r="DJ14" s="121"/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2">
    <sortCondition ref="A8:A12"/>
    <sortCondition ref="B8:B12"/>
    <sortCondition ref="C8:C12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富山県</v>
      </c>
      <c r="B7" s="139" t="str">
        <f>'廃棄物事業経費（市町村）'!B7</f>
        <v>16000</v>
      </c>
      <c r="C7" s="138" t="s">
        <v>33</v>
      </c>
      <c r="D7" s="140">
        <f>SUM(E7,+L7)</f>
        <v>11762860</v>
      </c>
      <c r="E7" s="140">
        <f>+SUM(F7:I7,K7)</f>
        <v>4121250</v>
      </c>
      <c r="F7" s="140">
        <f t="shared" ref="F7:L7" si="0">SUM(F$8:F$1000)</f>
        <v>12211</v>
      </c>
      <c r="G7" s="140">
        <f t="shared" si="0"/>
        <v>9226</v>
      </c>
      <c r="H7" s="140">
        <f t="shared" si="0"/>
        <v>132200</v>
      </c>
      <c r="I7" s="140">
        <f t="shared" si="0"/>
        <v>2022421</v>
      </c>
      <c r="J7" s="140">
        <f t="shared" si="0"/>
        <v>1941316</v>
      </c>
      <c r="K7" s="140">
        <f t="shared" si="0"/>
        <v>1945192</v>
      </c>
      <c r="L7" s="140">
        <f t="shared" si="0"/>
        <v>7641610</v>
      </c>
      <c r="M7" s="140">
        <f>SUM(N7,+U7)</f>
        <v>1368583</v>
      </c>
      <c r="N7" s="140">
        <f>+SUM(O7:R7,T7)</f>
        <v>429856</v>
      </c>
      <c r="O7" s="140">
        <f t="shared" ref="O7:U7" si="1">SUM(O$8:O$1000)</f>
        <v>76381</v>
      </c>
      <c r="P7" s="140">
        <f t="shared" si="1"/>
        <v>2632</v>
      </c>
      <c r="Q7" s="140">
        <f t="shared" si="1"/>
        <v>143100</v>
      </c>
      <c r="R7" s="140">
        <f t="shared" si="1"/>
        <v>205182</v>
      </c>
      <c r="S7" s="140">
        <f t="shared" si="1"/>
        <v>383278</v>
      </c>
      <c r="T7" s="140">
        <f t="shared" si="1"/>
        <v>2561</v>
      </c>
      <c r="U7" s="140">
        <f t="shared" si="1"/>
        <v>938727</v>
      </c>
      <c r="V7" s="140">
        <f t="shared" ref="V7:AB7" si="2">+SUM(D7,M7)</f>
        <v>13131443</v>
      </c>
      <c r="W7" s="140">
        <f t="shared" si="2"/>
        <v>4551106</v>
      </c>
      <c r="X7" s="140">
        <f t="shared" si="2"/>
        <v>88592</v>
      </c>
      <c r="Y7" s="140">
        <f t="shared" si="2"/>
        <v>11858</v>
      </c>
      <c r="Z7" s="140">
        <f t="shared" si="2"/>
        <v>275300</v>
      </c>
      <c r="AA7" s="140">
        <f t="shared" si="2"/>
        <v>2227603</v>
      </c>
      <c r="AB7" s="140">
        <f t="shared" si="2"/>
        <v>2324594</v>
      </c>
      <c r="AC7" s="140">
        <f>+SUM(K7,T7)</f>
        <v>1947753</v>
      </c>
      <c r="AD7" s="140">
        <f>+SUM(L7,U7)</f>
        <v>8580337</v>
      </c>
      <c r="AE7" s="208"/>
      <c r="AF7" s="208"/>
    </row>
    <row r="8" spans="1:32" s="136" customFormat="1" ht="13.5" customHeight="1" x14ac:dyDescent="0.15">
      <c r="A8" s="119" t="s">
        <v>18</v>
      </c>
      <c r="B8" s="120" t="s">
        <v>324</v>
      </c>
      <c r="C8" s="119" t="s">
        <v>325</v>
      </c>
      <c r="D8" s="121">
        <f>SUM(E8,+L8)</f>
        <v>2253064</v>
      </c>
      <c r="E8" s="121">
        <f>+SUM(F8:I8,K8)</f>
        <v>128102</v>
      </c>
      <c r="F8" s="121">
        <v>0</v>
      </c>
      <c r="G8" s="121">
        <v>0</v>
      </c>
      <c r="H8" s="121">
        <v>0</v>
      </c>
      <c r="I8" s="121">
        <v>9075</v>
      </c>
      <c r="J8" s="121"/>
      <c r="K8" s="121">
        <v>119027</v>
      </c>
      <c r="L8" s="121">
        <v>2124962</v>
      </c>
      <c r="M8" s="121">
        <f>SUM(N8,+U8)</f>
        <v>364645</v>
      </c>
      <c r="N8" s="121">
        <f>+SUM(O8:R8,T8)</f>
        <v>118023</v>
      </c>
      <c r="O8" s="121">
        <v>308</v>
      </c>
      <c r="P8" s="121">
        <v>1663</v>
      </c>
      <c r="Q8" s="121">
        <v>0</v>
      </c>
      <c r="R8" s="121">
        <v>116040</v>
      </c>
      <c r="S8" s="121"/>
      <c r="T8" s="121">
        <v>12</v>
      </c>
      <c r="U8" s="121">
        <v>246622</v>
      </c>
      <c r="V8" s="121">
        <f>+SUM(D8,M8)</f>
        <v>2617709</v>
      </c>
      <c r="W8" s="121">
        <f>+SUM(E8,N8)</f>
        <v>246125</v>
      </c>
      <c r="X8" s="121">
        <f>+SUM(F8,O8)</f>
        <v>308</v>
      </c>
      <c r="Y8" s="121">
        <f>+SUM(G8,P8)</f>
        <v>1663</v>
      </c>
      <c r="Z8" s="121">
        <f>+SUM(H8,Q8)</f>
        <v>0</v>
      </c>
      <c r="AA8" s="121">
        <f>+SUM(I8,R8)</f>
        <v>125115</v>
      </c>
      <c r="AB8" s="121">
        <f>+SUM(J8,S8)</f>
        <v>0</v>
      </c>
      <c r="AC8" s="121">
        <f>+SUM(K8,T8)</f>
        <v>119039</v>
      </c>
      <c r="AD8" s="121">
        <f>+SUM(L8,U8)</f>
        <v>2371584</v>
      </c>
      <c r="AE8" s="209" t="s">
        <v>326</v>
      </c>
      <c r="AF8" s="208"/>
    </row>
    <row r="9" spans="1:32" s="136" customFormat="1" ht="13.5" customHeight="1" x14ac:dyDescent="0.15">
      <c r="A9" s="119" t="s">
        <v>18</v>
      </c>
      <c r="B9" s="120" t="s">
        <v>329</v>
      </c>
      <c r="C9" s="119" t="s">
        <v>330</v>
      </c>
      <c r="D9" s="121">
        <f>SUM(E9,+L9)</f>
        <v>1392343</v>
      </c>
      <c r="E9" s="121">
        <f>+SUM(F9:I9,K9)</f>
        <v>376101</v>
      </c>
      <c r="F9" s="121">
        <v>5766</v>
      </c>
      <c r="G9" s="121">
        <v>1627</v>
      </c>
      <c r="H9" s="121">
        <v>73900</v>
      </c>
      <c r="I9" s="121">
        <v>262596</v>
      </c>
      <c r="J9" s="121"/>
      <c r="K9" s="121">
        <v>32212</v>
      </c>
      <c r="L9" s="121">
        <v>1016242</v>
      </c>
      <c r="M9" s="121">
        <f>SUM(N9,+U9)</f>
        <v>45351</v>
      </c>
      <c r="N9" s="121">
        <f>+SUM(O9:R9,T9)</f>
        <v>2112</v>
      </c>
      <c r="O9" s="121">
        <v>0</v>
      </c>
      <c r="P9" s="121">
        <v>0</v>
      </c>
      <c r="Q9" s="121">
        <v>0</v>
      </c>
      <c r="R9" s="121">
        <v>2112</v>
      </c>
      <c r="S9" s="121"/>
      <c r="T9" s="121">
        <v>0</v>
      </c>
      <c r="U9" s="121">
        <v>43239</v>
      </c>
      <c r="V9" s="121">
        <f>+SUM(D9,M9)</f>
        <v>1437694</v>
      </c>
      <c r="W9" s="121">
        <f>+SUM(E9,N9)</f>
        <v>378213</v>
      </c>
      <c r="X9" s="121">
        <f>+SUM(F9,O9)</f>
        <v>5766</v>
      </c>
      <c r="Y9" s="121">
        <f>+SUM(G9,P9)</f>
        <v>1627</v>
      </c>
      <c r="Z9" s="121">
        <f>+SUM(H9,Q9)</f>
        <v>73900</v>
      </c>
      <c r="AA9" s="121">
        <f>+SUM(I9,R9)</f>
        <v>264708</v>
      </c>
      <c r="AB9" s="121">
        <f>+SUM(J9,S9)</f>
        <v>0</v>
      </c>
      <c r="AC9" s="121">
        <f>+SUM(K9,T9)</f>
        <v>32212</v>
      </c>
      <c r="AD9" s="121">
        <f>+SUM(L9,U9)</f>
        <v>1059481</v>
      </c>
      <c r="AE9" s="209" t="s">
        <v>331</v>
      </c>
      <c r="AF9" s="208"/>
    </row>
    <row r="10" spans="1:32" s="136" customFormat="1" ht="13.5" customHeight="1" x14ac:dyDescent="0.15">
      <c r="A10" s="119" t="s">
        <v>18</v>
      </c>
      <c r="B10" s="120" t="s">
        <v>336</v>
      </c>
      <c r="C10" s="119" t="s">
        <v>337</v>
      </c>
      <c r="D10" s="121">
        <f>SUM(E10,+L10)</f>
        <v>432725</v>
      </c>
      <c r="E10" s="121">
        <f>+SUM(F10:I10,K10)</f>
        <v>25</v>
      </c>
      <c r="F10" s="121">
        <v>0</v>
      </c>
      <c r="G10" s="121">
        <v>0</v>
      </c>
      <c r="H10" s="121">
        <v>0</v>
      </c>
      <c r="I10" s="121">
        <v>25</v>
      </c>
      <c r="J10" s="121"/>
      <c r="K10" s="121">
        <v>0</v>
      </c>
      <c r="L10" s="121">
        <v>432700</v>
      </c>
      <c r="M10" s="121">
        <f>SUM(N10,+U10)</f>
        <v>45956</v>
      </c>
      <c r="N10" s="121">
        <f>+SUM(O10:R10,T10)</f>
        <v>11945</v>
      </c>
      <c r="O10" s="121">
        <v>0</v>
      </c>
      <c r="P10" s="121">
        <v>264</v>
      </c>
      <c r="Q10" s="121">
        <v>0</v>
      </c>
      <c r="R10" s="121">
        <v>11681</v>
      </c>
      <c r="S10" s="121"/>
      <c r="T10" s="121">
        <v>0</v>
      </c>
      <c r="U10" s="121">
        <v>34011</v>
      </c>
      <c r="V10" s="121">
        <f>+SUM(D10,M10)</f>
        <v>478681</v>
      </c>
      <c r="W10" s="121">
        <f>+SUM(E10,N10)</f>
        <v>11970</v>
      </c>
      <c r="X10" s="121">
        <f>+SUM(F10,O10)</f>
        <v>0</v>
      </c>
      <c r="Y10" s="121">
        <f>+SUM(G10,P10)</f>
        <v>264</v>
      </c>
      <c r="Z10" s="121">
        <f>+SUM(H10,Q10)</f>
        <v>0</v>
      </c>
      <c r="AA10" s="121">
        <f>+SUM(I10,R10)</f>
        <v>11706</v>
      </c>
      <c r="AB10" s="121">
        <f>+SUM(J10,S10)</f>
        <v>0</v>
      </c>
      <c r="AC10" s="121">
        <f>+SUM(K10,T10)</f>
        <v>0</v>
      </c>
      <c r="AD10" s="121">
        <f>+SUM(L10,U10)</f>
        <v>466711</v>
      </c>
      <c r="AE10" s="209" t="s">
        <v>338</v>
      </c>
      <c r="AF10" s="208"/>
    </row>
    <row r="11" spans="1:32" s="136" customFormat="1" ht="13.5" customHeight="1" x14ac:dyDescent="0.15">
      <c r="A11" s="119" t="s">
        <v>18</v>
      </c>
      <c r="B11" s="120" t="s">
        <v>341</v>
      </c>
      <c r="C11" s="119" t="s">
        <v>342</v>
      </c>
      <c r="D11" s="121">
        <f>SUM(E11,+L11)</f>
        <v>274513</v>
      </c>
      <c r="E11" s="121">
        <f>+SUM(F11:I11,K11)</f>
        <v>69971</v>
      </c>
      <c r="F11" s="121">
        <v>0</v>
      </c>
      <c r="G11" s="121">
        <v>4244</v>
      </c>
      <c r="H11" s="121">
        <v>0</v>
      </c>
      <c r="I11" s="121">
        <v>53391</v>
      </c>
      <c r="J11" s="121"/>
      <c r="K11" s="121">
        <v>12336</v>
      </c>
      <c r="L11" s="121">
        <v>204542</v>
      </c>
      <c r="M11" s="121">
        <f>SUM(N11,+U11)</f>
        <v>343047</v>
      </c>
      <c r="N11" s="121">
        <f>+SUM(O11:R11,T11)</f>
        <v>236513</v>
      </c>
      <c r="O11" s="121">
        <v>74140</v>
      </c>
      <c r="P11" s="121">
        <v>0</v>
      </c>
      <c r="Q11" s="121">
        <v>143100</v>
      </c>
      <c r="R11" s="121">
        <v>19273</v>
      </c>
      <c r="S11" s="121"/>
      <c r="T11" s="121">
        <v>0</v>
      </c>
      <c r="U11" s="121">
        <v>106534</v>
      </c>
      <c r="V11" s="121">
        <f>+SUM(D11,M11)</f>
        <v>617560</v>
      </c>
      <c r="W11" s="121">
        <f>+SUM(E11,N11)</f>
        <v>306484</v>
      </c>
      <c r="X11" s="121">
        <f>+SUM(F11,O11)</f>
        <v>74140</v>
      </c>
      <c r="Y11" s="121">
        <f>+SUM(G11,P11)</f>
        <v>4244</v>
      </c>
      <c r="Z11" s="121">
        <f>+SUM(H11,Q11)</f>
        <v>143100</v>
      </c>
      <c r="AA11" s="121">
        <f>+SUM(I11,R11)</f>
        <v>72664</v>
      </c>
      <c r="AB11" s="121">
        <f>+SUM(J11,S11)</f>
        <v>0</v>
      </c>
      <c r="AC11" s="121">
        <f>+SUM(K11,T11)</f>
        <v>12336</v>
      </c>
      <c r="AD11" s="121">
        <f>+SUM(L11,U11)</f>
        <v>311076</v>
      </c>
      <c r="AE11" s="209" t="s">
        <v>343</v>
      </c>
      <c r="AF11" s="208"/>
    </row>
    <row r="12" spans="1:32" s="136" customFormat="1" ht="13.5" customHeight="1" x14ac:dyDescent="0.15">
      <c r="A12" s="119" t="s">
        <v>18</v>
      </c>
      <c r="B12" s="120" t="s">
        <v>344</v>
      </c>
      <c r="C12" s="119" t="s">
        <v>345</v>
      </c>
      <c r="D12" s="121">
        <f>SUM(E12,+L12)</f>
        <v>284921</v>
      </c>
      <c r="E12" s="121">
        <f>+SUM(F12:I12,K12)</f>
        <v>19635</v>
      </c>
      <c r="F12" s="121">
        <v>0</v>
      </c>
      <c r="G12" s="121">
        <v>297</v>
      </c>
      <c r="H12" s="121">
        <v>0</v>
      </c>
      <c r="I12" s="121">
        <v>3343</v>
      </c>
      <c r="J12" s="121"/>
      <c r="K12" s="121">
        <v>15995</v>
      </c>
      <c r="L12" s="121">
        <v>265286</v>
      </c>
      <c r="M12" s="121">
        <f>SUM(N12,+U12)</f>
        <v>82852</v>
      </c>
      <c r="N12" s="121">
        <f>+SUM(O12:R12,T12)</f>
        <v>9946</v>
      </c>
      <c r="O12" s="121">
        <v>0</v>
      </c>
      <c r="P12" s="121">
        <v>0</v>
      </c>
      <c r="Q12" s="121">
        <v>0</v>
      </c>
      <c r="R12" s="121">
        <v>9946</v>
      </c>
      <c r="S12" s="121"/>
      <c r="T12" s="121">
        <v>0</v>
      </c>
      <c r="U12" s="121">
        <v>72906</v>
      </c>
      <c r="V12" s="121">
        <f>+SUM(D12,M12)</f>
        <v>367773</v>
      </c>
      <c r="W12" s="121">
        <f>+SUM(E12,N12)</f>
        <v>29581</v>
      </c>
      <c r="X12" s="121">
        <f>+SUM(F12,O12)</f>
        <v>0</v>
      </c>
      <c r="Y12" s="121">
        <f>+SUM(G12,P12)</f>
        <v>297</v>
      </c>
      <c r="Z12" s="121">
        <f>+SUM(H12,Q12)</f>
        <v>0</v>
      </c>
      <c r="AA12" s="121">
        <f>+SUM(I12,R12)</f>
        <v>13289</v>
      </c>
      <c r="AB12" s="121">
        <f>+SUM(J12,S12)</f>
        <v>0</v>
      </c>
      <c r="AC12" s="121">
        <f>+SUM(K12,T12)</f>
        <v>15995</v>
      </c>
      <c r="AD12" s="121">
        <f>+SUM(L12,U12)</f>
        <v>338192</v>
      </c>
      <c r="AE12" s="209" t="s">
        <v>346</v>
      </c>
      <c r="AF12" s="208"/>
    </row>
    <row r="13" spans="1:32" s="136" customFormat="1" ht="13.5" customHeight="1" x14ac:dyDescent="0.15">
      <c r="A13" s="119" t="s">
        <v>18</v>
      </c>
      <c r="B13" s="120" t="s">
        <v>348</v>
      </c>
      <c r="C13" s="119" t="s">
        <v>349</v>
      </c>
      <c r="D13" s="121">
        <f>SUM(E13,+L13)</f>
        <v>441717</v>
      </c>
      <c r="E13" s="121">
        <f>+SUM(F13:I13,K13)</f>
        <v>4180</v>
      </c>
      <c r="F13" s="121">
        <v>0</v>
      </c>
      <c r="G13" s="121">
        <v>2179</v>
      </c>
      <c r="H13" s="121">
        <v>0</v>
      </c>
      <c r="I13" s="121">
        <v>50</v>
      </c>
      <c r="J13" s="121"/>
      <c r="K13" s="121">
        <v>1951</v>
      </c>
      <c r="L13" s="121">
        <v>437537</v>
      </c>
      <c r="M13" s="121">
        <f>SUM(N13,+U13)</f>
        <v>61792</v>
      </c>
      <c r="N13" s="121">
        <f>+SUM(O13:R13,T13)</f>
        <v>6520</v>
      </c>
      <c r="O13" s="121">
        <v>0</v>
      </c>
      <c r="P13" s="121">
        <v>0</v>
      </c>
      <c r="Q13" s="121">
        <v>0</v>
      </c>
      <c r="R13" s="121">
        <v>6520</v>
      </c>
      <c r="S13" s="121"/>
      <c r="T13" s="121">
        <v>0</v>
      </c>
      <c r="U13" s="121">
        <v>55272</v>
      </c>
      <c r="V13" s="121">
        <f>+SUM(D13,M13)</f>
        <v>503509</v>
      </c>
      <c r="W13" s="121">
        <f>+SUM(E13,N13)</f>
        <v>10700</v>
      </c>
      <c r="X13" s="121">
        <f>+SUM(F13,O13)</f>
        <v>0</v>
      </c>
      <c r="Y13" s="121">
        <f>+SUM(G13,P13)</f>
        <v>2179</v>
      </c>
      <c r="Z13" s="121">
        <f>+SUM(H13,Q13)</f>
        <v>0</v>
      </c>
      <c r="AA13" s="121">
        <f>+SUM(I13,R13)</f>
        <v>6570</v>
      </c>
      <c r="AB13" s="121">
        <f>+SUM(J13,S13)</f>
        <v>0</v>
      </c>
      <c r="AC13" s="121">
        <f>+SUM(K13,T13)</f>
        <v>1951</v>
      </c>
      <c r="AD13" s="121">
        <f>+SUM(L13,U13)</f>
        <v>492809</v>
      </c>
      <c r="AE13" s="209" t="s">
        <v>350</v>
      </c>
      <c r="AF13" s="208"/>
    </row>
    <row r="14" spans="1:32" s="136" customFormat="1" ht="13.5" customHeight="1" x14ac:dyDescent="0.15">
      <c r="A14" s="119" t="s">
        <v>18</v>
      </c>
      <c r="B14" s="120" t="s">
        <v>351</v>
      </c>
      <c r="C14" s="119" t="s">
        <v>352</v>
      </c>
      <c r="D14" s="121">
        <f>SUM(E14,+L14)</f>
        <v>304351</v>
      </c>
      <c r="E14" s="121">
        <f>+SUM(F14:I14,K14)</f>
        <v>56749</v>
      </c>
      <c r="F14" s="121">
        <v>0</v>
      </c>
      <c r="G14" s="121">
        <v>0</v>
      </c>
      <c r="H14" s="121">
        <v>0</v>
      </c>
      <c r="I14" s="121">
        <v>56684</v>
      </c>
      <c r="J14" s="121"/>
      <c r="K14" s="121">
        <v>65</v>
      </c>
      <c r="L14" s="121">
        <v>247602</v>
      </c>
      <c r="M14" s="121">
        <f>SUM(N14,+U14)</f>
        <v>82811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82811</v>
      </c>
      <c r="V14" s="121">
        <f>+SUM(D14,M14)</f>
        <v>387162</v>
      </c>
      <c r="W14" s="121">
        <f>+SUM(E14,N14)</f>
        <v>56749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56684</v>
      </c>
      <c r="AB14" s="121">
        <f>+SUM(J14,S14)</f>
        <v>0</v>
      </c>
      <c r="AC14" s="121">
        <f>+SUM(K14,T14)</f>
        <v>65</v>
      </c>
      <c r="AD14" s="121">
        <f>+SUM(L14,U14)</f>
        <v>330413</v>
      </c>
      <c r="AE14" s="209" t="s">
        <v>353</v>
      </c>
      <c r="AF14" s="208"/>
    </row>
    <row r="15" spans="1:32" s="136" customFormat="1" ht="13.5" customHeight="1" x14ac:dyDescent="0.15">
      <c r="A15" s="119" t="s">
        <v>18</v>
      </c>
      <c r="B15" s="120" t="s">
        <v>356</v>
      </c>
      <c r="C15" s="119" t="s">
        <v>357</v>
      </c>
      <c r="D15" s="121">
        <f>SUM(E15,+L15)</f>
        <v>209274</v>
      </c>
      <c r="E15" s="121">
        <f>+SUM(F15:I15,K15)</f>
        <v>54246</v>
      </c>
      <c r="F15" s="121">
        <v>6445</v>
      </c>
      <c r="G15" s="121">
        <v>0</v>
      </c>
      <c r="H15" s="121">
        <v>0</v>
      </c>
      <c r="I15" s="121">
        <v>44346</v>
      </c>
      <c r="J15" s="121"/>
      <c r="K15" s="121">
        <v>3455</v>
      </c>
      <c r="L15" s="121">
        <v>155028</v>
      </c>
      <c r="M15" s="121">
        <f>SUM(N15,+U15)</f>
        <v>62347</v>
      </c>
      <c r="N15" s="121">
        <f>+SUM(O15:R15,T15)</f>
        <v>8255</v>
      </c>
      <c r="O15" s="121">
        <v>0</v>
      </c>
      <c r="P15" s="121">
        <v>0</v>
      </c>
      <c r="Q15" s="121">
        <v>0</v>
      </c>
      <c r="R15" s="121">
        <v>8255</v>
      </c>
      <c r="S15" s="121"/>
      <c r="T15" s="121">
        <v>0</v>
      </c>
      <c r="U15" s="121">
        <v>54092</v>
      </c>
      <c r="V15" s="121">
        <f>+SUM(D15,M15)</f>
        <v>271621</v>
      </c>
      <c r="W15" s="121">
        <f>+SUM(E15,N15)</f>
        <v>62501</v>
      </c>
      <c r="X15" s="121">
        <f>+SUM(F15,O15)</f>
        <v>6445</v>
      </c>
      <c r="Y15" s="121">
        <f>+SUM(G15,P15)</f>
        <v>0</v>
      </c>
      <c r="Z15" s="121">
        <f>+SUM(H15,Q15)</f>
        <v>0</v>
      </c>
      <c r="AA15" s="121">
        <f>+SUM(I15,R15)</f>
        <v>52601</v>
      </c>
      <c r="AB15" s="121">
        <f>+SUM(J15,S15)</f>
        <v>0</v>
      </c>
      <c r="AC15" s="121">
        <f>+SUM(K15,T15)</f>
        <v>3455</v>
      </c>
      <c r="AD15" s="121">
        <f>+SUM(L15,U15)</f>
        <v>209120</v>
      </c>
      <c r="AE15" s="209" t="s">
        <v>358</v>
      </c>
      <c r="AF15" s="208"/>
    </row>
    <row r="16" spans="1:32" s="136" customFormat="1" ht="13.5" customHeight="1" x14ac:dyDescent="0.15">
      <c r="A16" s="119" t="s">
        <v>18</v>
      </c>
      <c r="B16" s="120" t="s">
        <v>359</v>
      </c>
      <c r="C16" s="119" t="s">
        <v>360</v>
      </c>
      <c r="D16" s="121">
        <f>SUM(E16,+L16)</f>
        <v>540084</v>
      </c>
      <c r="E16" s="121">
        <f>+SUM(F16:I16,K16)</f>
        <v>38339</v>
      </c>
      <c r="F16" s="121">
        <v>0</v>
      </c>
      <c r="G16" s="121">
        <v>0</v>
      </c>
      <c r="H16" s="121">
        <v>0</v>
      </c>
      <c r="I16" s="121">
        <v>37948</v>
      </c>
      <c r="J16" s="121"/>
      <c r="K16" s="121">
        <v>391</v>
      </c>
      <c r="L16" s="121">
        <v>501745</v>
      </c>
      <c r="M16" s="121">
        <f>SUM(N16,+U16)</f>
        <v>47092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47092</v>
      </c>
      <c r="V16" s="121">
        <f>+SUM(D16,M16)</f>
        <v>587176</v>
      </c>
      <c r="W16" s="121">
        <f>+SUM(E16,N16)</f>
        <v>38339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37948</v>
      </c>
      <c r="AB16" s="121">
        <f>+SUM(J16,S16)</f>
        <v>0</v>
      </c>
      <c r="AC16" s="121">
        <f>+SUM(K16,T16)</f>
        <v>391</v>
      </c>
      <c r="AD16" s="121">
        <f>+SUM(L16,U16)</f>
        <v>548837</v>
      </c>
      <c r="AE16" s="209" t="s">
        <v>361</v>
      </c>
      <c r="AF16" s="208"/>
    </row>
    <row r="17" spans="1:32" s="136" customFormat="1" ht="13.5" customHeight="1" x14ac:dyDescent="0.15">
      <c r="A17" s="119" t="s">
        <v>18</v>
      </c>
      <c r="B17" s="120" t="s">
        <v>362</v>
      </c>
      <c r="C17" s="119" t="s">
        <v>363</v>
      </c>
      <c r="D17" s="121">
        <f>SUM(E17,+L17)</f>
        <v>1302212</v>
      </c>
      <c r="E17" s="121">
        <f>+SUM(F17:I17,K17)</f>
        <v>267797</v>
      </c>
      <c r="F17" s="121">
        <v>0</v>
      </c>
      <c r="G17" s="121">
        <v>879</v>
      </c>
      <c r="H17" s="121">
        <v>0</v>
      </c>
      <c r="I17" s="121">
        <v>249735</v>
      </c>
      <c r="J17" s="121"/>
      <c r="K17" s="121">
        <v>17183</v>
      </c>
      <c r="L17" s="121">
        <v>1034415</v>
      </c>
      <c r="M17" s="121">
        <f>SUM(N17,+U17)</f>
        <v>121338</v>
      </c>
      <c r="N17" s="121">
        <f>+SUM(O17:R17,T17)</f>
        <v>12396</v>
      </c>
      <c r="O17" s="121">
        <v>0</v>
      </c>
      <c r="P17" s="121">
        <v>0</v>
      </c>
      <c r="Q17" s="121">
        <v>0</v>
      </c>
      <c r="R17" s="121">
        <v>12396</v>
      </c>
      <c r="S17" s="121"/>
      <c r="T17" s="121">
        <v>0</v>
      </c>
      <c r="U17" s="121">
        <v>108942</v>
      </c>
      <c r="V17" s="121">
        <f>+SUM(D17,M17)</f>
        <v>1423550</v>
      </c>
      <c r="W17" s="121">
        <f>+SUM(E17,N17)</f>
        <v>280193</v>
      </c>
      <c r="X17" s="121">
        <f>+SUM(F17,O17)</f>
        <v>0</v>
      </c>
      <c r="Y17" s="121">
        <f>+SUM(G17,P17)</f>
        <v>879</v>
      </c>
      <c r="Z17" s="121">
        <f>+SUM(H17,Q17)</f>
        <v>0</v>
      </c>
      <c r="AA17" s="121">
        <f>+SUM(I17,R17)</f>
        <v>262131</v>
      </c>
      <c r="AB17" s="121">
        <f>+SUM(J17,S17)</f>
        <v>0</v>
      </c>
      <c r="AC17" s="121">
        <f>+SUM(K17,T17)</f>
        <v>17183</v>
      </c>
      <c r="AD17" s="121">
        <f>+SUM(L17,U17)</f>
        <v>1143357</v>
      </c>
      <c r="AE17" s="209" t="s">
        <v>364</v>
      </c>
      <c r="AF17" s="208"/>
    </row>
    <row r="18" spans="1:32" s="136" customFormat="1" ht="13.5" customHeight="1" x14ac:dyDescent="0.15">
      <c r="A18" s="119" t="s">
        <v>18</v>
      </c>
      <c r="B18" s="120" t="s">
        <v>365</v>
      </c>
      <c r="C18" s="119" t="s">
        <v>366</v>
      </c>
      <c r="D18" s="121">
        <f>SUM(E18,+L18)</f>
        <v>10699</v>
      </c>
      <c r="E18" s="121">
        <f>+SUM(F18:I18,K18)</f>
        <v>665</v>
      </c>
      <c r="F18" s="121">
        <v>0</v>
      </c>
      <c r="G18" s="121">
        <v>0</v>
      </c>
      <c r="H18" s="121">
        <v>0</v>
      </c>
      <c r="I18" s="121">
        <v>40</v>
      </c>
      <c r="J18" s="121"/>
      <c r="K18" s="121">
        <v>625</v>
      </c>
      <c r="L18" s="121">
        <v>10034</v>
      </c>
      <c r="M18" s="121">
        <f>SUM(N18,+U18)</f>
        <v>1583</v>
      </c>
      <c r="N18" s="121">
        <f>+SUM(O18:R18,T18)</f>
        <v>6</v>
      </c>
      <c r="O18" s="121">
        <v>0</v>
      </c>
      <c r="P18" s="121">
        <v>0</v>
      </c>
      <c r="Q18" s="121">
        <v>0</v>
      </c>
      <c r="R18" s="121">
        <v>6</v>
      </c>
      <c r="S18" s="121"/>
      <c r="T18" s="121">
        <v>0</v>
      </c>
      <c r="U18" s="121">
        <v>1577</v>
      </c>
      <c r="V18" s="121">
        <f>+SUM(D18,M18)</f>
        <v>12282</v>
      </c>
      <c r="W18" s="121">
        <f>+SUM(E18,N18)</f>
        <v>671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46</v>
      </c>
      <c r="AB18" s="121">
        <f>+SUM(J18,S18)</f>
        <v>0</v>
      </c>
      <c r="AC18" s="121">
        <f>+SUM(K18,T18)</f>
        <v>625</v>
      </c>
      <c r="AD18" s="121">
        <f>+SUM(L18,U18)</f>
        <v>11611</v>
      </c>
      <c r="AE18" s="209" t="s">
        <v>367</v>
      </c>
      <c r="AF18" s="208"/>
    </row>
    <row r="19" spans="1:32" s="136" customFormat="1" ht="13.5" customHeight="1" x14ac:dyDescent="0.15">
      <c r="A19" s="119" t="s">
        <v>18</v>
      </c>
      <c r="B19" s="120" t="s">
        <v>368</v>
      </c>
      <c r="C19" s="119" t="s">
        <v>369</v>
      </c>
      <c r="D19" s="121">
        <f>SUM(E19,+L19)</f>
        <v>151710</v>
      </c>
      <c r="E19" s="121">
        <f>+SUM(F19:I19,K19)</f>
        <v>4380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4380</v>
      </c>
      <c r="L19" s="121">
        <v>147330</v>
      </c>
      <c r="M19" s="121">
        <f>SUM(N19,+U19)</f>
        <v>16751</v>
      </c>
      <c r="N19" s="121">
        <f>+SUM(O19:R19,T19)</f>
        <v>6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6</v>
      </c>
      <c r="U19" s="121">
        <v>16745</v>
      </c>
      <c r="V19" s="121">
        <f>+SUM(D19,M19)</f>
        <v>168461</v>
      </c>
      <c r="W19" s="121">
        <f>+SUM(E19,N19)</f>
        <v>4386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4386</v>
      </c>
      <c r="AD19" s="121">
        <f>+SUM(L19,U19)</f>
        <v>164075</v>
      </c>
      <c r="AE19" s="209" t="s">
        <v>370</v>
      </c>
      <c r="AF19" s="208"/>
    </row>
    <row r="20" spans="1:32" s="136" customFormat="1" ht="13.5" customHeight="1" x14ac:dyDescent="0.15">
      <c r="A20" s="119" t="s">
        <v>18</v>
      </c>
      <c r="B20" s="120" t="s">
        <v>371</v>
      </c>
      <c r="C20" s="119" t="s">
        <v>372</v>
      </c>
      <c r="D20" s="121">
        <f>SUM(E20,+L20)</f>
        <v>27350</v>
      </c>
      <c r="E20" s="121">
        <f>+SUM(F20:I20,K20)</f>
        <v>828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828</v>
      </c>
      <c r="L20" s="121">
        <v>26522</v>
      </c>
      <c r="M20" s="121">
        <f>SUM(N20,+U20)</f>
        <v>28283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28283</v>
      </c>
      <c r="V20" s="121">
        <f>+SUM(D20,M20)</f>
        <v>55633</v>
      </c>
      <c r="W20" s="121">
        <f>+SUM(E20,N20)</f>
        <v>828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0</v>
      </c>
      <c r="AC20" s="121">
        <f>+SUM(K20,T20)</f>
        <v>828</v>
      </c>
      <c r="AD20" s="121">
        <f>+SUM(L20,U20)</f>
        <v>54805</v>
      </c>
      <c r="AE20" s="209" t="s">
        <v>373</v>
      </c>
      <c r="AF20" s="208"/>
    </row>
    <row r="21" spans="1:32" s="136" customFormat="1" ht="13.5" customHeight="1" x14ac:dyDescent="0.15">
      <c r="A21" s="119" t="s">
        <v>18</v>
      </c>
      <c r="B21" s="120" t="s">
        <v>374</v>
      </c>
      <c r="C21" s="119" t="s">
        <v>375</v>
      </c>
      <c r="D21" s="121">
        <f>SUM(E21,+L21)</f>
        <v>266988</v>
      </c>
      <c r="E21" s="121">
        <f>+SUM(F21:I21,K21)</f>
        <v>4948</v>
      </c>
      <c r="F21" s="121">
        <v>0</v>
      </c>
      <c r="G21" s="121">
        <v>0</v>
      </c>
      <c r="H21" s="121">
        <v>0</v>
      </c>
      <c r="I21" s="121">
        <v>52</v>
      </c>
      <c r="J21" s="121"/>
      <c r="K21" s="121">
        <v>4896</v>
      </c>
      <c r="L21" s="121">
        <v>262040</v>
      </c>
      <c r="M21" s="121">
        <f>SUM(N21,+U21)</f>
        <v>25304</v>
      </c>
      <c r="N21" s="121">
        <f>+SUM(O21:R21,T21)</f>
        <v>7440</v>
      </c>
      <c r="O21" s="121">
        <v>0</v>
      </c>
      <c r="P21" s="121">
        <v>0</v>
      </c>
      <c r="Q21" s="121">
        <v>0</v>
      </c>
      <c r="R21" s="121">
        <v>7440</v>
      </c>
      <c r="S21" s="121"/>
      <c r="T21" s="121">
        <v>0</v>
      </c>
      <c r="U21" s="121">
        <v>17864</v>
      </c>
      <c r="V21" s="121">
        <f>+SUM(D21,M21)</f>
        <v>292292</v>
      </c>
      <c r="W21" s="121">
        <f>+SUM(E21,N21)</f>
        <v>12388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7492</v>
      </c>
      <c r="AB21" s="121">
        <f>+SUM(J21,S21)</f>
        <v>0</v>
      </c>
      <c r="AC21" s="121">
        <f>+SUM(K21,T21)</f>
        <v>4896</v>
      </c>
      <c r="AD21" s="121">
        <f>+SUM(L21,U21)</f>
        <v>279904</v>
      </c>
      <c r="AE21" s="209" t="s">
        <v>376</v>
      </c>
      <c r="AF21" s="208"/>
    </row>
    <row r="22" spans="1:32" s="136" customFormat="1" ht="13.5" customHeight="1" x14ac:dyDescent="0.15">
      <c r="A22" s="119" t="s">
        <v>18</v>
      </c>
      <c r="B22" s="120" t="s">
        <v>377</v>
      </c>
      <c r="C22" s="119" t="s">
        <v>378</v>
      </c>
      <c r="D22" s="121">
        <f>SUM(E22,+L22)</f>
        <v>163156</v>
      </c>
      <c r="E22" s="121">
        <f>+SUM(F22:I22,K22)</f>
        <v>1742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1742</v>
      </c>
      <c r="L22" s="121">
        <v>161414</v>
      </c>
      <c r="M22" s="121">
        <f>SUM(N22,+U22)</f>
        <v>22594</v>
      </c>
      <c r="N22" s="121">
        <f>+SUM(O22:R22,T22)</f>
        <v>8424</v>
      </c>
      <c r="O22" s="121">
        <v>205</v>
      </c>
      <c r="P22" s="121">
        <v>705</v>
      </c>
      <c r="Q22" s="121">
        <v>0</v>
      </c>
      <c r="R22" s="121">
        <v>7514</v>
      </c>
      <c r="S22" s="121"/>
      <c r="T22" s="121">
        <v>0</v>
      </c>
      <c r="U22" s="121">
        <v>14170</v>
      </c>
      <c r="V22" s="121">
        <f>+SUM(D22,M22)</f>
        <v>185750</v>
      </c>
      <c r="W22" s="121">
        <f>+SUM(E22,N22)</f>
        <v>10166</v>
      </c>
      <c r="X22" s="121">
        <f>+SUM(F22,O22)</f>
        <v>205</v>
      </c>
      <c r="Y22" s="121">
        <f>+SUM(G22,P22)</f>
        <v>705</v>
      </c>
      <c r="Z22" s="121">
        <f>+SUM(H22,Q22)</f>
        <v>0</v>
      </c>
      <c r="AA22" s="121">
        <f>+SUM(I22,R22)</f>
        <v>7514</v>
      </c>
      <c r="AB22" s="121">
        <f>+SUM(J22,S22)</f>
        <v>0</v>
      </c>
      <c r="AC22" s="121">
        <f>+SUM(K22,T22)</f>
        <v>1742</v>
      </c>
      <c r="AD22" s="121">
        <f>+SUM(L22,U22)</f>
        <v>175584</v>
      </c>
      <c r="AE22" s="209" t="s">
        <v>379</v>
      </c>
      <c r="AF22" s="208"/>
    </row>
    <row r="23" spans="1:32" s="136" customFormat="1" ht="13.5" customHeight="1" x14ac:dyDescent="0.15">
      <c r="A23" s="119" t="s">
        <v>18</v>
      </c>
      <c r="B23" s="120" t="s">
        <v>334</v>
      </c>
      <c r="C23" s="119" t="s">
        <v>335</v>
      </c>
      <c r="D23" s="121">
        <f>SUM(E23,+L23)</f>
        <v>0</v>
      </c>
      <c r="E23" s="121">
        <f>+SUM(F23:I23,K23)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f>SUM(N23,+U23)</f>
        <v>3037</v>
      </c>
      <c r="N23" s="121">
        <f>+SUM(O23:R23,T23)</f>
        <v>3037</v>
      </c>
      <c r="O23" s="121">
        <v>1728</v>
      </c>
      <c r="P23" s="121">
        <v>0</v>
      </c>
      <c r="Q23" s="121">
        <v>0</v>
      </c>
      <c r="R23" s="121">
        <v>0</v>
      </c>
      <c r="S23" s="121">
        <v>186200</v>
      </c>
      <c r="T23" s="121">
        <v>1309</v>
      </c>
      <c r="U23" s="121">
        <v>0</v>
      </c>
      <c r="V23" s="121">
        <f>+SUM(D23,M23)</f>
        <v>3037</v>
      </c>
      <c r="W23" s="121">
        <f>+SUM(E23,N23)</f>
        <v>3037</v>
      </c>
      <c r="X23" s="121">
        <f>+SUM(F23,O23)</f>
        <v>1728</v>
      </c>
      <c r="Y23" s="121">
        <f>+SUM(G23,P23)</f>
        <v>0</v>
      </c>
      <c r="Z23" s="121">
        <f>+SUM(H23,Q23)</f>
        <v>0</v>
      </c>
      <c r="AA23" s="121">
        <f>+SUM(I23,R23)</f>
        <v>0</v>
      </c>
      <c r="AB23" s="121">
        <f>+SUM(J23,S23)</f>
        <v>186200</v>
      </c>
      <c r="AC23" s="121">
        <f>+SUM(K23,T23)</f>
        <v>1309</v>
      </c>
      <c r="AD23" s="121">
        <f>+SUM(L23,U23)</f>
        <v>0</v>
      </c>
      <c r="AE23" s="209" t="s">
        <v>380</v>
      </c>
      <c r="AF23" s="208"/>
    </row>
    <row r="24" spans="1:32" s="136" customFormat="1" ht="13.5" customHeight="1" x14ac:dyDescent="0.15">
      <c r="A24" s="119" t="s">
        <v>18</v>
      </c>
      <c r="B24" s="120" t="s">
        <v>354</v>
      </c>
      <c r="C24" s="119" t="s">
        <v>355</v>
      </c>
      <c r="D24" s="121">
        <f>SUM(E24,+L24)</f>
        <v>127763</v>
      </c>
      <c r="E24" s="121">
        <f>+SUM(F24:I24,K24)</f>
        <v>127763</v>
      </c>
      <c r="F24" s="121">
        <v>0</v>
      </c>
      <c r="G24" s="121">
        <v>0</v>
      </c>
      <c r="H24" s="121">
        <v>0</v>
      </c>
      <c r="I24" s="121">
        <v>98175</v>
      </c>
      <c r="J24" s="121">
        <v>537501</v>
      </c>
      <c r="K24" s="121">
        <v>29588</v>
      </c>
      <c r="L24" s="121">
        <v>0</v>
      </c>
      <c r="M24" s="121">
        <f>SUM(N24,+U24)</f>
        <v>0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f>+SUM(D24,M24)</f>
        <v>127763</v>
      </c>
      <c r="W24" s="121">
        <f>+SUM(E24,N24)</f>
        <v>127763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98175</v>
      </c>
      <c r="AB24" s="121">
        <f>+SUM(J24,S24)</f>
        <v>537501</v>
      </c>
      <c r="AC24" s="121">
        <f>+SUM(K24,T24)</f>
        <v>29588</v>
      </c>
      <c r="AD24" s="121">
        <f>+SUM(L24,U24)</f>
        <v>0</v>
      </c>
      <c r="AE24" s="209" t="s">
        <v>381</v>
      </c>
      <c r="AF24" s="208"/>
    </row>
    <row r="25" spans="1:32" s="136" customFormat="1" ht="13.5" customHeight="1" x14ac:dyDescent="0.15">
      <c r="A25" s="119" t="s">
        <v>18</v>
      </c>
      <c r="B25" s="120" t="s">
        <v>339</v>
      </c>
      <c r="C25" s="119" t="s">
        <v>340</v>
      </c>
      <c r="D25" s="121">
        <f>SUM(E25,+L25)</f>
        <v>176292</v>
      </c>
      <c r="E25" s="121">
        <f>+SUM(F25:I25,K25)</f>
        <v>176292</v>
      </c>
      <c r="F25" s="121">
        <v>0</v>
      </c>
      <c r="G25" s="121">
        <v>0</v>
      </c>
      <c r="H25" s="121">
        <v>58300</v>
      </c>
      <c r="I25" s="121">
        <v>104073</v>
      </c>
      <c r="J25" s="121">
        <v>633752</v>
      </c>
      <c r="K25" s="121">
        <v>13919</v>
      </c>
      <c r="L25" s="121">
        <v>0</v>
      </c>
      <c r="M25" s="121">
        <f>SUM(N25,+U25)</f>
        <v>2101</v>
      </c>
      <c r="N25" s="121">
        <f>+SUM(O25:R25,T25)</f>
        <v>2101</v>
      </c>
      <c r="O25" s="121">
        <v>0</v>
      </c>
      <c r="P25" s="121">
        <v>0</v>
      </c>
      <c r="Q25" s="121">
        <v>0</v>
      </c>
      <c r="R25" s="121">
        <v>867</v>
      </c>
      <c r="S25" s="121">
        <v>39431</v>
      </c>
      <c r="T25" s="121">
        <v>1234</v>
      </c>
      <c r="U25" s="121">
        <v>0</v>
      </c>
      <c r="V25" s="121">
        <f>+SUM(D25,M25)</f>
        <v>178393</v>
      </c>
      <c r="W25" s="121">
        <f>+SUM(E25,N25)</f>
        <v>178393</v>
      </c>
      <c r="X25" s="121">
        <f>+SUM(F25,O25)</f>
        <v>0</v>
      </c>
      <c r="Y25" s="121">
        <f>+SUM(G25,P25)</f>
        <v>0</v>
      </c>
      <c r="Z25" s="121">
        <f>+SUM(H25,Q25)</f>
        <v>58300</v>
      </c>
      <c r="AA25" s="121">
        <f>+SUM(I25,R25)</f>
        <v>104940</v>
      </c>
      <c r="AB25" s="121">
        <f>+SUM(J25,S25)</f>
        <v>673183</v>
      </c>
      <c r="AC25" s="121">
        <f>+SUM(K25,T25)</f>
        <v>15153</v>
      </c>
      <c r="AD25" s="121">
        <f>+SUM(L25,U25)</f>
        <v>0</v>
      </c>
      <c r="AE25" s="209" t="s">
        <v>382</v>
      </c>
      <c r="AF25" s="208"/>
    </row>
    <row r="26" spans="1:32" s="136" customFormat="1" ht="13.5" customHeight="1" x14ac:dyDescent="0.15">
      <c r="A26" s="119" t="s">
        <v>18</v>
      </c>
      <c r="B26" s="120" t="s">
        <v>327</v>
      </c>
      <c r="C26" s="119" t="s">
        <v>328</v>
      </c>
      <c r="D26" s="121">
        <f>SUM(E26,+L26)</f>
        <v>2902478</v>
      </c>
      <c r="E26" s="121">
        <f>+SUM(F26:I26,K26)</f>
        <v>2298801</v>
      </c>
      <c r="F26" s="121">
        <v>0</v>
      </c>
      <c r="G26" s="121">
        <v>0</v>
      </c>
      <c r="H26" s="121">
        <v>0</v>
      </c>
      <c r="I26" s="121">
        <v>874531</v>
      </c>
      <c r="J26" s="121">
        <v>680380</v>
      </c>
      <c r="K26" s="121">
        <v>1424270</v>
      </c>
      <c r="L26" s="121">
        <v>603677</v>
      </c>
      <c r="M26" s="121">
        <f>SUM(N26,+U26)</f>
        <v>11699</v>
      </c>
      <c r="N26" s="121">
        <f>+SUM(O26:R26,T26)</f>
        <v>3132</v>
      </c>
      <c r="O26" s="121">
        <v>0</v>
      </c>
      <c r="P26" s="121">
        <v>0</v>
      </c>
      <c r="Q26" s="121">
        <v>0</v>
      </c>
      <c r="R26" s="121">
        <v>3132</v>
      </c>
      <c r="S26" s="121">
        <v>157647</v>
      </c>
      <c r="T26" s="121">
        <v>0</v>
      </c>
      <c r="U26" s="121">
        <v>8567</v>
      </c>
      <c r="V26" s="121">
        <f>+SUM(D26,M26)</f>
        <v>2914177</v>
      </c>
      <c r="W26" s="121">
        <f>+SUM(E26,N26)</f>
        <v>2301933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877663</v>
      </c>
      <c r="AB26" s="121">
        <f>+SUM(J26,S26)</f>
        <v>838027</v>
      </c>
      <c r="AC26" s="121">
        <f>+SUM(K26,T26)</f>
        <v>1424270</v>
      </c>
      <c r="AD26" s="121">
        <f>+SUM(L26,U26)</f>
        <v>612244</v>
      </c>
      <c r="AE26" s="209" t="s">
        <v>383</v>
      </c>
      <c r="AF26" s="208"/>
    </row>
    <row r="27" spans="1:32" s="136" customFormat="1" ht="13.5" customHeight="1" x14ac:dyDescent="0.15">
      <c r="A27" s="119" t="s">
        <v>18</v>
      </c>
      <c r="B27" s="120" t="s">
        <v>332</v>
      </c>
      <c r="C27" s="119" t="s">
        <v>333</v>
      </c>
      <c r="D27" s="121">
        <f>SUM(E27,+L27)</f>
        <v>501220</v>
      </c>
      <c r="E27" s="121">
        <f>+SUM(F27:I27,K27)</f>
        <v>490686</v>
      </c>
      <c r="F27" s="121">
        <v>0</v>
      </c>
      <c r="G27" s="121">
        <v>0</v>
      </c>
      <c r="H27" s="121">
        <v>0</v>
      </c>
      <c r="I27" s="121">
        <v>228357</v>
      </c>
      <c r="J27" s="121">
        <v>89683</v>
      </c>
      <c r="K27" s="121">
        <v>262329</v>
      </c>
      <c r="L27" s="121">
        <v>10534</v>
      </c>
      <c r="M27" s="121">
        <f>SUM(N27,+U27)</f>
        <v>0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1">
        <v>0</v>
      </c>
      <c r="V27" s="121">
        <f>+SUM(D27,M27)</f>
        <v>501220</v>
      </c>
      <c r="W27" s="121">
        <f>+SUM(E27,N27)</f>
        <v>490686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228357</v>
      </c>
      <c r="AB27" s="121">
        <f>+SUM(J27,S27)</f>
        <v>89683</v>
      </c>
      <c r="AC27" s="121">
        <f>+SUM(K27,T27)</f>
        <v>262329</v>
      </c>
      <c r="AD27" s="121">
        <f>+SUM(L27,U27)</f>
        <v>10534</v>
      </c>
      <c r="AE27" s="209" t="s">
        <v>384</v>
      </c>
      <c r="AF27" s="208"/>
    </row>
    <row r="28" spans="1:32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208"/>
      <c r="AF28" s="208"/>
    </row>
    <row r="29" spans="1:32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208"/>
      <c r="AF29" s="208"/>
    </row>
    <row r="30" spans="1:32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208"/>
      <c r="AF30" s="208"/>
    </row>
    <row r="31" spans="1:32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208"/>
      <c r="AF31" s="208"/>
    </row>
    <row r="32" spans="1:32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208"/>
      <c r="AF32" s="208"/>
    </row>
    <row r="33" spans="1:32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208"/>
      <c r="AF33" s="208"/>
    </row>
    <row r="34" spans="1:32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8"/>
      <c r="AF34" s="208"/>
    </row>
    <row r="35" spans="1:32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8"/>
      <c r="AF35" s="208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8"/>
      <c r="AF36" s="20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8"/>
      <c r="AF37" s="20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27">
    <sortCondition ref="A8:A27"/>
    <sortCondition ref="B8:B27"/>
    <sortCondition ref="C8:C2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富山県</v>
      </c>
      <c r="B7" s="139" t="str">
        <f>'廃棄物事業経費（市町村）'!B7</f>
        <v>16000</v>
      </c>
      <c r="C7" s="138" t="s">
        <v>275</v>
      </c>
      <c r="D7" s="140">
        <f>+SUM(E7,J7)</f>
        <v>171645</v>
      </c>
      <c r="E7" s="140">
        <f>+SUM(F7:I7)</f>
        <v>123391</v>
      </c>
      <c r="F7" s="140">
        <f t="shared" ref="F7:K7" si="0">SUM(F$8:F$1000)</f>
        <v>21881</v>
      </c>
      <c r="G7" s="140">
        <f t="shared" si="0"/>
        <v>21911</v>
      </c>
      <c r="H7" s="140">
        <f t="shared" si="0"/>
        <v>77760</v>
      </c>
      <c r="I7" s="140">
        <f t="shared" si="0"/>
        <v>1839</v>
      </c>
      <c r="J7" s="140">
        <f t="shared" si="0"/>
        <v>48254</v>
      </c>
      <c r="K7" s="140">
        <f t="shared" si="0"/>
        <v>0</v>
      </c>
      <c r="L7" s="140">
        <f>+SUM(M7,R7,V7,W7,AC7)</f>
        <v>10837854</v>
      </c>
      <c r="M7" s="140">
        <f>+SUM(N7:Q7)</f>
        <v>2676052</v>
      </c>
      <c r="N7" s="140">
        <f>SUM(N$8:N$1000)</f>
        <v>1066901</v>
      </c>
      <c r="O7" s="140">
        <f>SUM(O$8:O$1000)</f>
        <v>1246293</v>
      </c>
      <c r="P7" s="140">
        <f>SUM(P$8:P$1000)</f>
        <v>301012</v>
      </c>
      <c r="Q7" s="140">
        <f>SUM(Q$8:Q$1000)</f>
        <v>61846</v>
      </c>
      <c r="R7" s="140">
        <f>+SUM(S7:U7)</f>
        <v>1580584</v>
      </c>
      <c r="S7" s="140">
        <f>SUM(S$8:S$1000)</f>
        <v>191056</v>
      </c>
      <c r="T7" s="140">
        <f>SUM(T$8:T$1000)</f>
        <v>1244387</v>
      </c>
      <c r="U7" s="140">
        <f>SUM(U$8:U$1000)</f>
        <v>145141</v>
      </c>
      <c r="V7" s="140">
        <f>SUM(V$8:V$1000)</f>
        <v>39632</v>
      </c>
      <c r="W7" s="140">
        <f>+SUM(X7:AA7)</f>
        <v>6424013</v>
      </c>
      <c r="X7" s="140">
        <f t="shared" ref="X7:AD7" si="1">SUM(X$8:X$1000)</f>
        <v>2578505</v>
      </c>
      <c r="Y7" s="140">
        <f t="shared" si="1"/>
        <v>3184742</v>
      </c>
      <c r="Z7" s="140">
        <f t="shared" si="1"/>
        <v>525171</v>
      </c>
      <c r="AA7" s="140">
        <f t="shared" si="1"/>
        <v>135595</v>
      </c>
      <c r="AB7" s="140">
        <f t="shared" si="1"/>
        <v>1941316</v>
      </c>
      <c r="AC7" s="140">
        <f t="shared" si="1"/>
        <v>117573</v>
      </c>
      <c r="AD7" s="140">
        <f t="shared" si="1"/>
        <v>753361</v>
      </c>
      <c r="AE7" s="140">
        <f>+SUM(D7,L7,AD7)</f>
        <v>11762860</v>
      </c>
      <c r="AF7" s="140">
        <f>+SUM(AG7,AL7)</f>
        <v>231873</v>
      </c>
      <c r="AG7" s="140">
        <f>+SUM(AH7:AK7)</f>
        <v>231873</v>
      </c>
      <c r="AH7" s="140">
        <f t="shared" ref="AH7:AM7" si="2">SUM(AH$8:AH$1000)</f>
        <v>0</v>
      </c>
      <c r="AI7" s="140">
        <f t="shared" si="2"/>
        <v>231873</v>
      </c>
      <c r="AJ7" s="140">
        <f t="shared" si="2"/>
        <v>0</v>
      </c>
      <c r="AK7" s="140">
        <f t="shared" si="2"/>
        <v>0</v>
      </c>
      <c r="AL7" s="140">
        <f t="shared" si="2"/>
        <v>0</v>
      </c>
      <c r="AM7" s="140">
        <f t="shared" si="2"/>
        <v>0</v>
      </c>
      <c r="AN7" s="140">
        <f>+SUM(AO7,AT7,AX7,AY7,BE7)</f>
        <v>1090755</v>
      </c>
      <c r="AO7" s="140">
        <f>+SUM(AP7:AS7)</f>
        <v>368305</v>
      </c>
      <c r="AP7" s="140">
        <f>SUM(AP$8:AP$1000)</f>
        <v>226388</v>
      </c>
      <c r="AQ7" s="140">
        <f>SUM(AQ$8:AQ$1000)</f>
        <v>94318</v>
      </c>
      <c r="AR7" s="140">
        <f>SUM(AR$8:AR$1000)</f>
        <v>47599</v>
      </c>
      <c r="AS7" s="140">
        <f>SUM(AS$8:AS$1000)</f>
        <v>0</v>
      </c>
      <c r="AT7" s="140">
        <f>+SUM(AU7:AW7)</f>
        <v>299657</v>
      </c>
      <c r="AU7" s="140">
        <f>SUM(AU$8:AU$1000)</f>
        <v>4025</v>
      </c>
      <c r="AV7" s="140">
        <f>SUM(AV$8:AV$1000)</f>
        <v>295445</v>
      </c>
      <c r="AW7" s="140">
        <f>SUM(AW$8:AW$1000)</f>
        <v>187</v>
      </c>
      <c r="AX7" s="140">
        <f>SUM(AX$8:AX$1000)</f>
        <v>0</v>
      </c>
      <c r="AY7" s="140">
        <f>+SUM(AZ7:BC7)</f>
        <v>421617</v>
      </c>
      <c r="AZ7" s="140">
        <f t="shared" ref="AZ7:BF7" si="3">SUM(AZ$8:AZ$1000)</f>
        <v>194324</v>
      </c>
      <c r="BA7" s="140">
        <f t="shared" si="3"/>
        <v>185902</v>
      </c>
      <c r="BB7" s="140">
        <f t="shared" si="3"/>
        <v>4997</v>
      </c>
      <c r="BC7" s="140">
        <f t="shared" si="3"/>
        <v>36394</v>
      </c>
      <c r="BD7" s="140">
        <f t="shared" si="3"/>
        <v>383278</v>
      </c>
      <c r="BE7" s="140">
        <f t="shared" si="3"/>
        <v>1176</v>
      </c>
      <c r="BF7" s="140">
        <f t="shared" si="3"/>
        <v>45955</v>
      </c>
      <c r="BG7" s="140">
        <f>+SUM(BF7,AN7,AF7)</f>
        <v>1368583</v>
      </c>
      <c r="BH7" s="140">
        <f t="shared" ref="BH7:CI7" si="4">SUM(D7,AF7)</f>
        <v>403518</v>
      </c>
      <c r="BI7" s="140">
        <f t="shared" si="4"/>
        <v>355264</v>
      </c>
      <c r="BJ7" s="140">
        <f t="shared" si="4"/>
        <v>21881</v>
      </c>
      <c r="BK7" s="140">
        <f t="shared" si="4"/>
        <v>253784</v>
      </c>
      <c r="BL7" s="140">
        <f t="shared" si="4"/>
        <v>77760</v>
      </c>
      <c r="BM7" s="140">
        <f t="shared" si="4"/>
        <v>1839</v>
      </c>
      <c r="BN7" s="140">
        <f t="shared" si="4"/>
        <v>48254</v>
      </c>
      <c r="BO7" s="140">
        <f t="shared" si="4"/>
        <v>0</v>
      </c>
      <c r="BP7" s="140">
        <f t="shared" si="4"/>
        <v>11928609</v>
      </c>
      <c r="BQ7" s="140">
        <f t="shared" si="4"/>
        <v>3044357</v>
      </c>
      <c r="BR7" s="140">
        <f t="shared" si="4"/>
        <v>1293289</v>
      </c>
      <c r="BS7" s="140">
        <f t="shared" si="4"/>
        <v>1340611</v>
      </c>
      <c r="BT7" s="140">
        <f t="shared" si="4"/>
        <v>348611</v>
      </c>
      <c r="BU7" s="140">
        <f t="shared" si="4"/>
        <v>61846</v>
      </c>
      <c r="BV7" s="140">
        <f t="shared" si="4"/>
        <v>1880241</v>
      </c>
      <c r="BW7" s="140">
        <f t="shared" si="4"/>
        <v>195081</v>
      </c>
      <c r="BX7" s="140">
        <f t="shared" si="4"/>
        <v>1539832</v>
      </c>
      <c r="BY7" s="140">
        <f t="shared" si="4"/>
        <v>145328</v>
      </c>
      <c r="BZ7" s="140">
        <f t="shared" si="4"/>
        <v>39632</v>
      </c>
      <c r="CA7" s="140">
        <f t="shared" si="4"/>
        <v>6845630</v>
      </c>
      <c r="CB7" s="140">
        <f t="shared" si="4"/>
        <v>2772829</v>
      </c>
      <c r="CC7" s="140">
        <f t="shared" si="4"/>
        <v>3370644</v>
      </c>
      <c r="CD7" s="140">
        <f t="shared" si="4"/>
        <v>530168</v>
      </c>
      <c r="CE7" s="140">
        <f t="shared" si="4"/>
        <v>171989</v>
      </c>
      <c r="CF7" s="140">
        <f t="shared" si="4"/>
        <v>2324594</v>
      </c>
      <c r="CG7" s="140">
        <f t="shared" si="4"/>
        <v>118749</v>
      </c>
      <c r="CH7" s="140">
        <f t="shared" si="4"/>
        <v>799316</v>
      </c>
      <c r="CI7" s="140">
        <f t="shared" si="4"/>
        <v>13131443</v>
      </c>
    </row>
    <row r="8" spans="1:87" s="136" customFormat="1" ht="13.5" customHeight="1" x14ac:dyDescent="0.15">
      <c r="A8" s="119" t="s">
        <v>18</v>
      </c>
      <c r="B8" s="120" t="s">
        <v>324</v>
      </c>
      <c r="C8" s="119" t="s">
        <v>325</v>
      </c>
      <c r="D8" s="121">
        <f>+SUM(E8,J8)</f>
        <v>0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f>+SUM(M8,R8,V8,W8,AC8)</f>
        <v>1678353</v>
      </c>
      <c r="M8" s="121">
        <f>+SUM(N8:Q8)</f>
        <v>958166</v>
      </c>
      <c r="N8" s="121">
        <v>95190</v>
      </c>
      <c r="O8" s="121">
        <v>856197</v>
      </c>
      <c r="P8" s="121">
        <v>0</v>
      </c>
      <c r="Q8" s="121">
        <v>6779</v>
      </c>
      <c r="R8" s="121">
        <f>+SUM(S8:U8)</f>
        <v>156418</v>
      </c>
      <c r="S8" s="121">
        <v>150081</v>
      </c>
      <c r="T8" s="121">
        <v>0</v>
      </c>
      <c r="U8" s="121">
        <v>6337</v>
      </c>
      <c r="V8" s="121">
        <v>24041</v>
      </c>
      <c r="W8" s="121">
        <f>+SUM(X8:AA8)</f>
        <v>539728</v>
      </c>
      <c r="X8" s="121">
        <v>502389</v>
      </c>
      <c r="Y8" s="121">
        <v>22254</v>
      </c>
      <c r="Z8" s="121">
        <v>14680</v>
      </c>
      <c r="AA8" s="121">
        <v>405</v>
      </c>
      <c r="AB8" s="121">
        <v>574711</v>
      </c>
      <c r="AC8" s="121">
        <v>0</v>
      </c>
      <c r="AD8" s="121">
        <v>0</v>
      </c>
      <c r="AE8" s="121">
        <f>+SUM(D8,L8,AD8)</f>
        <v>1678353</v>
      </c>
      <c r="AF8" s="121">
        <f>+SUM(AG8,AL8)</f>
        <v>1429</v>
      </c>
      <c r="AG8" s="121">
        <f>+SUM(AH8:AK8)</f>
        <v>1429</v>
      </c>
      <c r="AH8" s="121">
        <v>0</v>
      </c>
      <c r="AI8" s="121">
        <v>1429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300799</v>
      </c>
      <c r="AO8" s="121">
        <f>+SUM(AP8:AS8)</f>
        <v>143055</v>
      </c>
      <c r="AP8" s="121">
        <v>5427</v>
      </c>
      <c r="AQ8" s="121">
        <v>94318</v>
      </c>
      <c r="AR8" s="121">
        <v>43310</v>
      </c>
      <c r="AS8" s="121">
        <v>0</v>
      </c>
      <c r="AT8" s="121">
        <f>+SUM(AU8:AW8)</f>
        <v>67989</v>
      </c>
      <c r="AU8" s="121">
        <v>3677</v>
      </c>
      <c r="AV8" s="121">
        <v>64312</v>
      </c>
      <c r="AW8" s="121">
        <v>0</v>
      </c>
      <c r="AX8" s="121">
        <v>0</v>
      </c>
      <c r="AY8" s="121">
        <f>+SUM(AZ8:BC8)</f>
        <v>89755</v>
      </c>
      <c r="AZ8" s="121">
        <v>40770</v>
      </c>
      <c r="BA8" s="121">
        <v>13849</v>
      </c>
      <c r="BB8" s="121">
        <v>0</v>
      </c>
      <c r="BC8" s="121">
        <v>35136</v>
      </c>
      <c r="BD8" s="121">
        <v>62417</v>
      </c>
      <c r="BE8" s="121">
        <v>0</v>
      </c>
      <c r="BF8" s="121">
        <v>0</v>
      </c>
      <c r="BG8" s="121">
        <f>+SUM(BF8,AN8,AF8)</f>
        <v>302228</v>
      </c>
      <c r="BH8" s="121">
        <f>SUM(D8,AF8)</f>
        <v>1429</v>
      </c>
      <c r="BI8" s="121">
        <f>SUM(E8,AG8)</f>
        <v>1429</v>
      </c>
      <c r="BJ8" s="121">
        <f>SUM(F8,AH8)</f>
        <v>0</v>
      </c>
      <c r="BK8" s="121">
        <f>SUM(G8,AI8)</f>
        <v>1429</v>
      </c>
      <c r="BL8" s="121">
        <f>SUM(H8,AJ8)</f>
        <v>0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1979152</v>
      </c>
      <c r="BQ8" s="121">
        <f>SUM(M8,AO8)</f>
        <v>1101221</v>
      </c>
      <c r="BR8" s="121">
        <f>SUM(N8,AP8)</f>
        <v>100617</v>
      </c>
      <c r="BS8" s="121">
        <f>SUM(O8,AQ8)</f>
        <v>950515</v>
      </c>
      <c r="BT8" s="121">
        <f>SUM(P8,AR8)</f>
        <v>43310</v>
      </c>
      <c r="BU8" s="121">
        <f>SUM(Q8,AS8)</f>
        <v>6779</v>
      </c>
      <c r="BV8" s="121">
        <f>SUM(R8,AT8)</f>
        <v>224407</v>
      </c>
      <c r="BW8" s="121">
        <f>SUM(S8,AU8)</f>
        <v>153758</v>
      </c>
      <c r="BX8" s="121">
        <f>SUM(T8,AV8)</f>
        <v>64312</v>
      </c>
      <c r="BY8" s="121">
        <f>SUM(U8,AW8)</f>
        <v>6337</v>
      </c>
      <c r="BZ8" s="121">
        <f>SUM(V8,AX8)</f>
        <v>24041</v>
      </c>
      <c r="CA8" s="121">
        <f>SUM(W8,AY8)</f>
        <v>629483</v>
      </c>
      <c r="CB8" s="121">
        <f>SUM(X8,AZ8)</f>
        <v>543159</v>
      </c>
      <c r="CC8" s="121">
        <f>SUM(Y8,BA8)</f>
        <v>36103</v>
      </c>
      <c r="CD8" s="121">
        <f>SUM(Z8,BB8)</f>
        <v>14680</v>
      </c>
      <c r="CE8" s="121">
        <f>SUM(AA8,BC8)</f>
        <v>35541</v>
      </c>
      <c r="CF8" s="121">
        <f>SUM(AB8,BD8)</f>
        <v>637128</v>
      </c>
      <c r="CG8" s="121">
        <f>SUM(AC8,BE8)</f>
        <v>0</v>
      </c>
      <c r="CH8" s="121">
        <f>SUM(AD8,BF8)</f>
        <v>0</v>
      </c>
      <c r="CI8" s="121">
        <f>SUM(AE8,BG8)</f>
        <v>1980581</v>
      </c>
    </row>
    <row r="9" spans="1:87" s="136" customFormat="1" ht="13.5" customHeight="1" x14ac:dyDescent="0.15">
      <c r="A9" s="119" t="s">
        <v>18</v>
      </c>
      <c r="B9" s="120" t="s">
        <v>329</v>
      </c>
      <c r="C9" s="119" t="s">
        <v>330</v>
      </c>
      <c r="D9" s="121">
        <f>+SUM(E9,J9)</f>
        <v>24084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24084</v>
      </c>
      <c r="K9" s="121">
        <v>0</v>
      </c>
      <c r="L9" s="121">
        <f>+SUM(M9,R9,V9,W9,AC9)</f>
        <v>1266712</v>
      </c>
      <c r="M9" s="121">
        <f>+SUM(N9:Q9)</f>
        <v>678809</v>
      </c>
      <c r="N9" s="121">
        <v>141230</v>
      </c>
      <c r="O9" s="121">
        <v>390096</v>
      </c>
      <c r="P9" s="121">
        <v>92416</v>
      </c>
      <c r="Q9" s="121">
        <v>55067</v>
      </c>
      <c r="R9" s="121">
        <f>+SUM(S9:U9)</f>
        <v>102274</v>
      </c>
      <c r="S9" s="121">
        <v>28074</v>
      </c>
      <c r="T9" s="121">
        <v>7749</v>
      </c>
      <c r="U9" s="121">
        <v>66451</v>
      </c>
      <c r="V9" s="121">
        <v>14567</v>
      </c>
      <c r="W9" s="121">
        <f>+SUM(X9:AA9)</f>
        <v>471062</v>
      </c>
      <c r="X9" s="121">
        <v>371583</v>
      </c>
      <c r="Y9" s="121">
        <v>90725</v>
      </c>
      <c r="Z9" s="121">
        <v>5562</v>
      </c>
      <c r="AA9" s="121">
        <v>3192</v>
      </c>
      <c r="AB9" s="121">
        <v>64768</v>
      </c>
      <c r="AC9" s="121">
        <v>0</v>
      </c>
      <c r="AD9" s="121">
        <v>36779</v>
      </c>
      <c r="AE9" s="121">
        <f>+SUM(D9,L9,AD9)</f>
        <v>1327575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27424</v>
      </c>
      <c r="AO9" s="121">
        <f>+SUM(AP9:AS9)</f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f>+SUM(AU9:AW9)</f>
        <v>11820</v>
      </c>
      <c r="AU9" s="121">
        <v>0</v>
      </c>
      <c r="AV9" s="121">
        <v>11820</v>
      </c>
      <c r="AW9" s="121">
        <v>0</v>
      </c>
      <c r="AX9" s="121">
        <v>0</v>
      </c>
      <c r="AY9" s="121">
        <f>+SUM(AZ9:BC9)</f>
        <v>15604</v>
      </c>
      <c r="AZ9" s="121">
        <v>2098</v>
      </c>
      <c r="BA9" s="121">
        <v>12744</v>
      </c>
      <c r="BB9" s="121">
        <v>0</v>
      </c>
      <c r="BC9" s="121">
        <v>762</v>
      </c>
      <c r="BD9" s="121">
        <v>17927</v>
      </c>
      <c r="BE9" s="121">
        <v>0</v>
      </c>
      <c r="BF9" s="121">
        <v>0</v>
      </c>
      <c r="BG9" s="121">
        <f>+SUM(BF9,AN9,AF9)</f>
        <v>27424</v>
      </c>
      <c r="BH9" s="121">
        <f>SUM(D9,AF9)</f>
        <v>24084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24084</v>
      </c>
      <c r="BO9" s="121">
        <f>SUM(K9,AM9)</f>
        <v>0</v>
      </c>
      <c r="BP9" s="121">
        <f>SUM(L9,AN9)</f>
        <v>1294136</v>
      </c>
      <c r="BQ9" s="121">
        <f>SUM(M9,AO9)</f>
        <v>678809</v>
      </c>
      <c r="BR9" s="121">
        <f>SUM(N9,AP9)</f>
        <v>141230</v>
      </c>
      <c r="BS9" s="121">
        <f>SUM(O9,AQ9)</f>
        <v>390096</v>
      </c>
      <c r="BT9" s="121">
        <f>SUM(P9,AR9)</f>
        <v>92416</v>
      </c>
      <c r="BU9" s="121">
        <f>SUM(Q9,AS9)</f>
        <v>55067</v>
      </c>
      <c r="BV9" s="121">
        <f>SUM(R9,AT9)</f>
        <v>114094</v>
      </c>
      <c r="BW9" s="121">
        <f>SUM(S9,AU9)</f>
        <v>28074</v>
      </c>
      <c r="BX9" s="121">
        <f>SUM(T9,AV9)</f>
        <v>19569</v>
      </c>
      <c r="BY9" s="121">
        <f>SUM(U9,AW9)</f>
        <v>66451</v>
      </c>
      <c r="BZ9" s="121">
        <f>SUM(V9,AX9)</f>
        <v>14567</v>
      </c>
      <c r="CA9" s="121">
        <f>SUM(W9,AY9)</f>
        <v>486666</v>
      </c>
      <c r="CB9" s="121">
        <f>SUM(X9,AZ9)</f>
        <v>373681</v>
      </c>
      <c r="CC9" s="121">
        <f>SUM(Y9,BA9)</f>
        <v>103469</v>
      </c>
      <c r="CD9" s="121">
        <f>SUM(Z9,BB9)</f>
        <v>5562</v>
      </c>
      <c r="CE9" s="121">
        <f>SUM(AA9,BC9)</f>
        <v>3954</v>
      </c>
      <c r="CF9" s="121">
        <f>SUM(AB9,BD9)</f>
        <v>82695</v>
      </c>
      <c r="CG9" s="121">
        <f>SUM(AC9,BE9)</f>
        <v>0</v>
      </c>
      <c r="CH9" s="121">
        <f>SUM(AD9,BF9)</f>
        <v>36779</v>
      </c>
      <c r="CI9" s="121">
        <f>SUM(AE9,BG9)</f>
        <v>1354999</v>
      </c>
    </row>
    <row r="10" spans="1:87" s="136" customFormat="1" ht="13.5" customHeight="1" x14ac:dyDescent="0.15">
      <c r="A10" s="119" t="s">
        <v>18</v>
      </c>
      <c r="B10" s="120" t="s">
        <v>336</v>
      </c>
      <c r="C10" s="119" t="s">
        <v>337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225479</v>
      </c>
      <c r="M10" s="121">
        <f>+SUM(N10:Q10)</f>
        <v>599</v>
      </c>
      <c r="N10" s="121">
        <v>599</v>
      </c>
      <c r="O10" s="121">
        <v>0</v>
      </c>
      <c r="P10" s="121">
        <v>0</v>
      </c>
      <c r="Q10" s="121">
        <v>0</v>
      </c>
      <c r="R10" s="121">
        <f>+SUM(S10:U10)</f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f>+SUM(X10:AA10)</f>
        <v>224880</v>
      </c>
      <c r="X10" s="121">
        <v>209499</v>
      </c>
      <c r="Y10" s="121">
        <v>9507</v>
      </c>
      <c r="Z10" s="121">
        <v>0</v>
      </c>
      <c r="AA10" s="121">
        <v>5874</v>
      </c>
      <c r="AB10" s="121">
        <v>204020</v>
      </c>
      <c r="AC10" s="121">
        <v>0</v>
      </c>
      <c r="AD10" s="121">
        <v>3226</v>
      </c>
      <c r="AE10" s="121">
        <f>+SUM(D10,L10,AD10)</f>
        <v>228705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30934</v>
      </c>
      <c r="AO10" s="121">
        <f>+SUM(AP10:AS10)</f>
        <v>4714</v>
      </c>
      <c r="AP10" s="121">
        <v>4714</v>
      </c>
      <c r="AQ10" s="121">
        <v>0</v>
      </c>
      <c r="AR10" s="121">
        <v>0</v>
      </c>
      <c r="AS10" s="121">
        <v>0</v>
      </c>
      <c r="AT10" s="121">
        <f>+SUM(AU10:AW10)</f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f>+SUM(AZ10:BC10)</f>
        <v>26220</v>
      </c>
      <c r="AZ10" s="121">
        <v>26220</v>
      </c>
      <c r="BA10" s="121">
        <v>0</v>
      </c>
      <c r="BB10" s="121">
        <v>0</v>
      </c>
      <c r="BC10" s="121">
        <v>0</v>
      </c>
      <c r="BD10" s="121">
        <v>13534</v>
      </c>
      <c r="BE10" s="121">
        <v>0</v>
      </c>
      <c r="BF10" s="121">
        <v>1488</v>
      </c>
      <c r="BG10" s="121">
        <f>+SUM(BF10,AN10,AF10)</f>
        <v>32422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256413</v>
      </c>
      <c r="BQ10" s="121">
        <f>SUM(M10,AO10)</f>
        <v>5313</v>
      </c>
      <c r="BR10" s="121">
        <f>SUM(N10,AP10)</f>
        <v>5313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0</v>
      </c>
      <c r="BW10" s="121">
        <f>SUM(S10,AU10)</f>
        <v>0</v>
      </c>
      <c r="BX10" s="121">
        <f>SUM(T10,AV10)</f>
        <v>0</v>
      </c>
      <c r="BY10" s="121">
        <f>SUM(U10,AW10)</f>
        <v>0</v>
      </c>
      <c r="BZ10" s="121">
        <f>SUM(V10,AX10)</f>
        <v>0</v>
      </c>
      <c r="CA10" s="121">
        <f>SUM(W10,AY10)</f>
        <v>251100</v>
      </c>
      <c r="CB10" s="121">
        <f>SUM(X10,AZ10)</f>
        <v>235719</v>
      </c>
      <c r="CC10" s="121">
        <f>SUM(Y10,BA10)</f>
        <v>9507</v>
      </c>
      <c r="CD10" s="121">
        <f>SUM(Z10,BB10)</f>
        <v>0</v>
      </c>
      <c r="CE10" s="121">
        <f>SUM(AA10,BC10)</f>
        <v>5874</v>
      </c>
      <c r="CF10" s="121">
        <f>SUM(AB10,BD10)</f>
        <v>217554</v>
      </c>
      <c r="CG10" s="121">
        <f>SUM(AC10,BE10)</f>
        <v>0</v>
      </c>
      <c r="CH10" s="121">
        <f>SUM(AD10,BF10)</f>
        <v>4714</v>
      </c>
      <c r="CI10" s="121">
        <f>SUM(AE10,BG10)</f>
        <v>261127</v>
      </c>
    </row>
    <row r="11" spans="1:87" s="136" customFormat="1" ht="13.5" customHeight="1" x14ac:dyDescent="0.15">
      <c r="A11" s="119" t="s">
        <v>18</v>
      </c>
      <c r="B11" s="120" t="s">
        <v>341</v>
      </c>
      <c r="C11" s="119" t="s">
        <v>342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253379</v>
      </c>
      <c r="M11" s="121">
        <f>+SUM(N11:Q11)</f>
        <v>35409</v>
      </c>
      <c r="N11" s="121">
        <v>28186</v>
      </c>
      <c r="O11" s="121">
        <v>0</v>
      </c>
      <c r="P11" s="121">
        <v>7223</v>
      </c>
      <c r="Q11" s="121">
        <v>0</v>
      </c>
      <c r="R11" s="121">
        <f>+SUM(S11:U11)</f>
        <v>23259</v>
      </c>
      <c r="S11" s="121">
        <v>2816</v>
      </c>
      <c r="T11" s="121">
        <v>12297</v>
      </c>
      <c r="U11" s="121">
        <v>8146</v>
      </c>
      <c r="V11" s="121">
        <v>1024</v>
      </c>
      <c r="W11" s="121">
        <f>+SUM(X11:AA11)</f>
        <v>193687</v>
      </c>
      <c r="X11" s="121">
        <v>122608</v>
      </c>
      <c r="Y11" s="121">
        <v>49074</v>
      </c>
      <c r="Z11" s="121">
        <v>21705</v>
      </c>
      <c r="AA11" s="121">
        <v>300</v>
      </c>
      <c r="AB11" s="121">
        <v>15883</v>
      </c>
      <c r="AC11" s="121">
        <v>0</v>
      </c>
      <c r="AD11" s="121">
        <v>5251</v>
      </c>
      <c r="AE11" s="121">
        <f>+SUM(D11,L11,AD11)</f>
        <v>258630</v>
      </c>
      <c r="AF11" s="121">
        <f>+SUM(AG11,AL11)</f>
        <v>225244</v>
      </c>
      <c r="AG11" s="121">
        <f>+SUM(AH11:AK11)</f>
        <v>225244</v>
      </c>
      <c r="AH11" s="121">
        <v>0</v>
      </c>
      <c r="AI11" s="121">
        <v>225244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117719</v>
      </c>
      <c r="AO11" s="121">
        <f>+SUM(AP11:AS11)</f>
        <v>11084</v>
      </c>
      <c r="AP11" s="121">
        <v>11084</v>
      </c>
      <c r="AQ11" s="121">
        <v>0</v>
      </c>
      <c r="AR11" s="121">
        <v>0</v>
      </c>
      <c r="AS11" s="121">
        <v>0</v>
      </c>
      <c r="AT11" s="121">
        <f>+SUM(AU11:AW11)</f>
        <v>2830</v>
      </c>
      <c r="AU11" s="121">
        <v>0</v>
      </c>
      <c r="AV11" s="121">
        <v>2830</v>
      </c>
      <c r="AW11" s="121">
        <v>0</v>
      </c>
      <c r="AX11" s="121">
        <v>0</v>
      </c>
      <c r="AY11" s="121">
        <f>+SUM(AZ11:BC11)</f>
        <v>103805</v>
      </c>
      <c r="AZ11" s="121">
        <v>18788</v>
      </c>
      <c r="BA11" s="121">
        <v>85017</v>
      </c>
      <c r="BB11" s="121">
        <v>0</v>
      </c>
      <c r="BC11" s="121">
        <v>0</v>
      </c>
      <c r="BD11" s="121">
        <v>0</v>
      </c>
      <c r="BE11" s="121">
        <v>0</v>
      </c>
      <c r="BF11" s="121">
        <v>84</v>
      </c>
      <c r="BG11" s="121">
        <f>+SUM(BF11,AN11,AF11)</f>
        <v>343047</v>
      </c>
      <c r="BH11" s="121">
        <f>SUM(D11,AF11)</f>
        <v>225244</v>
      </c>
      <c r="BI11" s="121">
        <f>SUM(E11,AG11)</f>
        <v>225244</v>
      </c>
      <c r="BJ11" s="121">
        <f>SUM(F11,AH11)</f>
        <v>0</v>
      </c>
      <c r="BK11" s="121">
        <f>SUM(G11,AI11)</f>
        <v>225244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371098</v>
      </c>
      <c r="BQ11" s="121">
        <f>SUM(M11,AO11)</f>
        <v>46493</v>
      </c>
      <c r="BR11" s="121">
        <f>SUM(N11,AP11)</f>
        <v>39270</v>
      </c>
      <c r="BS11" s="121">
        <f>SUM(O11,AQ11)</f>
        <v>0</v>
      </c>
      <c r="BT11" s="121">
        <f>SUM(P11,AR11)</f>
        <v>7223</v>
      </c>
      <c r="BU11" s="121">
        <f>SUM(Q11,AS11)</f>
        <v>0</v>
      </c>
      <c r="BV11" s="121">
        <f>SUM(R11,AT11)</f>
        <v>26089</v>
      </c>
      <c r="BW11" s="121">
        <f>SUM(S11,AU11)</f>
        <v>2816</v>
      </c>
      <c r="BX11" s="121">
        <f>SUM(T11,AV11)</f>
        <v>15127</v>
      </c>
      <c r="BY11" s="121">
        <f>SUM(U11,AW11)</f>
        <v>8146</v>
      </c>
      <c r="BZ11" s="121">
        <f>SUM(V11,AX11)</f>
        <v>1024</v>
      </c>
      <c r="CA11" s="121">
        <f>SUM(W11,AY11)</f>
        <v>297492</v>
      </c>
      <c r="CB11" s="121">
        <f>SUM(X11,AZ11)</f>
        <v>141396</v>
      </c>
      <c r="CC11" s="121">
        <f>SUM(Y11,BA11)</f>
        <v>134091</v>
      </c>
      <c r="CD11" s="121">
        <f>SUM(Z11,BB11)</f>
        <v>21705</v>
      </c>
      <c r="CE11" s="121">
        <f>SUM(AA11,BC11)</f>
        <v>300</v>
      </c>
      <c r="CF11" s="121">
        <f>SUM(AB11,BD11)</f>
        <v>15883</v>
      </c>
      <c r="CG11" s="121">
        <f>SUM(AC11,BE11)</f>
        <v>0</v>
      </c>
      <c r="CH11" s="121">
        <f>SUM(AD11,BF11)</f>
        <v>5335</v>
      </c>
      <c r="CI11" s="121">
        <f>SUM(AE11,BG11)</f>
        <v>601677</v>
      </c>
    </row>
    <row r="12" spans="1:87" s="136" customFormat="1" ht="13.5" customHeight="1" x14ac:dyDescent="0.15">
      <c r="A12" s="119" t="s">
        <v>18</v>
      </c>
      <c r="B12" s="120" t="s">
        <v>344</v>
      </c>
      <c r="C12" s="119" t="s">
        <v>345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238420</v>
      </c>
      <c r="M12" s="121">
        <f>+SUM(N12:Q12)</f>
        <v>3314</v>
      </c>
      <c r="N12" s="121">
        <v>3314</v>
      </c>
      <c r="O12" s="121">
        <v>0</v>
      </c>
      <c r="P12" s="121">
        <v>0</v>
      </c>
      <c r="Q12" s="121">
        <v>0</v>
      </c>
      <c r="R12" s="121">
        <f>+SUM(S12:U12)</f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f>+SUM(X12:AA12)</f>
        <v>235098</v>
      </c>
      <c r="X12" s="121">
        <v>226224</v>
      </c>
      <c r="Y12" s="121">
        <v>596</v>
      </c>
      <c r="Z12" s="121">
        <v>0</v>
      </c>
      <c r="AA12" s="121">
        <v>8278</v>
      </c>
      <c r="AB12" s="121">
        <v>46501</v>
      </c>
      <c r="AC12" s="121">
        <v>8</v>
      </c>
      <c r="AD12" s="121">
        <v>0</v>
      </c>
      <c r="AE12" s="121">
        <f>+SUM(D12,L12,AD12)</f>
        <v>238420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33626</v>
      </c>
      <c r="AO12" s="121">
        <f>+SUM(AP12:AS12)</f>
        <v>444</v>
      </c>
      <c r="AP12" s="121">
        <v>444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33182</v>
      </c>
      <c r="AZ12" s="121">
        <v>32686</v>
      </c>
      <c r="BA12" s="121">
        <v>0</v>
      </c>
      <c r="BB12" s="121">
        <v>0</v>
      </c>
      <c r="BC12" s="121">
        <v>496</v>
      </c>
      <c r="BD12" s="121">
        <v>49226</v>
      </c>
      <c r="BE12" s="121">
        <v>0</v>
      </c>
      <c r="BF12" s="121">
        <v>0</v>
      </c>
      <c r="BG12" s="121">
        <f>+SUM(BF12,AN12,AF12)</f>
        <v>33626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272046</v>
      </c>
      <c r="BQ12" s="121">
        <f>SUM(M12,AO12)</f>
        <v>3758</v>
      </c>
      <c r="BR12" s="121">
        <f>SUM(N12,AP12)</f>
        <v>3758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0</v>
      </c>
      <c r="BW12" s="121">
        <f>SUM(S12,AU12)</f>
        <v>0</v>
      </c>
      <c r="BX12" s="121">
        <f>SUM(T12,AV12)</f>
        <v>0</v>
      </c>
      <c r="BY12" s="121">
        <f>SUM(U12,AW12)</f>
        <v>0</v>
      </c>
      <c r="BZ12" s="121">
        <f>SUM(V12,AX12)</f>
        <v>0</v>
      </c>
      <c r="CA12" s="121">
        <f>SUM(W12,AY12)</f>
        <v>268280</v>
      </c>
      <c r="CB12" s="121">
        <f>SUM(X12,AZ12)</f>
        <v>258910</v>
      </c>
      <c r="CC12" s="121">
        <f>SUM(Y12,BA12)</f>
        <v>596</v>
      </c>
      <c r="CD12" s="121">
        <f>SUM(Z12,BB12)</f>
        <v>0</v>
      </c>
      <c r="CE12" s="121">
        <f>SUM(AA12,BC12)</f>
        <v>8774</v>
      </c>
      <c r="CF12" s="121">
        <f>SUM(AB12,BD12)</f>
        <v>95727</v>
      </c>
      <c r="CG12" s="121">
        <f>SUM(AC12,BE12)</f>
        <v>8</v>
      </c>
      <c r="CH12" s="121">
        <f>SUM(AD12,BF12)</f>
        <v>0</v>
      </c>
      <c r="CI12" s="121">
        <f>SUM(AE12,BG12)</f>
        <v>272046</v>
      </c>
    </row>
    <row r="13" spans="1:87" s="136" customFormat="1" ht="13.5" customHeight="1" x14ac:dyDescent="0.15">
      <c r="A13" s="119" t="s">
        <v>18</v>
      </c>
      <c r="B13" s="120" t="s">
        <v>348</v>
      </c>
      <c r="C13" s="119" t="s">
        <v>349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233589</v>
      </c>
      <c r="M13" s="121">
        <f>+SUM(N13:Q13)</f>
        <v>7023</v>
      </c>
      <c r="N13" s="121">
        <v>7023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213867</v>
      </c>
      <c r="X13" s="121">
        <v>208398</v>
      </c>
      <c r="Y13" s="121">
        <v>4569</v>
      </c>
      <c r="Z13" s="121">
        <v>0</v>
      </c>
      <c r="AA13" s="121">
        <v>900</v>
      </c>
      <c r="AB13" s="121">
        <v>208128</v>
      </c>
      <c r="AC13" s="121">
        <v>12699</v>
      </c>
      <c r="AD13" s="121">
        <v>0</v>
      </c>
      <c r="AE13" s="121">
        <f>+SUM(D13,L13,AD13)</f>
        <v>233589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14375</v>
      </c>
      <c r="AO13" s="121">
        <f>+SUM(AP13:AS13)</f>
        <v>7023</v>
      </c>
      <c r="AP13" s="121">
        <v>7023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7352</v>
      </c>
      <c r="AZ13" s="121">
        <v>7352</v>
      </c>
      <c r="BA13" s="121">
        <v>0</v>
      </c>
      <c r="BB13" s="121">
        <v>0</v>
      </c>
      <c r="BC13" s="121">
        <v>0</v>
      </c>
      <c r="BD13" s="121">
        <v>9120</v>
      </c>
      <c r="BE13" s="121">
        <v>0</v>
      </c>
      <c r="BF13" s="121">
        <v>38297</v>
      </c>
      <c r="BG13" s="121">
        <f>+SUM(BF13,AN13,AF13)</f>
        <v>52672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247964</v>
      </c>
      <c r="BQ13" s="121">
        <f>SUM(M13,AO13)</f>
        <v>14046</v>
      </c>
      <c r="BR13" s="121">
        <f>SUM(N13,AP13)</f>
        <v>14046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221219</v>
      </c>
      <c r="CB13" s="121">
        <f>SUM(X13,AZ13)</f>
        <v>215750</v>
      </c>
      <c r="CC13" s="121">
        <f>SUM(Y13,BA13)</f>
        <v>4569</v>
      </c>
      <c r="CD13" s="121">
        <f>SUM(Z13,BB13)</f>
        <v>0</v>
      </c>
      <c r="CE13" s="121">
        <f>SUM(AA13,BC13)</f>
        <v>900</v>
      </c>
      <c r="CF13" s="121">
        <f>SUM(AB13,BD13)</f>
        <v>217248</v>
      </c>
      <c r="CG13" s="121">
        <f>SUM(AC13,BE13)</f>
        <v>12699</v>
      </c>
      <c r="CH13" s="121">
        <f>SUM(AD13,BF13)</f>
        <v>38297</v>
      </c>
      <c r="CI13" s="121">
        <f>SUM(AE13,BG13)</f>
        <v>286261</v>
      </c>
    </row>
    <row r="14" spans="1:87" s="136" customFormat="1" ht="13.5" customHeight="1" x14ac:dyDescent="0.15">
      <c r="A14" s="119" t="s">
        <v>18</v>
      </c>
      <c r="B14" s="120" t="s">
        <v>351</v>
      </c>
      <c r="C14" s="119" t="s">
        <v>352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79123</v>
      </c>
      <c r="M14" s="121">
        <f>+SUM(N14:Q14)</f>
        <v>4746</v>
      </c>
      <c r="N14" s="121">
        <v>4746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74377</v>
      </c>
      <c r="X14" s="121">
        <v>74377</v>
      </c>
      <c r="Y14" s="121">
        <v>0</v>
      </c>
      <c r="Z14" s="121">
        <v>0</v>
      </c>
      <c r="AA14" s="121">
        <v>0</v>
      </c>
      <c r="AB14" s="121">
        <v>225228</v>
      </c>
      <c r="AC14" s="121">
        <v>0</v>
      </c>
      <c r="AD14" s="121">
        <v>0</v>
      </c>
      <c r="AE14" s="121">
        <f>+SUM(D14,L14,AD14)</f>
        <v>79123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4746</v>
      </c>
      <c r="AO14" s="121">
        <f>+SUM(AP14:AS14)</f>
        <v>4746</v>
      </c>
      <c r="AP14" s="121">
        <v>4746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78065</v>
      </c>
      <c r="BE14" s="121">
        <v>0</v>
      </c>
      <c r="BF14" s="121">
        <v>0</v>
      </c>
      <c r="BG14" s="121">
        <f>+SUM(BF14,AN14,AF14)</f>
        <v>4746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83869</v>
      </c>
      <c r="BQ14" s="121">
        <f>SUM(M14,AO14)</f>
        <v>9492</v>
      </c>
      <c r="BR14" s="121">
        <f>SUM(N14,AP14)</f>
        <v>9492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74377</v>
      </c>
      <c r="CB14" s="121">
        <f>SUM(X14,AZ14)</f>
        <v>74377</v>
      </c>
      <c r="CC14" s="121">
        <f>SUM(Y14,BA14)</f>
        <v>0</v>
      </c>
      <c r="CD14" s="121">
        <f>SUM(Z14,BB14)</f>
        <v>0</v>
      </c>
      <c r="CE14" s="121">
        <f>SUM(AA14,BC14)</f>
        <v>0</v>
      </c>
      <c r="CF14" s="121">
        <f>SUM(AB14,BD14)</f>
        <v>303293</v>
      </c>
      <c r="CG14" s="121">
        <f>SUM(AC14,BE14)</f>
        <v>0</v>
      </c>
      <c r="CH14" s="121">
        <f>SUM(AD14,BF14)</f>
        <v>0</v>
      </c>
      <c r="CI14" s="121">
        <f>SUM(AE14,BG14)</f>
        <v>83869</v>
      </c>
    </row>
    <row r="15" spans="1:87" s="136" customFormat="1" ht="13.5" customHeight="1" x14ac:dyDescent="0.15">
      <c r="A15" s="119" t="s">
        <v>18</v>
      </c>
      <c r="B15" s="120" t="s">
        <v>356</v>
      </c>
      <c r="C15" s="119" t="s">
        <v>357</v>
      </c>
      <c r="D15" s="121">
        <f>+SUM(E15,J15)</f>
        <v>21913</v>
      </c>
      <c r="E15" s="121">
        <f>+SUM(F15:I15)</f>
        <v>21287</v>
      </c>
      <c r="F15" s="121">
        <v>21287</v>
      </c>
      <c r="G15" s="121">
        <v>0</v>
      </c>
      <c r="H15" s="121">
        <v>0</v>
      </c>
      <c r="I15" s="121">
        <v>0</v>
      </c>
      <c r="J15" s="121">
        <v>626</v>
      </c>
      <c r="K15" s="121">
        <v>0</v>
      </c>
      <c r="L15" s="121">
        <f>+SUM(M15,R15,V15,W15,AC15)</f>
        <v>171287</v>
      </c>
      <c r="M15" s="121">
        <f>+SUM(N15:Q15)</f>
        <v>16374</v>
      </c>
      <c r="N15" s="121">
        <v>16374</v>
      </c>
      <c r="O15" s="121">
        <v>0</v>
      </c>
      <c r="P15" s="121">
        <v>0</v>
      </c>
      <c r="Q15" s="121">
        <v>0</v>
      </c>
      <c r="R15" s="121">
        <f>+SUM(S15:U15)</f>
        <v>3187</v>
      </c>
      <c r="S15" s="121">
        <v>0</v>
      </c>
      <c r="T15" s="121">
        <v>0</v>
      </c>
      <c r="U15" s="121">
        <v>3187</v>
      </c>
      <c r="V15" s="121">
        <v>0</v>
      </c>
      <c r="W15" s="121">
        <f>+SUM(X15:AA15)</f>
        <v>151726</v>
      </c>
      <c r="X15" s="121">
        <v>99180</v>
      </c>
      <c r="Y15" s="121">
        <v>43385</v>
      </c>
      <c r="Z15" s="121">
        <v>5162</v>
      </c>
      <c r="AA15" s="121">
        <v>3999</v>
      </c>
      <c r="AB15" s="121">
        <v>9032</v>
      </c>
      <c r="AC15" s="121">
        <v>0</v>
      </c>
      <c r="AD15" s="121">
        <v>7042</v>
      </c>
      <c r="AE15" s="121">
        <f>+SUM(D15,L15,AD15)</f>
        <v>200242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13101</v>
      </c>
      <c r="AO15" s="121">
        <f>+SUM(AP15:AS15)</f>
        <v>4878</v>
      </c>
      <c r="AP15" s="121">
        <v>4878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8223</v>
      </c>
      <c r="AZ15" s="121">
        <v>8223</v>
      </c>
      <c r="BA15" s="121">
        <v>0</v>
      </c>
      <c r="BB15" s="121">
        <v>0</v>
      </c>
      <c r="BC15" s="121">
        <v>0</v>
      </c>
      <c r="BD15" s="121">
        <v>49144</v>
      </c>
      <c r="BE15" s="121">
        <v>0</v>
      </c>
      <c r="BF15" s="121">
        <v>102</v>
      </c>
      <c r="BG15" s="121">
        <f>+SUM(BF15,AN15,AF15)</f>
        <v>13203</v>
      </c>
      <c r="BH15" s="121">
        <f>SUM(D15,AF15)</f>
        <v>21913</v>
      </c>
      <c r="BI15" s="121">
        <f>SUM(E15,AG15)</f>
        <v>21287</v>
      </c>
      <c r="BJ15" s="121">
        <f>SUM(F15,AH15)</f>
        <v>21287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626</v>
      </c>
      <c r="BO15" s="121">
        <f>SUM(K15,AM15)</f>
        <v>0</v>
      </c>
      <c r="BP15" s="121">
        <f>SUM(L15,AN15)</f>
        <v>184388</v>
      </c>
      <c r="BQ15" s="121">
        <f>SUM(M15,AO15)</f>
        <v>21252</v>
      </c>
      <c r="BR15" s="121">
        <f>SUM(N15,AP15)</f>
        <v>21252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3187</v>
      </c>
      <c r="BW15" s="121">
        <f>SUM(S15,AU15)</f>
        <v>0</v>
      </c>
      <c r="BX15" s="121">
        <f>SUM(T15,AV15)</f>
        <v>0</v>
      </c>
      <c r="BY15" s="121">
        <f>SUM(U15,AW15)</f>
        <v>3187</v>
      </c>
      <c r="BZ15" s="121">
        <f>SUM(V15,AX15)</f>
        <v>0</v>
      </c>
      <c r="CA15" s="121">
        <f>SUM(W15,AY15)</f>
        <v>159949</v>
      </c>
      <c r="CB15" s="121">
        <f>SUM(X15,AZ15)</f>
        <v>107403</v>
      </c>
      <c r="CC15" s="121">
        <f>SUM(Y15,BA15)</f>
        <v>43385</v>
      </c>
      <c r="CD15" s="121">
        <f>SUM(Z15,BB15)</f>
        <v>5162</v>
      </c>
      <c r="CE15" s="121">
        <f>SUM(AA15,BC15)</f>
        <v>3999</v>
      </c>
      <c r="CF15" s="121">
        <f>SUM(AB15,BD15)</f>
        <v>58176</v>
      </c>
      <c r="CG15" s="121">
        <f>SUM(AC15,BE15)</f>
        <v>0</v>
      </c>
      <c r="CH15" s="121">
        <f>SUM(AD15,BF15)</f>
        <v>7144</v>
      </c>
      <c r="CI15" s="121">
        <f>SUM(AE15,BG15)</f>
        <v>213445</v>
      </c>
    </row>
    <row r="16" spans="1:87" s="136" customFormat="1" ht="13.5" customHeight="1" x14ac:dyDescent="0.15">
      <c r="A16" s="119" t="s">
        <v>18</v>
      </c>
      <c r="B16" s="120" t="s">
        <v>359</v>
      </c>
      <c r="C16" s="119" t="s">
        <v>360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202286</v>
      </c>
      <c r="M16" s="121">
        <f>+SUM(N16:Q16)</f>
        <v>11898</v>
      </c>
      <c r="N16" s="121">
        <v>11898</v>
      </c>
      <c r="O16" s="121">
        <v>0</v>
      </c>
      <c r="P16" s="121">
        <v>0</v>
      </c>
      <c r="Q16" s="121">
        <v>0</v>
      </c>
      <c r="R16" s="121">
        <f>+SUM(S16:U16)</f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f>+SUM(X16:AA16)</f>
        <v>190388</v>
      </c>
      <c r="X16" s="121">
        <v>190388</v>
      </c>
      <c r="Y16" s="121">
        <v>0</v>
      </c>
      <c r="Z16" s="121">
        <v>0</v>
      </c>
      <c r="AA16" s="121">
        <v>0</v>
      </c>
      <c r="AB16" s="121">
        <v>312273</v>
      </c>
      <c r="AC16" s="121">
        <v>0</v>
      </c>
      <c r="AD16" s="121">
        <v>25525</v>
      </c>
      <c r="AE16" s="121">
        <f>+SUM(D16,L16,AD16)</f>
        <v>227811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5949</v>
      </c>
      <c r="AO16" s="121">
        <f>+SUM(AP16:AS16)</f>
        <v>5949</v>
      </c>
      <c r="AP16" s="121">
        <v>5949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41064</v>
      </c>
      <c r="BE16" s="121">
        <v>0</v>
      </c>
      <c r="BF16" s="121">
        <v>79</v>
      </c>
      <c r="BG16" s="121">
        <f>+SUM(BF16,AN16,AF16)</f>
        <v>6028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208235</v>
      </c>
      <c r="BQ16" s="121">
        <f>SUM(M16,AO16)</f>
        <v>17847</v>
      </c>
      <c r="BR16" s="121">
        <f>SUM(N16,AP16)</f>
        <v>17847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0</v>
      </c>
      <c r="BW16" s="121">
        <f>SUM(S16,AU16)</f>
        <v>0</v>
      </c>
      <c r="BX16" s="121">
        <f>SUM(T16,AV16)</f>
        <v>0</v>
      </c>
      <c r="BY16" s="121">
        <f>SUM(U16,AW16)</f>
        <v>0</v>
      </c>
      <c r="BZ16" s="121">
        <f>SUM(V16,AX16)</f>
        <v>0</v>
      </c>
      <c r="CA16" s="121">
        <f>SUM(W16,AY16)</f>
        <v>190388</v>
      </c>
      <c r="CB16" s="121">
        <f>SUM(X16,AZ16)</f>
        <v>190388</v>
      </c>
      <c r="CC16" s="121">
        <f>SUM(Y16,BA16)</f>
        <v>0</v>
      </c>
      <c r="CD16" s="121">
        <f>SUM(Z16,BB16)</f>
        <v>0</v>
      </c>
      <c r="CE16" s="121">
        <f>SUM(AA16,BC16)</f>
        <v>0</v>
      </c>
      <c r="CF16" s="121">
        <f>SUM(AB16,BD16)</f>
        <v>353337</v>
      </c>
      <c r="CG16" s="121">
        <f>SUM(AC16,BE16)</f>
        <v>0</v>
      </c>
      <c r="CH16" s="121">
        <f>SUM(AD16,BF16)</f>
        <v>25604</v>
      </c>
      <c r="CI16" s="121">
        <f>SUM(AE16,BG16)</f>
        <v>233839</v>
      </c>
    </row>
    <row r="17" spans="1:87" s="136" customFormat="1" ht="13.5" customHeight="1" x14ac:dyDescent="0.15">
      <c r="A17" s="119" t="s">
        <v>18</v>
      </c>
      <c r="B17" s="120" t="s">
        <v>362</v>
      </c>
      <c r="C17" s="119" t="s">
        <v>363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1302212</v>
      </c>
      <c r="M17" s="121">
        <f>+SUM(N17:Q17)</f>
        <v>68082</v>
      </c>
      <c r="N17" s="121">
        <v>48348</v>
      </c>
      <c r="O17" s="121">
        <v>0</v>
      </c>
      <c r="P17" s="121">
        <v>19734</v>
      </c>
      <c r="Q17" s="121">
        <v>0</v>
      </c>
      <c r="R17" s="121">
        <f>+SUM(S17:U17)</f>
        <v>62044</v>
      </c>
      <c r="S17" s="121">
        <v>0</v>
      </c>
      <c r="T17" s="121">
        <v>61605</v>
      </c>
      <c r="U17" s="121">
        <v>439</v>
      </c>
      <c r="V17" s="121">
        <v>0</v>
      </c>
      <c r="W17" s="121">
        <f>+SUM(X17:AA17)</f>
        <v>1172086</v>
      </c>
      <c r="X17" s="121">
        <v>254184</v>
      </c>
      <c r="Y17" s="121">
        <v>838337</v>
      </c>
      <c r="Z17" s="121">
        <v>79565</v>
      </c>
      <c r="AA17" s="121">
        <v>0</v>
      </c>
      <c r="AB17" s="121">
        <v>0</v>
      </c>
      <c r="AC17" s="121">
        <v>0</v>
      </c>
      <c r="AD17" s="121">
        <v>0</v>
      </c>
      <c r="AE17" s="121">
        <f>+SUM(D17,L17,AD17)</f>
        <v>1302212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121338</v>
      </c>
      <c r="AO17" s="121">
        <f>+SUM(AP17:AS17)</f>
        <v>48445</v>
      </c>
      <c r="AP17" s="121">
        <v>44156</v>
      </c>
      <c r="AQ17" s="121">
        <v>0</v>
      </c>
      <c r="AR17" s="121">
        <v>4289</v>
      </c>
      <c r="AS17" s="121">
        <v>0</v>
      </c>
      <c r="AT17" s="121">
        <f>+SUM(AU17:AW17)</f>
        <v>52936</v>
      </c>
      <c r="AU17" s="121">
        <v>0</v>
      </c>
      <c r="AV17" s="121">
        <v>52936</v>
      </c>
      <c r="AW17" s="121">
        <v>0</v>
      </c>
      <c r="AX17" s="121">
        <v>0</v>
      </c>
      <c r="AY17" s="121">
        <f>+SUM(AZ17:BC17)</f>
        <v>19957</v>
      </c>
      <c r="AZ17" s="121">
        <v>11640</v>
      </c>
      <c r="BA17" s="121">
        <v>8317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121338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1423550</v>
      </c>
      <c r="BQ17" s="121">
        <f>SUM(M17,AO17)</f>
        <v>116527</v>
      </c>
      <c r="BR17" s="121">
        <f>SUM(N17,AP17)</f>
        <v>92504</v>
      </c>
      <c r="BS17" s="121">
        <f>SUM(O17,AQ17)</f>
        <v>0</v>
      </c>
      <c r="BT17" s="121">
        <f>SUM(P17,AR17)</f>
        <v>24023</v>
      </c>
      <c r="BU17" s="121">
        <f>SUM(Q17,AS17)</f>
        <v>0</v>
      </c>
      <c r="BV17" s="121">
        <f>SUM(R17,AT17)</f>
        <v>114980</v>
      </c>
      <c r="BW17" s="121">
        <f>SUM(S17,AU17)</f>
        <v>0</v>
      </c>
      <c r="BX17" s="121">
        <f>SUM(T17,AV17)</f>
        <v>114541</v>
      </c>
      <c r="BY17" s="121">
        <f>SUM(U17,AW17)</f>
        <v>439</v>
      </c>
      <c r="BZ17" s="121">
        <f>SUM(V17,AX17)</f>
        <v>0</v>
      </c>
      <c r="CA17" s="121">
        <f>SUM(W17,AY17)</f>
        <v>1192043</v>
      </c>
      <c r="CB17" s="121">
        <f>SUM(X17,AZ17)</f>
        <v>265824</v>
      </c>
      <c r="CC17" s="121">
        <f>SUM(Y17,BA17)</f>
        <v>846654</v>
      </c>
      <c r="CD17" s="121">
        <f>SUM(Z17,BB17)</f>
        <v>79565</v>
      </c>
      <c r="CE17" s="121">
        <f>SUM(AA17,BC17)</f>
        <v>0</v>
      </c>
      <c r="CF17" s="121">
        <f>SUM(AB17,BD17)</f>
        <v>0</v>
      </c>
      <c r="CG17" s="121">
        <f>SUM(AC17,BE17)</f>
        <v>0</v>
      </c>
      <c r="CH17" s="121">
        <f>SUM(AD17,BF17)</f>
        <v>0</v>
      </c>
      <c r="CI17" s="121">
        <f>SUM(AE17,BG17)</f>
        <v>1423550</v>
      </c>
    </row>
    <row r="18" spans="1:87" s="136" customFormat="1" ht="13.5" customHeight="1" x14ac:dyDescent="0.15">
      <c r="A18" s="119" t="s">
        <v>18</v>
      </c>
      <c r="B18" s="120" t="s">
        <v>365</v>
      </c>
      <c r="C18" s="119" t="s">
        <v>366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6476</v>
      </c>
      <c r="M18" s="121">
        <f>+SUM(N18:Q18)</f>
        <v>0</v>
      </c>
      <c r="N18" s="121">
        <v>0</v>
      </c>
      <c r="O18" s="121">
        <v>0</v>
      </c>
      <c r="P18" s="121">
        <v>0</v>
      </c>
      <c r="Q18" s="121">
        <v>0</v>
      </c>
      <c r="R18" s="121">
        <f>+SUM(S18:U18)</f>
        <v>6476</v>
      </c>
      <c r="S18" s="121">
        <v>6476</v>
      </c>
      <c r="T18" s="121">
        <v>0</v>
      </c>
      <c r="U18" s="121">
        <v>0</v>
      </c>
      <c r="V18" s="121">
        <v>0</v>
      </c>
      <c r="W18" s="121">
        <f>+SUM(X18:AA18)</f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4223</v>
      </c>
      <c r="AC18" s="121">
        <v>0</v>
      </c>
      <c r="AD18" s="121">
        <v>0</v>
      </c>
      <c r="AE18" s="121">
        <f>+SUM(D18,L18,AD18)</f>
        <v>6476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1583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6476</v>
      </c>
      <c r="BQ18" s="121">
        <f>SUM(M18,AO18)</f>
        <v>0</v>
      </c>
      <c r="BR18" s="121">
        <f>SUM(N18,AP18)</f>
        <v>0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6476</v>
      </c>
      <c r="BW18" s="121">
        <f>SUM(S18,AU18)</f>
        <v>6476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0</v>
      </c>
      <c r="CB18" s="121">
        <f>SUM(X18,AZ18)</f>
        <v>0</v>
      </c>
      <c r="CC18" s="121">
        <f>SUM(Y18,BA18)</f>
        <v>0</v>
      </c>
      <c r="CD18" s="121">
        <f>SUM(Z18,BB18)</f>
        <v>0</v>
      </c>
      <c r="CE18" s="121">
        <f>SUM(AA18,BC18)</f>
        <v>0</v>
      </c>
      <c r="CF18" s="121">
        <f>SUM(AB18,BD18)</f>
        <v>5806</v>
      </c>
      <c r="CG18" s="121">
        <f>SUM(AC18,BE18)</f>
        <v>0</v>
      </c>
      <c r="CH18" s="121">
        <f>SUM(AD18,BF18)</f>
        <v>0</v>
      </c>
      <c r="CI18" s="121">
        <f>SUM(AE18,BG18)</f>
        <v>6476</v>
      </c>
    </row>
    <row r="19" spans="1:87" s="136" customFormat="1" ht="13.5" customHeight="1" x14ac:dyDescent="0.15">
      <c r="A19" s="119" t="s">
        <v>18</v>
      </c>
      <c r="B19" s="120" t="s">
        <v>368</v>
      </c>
      <c r="C19" s="119" t="s">
        <v>369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120603</v>
      </c>
      <c r="M19" s="121">
        <f>+SUM(N19:Q19)</f>
        <v>3093</v>
      </c>
      <c r="N19" s="121">
        <v>3093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117510</v>
      </c>
      <c r="X19" s="121">
        <v>117510</v>
      </c>
      <c r="Y19" s="121">
        <v>0</v>
      </c>
      <c r="Z19" s="121">
        <v>0</v>
      </c>
      <c r="AA19" s="121">
        <v>0</v>
      </c>
      <c r="AB19" s="121">
        <v>27595</v>
      </c>
      <c r="AC19" s="121">
        <v>0</v>
      </c>
      <c r="AD19" s="121">
        <v>3512</v>
      </c>
      <c r="AE19" s="121">
        <f>+SUM(D19,L19,AD19)</f>
        <v>124115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613</v>
      </c>
      <c r="AO19" s="121">
        <f>+SUM(AP19:AS19)</f>
        <v>613</v>
      </c>
      <c r="AP19" s="121">
        <v>613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16138</v>
      </c>
      <c r="BE19" s="121">
        <v>0</v>
      </c>
      <c r="BF19" s="121">
        <v>0</v>
      </c>
      <c r="BG19" s="121">
        <f>+SUM(BF19,AN19,AF19)</f>
        <v>613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121216</v>
      </c>
      <c r="BQ19" s="121">
        <f>SUM(M19,AO19)</f>
        <v>3706</v>
      </c>
      <c r="BR19" s="121">
        <f>SUM(N19,AP19)</f>
        <v>3706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117510</v>
      </c>
      <c r="CB19" s="121">
        <f>SUM(X19,AZ19)</f>
        <v>117510</v>
      </c>
      <c r="CC19" s="121">
        <f>SUM(Y19,BA19)</f>
        <v>0</v>
      </c>
      <c r="CD19" s="121">
        <f>SUM(Z19,BB19)</f>
        <v>0</v>
      </c>
      <c r="CE19" s="121">
        <f>SUM(AA19,BC19)</f>
        <v>0</v>
      </c>
      <c r="CF19" s="121">
        <f>SUM(AB19,BD19)</f>
        <v>43733</v>
      </c>
      <c r="CG19" s="121">
        <f>SUM(AC19,BE19)</f>
        <v>0</v>
      </c>
      <c r="CH19" s="121">
        <f>SUM(AD19,BF19)</f>
        <v>3512</v>
      </c>
      <c r="CI19" s="121">
        <f>SUM(AE19,BG19)</f>
        <v>124728</v>
      </c>
    </row>
    <row r="20" spans="1:87" s="136" customFormat="1" ht="13.5" customHeight="1" x14ac:dyDescent="0.15">
      <c r="A20" s="119" t="s">
        <v>18</v>
      </c>
      <c r="B20" s="120" t="s">
        <v>371</v>
      </c>
      <c r="C20" s="119" t="s">
        <v>372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0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27350</v>
      </c>
      <c r="AC20" s="121">
        <v>0</v>
      </c>
      <c r="AD20" s="121">
        <v>0</v>
      </c>
      <c r="AE20" s="121">
        <f>+SUM(D20,L20,AD20)</f>
        <v>0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28283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0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0</v>
      </c>
      <c r="BW20" s="121">
        <f>SUM(S20,AU20)</f>
        <v>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0</v>
      </c>
      <c r="CB20" s="121">
        <f>SUM(X20,AZ20)</f>
        <v>0</v>
      </c>
      <c r="CC20" s="121">
        <f>SUM(Y20,BA20)</f>
        <v>0</v>
      </c>
      <c r="CD20" s="121">
        <f>SUM(Z20,BB20)</f>
        <v>0</v>
      </c>
      <c r="CE20" s="121">
        <f>SUM(AA20,BC20)</f>
        <v>0</v>
      </c>
      <c r="CF20" s="121">
        <f>SUM(AB20,BD20)</f>
        <v>55633</v>
      </c>
      <c r="CG20" s="121">
        <f>SUM(AC20,BE20)</f>
        <v>0</v>
      </c>
      <c r="CH20" s="121">
        <f>SUM(AD20,BF20)</f>
        <v>0</v>
      </c>
      <c r="CI20" s="121">
        <f>SUM(AE20,BG20)</f>
        <v>0</v>
      </c>
    </row>
    <row r="21" spans="1:87" s="136" customFormat="1" ht="13.5" customHeight="1" x14ac:dyDescent="0.15">
      <c r="A21" s="119" t="s">
        <v>18</v>
      </c>
      <c r="B21" s="120" t="s">
        <v>374</v>
      </c>
      <c r="C21" s="119" t="s">
        <v>375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123393</v>
      </c>
      <c r="M21" s="121">
        <f>+SUM(N21:Q21)</f>
        <v>12524</v>
      </c>
      <c r="N21" s="121">
        <v>12524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110869</v>
      </c>
      <c r="X21" s="121">
        <v>103087</v>
      </c>
      <c r="Y21" s="121">
        <v>4392</v>
      </c>
      <c r="Z21" s="121">
        <v>57</v>
      </c>
      <c r="AA21" s="121">
        <v>3333</v>
      </c>
      <c r="AB21" s="121">
        <v>142110</v>
      </c>
      <c r="AC21" s="121">
        <v>0</v>
      </c>
      <c r="AD21" s="121">
        <v>1485</v>
      </c>
      <c r="AE21" s="121">
        <f>+SUM(D21,L21,AD21)</f>
        <v>124878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16401</v>
      </c>
      <c r="AO21" s="121">
        <f>+SUM(AP21:AS21)</f>
        <v>6262</v>
      </c>
      <c r="AP21" s="121">
        <v>6262</v>
      </c>
      <c r="AQ21" s="121">
        <v>0</v>
      </c>
      <c r="AR21" s="121">
        <v>0</v>
      </c>
      <c r="AS21" s="121">
        <v>0</v>
      </c>
      <c r="AT21" s="121">
        <f>+SUM(AU21:AW21)</f>
        <v>187</v>
      </c>
      <c r="AU21" s="121">
        <v>0</v>
      </c>
      <c r="AV21" s="121">
        <v>0</v>
      </c>
      <c r="AW21" s="121">
        <v>187</v>
      </c>
      <c r="AX21" s="121">
        <v>0</v>
      </c>
      <c r="AY21" s="121">
        <f>+SUM(AZ21:BC21)</f>
        <v>9952</v>
      </c>
      <c r="AZ21" s="121">
        <v>9952</v>
      </c>
      <c r="BA21" s="121">
        <v>0</v>
      </c>
      <c r="BB21" s="121">
        <v>0</v>
      </c>
      <c r="BC21" s="121">
        <v>0</v>
      </c>
      <c r="BD21" s="121">
        <v>8633</v>
      </c>
      <c r="BE21" s="121">
        <v>0</v>
      </c>
      <c r="BF21" s="121">
        <v>270</v>
      </c>
      <c r="BG21" s="121">
        <f>+SUM(BF21,AN21,AF21)</f>
        <v>16671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139794</v>
      </c>
      <c r="BQ21" s="121">
        <f>SUM(M21,AO21)</f>
        <v>18786</v>
      </c>
      <c r="BR21" s="121">
        <f>SUM(N21,AP21)</f>
        <v>18786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187</v>
      </c>
      <c r="BW21" s="121">
        <f>SUM(S21,AU21)</f>
        <v>0</v>
      </c>
      <c r="BX21" s="121">
        <f>SUM(T21,AV21)</f>
        <v>0</v>
      </c>
      <c r="BY21" s="121">
        <f>SUM(U21,AW21)</f>
        <v>187</v>
      </c>
      <c r="BZ21" s="121">
        <f>SUM(V21,AX21)</f>
        <v>0</v>
      </c>
      <c r="CA21" s="121">
        <f>SUM(W21,AY21)</f>
        <v>120821</v>
      </c>
      <c r="CB21" s="121">
        <f>SUM(X21,AZ21)</f>
        <v>113039</v>
      </c>
      <c r="CC21" s="121">
        <f>SUM(Y21,BA21)</f>
        <v>4392</v>
      </c>
      <c r="CD21" s="121">
        <f>SUM(Z21,BB21)</f>
        <v>57</v>
      </c>
      <c r="CE21" s="121">
        <f>SUM(AA21,BC21)</f>
        <v>3333</v>
      </c>
      <c r="CF21" s="121">
        <f>SUM(AB21,BD21)</f>
        <v>150743</v>
      </c>
      <c r="CG21" s="121">
        <f>SUM(AC21,BE21)</f>
        <v>0</v>
      </c>
      <c r="CH21" s="121">
        <f>SUM(AD21,BF21)</f>
        <v>1755</v>
      </c>
      <c r="CI21" s="121">
        <f>SUM(AE21,BG21)</f>
        <v>141549</v>
      </c>
    </row>
    <row r="22" spans="1:87" s="136" customFormat="1" ht="13.5" customHeight="1" x14ac:dyDescent="0.15">
      <c r="A22" s="119" t="s">
        <v>18</v>
      </c>
      <c r="B22" s="120" t="s">
        <v>377</v>
      </c>
      <c r="C22" s="119" t="s">
        <v>378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80972</v>
      </c>
      <c r="M22" s="121">
        <f>+SUM(N22:Q22)</f>
        <v>3950</v>
      </c>
      <c r="N22" s="121">
        <v>3950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77022</v>
      </c>
      <c r="X22" s="121">
        <v>75838</v>
      </c>
      <c r="Y22" s="121">
        <v>1169</v>
      </c>
      <c r="Z22" s="121">
        <v>15</v>
      </c>
      <c r="AA22" s="121">
        <v>0</v>
      </c>
      <c r="AB22" s="121">
        <v>79494</v>
      </c>
      <c r="AC22" s="121">
        <v>0</v>
      </c>
      <c r="AD22" s="121">
        <v>2690</v>
      </c>
      <c r="AE22" s="121">
        <f>+SUM(D22,L22,AD22)</f>
        <v>83662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11735</v>
      </c>
      <c r="AO22" s="121">
        <f>+SUM(AP22:AS22)</f>
        <v>2983</v>
      </c>
      <c r="AP22" s="121">
        <v>2983</v>
      </c>
      <c r="AQ22" s="121">
        <v>0</v>
      </c>
      <c r="AR22" s="121">
        <v>0</v>
      </c>
      <c r="AS22" s="121">
        <v>0</v>
      </c>
      <c r="AT22" s="121">
        <f>+SUM(AU22:AW22)</f>
        <v>548</v>
      </c>
      <c r="AU22" s="121">
        <v>348</v>
      </c>
      <c r="AV22" s="121">
        <v>200</v>
      </c>
      <c r="AW22" s="121">
        <v>0</v>
      </c>
      <c r="AX22" s="121">
        <v>0</v>
      </c>
      <c r="AY22" s="121">
        <f>+SUM(AZ22:BC22)</f>
        <v>8204</v>
      </c>
      <c r="AZ22" s="121">
        <v>8204</v>
      </c>
      <c r="BA22" s="121">
        <v>0</v>
      </c>
      <c r="BB22" s="121">
        <v>0</v>
      </c>
      <c r="BC22" s="121">
        <v>0</v>
      </c>
      <c r="BD22" s="121">
        <v>8144</v>
      </c>
      <c r="BE22" s="121">
        <v>0</v>
      </c>
      <c r="BF22" s="121">
        <v>2715</v>
      </c>
      <c r="BG22" s="121">
        <f>+SUM(BF22,AN22,AF22)</f>
        <v>14450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92707</v>
      </c>
      <c r="BQ22" s="121">
        <f>SUM(M22,AO22)</f>
        <v>6933</v>
      </c>
      <c r="BR22" s="121">
        <f>SUM(N22,AP22)</f>
        <v>6933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548</v>
      </c>
      <c r="BW22" s="121">
        <f>SUM(S22,AU22)</f>
        <v>348</v>
      </c>
      <c r="BX22" s="121">
        <f>SUM(T22,AV22)</f>
        <v>200</v>
      </c>
      <c r="BY22" s="121">
        <f>SUM(U22,AW22)</f>
        <v>0</v>
      </c>
      <c r="BZ22" s="121">
        <f>SUM(V22,AX22)</f>
        <v>0</v>
      </c>
      <c r="CA22" s="121">
        <f>SUM(W22,AY22)</f>
        <v>85226</v>
      </c>
      <c r="CB22" s="121">
        <f>SUM(X22,AZ22)</f>
        <v>84042</v>
      </c>
      <c r="CC22" s="121">
        <f>SUM(Y22,BA22)</f>
        <v>1169</v>
      </c>
      <c r="CD22" s="121">
        <f>SUM(Z22,BB22)</f>
        <v>15</v>
      </c>
      <c r="CE22" s="121">
        <f>SUM(AA22,BC22)</f>
        <v>0</v>
      </c>
      <c r="CF22" s="121">
        <f>SUM(AB22,BD22)</f>
        <v>87638</v>
      </c>
      <c r="CG22" s="121">
        <f>SUM(AC22,BE22)</f>
        <v>0</v>
      </c>
      <c r="CH22" s="121">
        <f>SUM(AD22,BF22)</f>
        <v>5405</v>
      </c>
      <c r="CI22" s="121">
        <f>SUM(AE22,BG22)</f>
        <v>98112</v>
      </c>
    </row>
    <row r="23" spans="1:87" s="136" customFormat="1" ht="13.5" customHeight="1" x14ac:dyDescent="0.15">
      <c r="A23" s="119" t="s">
        <v>18</v>
      </c>
      <c r="B23" s="120" t="s">
        <v>334</v>
      </c>
      <c r="C23" s="119" t="s">
        <v>335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0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0</v>
      </c>
      <c r="X23" s="121">
        <v>0</v>
      </c>
      <c r="Y23" s="121">
        <v>0</v>
      </c>
      <c r="Z23" s="121">
        <v>0</v>
      </c>
      <c r="AA23" s="121">
        <v>0</v>
      </c>
      <c r="AB23" s="121">
        <v>0</v>
      </c>
      <c r="AC23" s="121">
        <v>0</v>
      </c>
      <c r="AD23" s="121">
        <v>0</v>
      </c>
      <c r="AE23" s="121">
        <f>+SUM(D23,L23,AD23)</f>
        <v>0</v>
      </c>
      <c r="AF23" s="121">
        <f>+SUM(AG23,AL23)</f>
        <v>5200</v>
      </c>
      <c r="AG23" s="121">
        <f>+SUM(AH23:AK23)</f>
        <v>5200</v>
      </c>
      <c r="AH23" s="121">
        <v>0</v>
      </c>
      <c r="AI23" s="121">
        <v>5200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183263</v>
      </c>
      <c r="AO23" s="121">
        <f>+SUM(AP23:AS23)</f>
        <v>63236</v>
      </c>
      <c r="AP23" s="121">
        <v>63236</v>
      </c>
      <c r="AQ23" s="121">
        <v>0</v>
      </c>
      <c r="AR23" s="121">
        <v>0</v>
      </c>
      <c r="AS23" s="121">
        <v>0</v>
      </c>
      <c r="AT23" s="121">
        <f>+SUM(AU23:AW23)</f>
        <v>91636</v>
      </c>
      <c r="AU23" s="121">
        <v>0</v>
      </c>
      <c r="AV23" s="121">
        <v>91636</v>
      </c>
      <c r="AW23" s="121">
        <v>0</v>
      </c>
      <c r="AX23" s="121">
        <v>0</v>
      </c>
      <c r="AY23" s="121">
        <f>+SUM(AZ23:BC23)</f>
        <v>28391</v>
      </c>
      <c r="AZ23" s="121">
        <v>28391</v>
      </c>
      <c r="BA23" s="121">
        <v>0</v>
      </c>
      <c r="BB23" s="121">
        <v>0</v>
      </c>
      <c r="BC23" s="121">
        <v>0</v>
      </c>
      <c r="BD23" s="121">
        <v>0</v>
      </c>
      <c r="BE23" s="121">
        <v>0</v>
      </c>
      <c r="BF23" s="121">
        <v>774</v>
      </c>
      <c r="BG23" s="121">
        <f>+SUM(BF23,AN23,AF23)</f>
        <v>189237</v>
      </c>
      <c r="BH23" s="121">
        <f>SUM(D23,AF23)</f>
        <v>5200</v>
      </c>
      <c r="BI23" s="121">
        <f>SUM(E23,AG23)</f>
        <v>5200</v>
      </c>
      <c r="BJ23" s="121">
        <f>SUM(F23,AH23)</f>
        <v>0</v>
      </c>
      <c r="BK23" s="121">
        <f>SUM(G23,AI23)</f>
        <v>5200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183263</v>
      </c>
      <c r="BQ23" s="121">
        <f>SUM(M23,AO23)</f>
        <v>63236</v>
      </c>
      <c r="BR23" s="121">
        <f>SUM(N23,AP23)</f>
        <v>63236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91636</v>
      </c>
      <c r="BW23" s="121">
        <f>SUM(S23,AU23)</f>
        <v>0</v>
      </c>
      <c r="BX23" s="121">
        <f>SUM(T23,AV23)</f>
        <v>91636</v>
      </c>
      <c r="BY23" s="121">
        <f>SUM(U23,AW23)</f>
        <v>0</v>
      </c>
      <c r="BZ23" s="121">
        <f>SUM(V23,AX23)</f>
        <v>0</v>
      </c>
      <c r="CA23" s="121">
        <f>SUM(W23,AY23)</f>
        <v>28391</v>
      </c>
      <c r="CB23" s="121">
        <f>SUM(X23,AZ23)</f>
        <v>28391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0</v>
      </c>
      <c r="CG23" s="121">
        <f>SUM(AC23,BE23)</f>
        <v>0</v>
      </c>
      <c r="CH23" s="121">
        <f>SUM(AD23,BF23)</f>
        <v>774</v>
      </c>
      <c r="CI23" s="121">
        <f>SUM(AE23,BG23)</f>
        <v>189237</v>
      </c>
    </row>
    <row r="24" spans="1:87" s="136" customFormat="1" ht="13.5" customHeight="1" x14ac:dyDescent="0.15">
      <c r="A24" s="119" t="s">
        <v>18</v>
      </c>
      <c r="B24" s="120" t="s">
        <v>354</v>
      </c>
      <c r="C24" s="119" t="s">
        <v>355</v>
      </c>
      <c r="D24" s="121">
        <f>+SUM(E24,J24)</f>
        <v>2073</v>
      </c>
      <c r="E24" s="121">
        <f>+SUM(F24:I24)</f>
        <v>2073</v>
      </c>
      <c r="F24" s="121">
        <v>594</v>
      </c>
      <c r="G24" s="121">
        <v>540</v>
      </c>
      <c r="H24" s="121">
        <v>0</v>
      </c>
      <c r="I24" s="121">
        <v>939</v>
      </c>
      <c r="J24" s="121">
        <v>0</v>
      </c>
      <c r="K24" s="121">
        <v>0</v>
      </c>
      <c r="L24" s="121">
        <f>+SUM(M24,R24,V24,W24,AC24)</f>
        <v>648806</v>
      </c>
      <c r="M24" s="121">
        <f>+SUM(N24:Q24)</f>
        <v>110166</v>
      </c>
      <c r="N24" s="121">
        <v>84996</v>
      </c>
      <c r="O24" s="121">
        <v>0</v>
      </c>
      <c r="P24" s="121">
        <v>25170</v>
      </c>
      <c r="Q24" s="121">
        <v>0</v>
      </c>
      <c r="R24" s="121">
        <f>+SUM(S24:U24)</f>
        <v>258911</v>
      </c>
      <c r="S24" s="121">
        <v>3609</v>
      </c>
      <c r="T24" s="121">
        <v>248693</v>
      </c>
      <c r="U24" s="121">
        <v>6609</v>
      </c>
      <c r="V24" s="121">
        <v>0</v>
      </c>
      <c r="W24" s="121">
        <f>+SUM(X24:AA24)</f>
        <v>279729</v>
      </c>
      <c r="X24" s="121">
        <v>23240</v>
      </c>
      <c r="Y24" s="121">
        <v>237844</v>
      </c>
      <c r="Z24" s="121">
        <v>13122</v>
      </c>
      <c r="AA24" s="121">
        <v>5523</v>
      </c>
      <c r="AB24" s="121">
        <v>0</v>
      </c>
      <c r="AC24" s="121">
        <v>0</v>
      </c>
      <c r="AD24" s="121">
        <v>14385</v>
      </c>
      <c r="AE24" s="121">
        <f>+SUM(D24,L24,AD24)</f>
        <v>665264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0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2073</v>
      </c>
      <c r="BI24" s="121">
        <f>SUM(E24,AG24)</f>
        <v>2073</v>
      </c>
      <c r="BJ24" s="121">
        <f>SUM(F24,AH24)</f>
        <v>594</v>
      </c>
      <c r="BK24" s="121">
        <f>SUM(G24,AI24)</f>
        <v>540</v>
      </c>
      <c r="BL24" s="121">
        <f>SUM(H24,AJ24)</f>
        <v>0</v>
      </c>
      <c r="BM24" s="121">
        <f>SUM(I24,AK24)</f>
        <v>939</v>
      </c>
      <c r="BN24" s="121">
        <f>SUM(J24,AL24)</f>
        <v>0</v>
      </c>
      <c r="BO24" s="121">
        <f>SUM(K24,AM24)</f>
        <v>0</v>
      </c>
      <c r="BP24" s="121">
        <f>SUM(L24,AN24)</f>
        <v>648806</v>
      </c>
      <c r="BQ24" s="121">
        <f>SUM(M24,AO24)</f>
        <v>110166</v>
      </c>
      <c r="BR24" s="121">
        <f>SUM(N24,AP24)</f>
        <v>84996</v>
      </c>
      <c r="BS24" s="121">
        <f>SUM(O24,AQ24)</f>
        <v>0</v>
      </c>
      <c r="BT24" s="121">
        <f>SUM(P24,AR24)</f>
        <v>25170</v>
      </c>
      <c r="BU24" s="121">
        <f>SUM(Q24,AS24)</f>
        <v>0</v>
      </c>
      <c r="BV24" s="121">
        <f>SUM(R24,AT24)</f>
        <v>258911</v>
      </c>
      <c r="BW24" s="121">
        <f>SUM(S24,AU24)</f>
        <v>3609</v>
      </c>
      <c r="BX24" s="121">
        <f>SUM(T24,AV24)</f>
        <v>248693</v>
      </c>
      <c r="BY24" s="121">
        <f>SUM(U24,AW24)</f>
        <v>6609</v>
      </c>
      <c r="BZ24" s="121">
        <f>SUM(V24,AX24)</f>
        <v>0</v>
      </c>
      <c r="CA24" s="121">
        <f>SUM(W24,AY24)</f>
        <v>279729</v>
      </c>
      <c r="CB24" s="121">
        <f>SUM(X24,AZ24)</f>
        <v>23240</v>
      </c>
      <c r="CC24" s="121">
        <f>SUM(Y24,BA24)</f>
        <v>237844</v>
      </c>
      <c r="CD24" s="121">
        <f>SUM(Z24,BB24)</f>
        <v>13122</v>
      </c>
      <c r="CE24" s="121">
        <f>SUM(AA24,BC24)</f>
        <v>5523</v>
      </c>
      <c r="CF24" s="121">
        <f>SUM(AB24,BD24)</f>
        <v>0</v>
      </c>
      <c r="CG24" s="121">
        <f>SUM(AC24,BE24)</f>
        <v>0</v>
      </c>
      <c r="CH24" s="121">
        <f>SUM(AD24,BF24)</f>
        <v>14385</v>
      </c>
      <c r="CI24" s="121">
        <f>SUM(AE24,BG24)</f>
        <v>665264</v>
      </c>
    </row>
    <row r="25" spans="1:87" s="136" customFormat="1" ht="13.5" customHeight="1" x14ac:dyDescent="0.15">
      <c r="A25" s="119" t="s">
        <v>18</v>
      </c>
      <c r="B25" s="120" t="s">
        <v>339</v>
      </c>
      <c r="C25" s="119" t="s">
        <v>340</v>
      </c>
      <c r="D25" s="121">
        <f>+SUM(E25,J25)</f>
        <v>101304</v>
      </c>
      <c r="E25" s="121">
        <f>+SUM(F25:I25)</f>
        <v>77760</v>
      </c>
      <c r="F25" s="121">
        <v>0</v>
      </c>
      <c r="G25" s="121">
        <v>0</v>
      </c>
      <c r="H25" s="121">
        <v>77760</v>
      </c>
      <c r="I25" s="121">
        <v>0</v>
      </c>
      <c r="J25" s="121">
        <v>23544</v>
      </c>
      <c r="K25" s="121">
        <v>0</v>
      </c>
      <c r="L25" s="121">
        <f>+SUM(M25,R25,V25,W25,AC25)</f>
        <v>707840</v>
      </c>
      <c r="M25" s="121">
        <f>+SUM(N25:Q25)</f>
        <v>177728</v>
      </c>
      <c r="N25" s="121">
        <v>67048</v>
      </c>
      <c r="O25" s="121">
        <v>0</v>
      </c>
      <c r="P25" s="121">
        <v>110680</v>
      </c>
      <c r="Q25" s="121">
        <v>0</v>
      </c>
      <c r="R25" s="121">
        <f>+SUM(S25:U25)</f>
        <v>358740</v>
      </c>
      <c r="S25" s="121">
        <v>0</v>
      </c>
      <c r="T25" s="121">
        <v>304768</v>
      </c>
      <c r="U25" s="121">
        <v>53972</v>
      </c>
      <c r="V25" s="121">
        <v>0</v>
      </c>
      <c r="W25" s="121">
        <f>+SUM(X25:AA25)</f>
        <v>171372</v>
      </c>
      <c r="X25" s="121">
        <v>0</v>
      </c>
      <c r="Y25" s="121">
        <v>161944</v>
      </c>
      <c r="Z25" s="121">
        <v>9428</v>
      </c>
      <c r="AA25" s="121">
        <v>0</v>
      </c>
      <c r="AB25" s="121">
        <v>0</v>
      </c>
      <c r="AC25" s="121">
        <v>0</v>
      </c>
      <c r="AD25" s="121">
        <v>900</v>
      </c>
      <c r="AE25" s="121">
        <f>+SUM(D25,L25,AD25)</f>
        <v>810044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41232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16392</v>
      </c>
      <c r="AU25" s="121">
        <v>0</v>
      </c>
      <c r="AV25" s="121">
        <v>16392</v>
      </c>
      <c r="AW25" s="121">
        <v>0</v>
      </c>
      <c r="AX25" s="121">
        <v>0</v>
      </c>
      <c r="AY25" s="121">
        <f>+SUM(AZ25:BC25)</f>
        <v>24840</v>
      </c>
      <c r="AZ25" s="121">
        <v>0</v>
      </c>
      <c r="BA25" s="121">
        <v>24840</v>
      </c>
      <c r="BB25" s="121">
        <v>0</v>
      </c>
      <c r="BC25" s="121">
        <v>0</v>
      </c>
      <c r="BD25" s="121">
        <v>0</v>
      </c>
      <c r="BE25" s="121">
        <v>0</v>
      </c>
      <c r="BF25" s="121">
        <v>300</v>
      </c>
      <c r="BG25" s="121">
        <f>+SUM(BF25,AN25,AF25)</f>
        <v>41532</v>
      </c>
      <c r="BH25" s="121">
        <f>SUM(D25,AF25)</f>
        <v>101304</v>
      </c>
      <c r="BI25" s="121">
        <f>SUM(E25,AG25)</f>
        <v>77760</v>
      </c>
      <c r="BJ25" s="121">
        <f>SUM(F25,AH25)</f>
        <v>0</v>
      </c>
      <c r="BK25" s="121">
        <f>SUM(G25,AI25)</f>
        <v>0</v>
      </c>
      <c r="BL25" s="121">
        <f>SUM(H25,AJ25)</f>
        <v>77760</v>
      </c>
      <c r="BM25" s="121">
        <f>SUM(I25,AK25)</f>
        <v>0</v>
      </c>
      <c r="BN25" s="121">
        <f>SUM(J25,AL25)</f>
        <v>23544</v>
      </c>
      <c r="BO25" s="121">
        <f>SUM(K25,AM25)</f>
        <v>0</v>
      </c>
      <c r="BP25" s="121">
        <f>SUM(L25,AN25)</f>
        <v>749072</v>
      </c>
      <c r="BQ25" s="121">
        <f>SUM(M25,AO25)</f>
        <v>177728</v>
      </c>
      <c r="BR25" s="121">
        <f>SUM(N25,AP25)</f>
        <v>67048</v>
      </c>
      <c r="BS25" s="121">
        <f>SUM(O25,AQ25)</f>
        <v>0</v>
      </c>
      <c r="BT25" s="121">
        <f>SUM(P25,AR25)</f>
        <v>110680</v>
      </c>
      <c r="BU25" s="121">
        <f>SUM(Q25,AS25)</f>
        <v>0</v>
      </c>
      <c r="BV25" s="121">
        <f>SUM(R25,AT25)</f>
        <v>375132</v>
      </c>
      <c r="BW25" s="121">
        <f>SUM(S25,AU25)</f>
        <v>0</v>
      </c>
      <c r="BX25" s="121">
        <f>SUM(T25,AV25)</f>
        <v>321160</v>
      </c>
      <c r="BY25" s="121">
        <f>SUM(U25,AW25)</f>
        <v>53972</v>
      </c>
      <c r="BZ25" s="121">
        <f>SUM(V25,AX25)</f>
        <v>0</v>
      </c>
      <c r="CA25" s="121">
        <f>SUM(W25,AY25)</f>
        <v>196212</v>
      </c>
      <c r="CB25" s="121">
        <f>SUM(X25,AZ25)</f>
        <v>0</v>
      </c>
      <c r="CC25" s="121">
        <f>SUM(Y25,BA25)</f>
        <v>186784</v>
      </c>
      <c r="CD25" s="121">
        <f>SUM(Z25,BB25)</f>
        <v>9428</v>
      </c>
      <c r="CE25" s="121">
        <f>SUM(AA25,BC25)</f>
        <v>0</v>
      </c>
      <c r="CF25" s="121">
        <f>SUM(AB25,BD25)</f>
        <v>0</v>
      </c>
      <c r="CG25" s="121">
        <f>SUM(AC25,BE25)</f>
        <v>0</v>
      </c>
      <c r="CH25" s="121">
        <f>SUM(AD25,BF25)</f>
        <v>1200</v>
      </c>
      <c r="CI25" s="121">
        <f>SUM(AE25,BG25)</f>
        <v>851576</v>
      </c>
    </row>
    <row r="26" spans="1:87" s="136" customFormat="1" ht="13.5" customHeight="1" x14ac:dyDescent="0.15">
      <c r="A26" s="119" t="s">
        <v>18</v>
      </c>
      <c r="B26" s="120" t="s">
        <v>327</v>
      </c>
      <c r="C26" s="119" t="s">
        <v>328</v>
      </c>
      <c r="D26" s="121">
        <f>+SUM(E26,J26)</f>
        <v>8494</v>
      </c>
      <c r="E26" s="121">
        <f>+SUM(F26:I26)</f>
        <v>8494</v>
      </c>
      <c r="F26" s="121">
        <v>0</v>
      </c>
      <c r="G26" s="121">
        <v>8494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2960529</v>
      </c>
      <c r="M26" s="121">
        <f>+SUM(N26:Q26)</f>
        <v>495560</v>
      </c>
      <c r="N26" s="121">
        <v>462656</v>
      </c>
      <c r="O26" s="121">
        <v>0</v>
      </c>
      <c r="P26" s="121">
        <v>32904</v>
      </c>
      <c r="Q26" s="121">
        <v>0</v>
      </c>
      <c r="R26" s="121">
        <f>+SUM(S26:U26)</f>
        <v>501290</v>
      </c>
      <c r="S26" s="121">
        <v>0</v>
      </c>
      <c r="T26" s="121">
        <v>501290</v>
      </c>
      <c r="U26" s="121">
        <v>0</v>
      </c>
      <c r="V26" s="121">
        <v>0</v>
      </c>
      <c r="W26" s="121">
        <f>+SUM(X26:AA26)</f>
        <v>1858813</v>
      </c>
      <c r="X26" s="121">
        <v>0</v>
      </c>
      <c r="Y26" s="121">
        <v>1482938</v>
      </c>
      <c r="Z26" s="121">
        <v>375875</v>
      </c>
      <c r="AA26" s="121">
        <v>0</v>
      </c>
      <c r="AB26" s="121">
        <v>0</v>
      </c>
      <c r="AC26" s="121">
        <v>104866</v>
      </c>
      <c r="AD26" s="121">
        <v>613835</v>
      </c>
      <c r="AE26" s="121">
        <f>+SUM(D26,L26,AD26)</f>
        <v>3582858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167500</v>
      </c>
      <c r="AO26" s="121">
        <f>+SUM(AP26:AS26)</f>
        <v>64873</v>
      </c>
      <c r="AP26" s="121">
        <v>64873</v>
      </c>
      <c r="AQ26" s="121">
        <v>0</v>
      </c>
      <c r="AR26" s="121">
        <v>0</v>
      </c>
      <c r="AS26" s="121">
        <v>0</v>
      </c>
      <c r="AT26" s="121">
        <f>+SUM(AU26:AW26)</f>
        <v>55319</v>
      </c>
      <c r="AU26" s="121">
        <v>0</v>
      </c>
      <c r="AV26" s="121">
        <v>55319</v>
      </c>
      <c r="AW26" s="121">
        <v>0</v>
      </c>
      <c r="AX26" s="121">
        <v>0</v>
      </c>
      <c r="AY26" s="121">
        <f>+SUM(AZ26:BC26)</f>
        <v>46132</v>
      </c>
      <c r="AZ26" s="121">
        <v>0</v>
      </c>
      <c r="BA26" s="121">
        <v>41135</v>
      </c>
      <c r="BB26" s="121">
        <v>4997</v>
      </c>
      <c r="BC26" s="121">
        <v>0</v>
      </c>
      <c r="BD26" s="121">
        <v>0</v>
      </c>
      <c r="BE26" s="121">
        <v>1176</v>
      </c>
      <c r="BF26" s="121">
        <v>1846</v>
      </c>
      <c r="BG26" s="121">
        <f>+SUM(BF26,AN26,AF26)</f>
        <v>169346</v>
      </c>
      <c r="BH26" s="121">
        <f>SUM(D26,AF26)</f>
        <v>8494</v>
      </c>
      <c r="BI26" s="121">
        <f>SUM(E26,AG26)</f>
        <v>8494</v>
      </c>
      <c r="BJ26" s="121">
        <f>SUM(F26,AH26)</f>
        <v>0</v>
      </c>
      <c r="BK26" s="121">
        <f>SUM(G26,AI26)</f>
        <v>8494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3128029</v>
      </c>
      <c r="BQ26" s="121">
        <f>SUM(M26,AO26)</f>
        <v>560433</v>
      </c>
      <c r="BR26" s="121">
        <f>SUM(N26,AP26)</f>
        <v>527529</v>
      </c>
      <c r="BS26" s="121">
        <f>SUM(O26,AQ26)</f>
        <v>0</v>
      </c>
      <c r="BT26" s="121">
        <f>SUM(P26,AR26)</f>
        <v>32904</v>
      </c>
      <c r="BU26" s="121">
        <f>SUM(Q26,AS26)</f>
        <v>0</v>
      </c>
      <c r="BV26" s="121">
        <f>SUM(R26,AT26)</f>
        <v>556609</v>
      </c>
      <c r="BW26" s="121">
        <f>SUM(S26,AU26)</f>
        <v>0</v>
      </c>
      <c r="BX26" s="121">
        <f>SUM(T26,AV26)</f>
        <v>556609</v>
      </c>
      <c r="BY26" s="121">
        <f>SUM(U26,AW26)</f>
        <v>0</v>
      </c>
      <c r="BZ26" s="121">
        <f>SUM(V26,AX26)</f>
        <v>0</v>
      </c>
      <c r="CA26" s="121">
        <f>SUM(W26,AY26)</f>
        <v>1904945</v>
      </c>
      <c r="CB26" s="121">
        <f>SUM(X26,AZ26)</f>
        <v>0</v>
      </c>
      <c r="CC26" s="121">
        <f>SUM(Y26,BA26)</f>
        <v>1524073</v>
      </c>
      <c r="CD26" s="121">
        <f>SUM(Z26,BB26)</f>
        <v>380872</v>
      </c>
      <c r="CE26" s="121">
        <f>SUM(AA26,BC26)</f>
        <v>0</v>
      </c>
      <c r="CF26" s="121">
        <f>SUM(AB26,BD26)</f>
        <v>0</v>
      </c>
      <c r="CG26" s="121">
        <f>SUM(AC26,BE26)</f>
        <v>106042</v>
      </c>
      <c r="CH26" s="121">
        <f>SUM(AD26,BF26)</f>
        <v>615681</v>
      </c>
      <c r="CI26" s="121">
        <f>SUM(AE26,BG26)</f>
        <v>3752204</v>
      </c>
    </row>
    <row r="27" spans="1:87" s="136" customFormat="1" ht="13.5" customHeight="1" x14ac:dyDescent="0.15">
      <c r="A27" s="119" t="s">
        <v>18</v>
      </c>
      <c r="B27" s="120" t="s">
        <v>332</v>
      </c>
      <c r="C27" s="119" t="s">
        <v>333</v>
      </c>
      <c r="D27" s="121">
        <f>+SUM(E27,J27)</f>
        <v>13777</v>
      </c>
      <c r="E27" s="121">
        <f>+SUM(F27:I27)</f>
        <v>13777</v>
      </c>
      <c r="F27" s="121">
        <v>0</v>
      </c>
      <c r="G27" s="121">
        <v>12877</v>
      </c>
      <c r="H27" s="121">
        <v>0</v>
      </c>
      <c r="I27" s="121">
        <v>900</v>
      </c>
      <c r="J27" s="121">
        <v>0</v>
      </c>
      <c r="K27" s="121">
        <v>0</v>
      </c>
      <c r="L27" s="121">
        <f>+SUM(M27,R27,V27,W27,AC27)</f>
        <v>538395</v>
      </c>
      <c r="M27" s="121">
        <f>+SUM(N27:Q27)</f>
        <v>88611</v>
      </c>
      <c r="N27" s="121">
        <v>75726</v>
      </c>
      <c r="O27" s="121">
        <v>0</v>
      </c>
      <c r="P27" s="121">
        <v>12885</v>
      </c>
      <c r="Q27" s="121">
        <v>0</v>
      </c>
      <c r="R27" s="121">
        <f>+SUM(S27:U27)</f>
        <v>107985</v>
      </c>
      <c r="S27" s="121">
        <v>0</v>
      </c>
      <c r="T27" s="121">
        <v>107985</v>
      </c>
      <c r="U27" s="121">
        <v>0</v>
      </c>
      <c r="V27" s="121">
        <v>0</v>
      </c>
      <c r="W27" s="121">
        <f>+SUM(X27:AA27)</f>
        <v>341799</v>
      </c>
      <c r="X27" s="121">
        <v>0</v>
      </c>
      <c r="Y27" s="121">
        <v>238008</v>
      </c>
      <c r="Z27" s="121">
        <v>0</v>
      </c>
      <c r="AA27" s="121">
        <v>103791</v>
      </c>
      <c r="AB27" s="121">
        <v>0</v>
      </c>
      <c r="AC27" s="121">
        <v>0</v>
      </c>
      <c r="AD27" s="121">
        <v>38731</v>
      </c>
      <c r="AE27" s="121">
        <f>+SUM(D27,L27,AD27)</f>
        <v>590903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13777</v>
      </c>
      <c r="BI27" s="121">
        <f>SUM(E27,AG27)</f>
        <v>13777</v>
      </c>
      <c r="BJ27" s="121">
        <f>SUM(F27,AH27)</f>
        <v>0</v>
      </c>
      <c r="BK27" s="121">
        <f>SUM(G27,AI27)</f>
        <v>12877</v>
      </c>
      <c r="BL27" s="121">
        <f>SUM(H27,AJ27)</f>
        <v>0</v>
      </c>
      <c r="BM27" s="121">
        <f>SUM(I27,AK27)</f>
        <v>900</v>
      </c>
      <c r="BN27" s="121">
        <f>SUM(J27,AL27)</f>
        <v>0</v>
      </c>
      <c r="BO27" s="121">
        <f>SUM(K27,AM27)</f>
        <v>0</v>
      </c>
      <c r="BP27" s="121">
        <f>SUM(L27,AN27)</f>
        <v>538395</v>
      </c>
      <c r="BQ27" s="121">
        <f>SUM(M27,AO27)</f>
        <v>88611</v>
      </c>
      <c r="BR27" s="121">
        <f>SUM(N27,AP27)</f>
        <v>75726</v>
      </c>
      <c r="BS27" s="121">
        <f>SUM(O27,AQ27)</f>
        <v>0</v>
      </c>
      <c r="BT27" s="121">
        <f>SUM(P27,AR27)</f>
        <v>12885</v>
      </c>
      <c r="BU27" s="121">
        <f>SUM(Q27,AS27)</f>
        <v>0</v>
      </c>
      <c r="BV27" s="121">
        <f>SUM(R27,AT27)</f>
        <v>107985</v>
      </c>
      <c r="BW27" s="121">
        <f>SUM(S27,AU27)</f>
        <v>0</v>
      </c>
      <c r="BX27" s="121">
        <f>SUM(T27,AV27)</f>
        <v>107985</v>
      </c>
      <c r="BY27" s="121">
        <f>SUM(U27,AW27)</f>
        <v>0</v>
      </c>
      <c r="BZ27" s="121">
        <f>SUM(V27,AX27)</f>
        <v>0</v>
      </c>
      <c r="CA27" s="121">
        <f>SUM(W27,AY27)</f>
        <v>341799</v>
      </c>
      <c r="CB27" s="121">
        <f>SUM(X27,AZ27)</f>
        <v>0</v>
      </c>
      <c r="CC27" s="121">
        <f>SUM(Y27,BA27)</f>
        <v>238008</v>
      </c>
      <c r="CD27" s="121">
        <f>SUM(Z27,BB27)</f>
        <v>0</v>
      </c>
      <c r="CE27" s="121">
        <f>SUM(AA27,BC27)</f>
        <v>103791</v>
      </c>
      <c r="CF27" s="121">
        <f>SUM(AB27,BD27)</f>
        <v>0</v>
      </c>
      <c r="CG27" s="121">
        <f>SUM(AC27,BE27)</f>
        <v>0</v>
      </c>
      <c r="CH27" s="121">
        <f>SUM(AD27,BF27)</f>
        <v>38731</v>
      </c>
      <c r="CI27" s="121">
        <f>SUM(AE27,BG27)</f>
        <v>590903</v>
      </c>
    </row>
    <row r="28" spans="1:8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</row>
    <row r="29" spans="1:8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</row>
    <row r="30" spans="1:8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</row>
    <row r="31" spans="1:8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</row>
    <row r="32" spans="1:8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</row>
    <row r="33" spans="1:8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</row>
    <row r="34" spans="1:8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</row>
    <row r="35" spans="1:8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27">
    <sortCondition ref="A8:A27"/>
    <sortCondition ref="B8:B27"/>
    <sortCondition ref="C8:C27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富山県</v>
      </c>
      <c r="B7" s="139" t="str">
        <f>'廃棄物事業経費（市町村）'!B7</f>
        <v>16000</v>
      </c>
      <c r="C7" s="138" t="s">
        <v>279</v>
      </c>
      <c r="D7" s="140">
        <f>SUM(L7,T7,AB7,AJ7,AR7,AZ7)</f>
        <v>0</v>
      </c>
      <c r="E7" s="140">
        <f>SUM(M7,U7,AC7,AK7,AS7,BA7)</f>
        <v>1941316</v>
      </c>
      <c r="F7" s="140">
        <f>SUM(D7:E7)</f>
        <v>1941316</v>
      </c>
      <c r="G7" s="140">
        <f>SUM(O7,W7,AE7,AM7,AU7,BC7)</f>
        <v>0</v>
      </c>
      <c r="H7" s="140">
        <f>SUM(P7,X7,AF7,AN7,AV7,BD7)</f>
        <v>383278</v>
      </c>
      <c r="I7" s="140">
        <f>SUM(G7:H7)</f>
        <v>383278</v>
      </c>
      <c r="J7" s="141">
        <f>COUNTIF(J$8:J$1000,"&lt;&gt;")</f>
        <v>14</v>
      </c>
      <c r="K7" s="141">
        <f>COUNTIF(K$8:K$1000,"&lt;&gt;")</f>
        <v>14</v>
      </c>
      <c r="L7" s="140">
        <f>SUM(L$8:L$1000)</f>
        <v>0</v>
      </c>
      <c r="M7" s="140">
        <f>SUM(M$8:M$1000)</f>
        <v>1941316</v>
      </c>
      <c r="N7" s="140">
        <f>IF(AND(L7&lt;&gt;"",M7&lt;&gt;""),SUM(L7:M7),"")</f>
        <v>1941316</v>
      </c>
      <c r="O7" s="140">
        <f>SUM(O$8:O$1000)</f>
        <v>0</v>
      </c>
      <c r="P7" s="140">
        <f>SUM(P$8:P$1000)</f>
        <v>197078</v>
      </c>
      <c r="Q7" s="140">
        <f>IF(AND(O7&lt;&gt;"",P7&lt;&gt;""),SUM(O7:P7),"")</f>
        <v>197078</v>
      </c>
      <c r="R7" s="141">
        <f>COUNTIF(R$8:R$1000,"&lt;&gt;")</f>
        <v>4</v>
      </c>
      <c r="S7" s="141">
        <f>COUNTIF(S$8:S$1000,"&lt;&gt;")</f>
        <v>4</v>
      </c>
      <c r="T7" s="140">
        <f>SUM(T$8:T$1000)</f>
        <v>0</v>
      </c>
      <c r="U7" s="140">
        <f>SUM(U$8:U$1000)</f>
        <v>0</v>
      </c>
      <c r="V7" s="140">
        <f>IF(AND(T7&lt;&gt;"",U7&lt;&gt;""),SUM(T7:U7),"")</f>
        <v>0</v>
      </c>
      <c r="W7" s="140">
        <f>SUM(W$8:W$1000)</f>
        <v>0</v>
      </c>
      <c r="X7" s="140">
        <f>SUM(X$8:X$1000)</f>
        <v>186200</v>
      </c>
      <c r="Y7" s="140">
        <f>IF(AND(W7&lt;&gt;"",X7&lt;&gt;""),SUM(W7:X7),"")</f>
        <v>186200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18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574711</v>
      </c>
      <c r="F8" s="121">
        <f>SUM(D8:E8)</f>
        <v>574711</v>
      </c>
      <c r="G8" s="121">
        <f>SUM(O8,W8,AE8,AM8,AU8,BC8)</f>
        <v>0</v>
      </c>
      <c r="H8" s="121">
        <f>SUM(P8,X8,AF8,AN8,AV8,BD8)</f>
        <v>62417</v>
      </c>
      <c r="I8" s="121">
        <f>SUM(G8:H8)</f>
        <v>62417</v>
      </c>
      <c r="J8" s="120" t="s">
        <v>327</v>
      </c>
      <c r="K8" s="119" t="s">
        <v>328</v>
      </c>
      <c r="L8" s="121">
        <v>0</v>
      </c>
      <c r="M8" s="121">
        <v>574711</v>
      </c>
      <c r="N8" s="121">
        <f>IF(AND(L8&lt;&gt;"",M8&lt;&gt;""),SUM(L8:M8),"")</f>
        <v>574711</v>
      </c>
      <c r="O8" s="121">
        <v>0</v>
      </c>
      <c r="P8" s="121">
        <v>62417</v>
      </c>
      <c r="Q8" s="121">
        <f>IF(AND(O8&lt;&gt;"",P8&lt;&gt;""),SUM(O8:P8),"")</f>
        <v>62417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18</v>
      </c>
      <c r="B9" s="120" t="s">
        <v>329</v>
      </c>
      <c r="C9" s="119" t="s">
        <v>330</v>
      </c>
      <c r="D9" s="121">
        <f>SUM(L9,T9,AB9,AJ9,AR9,AZ9)</f>
        <v>0</v>
      </c>
      <c r="E9" s="121">
        <f>SUM(M9,U9,AC9,AK9,AS9,BA9)</f>
        <v>64768</v>
      </c>
      <c r="F9" s="121">
        <f>SUM(D9:E9)</f>
        <v>64768</v>
      </c>
      <c r="G9" s="121">
        <f>SUM(O9,W9,AE9,AM9,AU9,BC9)</f>
        <v>0</v>
      </c>
      <c r="H9" s="121">
        <f>SUM(P9,X9,AF9,AN9,AV9,BD9)</f>
        <v>17927</v>
      </c>
      <c r="I9" s="121">
        <f>SUM(G9:H9)</f>
        <v>17927</v>
      </c>
      <c r="J9" s="120" t="s">
        <v>332</v>
      </c>
      <c r="K9" s="119" t="s">
        <v>333</v>
      </c>
      <c r="L9" s="121">
        <v>0</v>
      </c>
      <c r="M9" s="121">
        <v>64768</v>
      </c>
      <c r="N9" s="121">
        <f>IF(AND(L9&lt;&gt;"",M9&lt;&gt;""),SUM(L9:M9),"")</f>
        <v>64768</v>
      </c>
      <c r="O9" s="121">
        <v>0</v>
      </c>
      <c r="P9" s="121">
        <v>0</v>
      </c>
      <c r="Q9" s="121">
        <f>IF(AND(O9&lt;&gt;"",P9&lt;&gt;""),SUM(O9:P9),"")</f>
        <v>0</v>
      </c>
      <c r="R9" s="120" t="s">
        <v>334</v>
      </c>
      <c r="S9" s="119" t="s">
        <v>335</v>
      </c>
      <c r="T9" s="121">
        <v>0</v>
      </c>
      <c r="U9" s="121">
        <v>0</v>
      </c>
      <c r="V9" s="121">
        <f>IF(AND(T9&lt;&gt;"",U9&lt;&gt;""),SUM(T9:U9),"")</f>
        <v>0</v>
      </c>
      <c r="W9" s="121">
        <v>0</v>
      </c>
      <c r="X9" s="121">
        <v>17927</v>
      </c>
      <c r="Y9" s="121">
        <f>IF(AND(W9&lt;&gt;"",X9&lt;&gt;""),SUM(W9:X9),"")</f>
        <v>17927</v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18</v>
      </c>
      <c r="B10" s="120" t="s">
        <v>336</v>
      </c>
      <c r="C10" s="119" t="s">
        <v>337</v>
      </c>
      <c r="D10" s="121">
        <f>SUM(L10,T10,AB10,AJ10,AR10,AZ10)</f>
        <v>0</v>
      </c>
      <c r="E10" s="121">
        <f>SUM(M10,U10,AC10,AK10,AS10,BA10)</f>
        <v>204020</v>
      </c>
      <c r="F10" s="121">
        <f>SUM(D10:E10)</f>
        <v>204020</v>
      </c>
      <c r="G10" s="121">
        <f>SUM(O10,W10,AE10,AM10,AU10,BC10)</f>
        <v>0</v>
      </c>
      <c r="H10" s="121">
        <f>SUM(P10,X10,AF10,AN10,AV10,BD10)</f>
        <v>13534</v>
      </c>
      <c r="I10" s="121">
        <f>SUM(G10:H10)</f>
        <v>13534</v>
      </c>
      <c r="J10" s="120" t="s">
        <v>339</v>
      </c>
      <c r="K10" s="119" t="s">
        <v>340</v>
      </c>
      <c r="L10" s="121">
        <v>0</v>
      </c>
      <c r="M10" s="121">
        <v>204020</v>
      </c>
      <c r="N10" s="121">
        <f>IF(AND(L10&lt;&gt;"",M10&lt;&gt;""),SUM(L10:M10),"")</f>
        <v>204020</v>
      </c>
      <c r="O10" s="121">
        <v>0</v>
      </c>
      <c r="P10" s="121">
        <v>13534</v>
      </c>
      <c r="Q10" s="121">
        <f>IF(AND(O10&lt;&gt;"",P10&lt;&gt;""),SUM(O10:P10),"")</f>
        <v>13534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18</v>
      </c>
      <c r="B11" s="120" t="s">
        <v>341</v>
      </c>
      <c r="C11" s="119" t="s">
        <v>342</v>
      </c>
      <c r="D11" s="121">
        <f>SUM(L11,T11,AB11,AJ11,AR11,AZ11)</f>
        <v>0</v>
      </c>
      <c r="E11" s="121">
        <f>SUM(M11,U11,AC11,AK11,AS11,BA11)</f>
        <v>15883</v>
      </c>
      <c r="F11" s="121">
        <f>SUM(D11:E11)</f>
        <v>15883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332</v>
      </c>
      <c r="K11" s="119" t="s">
        <v>333</v>
      </c>
      <c r="L11" s="121">
        <v>0</v>
      </c>
      <c r="M11" s="121">
        <v>15883</v>
      </c>
      <c r="N11" s="121">
        <f>IF(AND(L11&lt;&gt;"",M11&lt;&gt;""),SUM(L11:M11),"")</f>
        <v>15883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18</v>
      </c>
      <c r="B12" s="120" t="s">
        <v>344</v>
      </c>
      <c r="C12" s="119" t="s">
        <v>345</v>
      </c>
      <c r="D12" s="121">
        <f>SUM(L12,T12,AB12,AJ12,AR12,AZ12)</f>
        <v>0</v>
      </c>
      <c r="E12" s="121">
        <f>SUM(M12,U12,AC12,AK12,AS12,BA12)</f>
        <v>46501</v>
      </c>
      <c r="F12" s="121">
        <f>SUM(D12:E12)</f>
        <v>46501</v>
      </c>
      <c r="G12" s="121">
        <f>SUM(O12,W12,AE12,AM12,AU12,BC12)</f>
        <v>0</v>
      </c>
      <c r="H12" s="121">
        <f>SUM(P12,X12,AF12,AN12,AV12,BD12)</f>
        <v>49226</v>
      </c>
      <c r="I12" s="121">
        <f>SUM(G12:H12)</f>
        <v>49226</v>
      </c>
      <c r="J12" s="120" t="s">
        <v>327</v>
      </c>
      <c r="K12" s="119" t="s">
        <v>347</v>
      </c>
      <c r="L12" s="121">
        <v>0</v>
      </c>
      <c r="M12" s="121">
        <v>46501</v>
      </c>
      <c r="N12" s="121">
        <f>IF(AND(L12&lt;&gt;"",M12&lt;&gt;""),SUM(L12:M12),"")</f>
        <v>46501</v>
      </c>
      <c r="O12" s="121">
        <v>0</v>
      </c>
      <c r="P12" s="121">
        <v>49226</v>
      </c>
      <c r="Q12" s="121">
        <f>IF(AND(O12&lt;&gt;"",P12&lt;&gt;""),SUM(O12:P12),"")</f>
        <v>49226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18</v>
      </c>
      <c r="B13" s="120" t="s">
        <v>348</v>
      </c>
      <c r="C13" s="119" t="s">
        <v>349</v>
      </c>
      <c r="D13" s="121">
        <f>SUM(L13,T13,AB13,AJ13,AR13,AZ13)</f>
        <v>0</v>
      </c>
      <c r="E13" s="121">
        <f>SUM(M13,U13,AC13,AK13,AS13,BA13)</f>
        <v>208128</v>
      </c>
      <c r="F13" s="121">
        <f>SUM(D13:E13)</f>
        <v>208128</v>
      </c>
      <c r="G13" s="121">
        <f>SUM(O13,W13,AE13,AM13,AU13,BC13)</f>
        <v>0</v>
      </c>
      <c r="H13" s="121">
        <f>SUM(P13,X13,AF13,AN13,AV13,BD13)</f>
        <v>9120</v>
      </c>
      <c r="I13" s="121">
        <f>SUM(G13:H13)</f>
        <v>9120</v>
      </c>
      <c r="J13" s="120" t="s">
        <v>339</v>
      </c>
      <c r="K13" s="119" t="s">
        <v>340</v>
      </c>
      <c r="L13" s="121">
        <v>0</v>
      </c>
      <c r="M13" s="121">
        <v>208128</v>
      </c>
      <c r="N13" s="121">
        <f>IF(AND(L13&lt;&gt;"",M13&lt;&gt;""),SUM(L13:M13),"")</f>
        <v>208128</v>
      </c>
      <c r="O13" s="121">
        <v>0</v>
      </c>
      <c r="P13" s="121">
        <v>9120</v>
      </c>
      <c r="Q13" s="121">
        <f>IF(AND(O13&lt;&gt;"",P13&lt;&gt;""),SUM(O13:P13),"")</f>
        <v>9120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18</v>
      </c>
      <c r="B14" s="120" t="s">
        <v>351</v>
      </c>
      <c r="C14" s="119" t="s">
        <v>352</v>
      </c>
      <c r="D14" s="121">
        <f>SUM(L14,T14,AB14,AJ14,AR14,AZ14)</f>
        <v>0</v>
      </c>
      <c r="E14" s="121">
        <f>SUM(M14,U14,AC14,AK14,AS14,BA14)</f>
        <v>225228</v>
      </c>
      <c r="F14" s="121">
        <f>SUM(D14:E14)</f>
        <v>225228</v>
      </c>
      <c r="G14" s="121">
        <f>SUM(O14,W14,AE14,AM14,AU14,BC14)</f>
        <v>0</v>
      </c>
      <c r="H14" s="121">
        <f>SUM(P14,X14,AF14,AN14,AV14,BD14)</f>
        <v>78065</v>
      </c>
      <c r="I14" s="121">
        <f>SUM(G14:H14)</f>
        <v>78065</v>
      </c>
      <c r="J14" s="120" t="s">
        <v>354</v>
      </c>
      <c r="K14" s="119" t="s">
        <v>355</v>
      </c>
      <c r="L14" s="121">
        <v>0</v>
      </c>
      <c r="M14" s="121">
        <v>225228</v>
      </c>
      <c r="N14" s="121">
        <f>IF(AND(L14&lt;&gt;"",M14&lt;&gt;""),SUM(L14:M14),"")</f>
        <v>225228</v>
      </c>
      <c r="O14" s="121">
        <v>0</v>
      </c>
      <c r="P14" s="121">
        <v>0</v>
      </c>
      <c r="Q14" s="121">
        <f>IF(AND(O14&lt;&gt;"",P14&lt;&gt;""),SUM(O14:P14),"")</f>
        <v>0</v>
      </c>
      <c r="R14" s="120" t="s">
        <v>334</v>
      </c>
      <c r="S14" s="119" t="s">
        <v>335</v>
      </c>
      <c r="T14" s="121">
        <v>0</v>
      </c>
      <c r="U14" s="121">
        <v>0</v>
      </c>
      <c r="V14" s="121">
        <f>IF(AND(T14&lt;&gt;"",U14&lt;&gt;""),SUM(T14:U14),"")</f>
        <v>0</v>
      </c>
      <c r="W14" s="121">
        <v>0</v>
      </c>
      <c r="X14" s="121">
        <v>78065</v>
      </c>
      <c r="Y14" s="121">
        <f>IF(AND(W14&lt;&gt;"",X14&lt;&gt;""),SUM(W14:X14),"")</f>
        <v>78065</v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18</v>
      </c>
      <c r="B15" s="120" t="s">
        <v>356</v>
      </c>
      <c r="C15" s="119" t="s">
        <v>357</v>
      </c>
      <c r="D15" s="121">
        <f>SUM(L15,T15,AB15,AJ15,AR15,AZ15)</f>
        <v>0</v>
      </c>
      <c r="E15" s="121">
        <f>SUM(M15,U15,AC15,AK15,AS15,BA15)</f>
        <v>9032</v>
      </c>
      <c r="F15" s="121">
        <f>SUM(D15:E15)</f>
        <v>9032</v>
      </c>
      <c r="G15" s="121">
        <f>SUM(O15,W15,AE15,AM15,AU15,BC15)</f>
        <v>0</v>
      </c>
      <c r="H15" s="121">
        <f>SUM(P15,X15,AF15,AN15,AV15,BD15)</f>
        <v>49144</v>
      </c>
      <c r="I15" s="121">
        <f>SUM(G15:H15)</f>
        <v>49144</v>
      </c>
      <c r="J15" s="120" t="s">
        <v>332</v>
      </c>
      <c r="K15" s="119" t="s">
        <v>333</v>
      </c>
      <c r="L15" s="121">
        <v>0</v>
      </c>
      <c r="M15" s="121">
        <v>9032</v>
      </c>
      <c r="N15" s="121">
        <f>IF(AND(L15&lt;&gt;"",M15&lt;&gt;""),SUM(L15:M15),"")</f>
        <v>9032</v>
      </c>
      <c r="O15" s="121">
        <v>0</v>
      </c>
      <c r="P15" s="121">
        <v>0</v>
      </c>
      <c r="Q15" s="121">
        <f>IF(AND(O15&lt;&gt;"",P15&lt;&gt;""),SUM(O15:P15),"")</f>
        <v>0</v>
      </c>
      <c r="R15" s="120" t="s">
        <v>334</v>
      </c>
      <c r="S15" s="119" t="s">
        <v>335</v>
      </c>
      <c r="T15" s="121">
        <v>0</v>
      </c>
      <c r="U15" s="121">
        <v>0</v>
      </c>
      <c r="V15" s="121">
        <f>IF(AND(T15&lt;&gt;"",U15&lt;&gt;""),SUM(T15:U15),"")</f>
        <v>0</v>
      </c>
      <c r="W15" s="121">
        <v>0</v>
      </c>
      <c r="X15" s="121">
        <v>49144</v>
      </c>
      <c r="Y15" s="121">
        <f>IF(AND(W15&lt;&gt;"",X15&lt;&gt;""),SUM(W15:X15),"")</f>
        <v>49144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18</v>
      </c>
      <c r="B16" s="120" t="s">
        <v>359</v>
      </c>
      <c r="C16" s="119" t="s">
        <v>360</v>
      </c>
      <c r="D16" s="121">
        <f>SUM(L16,T16,AB16,AJ16,AR16,AZ16)</f>
        <v>0</v>
      </c>
      <c r="E16" s="121">
        <f>SUM(M16,U16,AC16,AK16,AS16,BA16)</f>
        <v>312273</v>
      </c>
      <c r="F16" s="121">
        <f>SUM(D16:E16)</f>
        <v>312273</v>
      </c>
      <c r="G16" s="121">
        <f>SUM(O16,W16,AE16,AM16,AU16,BC16)</f>
        <v>0</v>
      </c>
      <c r="H16" s="121">
        <f>SUM(P16,X16,AF16,AN16,AV16,BD16)</f>
        <v>41064</v>
      </c>
      <c r="I16" s="121">
        <f>SUM(G16:H16)</f>
        <v>41064</v>
      </c>
      <c r="J16" s="120" t="s">
        <v>354</v>
      </c>
      <c r="K16" s="119" t="s">
        <v>355</v>
      </c>
      <c r="L16" s="121">
        <v>0</v>
      </c>
      <c r="M16" s="121">
        <v>312273</v>
      </c>
      <c r="N16" s="121">
        <f>IF(AND(L16&lt;&gt;"",M16&lt;&gt;""),SUM(L16:M16),"")</f>
        <v>312273</v>
      </c>
      <c r="O16" s="121">
        <v>0</v>
      </c>
      <c r="P16" s="121">
        <v>0</v>
      </c>
      <c r="Q16" s="121">
        <f>IF(AND(O16&lt;&gt;"",P16&lt;&gt;""),SUM(O16:P16),"")</f>
        <v>0</v>
      </c>
      <c r="R16" s="120" t="s">
        <v>334</v>
      </c>
      <c r="S16" s="119" t="s">
        <v>335</v>
      </c>
      <c r="T16" s="121">
        <v>0</v>
      </c>
      <c r="U16" s="121">
        <v>0</v>
      </c>
      <c r="V16" s="121">
        <f>IF(AND(T16&lt;&gt;"",U16&lt;&gt;""),SUM(T16:U16),"")</f>
        <v>0</v>
      </c>
      <c r="W16" s="121">
        <v>0</v>
      </c>
      <c r="X16" s="121">
        <v>41064</v>
      </c>
      <c r="Y16" s="121">
        <f>IF(AND(W16&lt;&gt;"",X16&lt;&gt;""),SUM(W16:X16),"")</f>
        <v>41064</v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18</v>
      </c>
      <c r="B17" s="120" t="s">
        <v>362</v>
      </c>
      <c r="C17" s="119" t="s">
        <v>363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18</v>
      </c>
      <c r="B18" s="120" t="s">
        <v>365</v>
      </c>
      <c r="C18" s="119" t="s">
        <v>366</v>
      </c>
      <c r="D18" s="121">
        <f>SUM(L18,T18,AB18,AJ18,AR18,AZ18)</f>
        <v>0</v>
      </c>
      <c r="E18" s="121">
        <f>SUM(M18,U18,AC18,AK18,AS18,BA18)</f>
        <v>4223</v>
      </c>
      <c r="F18" s="121">
        <f>SUM(D18:E18)</f>
        <v>4223</v>
      </c>
      <c r="G18" s="121">
        <f>SUM(O18,W18,AE18,AM18,AU18,BC18)</f>
        <v>0</v>
      </c>
      <c r="H18" s="121">
        <f>SUM(P18,X18,AF18,AN18,AV18,BD18)</f>
        <v>1583</v>
      </c>
      <c r="I18" s="121">
        <f>SUM(G18:H18)</f>
        <v>1583</v>
      </c>
      <c r="J18" s="120" t="s">
        <v>327</v>
      </c>
      <c r="K18" s="119" t="s">
        <v>328</v>
      </c>
      <c r="L18" s="121">
        <v>0</v>
      </c>
      <c r="M18" s="121">
        <v>4223</v>
      </c>
      <c r="N18" s="121">
        <f>IF(AND(L18&lt;&gt;"",M18&lt;&gt;""),SUM(L18:M18),"")</f>
        <v>4223</v>
      </c>
      <c r="O18" s="121">
        <v>0</v>
      </c>
      <c r="P18" s="121">
        <v>1583</v>
      </c>
      <c r="Q18" s="121">
        <f>IF(AND(O18&lt;&gt;"",P18&lt;&gt;""),SUM(O18:P18),"")</f>
        <v>1583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18</v>
      </c>
      <c r="B19" s="120" t="s">
        <v>368</v>
      </c>
      <c r="C19" s="119" t="s">
        <v>369</v>
      </c>
      <c r="D19" s="121">
        <f>SUM(L19,T19,AB19,AJ19,AR19,AZ19)</f>
        <v>0</v>
      </c>
      <c r="E19" s="121">
        <f>SUM(M19,U19,AC19,AK19,AS19,BA19)</f>
        <v>27595</v>
      </c>
      <c r="F19" s="121">
        <f>SUM(D19:E19)</f>
        <v>27595</v>
      </c>
      <c r="G19" s="121">
        <f>SUM(O19,W19,AE19,AM19,AU19,BC19)</f>
        <v>0</v>
      </c>
      <c r="H19" s="121">
        <f>SUM(P19,X19,AF19,AN19,AV19,BD19)</f>
        <v>16138</v>
      </c>
      <c r="I19" s="121">
        <f>SUM(G19:H19)</f>
        <v>16138</v>
      </c>
      <c r="J19" s="120" t="s">
        <v>327</v>
      </c>
      <c r="K19" s="119" t="s">
        <v>328</v>
      </c>
      <c r="L19" s="121">
        <v>0</v>
      </c>
      <c r="M19" s="121">
        <v>27595</v>
      </c>
      <c r="N19" s="121">
        <f>IF(AND(L19&lt;&gt;"",M19&lt;&gt;""),SUM(L19:M19),"")</f>
        <v>27595</v>
      </c>
      <c r="O19" s="121">
        <v>0</v>
      </c>
      <c r="P19" s="121">
        <v>16138</v>
      </c>
      <c r="Q19" s="121">
        <f>IF(AND(O19&lt;&gt;"",P19&lt;&gt;""),SUM(O19:P19),"")</f>
        <v>16138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18</v>
      </c>
      <c r="B20" s="120" t="s">
        <v>371</v>
      </c>
      <c r="C20" s="119" t="s">
        <v>372</v>
      </c>
      <c r="D20" s="121">
        <f>SUM(L20,T20,AB20,AJ20,AR20,AZ20)</f>
        <v>0</v>
      </c>
      <c r="E20" s="121">
        <f>SUM(M20,U20,AC20,AK20,AS20,BA20)</f>
        <v>27350</v>
      </c>
      <c r="F20" s="121">
        <f>SUM(D20:E20)</f>
        <v>27350</v>
      </c>
      <c r="G20" s="121">
        <f>SUM(O20,W20,AE20,AM20,AU20,BC20)</f>
        <v>0</v>
      </c>
      <c r="H20" s="121">
        <f>SUM(P20,X20,AF20,AN20,AV20,BD20)</f>
        <v>28283</v>
      </c>
      <c r="I20" s="121">
        <f>SUM(G20:H20)</f>
        <v>28283</v>
      </c>
      <c r="J20" s="120" t="s">
        <v>327</v>
      </c>
      <c r="K20" s="119" t="s">
        <v>328</v>
      </c>
      <c r="L20" s="121">
        <v>0</v>
      </c>
      <c r="M20" s="121">
        <v>27350</v>
      </c>
      <c r="N20" s="121">
        <f>IF(AND(L20&lt;&gt;"",M20&lt;&gt;""),SUM(L20:M20),"")</f>
        <v>27350</v>
      </c>
      <c r="O20" s="121">
        <v>0</v>
      </c>
      <c r="P20" s="121">
        <v>28283</v>
      </c>
      <c r="Q20" s="121">
        <f>IF(AND(O20&lt;&gt;"",P20&lt;&gt;""),SUM(O20:P20),"")</f>
        <v>28283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18</v>
      </c>
      <c r="B21" s="120" t="s">
        <v>374</v>
      </c>
      <c r="C21" s="119" t="s">
        <v>375</v>
      </c>
      <c r="D21" s="121">
        <f>SUM(L21,T21,AB21,AJ21,AR21,AZ21)</f>
        <v>0</v>
      </c>
      <c r="E21" s="121">
        <f>SUM(M21,U21,AC21,AK21,AS21,BA21)</f>
        <v>142110</v>
      </c>
      <c r="F21" s="121">
        <f>SUM(D21:E21)</f>
        <v>142110</v>
      </c>
      <c r="G21" s="121">
        <f>SUM(O21,W21,AE21,AM21,AU21,BC21)</f>
        <v>0</v>
      </c>
      <c r="H21" s="121">
        <f>SUM(P21,X21,AF21,AN21,AV21,BD21)</f>
        <v>8633</v>
      </c>
      <c r="I21" s="121">
        <f>SUM(G21:H21)</f>
        <v>8633</v>
      </c>
      <c r="J21" s="120" t="s">
        <v>339</v>
      </c>
      <c r="K21" s="119" t="s">
        <v>340</v>
      </c>
      <c r="L21" s="121">
        <v>0</v>
      </c>
      <c r="M21" s="121">
        <v>142110</v>
      </c>
      <c r="N21" s="121">
        <f>IF(AND(L21&lt;&gt;"",M21&lt;&gt;""),SUM(L21:M21),"")</f>
        <v>142110</v>
      </c>
      <c r="O21" s="121">
        <v>0</v>
      </c>
      <c r="P21" s="121">
        <v>8633</v>
      </c>
      <c r="Q21" s="121">
        <f>IF(AND(O21&lt;&gt;"",P21&lt;&gt;""),SUM(O21:P21),"")</f>
        <v>8633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18</v>
      </c>
      <c r="B22" s="120" t="s">
        <v>377</v>
      </c>
      <c r="C22" s="119" t="s">
        <v>378</v>
      </c>
      <c r="D22" s="121">
        <f>SUM(L22,T22,AB22,AJ22,AR22,AZ22)</f>
        <v>0</v>
      </c>
      <c r="E22" s="121">
        <f>SUM(M22,U22,AC22,AK22,AS22,BA22)</f>
        <v>79494</v>
      </c>
      <c r="F22" s="121">
        <f>SUM(D22:E22)</f>
        <v>79494</v>
      </c>
      <c r="G22" s="121">
        <f>SUM(O22,W22,AE22,AM22,AU22,BC22)</f>
        <v>0</v>
      </c>
      <c r="H22" s="121">
        <f>SUM(P22,X22,AF22,AN22,AV22,BD22)</f>
        <v>8144</v>
      </c>
      <c r="I22" s="121">
        <f>SUM(G22:H22)</f>
        <v>8144</v>
      </c>
      <c r="J22" s="120" t="s">
        <v>339</v>
      </c>
      <c r="K22" s="119" t="s">
        <v>340</v>
      </c>
      <c r="L22" s="121">
        <v>0</v>
      </c>
      <c r="M22" s="121">
        <v>79494</v>
      </c>
      <c r="N22" s="121">
        <f>IF(AND(L22&lt;&gt;"",M22&lt;&gt;""),SUM(L22:M22),"")</f>
        <v>79494</v>
      </c>
      <c r="O22" s="121">
        <v>0</v>
      </c>
      <c r="P22" s="121">
        <v>8144</v>
      </c>
      <c r="Q22" s="121">
        <f>IF(AND(O22&lt;&gt;"",P22&lt;&gt;""),SUM(O22:P22),"")</f>
        <v>8144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0"/>
      <c r="K23" s="119"/>
      <c r="L23" s="121"/>
      <c r="M23" s="121"/>
      <c r="N23" s="121"/>
      <c r="O23" s="121"/>
      <c r="P23" s="121"/>
      <c r="Q23" s="121"/>
      <c r="R23" s="120"/>
      <c r="S23" s="119"/>
      <c r="T23" s="121"/>
      <c r="U23" s="121"/>
      <c r="V23" s="121"/>
      <c r="W23" s="121"/>
      <c r="X23" s="121"/>
      <c r="Y23" s="121"/>
      <c r="Z23" s="120"/>
      <c r="AA23" s="119"/>
      <c r="AB23" s="121"/>
      <c r="AC23" s="121"/>
      <c r="AD23" s="121"/>
      <c r="AE23" s="121"/>
      <c r="AF23" s="121"/>
      <c r="AG23" s="121"/>
      <c r="AH23" s="120"/>
      <c r="AI23" s="119"/>
      <c r="AJ23" s="121"/>
      <c r="AK23" s="121"/>
      <c r="AL23" s="121"/>
      <c r="AM23" s="121"/>
      <c r="AN23" s="121"/>
      <c r="AO23" s="121"/>
      <c r="AP23" s="120"/>
      <c r="AQ23" s="119"/>
      <c r="AR23" s="121"/>
      <c r="AS23" s="121"/>
      <c r="AT23" s="121"/>
      <c r="AU23" s="121"/>
      <c r="AV23" s="121"/>
      <c r="AW23" s="121"/>
      <c r="AX23" s="120"/>
      <c r="AY23" s="119"/>
      <c r="AZ23" s="121"/>
      <c r="BA23" s="121"/>
      <c r="BB23" s="121"/>
      <c r="BC23" s="121"/>
      <c r="BD23" s="121"/>
      <c r="BE23" s="121"/>
    </row>
    <row r="24" spans="1:57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0"/>
      <c r="K24" s="119"/>
      <c r="L24" s="121"/>
      <c r="M24" s="121"/>
      <c r="N24" s="121"/>
      <c r="O24" s="121"/>
      <c r="P24" s="121"/>
      <c r="Q24" s="121"/>
      <c r="R24" s="120"/>
      <c r="S24" s="119"/>
      <c r="T24" s="121"/>
      <c r="U24" s="121"/>
      <c r="V24" s="121"/>
      <c r="W24" s="121"/>
      <c r="X24" s="121"/>
      <c r="Y24" s="121"/>
      <c r="Z24" s="120"/>
      <c r="AA24" s="119"/>
      <c r="AB24" s="121"/>
      <c r="AC24" s="121"/>
      <c r="AD24" s="121"/>
      <c r="AE24" s="121"/>
      <c r="AF24" s="121"/>
      <c r="AG24" s="121"/>
      <c r="AH24" s="120"/>
      <c r="AI24" s="119"/>
      <c r="AJ24" s="121"/>
      <c r="AK24" s="121"/>
      <c r="AL24" s="121"/>
      <c r="AM24" s="121"/>
      <c r="AN24" s="121"/>
      <c r="AO24" s="121"/>
      <c r="AP24" s="120"/>
      <c r="AQ24" s="119"/>
      <c r="AR24" s="121"/>
      <c r="AS24" s="121"/>
      <c r="AT24" s="121"/>
      <c r="AU24" s="121"/>
      <c r="AV24" s="121"/>
      <c r="AW24" s="121"/>
      <c r="AX24" s="120"/>
      <c r="AY24" s="119"/>
      <c r="AZ24" s="121"/>
      <c r="BA24" s="121"/>
      <c r="BB24" s="121"/>
      <c r="BC24" s="121"/>
      <c r="BD24" s="121"/>
      <c r="BE24" s="121"/>
    </row>
    <row r="25" spans="1:57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0"/>
      <c r="K25" s="119"/>
      <c r="L25" s="121"/>
      <c r="M25" s="121"/>
      <c r="N25" s="121"/>
      <c r="O25" s="121"/>
      <c r="P25" s="121"/>
      <c r="Q25" s="121"/>
      <c r="R25" s="120"/>
      <c r="S25" s="119"/>
      <c r="T25" s="121"/>
      <c r="U25" s="121"/>
      <c r="V25" s="121"/>
      <c r="W25" s="121"/>
      <c r="X25" s="121"/>
      <c r="Y25" s="121"/>
      <c r="Z25" s="120"/>
      <c r="AA25" s="119"/>
      <c r="AB25" s="121"/>
      <c r="AC25" s="121"/>
      <c r="AD25" s="121"/>
      <c r="AE25" s="121"/>
      <c r="AF25" s="121"/>
      <c r="AG25" s="121"/>
      <c r="AH25" s="120"/>
      <c r="AI25" s="119"/>
      <c r="AJ25" s="121"/>
      <c r="AK25" s="121"/>
      <c r="AL25" s="121"/>
      <c r="AM25" s="121"/>
      <c r="AN25" s="121"/>
      <c r="AO25" s="121"/>
      <c r="AP25" s="120"/>
      <c r="AQ25" s="119"/>
      <c r="AR25" s="121"/>
      <c r="AS25" s="121"/>
      <c r="AT25" s="121"/>
      <c r="AU25" s="121"/>
      <c r="AV25" s="121"/>
      <c r="AW25" s="121"/>
      <c r="AX25" s="120"/>
      <c r="AY25" s="119"/>
      <c r="AZ25" s="121"/>
      <c r="BA25" s="121"/>
      <c r="BB25" s="121"/>
      <c r="BC25" s="121"/>
      <c r="BD25" s="121"/>
      <c r="BE25" s="121"/>
    </row>
    <row r="26" spans="1:57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0"/>
      <c r="K26" s="119"/>
      <c r="L26" s="121"/>
      <c r="M26" s="121"/>
      <c r="N26" s="121"/>
      <c r="O26" s="121"/>
      <c r="P26" s="121"/>
      <c r="Q26" s="121"/>
      <c r="R26" s="120"/>
      <c r="S26" s="119"/>
      <c r="T26" s="121"/>
      <c r="U26" s="121"/>
      <c r="V26" s="121"/>
      <c r="W26" s="121"/>
      <c r="X26" s="121"/>
      <c r="Y26" s="121"/>
      <c r="Z26" s="120"/>
      <c r="AA26" s="119"/>
      <c r="AB26" s="121"/>
      <c r="AC26" s="121"/>
      <c r="AD26" s="121"/>
      <c r="AE26" s="121"/>
      <c r="AF26" s="121"/>
      <c r="AG26" s="121"/>
      <c r="AH26" s="120"/>
      <c r="AI26" s="119"/>
      <c r="AJ26" s="121"/>
      <c r="AK26" s="121"/>
      <c r="AL26" s="121"/>
      <c r="AM26" s="121"/>
      <c r="AN26" s="121"/>
      <c r="AO26" s="121"/>
      <c r="AP26" s="120"/>
      <c r="AQ26" s="119"/>
      <c r="AR26" s="121"/>
      <c r="AS26" s="121"/>
      <c r="AT26" s="121"/>
      <c r="AU26" s="121"/>
      <c r="AV26" s="121"/>
      <c r="AW26" s="121"/>
      <c r="AX26" s="120"/>
      <c r="AY26" s="119"/>
      <c r="AZ26" s="121"/>
      <c r="BA26" s="121"/>
      <c r="BB26" s="121"/>
      <c r="BC26" s="121"/>
      <c r="BD26" s="121"/>
      <c r="BE26" s="121"/>
    </row>
    <row r="27" spans="1:57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0"/>
      <c r="K27" s="119"/>
      <c r="L27" s="121"/>
      <c r="M27" s="121"/>
      <c r="N27" s="121"/>
      <c r="O27" s="121"/>
      <c r="P27" s="121"/>
      <c r="Q27" s="121"/>
      <c r="R27" s="120"/>
      <c r="S27" s="119"/>
      <c r="T27" s="121"/>
      <c r="U27" s="121"/>
      <c r="V27" s="121"/>
      <c r="W27" s="121"/>
      <c r="X27" s="121"/>
      <c r="Y27" s="121"/>
      <c r="Z27" s="120"/>
      <c r="AA27" s="119"/>
      <c r="AB27" s="121"/>
      <c r="AC27" s="121"/>
      <c r="AD27" s="121"/>
      <c r="AE27" s="121"/>
      <c r="AF27" s="121"/>
      <c r="AG27" s="121"/>
      <c r="AH27" s="120"/>
      <c r="AI27" s="119"/>
      <c r="AJ27" s="121"/>
      <c r="AK27" s="121"/>
      <c r="AL27" s="121"/>
      <c r="AM27" s="121"/>
      <c r="AN27" s="121"/>
      <c r="AO27" s="121"/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2">
    <sortCondition ref="A8:A22"/>
    <sortCondition ref="B8:B22"/>
    <sortCondition ref="C8:C22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富山県</v>
      </c>
      <c r="B7" s="139" t="str">
        <f>'廃棄物事業経費（市町村）'!B7</f>
        <v>16000</v>
      </c>
      <c r="C7" s="138" t="s">
        <v>33</v>
      </c>
      <c r="D7" s="140">
        <f>SUM(H7,L7,P7,T7,X7,AB7,AF7,AJ7,AN7,AR7,AV7,AZ7,BD7,BH7,BL7,BP7,BT7,BX7,CB7,CF7,CJ7,CN7,CR7,CV7,CZ7,DD7,DH7,DL7,DP7,DT7)</f>
        <v>1941316</v>
      </c>
      <c r="E7" s="140">
        <f>SUM(I7,M7,Q7,U7,Y7,AC7,AG7,AK7,AO7,AS7,AW7,BA7,BE7,BI7,BM7,BQ7,BU7,BY7,CC7,CG7,CK7,CO7,CS7,CW7,DA7,DE7,DI7,DM7,DQ7,DU7)</f>
        <v>383278</v>
      </c>
      <c r="F7" s="141">
        <f>COUNTIF(F$8:F$1000,"&lt;&gt;")</f>
        <v>5</v>
      </c>
      <c r="G7" s="141">
        <f>COUNTIF(G$8:G$1000,"&lt;&gt;")</f>
        <v>5</v>
      </c>
      <c r="H7" s="140">
        <f>SUM(H$8:H$1000)</f>
        <v>1068727</v>
      </c>
      <c r="I7" s="140">
        <f>SUM(I$8:I$1000)</f>
        <v>93878</v>
      </c>
      <c r="J7" s="141">
        <f>COUNTIF(J$8:J$1000,"&lt;&gt;")</f>
        <v>5</v>
      </c>
      <c r="K7" s="141">
        <f>COUNTIF(K$8:K$1000,"&lt;&gt;")</f>
        <v>5</v>
      </c>
      <c r="L7" s="140">
        <f>SUM(L$8:L$1000)</f>
        <v>582785</v>
      </c>
      <c r="M7" s="140">
        <f>SUM(M$8:M$1000)</f>
        <v>136411</v>
      </c>
      <c r="N7" s="141">
        <f>COUNTIF(N$8:N$1000,"&lt;&gt;")</f>
        <v>4</v>
      </c>
      <c r="O7" s="141">
        <f>COUNTIF(O$8:O$1000,"&lt;&gt;")</f>
        <v>4</v>
      </c>
      <c r="P7" s="140">
        <f>SUM(P$8:P$1000)</f>
        <v>178492</v>
      </c>
      <c r="Q7" s="140">
        <f>SUM(Q$8:Q$1000)</f>
        <v>86060</v>
      </c>
      <c r="R7" s="141">
        <f>COUNTIF(R$8:R$1000,"&lt;&gt;")</f>
        <v>3</v>
      </c>
      <c r="S7" s="141">
        <f>COUNTIF(S$8:S$1000,"&lt;&gt;")</f>
        <v>3</v>
      </c>
      <c r="T7" s="140">
        <f>SUM(T$8:T$1000)</f>
        <v>107089</v>
      </c>
      <c r="U7" s="140">
        <f>SUM(U$8:U$1000)</f>
        <v>65346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4223</v>
      </c>
      <c r="Y7" s="140">
        <f>SUM(Y$8:Y$1000)</f>
        <v>1583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18</v>
      </c>
      <c r="B8" s="120" t="s">
        <v>334</v>
      </c>
      <c r="C8" s="119" t="s">
        <v>335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186200</v>
      </c>
      <c r="F8" s="120" t="s">
        <v>329</v>
      </c>
      <c r="G8" s="119" t="s">
        <v>330</v>
      </c>
      <c r="H8" s="121">
        <v>0</v>
      </c>
      <c r="I8" s="121">
        <v>17927</v>
      </c>
      <c r="J8" s="120" t="s">
        <v>351</v>
      </c>
      <c r="K8" s="119" t="s">
        <v>352</v>
      </c>
      <c r="L8" s="121">
        <v>0</v>
      </c>
      <c r="M8" s="121">
        <v>78065</v>
      </c>
      <c r="N8" s="120" t="s">
        <v>356</v>
      </c>
      <c r="O8" s="119" t="s">
        <v>357</v>
      </c>
      <c r="P8" s="121">
        <v>0</v>
      </c>
      <c r="Q8" s="121">
        <v>49144</v>
      </c>
      <c r="R8" s="120" t="s">
        <v>359</v>
      </c>
      <c r="S8" s="119" t="s">
        <v>360</v>
      </c>
      <c r="T8" s="121">
        <v>0</v>
      </c>
      <c r="U8" s="121">
        <v>41064</v>
      </c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18</v>
      </c>
      <c r="B9" s="120" t="s">
        <v>354</v>
      </c>
      <c r="C9" s="119" t="s">
        <v>355</v>
      </c>
      <c r="D9" s="121">
        <f>SUM(H9,L9,P9,T9,X9,AB9,AF9,AJ9,AN9,AR9,AV9,AZ9,BD9,BH9,BL9,BP9,BT9,BX9,CB9,CF9,CJ9,CN9,CR9,CV9,CZ9,DD9,DH9,DL9,DP9,DT9)</f>
        <v>537501</v>
      </c>
      <c r="E9" s="121">
        <f>SUM(I9,M9,Q9,U9,Y9,AC9,AG9,AK9,AO9,AS9,AW9,BA9,BE9,BI9,BM9,BQ9,BU9,BY9,CC9,CG9,CK9,CO9,CS9,CW9,DA9,DE9,DI9,DM9,DQ9,DU9)</f>
        <v>0</v>
      </c>
      <c r="F9" s="120" t="s">
        <v>351</v>
      </c>
      <c r="G9" s="119" t="s">
        <v>352</v>
      </c>
      <c r="H9" s="121">
        <v>225228</v>
      </c>
      <c r="I9" s="121">
        <v>0</v>
      </c>
      <c r="J9" s="120" t="s">
        <v>359</v>
      </c>
      <c r="K9" s="119" t="s">
        <v>360</v>
      </c>
      <c r="L9" s="121">
        <v>312273</v>
      </c>
      <c r="M9" s="121">
        <v>0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18</v>
      </c>
      <c r="B10" s="120" t="s">
        <v>339</v>
      </c>
      <c r="C10" s="119" t="s">
        <v>340</v>
      </c>
      <c r="D10" s="121">
        <f>SUM(H10,L10,P10,T10,X10,AB10,AF10,AJ10,AN10,AR10,AV10,AZ10,BD10,BH10,BL10,BP10,BT10,BX10,CB10,CF10,CJ10,CN10,CR10,CV10,CZ10,DD10,DH10,DL10,DP10,DT10)</f>
        <v>633752</v>
      </c>
      <c r="E10" s="121">
        <f>SUM(I10,M10,Q10,U10,Y10,AC10,AG10,AK10,AO10,AS10,AW10,BA10,BE10,BI10,BM10,BQ10,BU10,BY10,CC10,CG10,CK10,CO10,CS10,CW10,DA10,DE10,DI10,DM10,DQ10,DU10)</f>
        <v>39431</v>
      </c>
      <c r="F10" s="120" t="s">
        <v>336</v>
      </c>
      <c r="G10" s="119" t="s">
        <v>337</v>
      </c>
      <c r="H10" s="121">
        <v>204020</v>
      </c>
      <c r="I10" s="121">
        <v>13534</v>
      </c>
      <c r="J10" s="120" t="s">
        <v>348</v>
      </c>
      <c r="K10" s="119" t="s">
        <v>349</v>
      </c>
      <c r="L10" s="121">
        <v>208128</v>
      </c>
      <c r="M10" s="121">
        <v>9120</v>
      </c>
      <c r="N10" s="120" t="s">
        <v>374</v>
      </c>
      <c r="O10" s="119" t="s">
        <v>375</v>
      </c>
      <c r="P10" s="121">
        <v>142110</v>
      </c>
      <c r="Q10" s="121">
        <v>8633</v>
      </c>
      <c r="R10" s="120" t="s">
        <v>377</v>
      </c>
      <c r="S10" s="119" t="s">
        <v>378</v>
      </c>
      <c r="T10" s="121">
        <v>79494</v>
      </c>
      <c r="U10" s="121">
        <v>8144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18</v>
      </c>
      <c r="B11" s="120" t="s">
        <v>327</v>
      </c>
      <c r="C11" s="119" t="s">
        <v>328</v>
      </c>
      <c r="D11" s="121">
        <f>SUM(H11,L11,P11,T11,X11,AB11,AF11,AJ11,AN11,AR11,AV11,AZ11,BD11,BH11,BL11,BP11,BT11,BX11,CB11,CF11,CJ11,CN11,CR11,CV11,CZ11,DD11,DH11,DL11,DP11,DT11)</f>
        <v>680380</v>
      </c>
      <c r="E11" s="121">
        <f>SUM(I11,M11,Q11,U11,Y11,AC11,AG11,AK11,AO11,AS11,AW11,BA11,BE11,BI11,BM11,BQ11,BU11,BY11,CC11,CG11,CK11,CO11,CS11,CW11,DA11,DE11,DI11,DM11,DQ11,DU11)</f>
        <v>157647</v>
      </c>
      <c r="F11" s="120" t="s">
        <v>324</v>
      </c>
      <c r="G11" s="119" t="s">
        <v>325</v>
      </c>
      <c r="H11" s="121">
        <v>574711</v>
      </c>
      <c r="I11" s="121">
        <v>62417</v>
      </c>
      <c r="J11" s="120" t="s">
        <v>344</v>
      </c>
      <c r="K11" s="119" t="s">
        <v>345</v>
      </c>
      <c r="L11" s="121">
        <v>46501</v>
      </c>
      <c r="M11" s="121">
        <v>49226</v>
      </c>
      <c r="N11" s="120" t="s">
        <v>371</v>
      </c>
      <c r="O11" s="119" t="s">
        <v>372</v>
      </c>
      <c r="P11" s="121">
        <v>27350</v>
      </c>
      <c r="Q11" s="121">
        <v>28283</v>
      </c>
      <c r="R11" s="120" t="s">
        <v>368</v>
      </c>
      <c r="S11" s="119" t="s">
        <v>369</v>
      </c>
      <c r="T11" s="121">
        <v>27595</v>
      </c>
      <c r="U11" s="121">
        <v>16138</v>
      </c>
      <c r="V11" s="120" t="s">
        <v>365</v>
      </c>
      <c r="W11" s="119" t="s">
        <v>366</v>
      </c>
      <c r="X11" s="121">
        <v>4223</v>
      </c>
      <c r="Y11" s="121">
        <v>1583</v>
      </c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18</v>
      </c>
      <c r="B12" s="120" t="s">
        <v>332</v>
      </c>
      <c r="C12" s="119" t="s">
        <v>333</v>
      </c>
      <c r="D12" s="121">
        <f>SUM(H12,L12,P12,T12,X12,AB12,AF12,AJ12,AN12,AR12,AV12,AZ12,BD12,BH12,BL12,BP12,BT12,BX12,CB12,CF12,CJ12,CN12,CR12,CV12,CZ12,DD12,DH12,DL12,DP12,DT12)</f>
        <v>89683</v>
      </c>
      <c r="E12" s="121">
        <f>SUM(I12,M12,Q12,U12,Y12,AC12,AG12,AK12,AO12,AS12,AW12,BA12,BE12,BI12,BM12,BQ12,BU12,BY12,CC12,CG12,CK12,CO12,CS12,CW12,DA12,DE12,DI12,DM12,DQ12,DU12)</f>
        <v>0</v>
      </c>
      <c r="F12" s="120" t="s">
        <v>329</v>
      </c>
      <c r="G12" s="119" t="s">
        <v>330</v>
      </c>
      <c r="H12" s="121">
        <v>64768</v>
      </c>
      <c r="I12" s="121">
        <v>0</v>
      </c>
      <c r="J12" s="120" t="s">
        <v>341</v>
      </c>
      <c r="K12" s="119" t="s">
        <v>342</v>
      </c>
      <c r="L12" s="121">
        <v>15883</v>
      </c>
      <c r="M12" s="121">
        <v>0</v>
      </c>
      <c r="N12" s="120" t="s">
        <v>356</v>
      </c>
      <c r="O12" s="119" t="s">
        <v>357</v>
      </c>
      <c r="P12" s="121">
        <v>9032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/>
      <c r="B13" s="120"/>
      <c r="C13" s="119"/>
      <c r="D13" s="121"/>
      <c r="E13" s="121"/>
      <c r="F13" s="120"/>
      <c r="G13" s="119"/>
      <c r="H13" s="121"/>
      <c r="I13" s="121"/>
      <c r="J13" s="120"/>
      <c r="K13" s="119"/>
      <c r="L13" s="121"/>
      <c r="M13" s="121"/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/>
      <c r="B14" s="120"/>
      <c r="C14" s="119"/>
      <c r="D14" s="121"/>
      <c r="E14" s="121"/>
      <c r="F14" s="120"/>
      <c r="G14" s="119"/>
      <c r="H14" s="121"/>
      <c r="I14" s="121"/>
      <c r="J14" s="120"/>
      <c r="K14" s="119"/>
      <c r="L14" s="121"/>
      <c r="M14" s="121"/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2">
    <sortCondition ref="A8:A12"/>
    <sortCondition ref="B8:B12"/>
    <sortCondition ref="C8:C12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16000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16201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16202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16204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16205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16206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16207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16208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16209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16210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16211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16321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16322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16323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16342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16343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16842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16891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16892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16897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16900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>
        <f>+'廃棄物事業経費（歳入）'!B28</f>
        <v>0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>
        <f>+'廃棄物事業経費（歳入）'!B29</f>
        <v>0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>
        <f>+'廃棄物事業経費（歳入）'!B30</f>
        <v>0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>
        <f>+'廃棄物事業経費（歳入）'!B31</f>
        <v>0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>
        <f>+'廃棄物事業経費（歳入）'!B32</f>
        <v>0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>
        <f>+'廃棄物事業経費（歳入）'!B33</f>
        <v>0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>
        <f>+'廃棄物事業経費（歳入）'!B34</f>
        <v>0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>
        <f>+'廃棄物事業経費（歳入）'!B35</f>
        <v>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2018-02-23T08:20:18Z</dcterms:modified>
</cp:coreProperties>
</file>